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trlProps/ctrlProp2.xml" ContentType="application/vnd.ms-excel.controlproperties+xml"/>
  <Override PartName="/xl/ctrlProps/ctrlProp3.xml" ContentType="application/vnd.ms-excel.controlproperties+xml"/>
  <Override PartName="/xl/ctrlProps/ctrlProp4.xml" ContentType="application/vnd.ms-excel.controlproperties+xml"/>
  <Override PartName="/xl/drawings/drawing2.xml" ContentType="application/vnd.openxmlformats-officedocument.drawing+xml"/>
  <Override PartName="/xl/ctrlProps/ctrlProp5.xml" ContentType="application/vnd.ms-excel.controlproperties+xml"/>
  <Override PartName="/xl/comments1.xml" ContentType="application/vnd.openxmlformats-officedocument.spreadsheetml.comments+xml"/>
  <Override PartName="/xl/calcChain.xml" ContentType="application/vnd.openxmlformats-officedocument.spreadsheetml.calcChain+xml"/>
  <Override PartName="/customXml/itemProps1.xml" ContentType="application/vnd.openxmlformats-officedocument.customXmlProperties+xml"/>
  <Override PartName="/customXml/itemProps2.xml" ContentType="application/vnd.openxmlformats-officedocument.customXmlProperties+xml"/>
  <Override PartName="/customXml/itemProps3.xml" ContentType="application/vnd.openxmlformats-officedocument.customXmlProperties+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5" Type="http://schemas.openxmlformats.org/officeDocument/2006/relationships/custom-properties" Target="docProps/custom.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7" lowestEdited="7" rupBuild="16925" codeName="{1563B04E-AB91-75FE-B8BC-B18F01832D57}"/>
  <workbookPr codeName="ThisWorkbook" defaultThemeVersion="124226"/>
  <mc:AlternateContent xmlns:mc="http://schemas.openxmlformats.org/markup-compatibility/2006">
    <mc:Choice Requires="x15">
      <x15ac:absPath xmlns:x15ac="http://schemas.microsoft.com/office/spreadsheetml/2010/11/ac" url="C:\Users\MLI\Documents\"/>
    </mc:Choice>
  </mc:AlternateContent>
  <bookViews>
    <workbookView xWindow="-30" yWindow="0" windowWidth="10200" windowHeight="540" tabRatio="558" activeTab="2"/>
  </bookViews>
  <sheets>
    <sheet name="DATA" sheetId="4" r:id="rId1"/>
    <sheet name="Selection Pack - Phase" sheetId="12" r:id="rId2"/>
    <sheet name="Creation and Choice Doc" sheetId="9" r:id="rId3"/>
  </sheets>
  <externalReferences>
    <externalReference r:id="rId4"/>
  </externalReferences>
  <definedNames>
    <definedName name="_xlnm._FilterDatabase" localSheetId="2" hidden="1">'Creation and Choice Doc'!$A$9:$EK$691</definedName>
    <definedName name="BD_TOTAL_00_00_DESIGNER">'Creation and Choice Doc'!$BE$10</definedName>
    <definedName name="BD_TOTAL_00_00_ENG">'Creation and Choice Doc'!$BD$10</definedName>
    <definedName name="BD_TOTAL_01_00_DESIGNER">'Creation and Choice Doc'!#REF!</definedName>
    <definedName name="BD_TOTAL_01_00_ENG">'Creation and Choice Doc'!#REF!</definedName>
    <definedName name="BD_TOTAL_01_10_DESIGNER">'Creation and Choice Doc'!#REF!</definedName>
    <definedName name="BD_TOTAL_01_10_ENG">'Creation and Choice Doc'!#REF!</definedName>
    <definedName name="BD_TOTAL_01_11_DESIGNER">'Creation and Choice Doc'!#REF!</definedName>
    <definedName name="BD_TOTAL_01_11_ENG">'Creation and Choice Doc'!#REF!</definedName>
    <definedName name="BD_TOTAL_01_12_DESIGNER">'Creation and Choice Doc'!#REF!</definedName>
    <definedName name="BD_TOTAL_01_12_ENG">'Creation and Choice Doc'!#REF!</definedName>
    <definedName name="BD_TOTAL_01_13_DESIGNER">'Creation and Choice Doc'!#REF!</definedName>
    <definedName name="BD_TOTAL_01_13_ENG">'Creation and Choice Doc'!#REF!</definedName>
    <definedName name="BD_TOTAL_01_14_DESIGNER">'Creation and Choice Doc'!#REF!</definedName>
    <definedName name="BD_TOTAL_01_14_ENG">'Creation and Choice Doc'!#REF!</definedName>
    <definedName name="BD_TOTAL_01_15_DESIGNER">'Creation and Choice Doc'!#REF!</definedName>
    <definedName name="BD_TOTAL_01_15_ENG">'Creation and Choice Doc'!#REF!</definedName>
    <definedName name="BD_TOTAL_01_16_DESIGNER">'Creation and Choice Doc'!#REF!</definedName>
    <definedName name="BD_TOTAL_01_16_ENG">'Creation and Choice Doc'!#REF!</definedName>
    <definedName name="BD_TOTAL_01_17_DESIGNER">'Creation and Choice Doc'!#REF!</definedName>
    <definedName name="BD_TOTAL_01_17_ENG">'Creation and Choice Doc'!#REF!</definedName>
    <definedName name="BD_TOTAL_01_20_DESIGNER">'Creation and Choice Doc'!#REF!</definedName>
    <definedName name="BD_TOTAL_01_20_ENG">'Creation and Choice Doc'!#REF!</definedName>
    <definedName name="BD_TOTAL_01_30_DESIGNER">'Creation and Choice Doc'!#REF!</definedName>
    <definedName name="BD_TOTAL_01_30_ENG">'Creation and Choice Doc'!#REF!</definedName>
    <definedName name="BD_TOTAL_01_40_DESIGNER">'Creation and Choice Doc'!#REF!</definedName>
    <definedName name="BD_TOTAL_01_40_ENG">'Creation and Choice Doc'!#REF!</definedName>
    <definedName name="BD_TOTAL_01_50_DESIGNER">'Creation and Choice Doc'!#REF!</definedName>
    <definedName name="BD_TOTAL_01_50_ENG">'Creation and Choice Doc'!#REF!</definedName>
    <definedName name="BD_TOTAL_02_00_DESIGNER">'Creation and Choice Doc'!#REF!</definedName>
    <definedName name="BD_TOTAL_02_00_ENG">'Creation and Choice Doc'!#REF!</definedName>
    <definedName name="BD_TOTAL_02_10_DESIGNER">'Creation and Choice Doc'!#REF!</definedName>
    <definedName name="BD_TOTAL_02_10_ENG">'Creation and Choice Doc'!#REF!</definedName>
    <definedName name="BD_TOTAL_02_11_DESIGNER">'Creation and Choice Doc'!#REF!</definedName>
    <definedName name="BD_TOTAL_02_11_ENG">'Creation and Choice Doc'!#REF!</definedName>
    <definedName name="BD_TOTAL_02_12_DESIGNER">'Creation and Choice Doc'!#REF!</definedName>
    <definedName name="BD_TOTAL_02_12_ENG">'Creation and Choice Doc'!#REF!</definedName>
    <definedName name="BD_TOTAL_02_13_DESIGNER">'Creation and Choice Doc'!#REF!</definedName>
    <definedName name="BD_TOTAL_02_13_ENG">'Creation and Choice Doc'!#REF!</definedName>
    <definedName name="BD_TOTAL_02_20_DESIGNER">'Creation and Choice Doc'!#REF!</definedName>
    <definedName name="BD_TOTAL_02_20_ENG">'Creation and Choice Doc'!#REF!</definedName>
    <definedName name="BD_TOTAL_02_21_DESIGNER">'Creation and Choice Doc'!#REF!</definedName>
    <definedName name="BD_TOTAL_02_21_ENG">'Creation and Choice Doc'!#REF!</definedName>
    <definedName name="BD_TOTAL_02_22_DESIGNER">'Creation and Choice Doc'!#REF!</definedName>
    <definedName name="BD_TOTAL_02_22_ENG">'Creation and Choice Doc'!#REF!</definedName>
    <definedName name="BD_TOTAL_03_00_DESIGNER">'Creation and Choice Doc'!#REF!</definedName>
    <definedName name="BD_TOTAL_03_00_ENG">'Creation and Choice Doc'!#REF!</definedName>
    <definedName name="BD_TOTAL_03_10_DESIGNER">'Creation and Choice Doc'!#REF!</definedName>
    <definedName name="BD_TOTAL_03_10_ENG">'Creation and Choice Doc'!#REF!</definedName>
    <definedName name="BD_TOTAL_03_11_DESIGNER">'Creation and Choice Doc'!#REF!</definedName>
    <definedName name="BD_TOTAL_03_11_ENG">'Creation and Choice Doc'!#REF!</definedName>
    <definedName name="BD_TOTAL_03_12_DESIGNER">'Creation and Choice Doc'!#REF!</definedName>
    <definedName name="BD_TOTAL_03_12_ENG">'Creation and Choice Doc'!#REF!</definedName>
    <definedName name="BD_TOTAL_03_13_DESIGNER">'Creation and Choice Doc'!#REF!</definedName>
    <definedName name="BD_TOTAL_03_13_ENG">'Creation and Choice Doc'!#REF!</definedName>
    <definedName name="BD_TOTAL_03_20_DESIGNER">'Creation and Choice Doc'!#REF!</definedName>
    <definedName name="BD_TOTAL_03_20_ENG">'Creation and Choice Doc'!#REF!</definedName>
    <definedName name="BD_TOTAL_03_21_DESIGNER">'Creation and Choice Doc'!#REF!</definedName>
    <definedName name="BD_TOTAL_03_21_ENG">'Creation and Choice Doc'!#REF!</definedName>
    <definedName name="BD_TOTAL_03_22_DESIGNER">'Creation and Choice Doc'!#REF!</definedName>
    <definedName name="BD_TOTAL_03_22_ENG">'Creation and Choice Doc'!#REF!</definedName>
    <definedName name="BD_TOTAL_03_23_DESIGNER">'Creation and Choice Doc'!#REF!</definedName>
    <definedName name="BD_TOTAL_03_23_ENG">'Creation and Choice Doc'!#REF!</definedName>
    <definedName name="BD_TOTAL_03_30_DESIGNER">'Creation and Choice Doc'!#REF!</definedName>
    <definedName name="BD_TOTAL_03_30_ENG">'Creation and Choice Doc'!#REF!</definedName>
    <definedName name="BD_TOTAL_03_31_DESIGNER">'Creation and Choice Doc'!#REF!</definedName>
    <definedName name="BD_TOTAL_03_31_ENG">'Creation and Choice Doc'!#REF!</definedName>
    <definedName name="BD_TOTAL_03_32_DESIGNER">'Creation and Choice Doc'!#REF!</definedName>
    <definedName name="BD_TOTAL_03_32_ENG">'Creation and Choice Doc'!#REF!</definedName>
    <definedName name="BD_TOTAL_03_35_DESIGNER">'Creation and Choice Doc'!#REF!</definedName>
    <definedName name="BD_TOTAL_03_35_ENG">'Creation and Choice Doc'!#REF!</definedName>
    <definedName name="BD_TOTAL_03_40_DESIGNER">'Creation and Choice Doc'!#REF!</definedName>
    <definedName name="BD_TOTAL_03_40_ENG">'Creation and Choice Doc'!#REF!</definedName>
    <definedName name="BD_TOTAL_03_41_DESIGNER">'Creation and Choice Doc'!#REF!</definedName>
    <definedName name="BD_TOTAL_03_41_ENG">'Creation and Choice Doc'!#REF!</definedName>
    <definedName name="BD_TOTAL_03_42_DESIGNER">'Creation and Choice Doc'!#REF!</definedName>
    <definedName name="BD_TOTAL_03_42_ENG">'Creation and Choice Doc'!#REF!</definedName>
    <definedName name="BD_TOTAL_03_50_DESIGNER">'Creation and Choice Doc'!#REF!</definedName>
    <definedName name="BD_TOTAL_03_50_ENG">'Creation and Choice Doc'!#REF!</definedName>
    <definedName name="BD_TOTAL_04_00_DESIGNER">'Creation and Choice Doc'!$BE$86</definedName>
    <definedName name="BD_TOTAL_04_00_ENG">'Creation and Choice Doc'!$BD$86</definedName>
    <definedName name="BD_TOTAL_04_10_DESIGNER">'Creation and Choice Doc'!$BE$87</definedName>
    <definedName name="BD_TOTAL_04_10_ENG">'Creation and Choice Doc'!$BD$87</definedName>
    <definedName name="BD_TOTAL_04_11_DESIGNER">'Creation and Choice Doc'!$BE$235</definedName>
    <definedName name="BD_TOTAL_04_11_ENG">'Creation and Choice Doc'!$BD$235</definedName>
    <definedName name="BD_TOTAL_04_12_DESIGNER">'Creation and Choice Doc'!$BE$261</definedName>
    <definedName name="BD_TOTAL_04_12_ENG">'Creation and Choice Doc'!$BD$261</definedName>
    <definedName name="BD_TOTAL_04_13_DESIGNER">'Creation and Choice Doc'!$BE$269</definedName>
    <definedName name="BD_TOTAL_04_13_ENG">'Creation and Choice Doc'!$BD$269</definedName>
    <definedName name="BD_TOTAL_04_14_DESIGNER">'Creation and Choice Doc'!$BE$281</definedName>
    <definedName name="BD_TOTAL_04_14_ENG">'Creation and Choice Doc'!$BD$281</definedName>
    <definedName name="BD_TOTAL_04_15_DESIGNER">'Creation and Choice Doc'!$BE$292</definedName>
    <definedName name="BD_TOTAL_04_15_ENG">'Creation and Choice Doc'!$BD$292</definedName>
    <definedName name="BD_TOTAL_04_16_DESIGNER">'Creation and Choice Doc'!$BE$304</definedName>
    <definedName name="BD_TOTAL_04_16_ENG">'Creation and Choice Doc'!$BD$304</definedName>
    <definedName name="BD_TOTAL_04_20_DESIGNER">'Creation and Choice Doc'!$BE$319</definedName>
    <definedName name="BD_TOTAL_04_20_ENG">'Creation and Choice Doc'!$BD$319</definedName>
    <definedName name="BD_TOTAL_04_21_DESIGNER">'Creation and Choice Doc'!$BE$320</definedName>
    <definedName name="BD_TOTAL_04_21_ENG">'Creation and Choice Doc'!$BD$320</definedName>
    <definedName name="BD_TOTAL_04_22_DESIGNER">'Creation and Choice Doc'!$BE$365</definedName>
    <definedName name="BD_TOTAL_04_22_ENG">'Creation and Choice Doc'!$BD$365</definedName>
    <definedName name="BD_TOTAL_04_23_DESIGNER">'Creation and Choice Doc'!$BE$424</definedName>
    <definedName name="BD_TOTAL_04_23_ENG">'Creation and Choice Doc'!$BD$424</definedName>
    <definedName name="BD_TOTAL_04_24_DESIGNER">'Creation and Choice Doc'!$BE$471</definedName>
    <definedName name="BD_TOTAL_04_24_ENG">'Creation and Choice Doc'!$BD$471</definedName>
    <definedName name="BD_TOTAL_04_25_DESIGNER">'Creation and Choice Doc'!$BE$516</definedName>
    <definedName name="BD_TOTAL_04_25_ENG">'Creation and Choice Doc'!$BD$516</definedName>
    <definedName name="BD_TOTAL_04_26_DESIGNER">'Creation and Choice Doc'!$BE$561</definedName>
    <definedName name="BD_TOTAL_04_26_ENG">'Creation and Choice Doc'!$BD$561</definedName>
    <definedName name="BD_TOTAL_04_30_DESIGNER">'Creation and Choice Doc'!$BE$627</definedName>
    <definedName name="BD_TOTAL_04_30_ENG">'Creation and Choice Doc'!$BD$627</definedName>
    <definedName name="BD_TOTAL_04_31_DESIGNER">'Creation and Choice Doc'!$BE$671</definedName>
    <definedName name="BD_TOTAL_04_31_ENG">'Creation and Choice Doc'!$BD$671</definedName>
    <definedName name="BD_TOTAL_04_32_DESIGNER">'Creation and Choice Doc'!$BE$682</definedName>
    <definedName name="BD_TOTAL_04_32_ENG">'Creation and Choice Doc'!$BD$682</definedName>
    <definedName name="BD_TOTAL_05_00_DESIGNER">'Creation and Choice Doc'!#REF!</definedName>
    <definedName name="BD_TOTAL_05_00_ENG">'Creation and Choice Doc'!#REF!</definedName>
    <definedName name="BD_TOTAL_05_10_DESIGNER">'Creation and Choice Doc'!#REF!</definedName>
    <definedName name="BD_TOTAL_05_10_ENG">'Creation and Choice Doc'!#REF!</definedName>
    <definedName name="BD_TOTAL_05_11_DESIGNER">'Creation and Choice Doc'!#REF!</definedName>
    <definedName name="BD_TOTAL_05_11_ENG">'Creation and Choice Doc'!#REF!</definedName>
    <definedName name="BD_TOTAL_05_12_DESIGNER">'Creation and Choice Doc'!#REF!</definedName>
    <definedName name="BD_TOTAL_05_12_ENG">'Creation and Choice Doc'!#REF!</definedName>
    <definedName name="BD_TOTAL_05_20_DESIGNER">'Creation and Choice Doc'!#REF!</definedName>
    <definedName name="BD_TOTAL_05_20_ENG">'Creation and Choice Doc'!#REF!</definedName>
    <definedName name="BD_TOTAL_05_21_DESIGNER">'Creation and Choice Doc'!#REF!</definedName>
    <definedName name="BD_TOTAL_05_21_ENG">'Creation and Choice Doc'!#REF!</definedName>
    <definedName name="BD_TOTAL_05_22_DESIGNER">'Creation and Choice Doc'!#REF!</definedName>
    <definedName name="BD_TOTAL_05_22_ENG">'Creation and Choice Doc'!#REF!</definedName>
    <definedName name="BD_TOTAL_05_30_DESIGNER">'Creation and Choice Doc'!#REF!</definedName>
    <definedName name="BD_TOTAL_05_30_ENG">'Creation and Choice Doc'!#REF!</definedName>
    <definedName name="BD_TOTAL_05_31_DESIGNER">'Creation and Choice Doc'!#REF!</definedName>
    <definedName name="BD_TOTAL_05_31_ENG">'Creation and Choice Doc'!#REF!</definedName>
    <definedName name="BD_TOTAL_05_32_DESIGNER">'Creation and Choice Doc'!#REF!</definedName>
    <definedName name="BD_TOTAL_05_32_ENG">'Creation and Choice Doc'!#REF!</definedName>
    <definedName name="BD_TOTAL_05_33_DESIGNER">'Creation and Choice Doc'!#REF!</definedName>
    <definedName name="BD_TOTAL_05_33_ENG">'Creation and Choice Doc'!#REF!</definedName>
    <definedName name="BD_TOTAL_05_34_DESIGNER">'Creation and Choice Doc'!#REF!</definedName>
    <definedName name="BD_TOTAL_05_34_ENG">'Creation and Choice Doc'!#REF!</definedName>
    <definedName name="BD_TOTAL_05_40_DESIGNER">'Creation and Choice Doc'!#REF!</definedName>
    <definedName name="BD_TOTAL_05_40_ENG">'Creation and Choice Doc'!#REF!</definedName>
    <definedName name="BD_TOTAL_05_41_DESIGNER">'Creation and Choice Doc'!#REF!</definedName>
    <definedName name="BD_TOTAL_05_41_ENG">'Creation and Choice Doc'!#REF!</definedName>
    <definedName name="BD_TOTAL_05_43_DESIGNER">'Creation and Choice Doc'!#REF!</definedName>
    <definedName name="BD_TOTAL_05_43_ENG">'Creation and Choice Doc'!#REF!</definedName>
    <definedName name="BD_TOTAL_05_44_DESIGNER">'Creation and Choice Doc'!#REF!</definedName>
    <definedName name="BD_TOTAL_05_44_ENG">'Creation and Choice Doc'!#REF!</definedName>
    <definedName name="BD_TOTAL_05_45_DESIGNER">'Creation and Choice Doc'!#REF!</definedName>
    <definedName name="BD_TOTAL_05_45_ENG">'Creation and Choice Doc'!#REF!</definedName>
    <definedName name="BD_TOTAL_05_46_DESIGNER">'Creation and Choice Doc'!#REF!</definedName>
    <definedName name="BD_TOTAL_05_46_ENG">'Creation and Choice Doc'!#REF!</definedName>
    <definedName name="BD_TOTAL_05_50_DESIGNER">'Creation and Choice Doc'!#REF!</definedName>
    <definedName name="BD_TOTAL_05_50_ENG">'Creation and Choice Doc'!#REF!</definedName>
    <definedName name="BD_TOTAL_05_51_DESIGNER">'Creation and Choice Doc'!#REF!</definedName>
    <definedName name="BD_TOTAL_05_51_ENG">'Creation and Choice Doc'!#REF!</definedName>
    <definedName name="BD_TOTAL_05_52_DESIGNER">'Creation and Choice Doc'!#REF!</definedName>
    <definedName name="BD_TOTAL_05_52_ENG">'Creation and Choice Doc'!#REF!</definedName>
    <definedName name="BD_TOTAL_05_53_DESIGNER">'Creation and Choice Doc'!#REF!</definedName>
    <definedName name="BD_TOTAL_05_53_ENG">'Creation and Choice Doc'!#REF!</definedName>
    <definedName name="BD_TOTAL_05_60_DESIGNER">'Creation and Choice Doc'!#REF!</definedName>
    <definedName name="BD_TOTAL_05_60_ENG">'Creation and Choice Doc'!#REF!</definedName>
    <definedName name="BD_TOTAL_05_61_DESIGNER">'Creation and Choice Doc'!#REF!</definedName>
    <definedName name="BD_TOTAL_05_61_ENG">'Creation and Choice Doc'!#REF!</definedName>
    <definedName name="BD_TOTAL_05_62_DESIGNER">'Creation and Choice Doc'!#REF!</definedName>
    <definedName name="BD_TOTAL_05_62_ENG">'Creation and Choice Doc'!#REF!</definedName>
    <definedName name="BD_TOTAL_05_63_DESIGNER">'Creation and Choice Doc'!#REF!</definedName>
    <definedName name="BD_TOTAL_05_63_ENG">'Creation and Choice Doc'!#REF!</definedName>
    <definedName name="BD_TOTAL_05_64_DESIGNER">'Creation and Choice Doc'!#REF!</definedName>
    <definedName name="BD_TOTAL_05_64_ENG">'Creation and Choice Doc'!#REF!</definedName>
    <definedName name="BD_TOTAL_05_65_DESIGNER">'Creation and Choice Doc'!#REF!</definedName>
    <definedName name="BD_TOTAL_05_65_ENG">'Creation and Choice Doc'!#REF!</definedName>
    <definedName name="BD_TOTAL_05_66_DESIGNER">'Creation and Choice Doc'!#REF!</definedName>
    <definedName name="BD_TOTAL_05_66_ENG">'Creation and Choice Doc'!#REF!</definedName>
    <definedName name="BD_TOTAL_06_00_DESIGNER">'Creation and Choice Doc'!#REF!</definedName>
    <definedName name="BD_TOTAL_06_00_ENG">'Creation and Choice Doc'!#REF!</definedName>
    <definedName name="BD_TOTAL_06_10_DESIGNER">'Creation and Choice Doc'!#REF!</definedName>
    <definedName name="BD_TOTAL_06_10_ENG">'Creation and Choice Doc'!#REF!</definedName>
    <definedName name="BD_TOTAL_06_11_DESIGNER">'Creation and Choice Doc'!#REF!</definedName>
    <definedName name="BD_TOTAL_06_11_ENG">'Creation and Choice Doc'!#REF!</definedName>
    <definedName name="BD_TOTAL_06_12_DESIGNER">'Creation and Choice Doc'!#REF!</definedName>
    <definedName name="BD_TOTAL_06_12_ENG">'Creation and Choice Doc'!#REF!</definedName>
    <definedName name="BD_TOTAL_06_13_DESIGNER">'Creation and Choice Doc'!#REF!</definedName>
    <definedName name="BD_TOTAL_06_13_ENG">'Creation and Choice Doc'!#REF!</definedName>
    <definedName name="BD_TOTAL_06_14_DESIGNER">'Creation and Choice Doc'!#REF!</definedName>
    <definedName name="BD_TOTAL_06_14_ENG">'Creation and Choice Doc'!#REF!</definedName>
    <definedName name="BD_TOTAL_06_15_DESIGNER">'Creation and Choice Doc'!#REF!</definedName>
    <definedName name="BD_TOTAL_06_15_ENG">'Creation and Choice Doc'!#REF!</definedName>
    <definedName name="BD_TOTAL_06_16_DESIGNER">'Creation and Choice Doc'!#REF!</definedName>
    <definedName name="BD_TOTAL_06_16_ENG">'Creation and Choice Doc'!#REF!</definedName>
    <definedName name="BD_TOTAL_06_20_DESIGNER">'Creation and Choice Doc'!#REF!</definedName>
    <definedName name="BD_TOTAL_06_20_ENG">'Creation and Choice Doc'!#REF!</definedName>
    <definedName name="BD_TOTAL_06_21_DESIGNER">'Creation and Choice Doc'!#REF!</definedName>
    <definedName name="BD_TOTAL_06_21_ENG">'Creation and Choice Doc'!#REF!</definedName>
    <definedName name="BD_TOTAL_06_22_DESIGNER">'Creation and Choice Doc'!#REF!</definedName>
    <definedName name="BD_TOTAL_06_22_ENG">'Creation and Choice Doc'!#REF!</definedName>
    <definedName name="BD_TOTAL_06_23_DESIGNER">'Creation and Choice Doc'!#REF!</definedName>
    <definedName name="BD_TOTAL_06_23_ENG">'Creation and Choice Doc'!#REF!</definedName>
    <definedName name="BD_TOTAL_06_24_DESIGNER">'Creation and Choice Doc'!#REF!</definedName>
    <definedName name="BD_TOTAL_06_24_ENG">'Creation and Choice Doc'!#REF!</definedName>
    <definedName name="BD_TOTAL_06_25_DESIGNER">'Creation and Choice Doc'!#REF!</definedName>
    <definedName name="BD_TOTAL_06_25_ENG">'Creation and Choice Doc'!#REF!</definedName>
    <definedName name="BD_TOTAL_06_26_DESIGNER">'Creation and Choice Doc'!#REF!</definedName>
    <definedName name="BD_TOTAL_06_26_ENG">'Creation and Choice Doc'!#REF!</definedName>
    <definedName name="BD_TOTAL_06_27_DESIGNER">'Creation and Choice Doc'!#REF!</definedName>
    <definedName name="BD_TOTAL_06_27_ENG">'Creation and Choice Doc'!#REF!</definedName>
    <definedName name="BD_TOTAL_06_28_DESIGNER">'Creation and Choice Doc'!#REF!</definedName>
    <definedName name="BD_TOTAL_06_28_ENG">'Creation and Choice Doc'!#REF!</definedName>
    <definedName name="BD_TOTAL_06_29_DESIGNER">'Creation and Choice Doc'!#REF!</definedName>
    <definedName name="BD_TOTAL_06_29_ENG">'Creation and Choice Doc'!#REF!</definedName>
    <definedName name="BD_TOTAL_06_30_DESIGNER">'Creation and Choice Doc'!#REF!</definedName>
    <definedName name="BD_TOTAL_06_30_ENG">'Creation and Choice Doc'!#REF!</definedName>
    <definedName name="BD_TOTAL_06_31_DESIGNER">'Creation and Choice Doc'!#REF!</definedName>
    <definedName name="BD_TOTAL_06_31_ENG">'Creation and Choice Doc'!#REF!</definedName>
    <definedName name="BD_TOTAL_06_32_DESIGNER">'Creation and Choice Doc'!#REF!</definedName>
    <definedName name="BD_TOTAL_06_32_ENG">'Creation and Choice Doc'!#REF!</definedName>
    <definedName name="BD_TOTAL_06_40_DESIGNER">'Creation and Choice Doc'!#REF!</definedName>
    <definedName name="BD_TOTAL_06_40_ENG">'Creation and Choice Doc'!#REF!</definedName>
    <definedName name="BD_TOTAL_06_50_DESIGNER">'Creation and Choice Doc'!#REF!</definedName>
    <definedName name="BD_TOTAL_06_50_ENG">'Creation and Choice Doc'!#REF!</definedName>
    <definedName name="BD_TOTAL_06_60_DESIGNER">'Creation and Choice Doc'!#REF!</definedName>
    <definedName name="BD_TOTAL_06_60_ENG">'Creation and Choice Doc'!#REF!</definedName>
    <definedName name="BD_TOTAL_06_70_DESIGNER">'Creation and Choice Doc'!#REF!</definedName>
    <definedName name="BD_TOTAL_06_70_ENG">'Creation and Choice Doc'!#REF!</definedName>
    <definedName name="BD_TOTAL_06_71_DESIGNER">'Creation and Choice Doc'!#REF!</definedName>
    <definedName name="BD_TOTAL_06_71_ENG">'Creation and Choice Doc'!#REF!</definedName>
    <definedName name="BD_TOTAL_06_72_DESIGNER">'Creation and Choice Doc'!#REF!</definedName>
    <definedName name="BD_TOTAL_06_72_ENG">'Creation and Choice Doc'!#REF!</definedName>
    <definedName name="BD_TOTAL_06_73_DESIGNER">'Creation and Choice Doc'!#REF!</definedName>
    <definedName name="BD_TOTAL_06_73_ENG">'Creation and Choice Doc'!#REF!</definedName>
    <definedName name="BD_TOTAL_06_74_DESIGNER">'Creation and Choice Doc'!#REF!</definedName>
    <definedName name="BD_TOTAL_06_74_ENG">'Creation and Choice Doc'!#REF!</definedName>
    <definedName name="BD_TOTAL_06_75_DESIGNER">'Creation and Choice Doc'!#REF!</definedName>
    <definedName name="BD_TOTAL_06_75_ENG">'Creation and Choice Doc'!#REF!</definedName>
    <definedName name="BD_TOTAL_06_76_DESIGNER">'Creation and Choice Doc'!#REF!</definedName>
    <definedName name="BD_TOTAL_06_76_ENG">'Creation and Choice Doc'!#REF!</definedName>
    <definedName name="BD_TOTAL_06_77_DESIGNER">'Creation and Choice Doc'!#REF!</definedName>
    <definedName name="BD_TOTAL_06_77_ENG">'Creation and Choice Doc'!#REF!</definedName>
    <definedName name="BD_TOTAL_06_80_DESIGNER">'Creation and Choice Doc'!#REF!</definedName>
    <definedName name="BD_TOTAL_06_80_ENG">'Creation and Choice Doc'!#REF!</definedName>
    <definedName name="BD_TOTAL_06_81_DESIGNER">'Creation and Choice Doc'!#REF!</definedName>
    <definedName name="BD_TOTAL_06_81_ENG">'Creation and Choice Doc'!#REF!</definedName>
    <definedName name="BD_TOTAL_06_82_DESIGNER">'Creation and Choice Doc'!#REF!</definedName>
    <definedName name="BD_TOTAL_06_82_ENG">'Creation and Choice Doc'!#REF!</definedName>
    <definedName name="BD_TOTAL_06_83_DESIGNER">'Creation and Choice Doc'!#REF!</definedName>
    <definedName name="BD_TOTAL_06_83_ENG">'Creation and Choice Doc'!#REF!</definedName>
    <definedName name="BD_TOTAL_06_84_DESIGNER">'Creation and Choice Doc'!#REF!</definedName>
    <definedName name="BD_TOTAL_06_84_ENG">'Creation and Choice Doc'!#REF!</definedName>
    <definedName name="BD_TOTAL_06_90_DESIGNER">'Creation and Choice Doc'!#REF!</definedName>
    <definedName name="BD_TOTAL_06_90_ENG">'Creation and Choice Doc'!#REF!</definedName>
    <definedName name="BD_TOTAL_06_91_DESIGNER">'Creation and Choice Doc'!#REF!</definedName>
    <definedName name="BD_TOTAL_06_91_ENG">'Creation and Choice Doc'!#REF!</definedName>
    <definedName name="BD_TOTAL_06_93_DESIGNER">'Creation and Choice Doc'!#REF!</definedName>
    <definedName name="BD_TOTAL_06_93_ENG">'Creation and Choice Doc'!#REF!</definedName>
    <definedName name="BD_TOTAL_06_94_DESIGNER">'Creation and Choice Doc'!#REF!</definedName>
    <definedName name="BD_TOTAL_06_94_ENG">'Creation and Choice Doc'!#REF!</definedName>
    <definedName name="BD_TOTAL_07_00_DESIGNER">'Creation and Choice Doc'!#REF!</definedName>
    <definedName name="BD_TOTAL_07_00_ENG">'Creation and Choice Doc'!#REF!</definedName>
    <definedName name="BD_TOTAL_07_10_DESIGNER">'Creation and Choice Doc'!#REF!</definedName>
    <definedName name="BD_TOTAL_07_10_ENG">'Creation and Choice Doc'!#REF!</definedName>
    <definedName name="BD_TOTAL_07_11_DESIGNER">'Creation and Choice Doc'!#REF!</definedName>
    <definedName name="BD_TOTAL_07_11_ENG">'Creation and Choice Doc'!#REF!</definedName>
    <definedName name="BD_TOTAL_07_12_DESIGNER">'Creation and Choice Doc'!#REF!</definedName>
    <definedName name="BD_TOTAL_07_12_ENG">'Creation and Choice Doc'!#REF!</definedName>
    <definedName name="BD_TOTAL_07_13_DESIGNER">'Creation and Choice Doc'!#REF!</definedName>
    <definedName name="BD_TOTAL_07_13_ENG">'Creation and Choice Doc'!#REF!</definedName>
    <definedName name="BD_TOTAL_07_14_DESIGNER">'Creation and Choice Doc'!#REF!</definedName>
    <definedName name="BD_TOTAL_07_14_ENG">'Creation and Choice Doc'!#REF!</definedName>
    <definedName name="BD_TOTAL_07_15_DESIGNER">'Creation and Choice Doc'!#REF!</definedName>
    <definedName name="BD_TOTAL_07_15_ENG">'Creation and Choice Doc'!#REF!</definedName>
    <definedName name="BD_TOTAL_07_16_DESIGNER">'Creation and Choice Doc'!#REF!</definedName>
    <definedName name="BD_TOTAL_07_16_ENG">'Creation and Choice Doc'!#REF!</definedName>
    <definedName name="BD_TOTAL_07_17_DESIGNER">'Creation and Choice Doc'!#REF!</definedName>
    <definedName name="BD_TOTAL_07_17_ENG">'Creation and Choice Doc'!#REF!</definedName>
    <definedName name="BD_TOTAL_07_18_DESIGNER">'Creation and Choice Doc'!#REF!</definedName>
    <definedName name="BD_TOTAL_07_18_ENG">'Creation and Choice Doc'!#REF!</definedName>
    <definedName name="BD_TOTAL_07_19_DESIGNER">'Creation and Choice Doc'!#REF!</definedName>
    <definedName name="BD_TOTAL_07_19_ENG">'Creation and Choice Doc'!#REF!</definedName>
    <definedName name="BD_TOTAL_07_20_DESIGNER">'Creation and Choice Doc'!#REF!</definedName>
    <definedName name="BD_TOTAL_07_20_ENG">'Creation and Choice Doc'!#REF!</definedName>
    <definedName name="BD_TOTAL_07_21_DESIGNER">'Creation and Choice Doc'!#REF!</definedName>
    <definedName name="BD_TOTAL_07_21_ENG">'Creation and Choice Doc'!#REF!</definedName>
    <definedName name="BD_TOTAL_07_22_DESIGNER">'Creation and Choice Doc'!#REF!</definedName>
    <definedName name="BD_TOTAL_07_22_ENG">'Creation and Choice Doc'!#REF!</definedName>
    <definedName name="BD_TOTAL_07_23_DESIGNER">'Creation and Choice Doc'!#REF!</definedName>
    <definedName name="BD_TOTAL_07_23_ENG">'Creation and Choice Doc'!#REF!</definedName>
    <definedName name="BD_TOTAL_07_24_DESIGNER">'Creation and Choice Doc'!#REF!</definedName>
    <definedName name="BD_TOTAL_07_24_ENG">'Creation and Choice Doc'!#REF!</definedName>
    <definedName name="BD_TOTAL_07_30_DESIGNER">'Creation and Choice Doc'!#REF!</definedName>
    <definedName name="BD_TOTAL_07_30_ENG">'Creation and Choice Doc'!#REF!</definedName>
    <definedName name="BD_TOTAL_07_31_DESIGNER">'Creation and Choice Doc'!#REF!</definedName>
    <definedName name="BD_TOTAL_07_31_ENG">'Creation and Choice Doc'!#REF!</definedName>
    <definedName name="BD_TOTAL_07_32_DESIGNER">'Creation and Choice Doc'!#REF!</definedName>
    <definedName name="BD_TOTAL_07_32_ENG">'Creation and Choice Doc'!#REF!</definedName>
    <definedName name="BD_TOTAL_07_33_DESIGNER">'Creation and Choice Doc'!#REF!</definedName>
    <definedName name="BD_TOTAL_07_33_ENG">'Creation and Choice Doc'!#REF!</definedName>
    <definedName name="BD_TOTAL_07_34_DESIGNER">'Creation and Choice Doc'!#REF!</definedName>
    <definedName name="BD_TOTAL_07_34_ENG">'Creation and Choice Doc'!#REF!</definedName>
    <definedName name="BD_TOTAL_07_35_DESIGNER">'Creation and Choice Doc'!#REF!</definedName>
    <definedName name="BD_TOTAL_07_35_ENG">'Creation and Choice Doc'!#REF!</definedName>
    <definedName name="BD_TOTAL_08_00_DESIGNER">'Creation and Choice Doc'!#REF!</definedName>
    <definedName name="BD_TOTAL_08_00_ENG">'Creation and Choice Doc'!#REF!</definedName>
    <definedName name="BD_TOTAL_08_10_DESIGNER">'Creation and Choice Doc'!#REF!</definedName>
    <definedName name="BD_TOTAL_08_10_ENG">'Creation and Choice Doc'!#REF!</definedName>
    <definedName name="BD_TOTAL_08_11_DESIGNER">'Creation and Choice Doc'!#REF!</definedName>
    <definedName name="BD_TOTAL_08_11_ENG">'Creation and Choice Doc'!#REF!</definedName>
    <definedName name="BD_TOTAL_08_12_DESIGNER">'Creation and Choice Doc'!#REF!</definedName>
    <definedName name="BD_TOTAL_08_12_ENG">'Creation and Choice Doc'!#REF!</definedName>
    <definedName name="BD_TOTAL_08_13_DESIGNER">'Creation and Choice Doc'!#REF!</definedName>
    <definedName name="BD_TOTAL_08_13_ENG">'Creation and Choice Doc'!#REF!</definedName>
    <definedName name="BD_TOTAL_08_20_DESIGNER">'Creation and Choice Doc'!#REF!</definedName>
    <definedName name="BD_TOTAL_08_20_ENG">'Creation and Choice Doc'!#REF!</definedName>
    <definedName name="BD_TOTAL_08_21_DESIGNER">'Creation and Choice Doc'!#REF!</definedName>
    <definedName name="BD_TOTAL_08_21_ENG">'Creation and Choice Doc'!#REF!</definedName>
    <definedName name="BD_TOTAL_08_22_DESIGNER">'Creation and Choice Doc'!#REF!</definedName>
    <definedName name="BD_TOTAL_08_22_ENG">'Creation and Choice Doc'!#REF!</definedName>
    <definedName name="BD_TOTAL_08_23_DESIGNER">'Creation and Choice Doc'!#REF!</definedName>
    <definedName name="BD_TOTAL_08_23_ENG">'Creation and Choice Doc'!#REF!</definedName>
    <definedName name="BD_TOTAL_08_24_DESIGNER">'Creation and Choice Doc'!#REF!</definedName>
    <definedName name="BD_TOTAL_08_24_ENG">'Creation and Choice Doc'!#REF!</definedName>
    <definedName name="BD_TOTAL_08_30_DESIGNER">'Creation and Choice Doc'!#REF!</definedName>
    <definedName name="BD_TOTAL_08_30_ENG">'Creation and Choice Doc'!#REF!</definedName>
    <definedName name="BD_TOTAL_08_31_DESIGNER">'Creation and Choice Doc'!#REF!</definedName>
    <definedName name="BD_TOTAL_08_31_ENG">'Creation and Choice Doc'!#REF!</definedName>
    <definedName name="BD_TOTAL_08_32_DESIGNER">'Creation and Choice Doc'!#REF!</definedName>
    <definedName name="BD_TOTAL_08_32_ENG">'Creation and Choice Doc'!#REF!</definedName>
    <definedName name="BD_TOTAL_08_33_DESIGNER">'Creation and Choice Doc'!#REF!</definedName>
    <definedName name="BD_TOTAL_08_33_ENG">'Creation and Choice Doc'!#REF!</definedName>
    <definedName name="BD_TOTAL_08_40_DESIGNER">'Creation and Choice Doc'!#REF!</definedName>
    <definedName name="BD_TOTAL_08_40_ENG">'Creation and Choice Doc'!#REF!</definedName>
    <definedName name="BD_TOTAL_08_41_DESIGNER">'Creation and Choice Doc'!#REF!</definedName>
    <definedName name="BD_TOTAL_08_41_ENG">'Creation and Choice Doc'!#REF!</definedName>
    <definedName name="BD_TOTAL_08_42_DESIGNER">'Creation and Choice Doc'!#REF!</definedName>
    <definedName name="BD_TOTAL_08_42_ENG">'Creation and Choice Doc'!#REF!</definedName>
    <definedName name="BD_TOTAL_08_43_DESIGNER">'Creation and Choice Doc'!#REF!</definedName>
    <definedName name="BD_TOTAL_08_43_ENG">'Creation and Choice Doc'!#REF!</definedName>
    <definedName name="BD_TOTAL_08_44_DESIGNER">'Creation and Choice Doc'!#REF!</definedName>
    <definedName name="BD_TOTAL_08_44_ENG">'Creation and Choice Doc'!#REF!</definedName>
    <definedName name="BD_TOTAL_08_50_DESIGNER">'Creation and Choice Doc'!#REF!</definedName>
    <definedName name="BD_TOTAL_08_50_ENG">'Creation and Choice Doc'!#REF!</definedName>
    <definedName name="BD_TOTAL_08_51_DESIGNER">'Creation and Choice Doc'!#REF!</definedName>
    <definedName name="BD_TOTAL_08_51_ENG">'Creation and Choice Doc'!#REF!</definedName>
    <definedName name="BD_TOTAL_08_52_DESIGNER">'Creation and Choice Doc'!#REF!</definedName>
    <definedName name="BD_TOTAL_08_52_ENG">'Creation and Choice Doc'!#REF!</definedName>
    <definedName name="BD_TOTAL_08_53_DESIGNER">'Creation and Choice Doc'!#REF!</definedName>
    <definedName name="BD_TOTAL_08_53_ENG">'Creation and Choice Doc'!#REF!</definedName>
    <definedName name="BD_TOTAL_08_54_DESIGNER">'Creation and Choice Doc'!#REF!</definedName>
    <definedName name="BD_TOTAL_08_54_ENG">'Creation and Choice Doc'!#REF!</definedName>
    <definedName name="BD_TOTAL_08_55_DESIGNER">'Creation and Choice Doc'!#REF!</definedName>
    <definedName name="BD_TOTAL_08_55_ENG">'Creation and Choice Doc'!#REF!</definedName>
    <definedName name="BD_TOTAL_08_56_DESIGNER">'Creation and Choice Doc'!#REF!</definedName>
    <definedName name="BD_TOTAL_08_56_ENG">'Creation and Choice Doc'!#REF!</definedName>
    <definedName name="BD_TOTAL_08_60_DESIGNER">'Creation and Choice Doc'!#REF!</definedName>
    <definedName name="BD_TOTAL_08_60_ENG">'Creation and Choice Doc'!#REF!</definedName>
    <definedName name="BD_TOTAL_08_61_DESIGNER">'Creation and Choice Doc'!#REF!</definedName>
    <definedName name="BD_TOTAL_08_61_ENG">'Creation and Choice Doc'!#REF!</definedName>
    <definedName name="BD_TOTAL_08_62_DESIGNER">'Creation and Choice Doc'!#REF!</definedName>
    <definedName name="BD_TOTAL_08_62_ENG">'Creation and Choice Doc'!#REF!</definedName>
    <definedName name="BD_TOTAL_08_63_DESIGNER">'Creation and Choice Doc'!#REF!</definedName>
    <definedName name="BD_TOTAL_08_63_ENG">'Creation and Choice Doc'!#REF!</definedName>
    <definedName name="BD_TOTAL_08_70_DESIGNER">'Creation and Choice Doc'!#REF!</definedName>
    <definedName name="BD_TOTAL_08_70_ENG">'Creation and Choice Doc'!#REF!</definedName>
    <definedName name="BD_TOTAL_08_71_DESIGNER">'Creation and Choice Doc'!#REF!</definedName>
    <definedName name="BD_TOTAL_08_71_ENG">'Creation and Choice Doc'!#REF!</definedName>
    <definedName name="BD_TOTAL_08_72_DESIGNER">'Creation and Choice Doc'!#REF!</definedName>
    <definedName name="BD_TOTAL_08_72_ENG">'Creation and Choice Doc'!#REF!</definedName>
    <definedName name="BD_TOTAL_08_73_DESIGNER">'Creation and Choice Doc'!#REF!</definedName>
    <definedName name="BD_TOTAL_08_73_ENG">'Creation and Choice Doc'!#REF!</definedName>
    <definedName name="BD_TOTAL_09_00_DESIGNER">'Creation and Choice Doc'!#REF!</definedName>
    <definedName name="BD_TOTAL_09_00_ENG">'Creation and Choice Doc'!#REF!</definedName>
    <definedName name="BD_TOTAL_09_10_DESIGNER">'Creation and Choice Doc'!#REF!</definedName>
    <definedName name="BD_TOTAL_09_10_ENG">'Creation and Choice Doc'!#REF!</definedName>
    <definedName name="BD_TOTAL_09_11_DESIGNER">'Creation and Choice Doc'!#REF!</definedName>
    <definedName name="BD_TOTAL_09_11_ENG">'Creation and Choice Doc'!#REF!</definedName>
    <definedName name="BD_TOTAL_09_12_DESIGNER">'Creation and Choice Doc'!#REF!</definedName>
    <definedName name="BD_TOTAL_09_12_ENG">'Creation and Choice Doc'!#REF!</definedName>
    <definedName name="BD_TOTAL_09_20_DESIGNER">'Creation and Choice Doc'!#REF!</definedName>
    <definedName name="BD_TOTAL_09_20_ENG">'Creation and Choice Doc'!#REF!</definedName>
    <definedName name="BD_TOTAL_09_20a_DESIGNER">'Creation and Choice Doc'!#REF!</definedName>
    <definedName name="BD_TOTAL_09_20a_ENG">'Creation and Choice Doc'!#REF!</definedName>
    <definedName name="BD_TOTAL_09_21_DESIGNER">'Creation and Choice Doc'!#REF!</definedName>
    <definedName name="BD_TOTAL_09_21_ENG">'Creation and Choice Doc'!#REF!</definedName>
    <definedName name="BD_TOTAL_09_22_DESIGNER">'Creation and Choice Doc'!#REF!</definedName>
    <definedName name="BD_TOTAL_09_22_ENG">'Creation and Choice Doc'!#REF!</definedName>
    <definedName name="BD_TOTAL_09_23_DESIGNER">'Creation and Choice Doc'!#REF!</definedName>
    <definedName name="BD_TOTAL_09_23_ENG">'Creation and Choice Doc'!#REF!</definedName>
    <definedName name="BD_TOTAL_09_24_DESIGNER">'Creation and Choice Doc'!#REF!</definedName>
    <definedName name="BD_TOTAL_09_24_ENG">'Creation and Choice Doc'!#REF!</definedName>
    <definedName name="BD_TOTAL_09_25_DESIGNER">'Creation and Choice Doc'!#REF!</definedName>
    <definedName name="BD_TOTAL_09_25_ENG">'Creation and Choice Doc'!#REF!</definedName>
    <definedName name="BD_TOTAL_09_26_DESIGNER">'Creation and Choice Doc'!#REF!</definedName>
    <definedName name="BD_TOTAL_09_26_ENG">'Creation and Choice Doc'!#REF!</definedName>
    <definedName name="BD_TOTAL_09_27_DESIGNER">'Creation and Choice Doc'!#REF!</definedName>
    <definedName name="BD_TOTAL_09_27_ENG">'Creation and Choice Doc'!#REF!</definedName>
    <definedName name="BD_TOTAL_09_28_DESIGNER">'Creation and Choice Doc'!#REF!</definedName>
    <definedName name="BD_TOTAL_09_28_ENG">'Creation and Choice Doc'!#REF!</definedName>
    <definedName name="BD_TOTAL_09_29_DESIGNER">'Creation and Choice Doc'!#REF!</definedName>
    <definedName name="BD_TOTAL_09_29_ENG">'Creation and Choice Doc'!#REF!</definedName>
    <definedName name="BD_TOTAL_09_30_DESIGNER">'Creation and Choice Doc'!#REF!</definedName>
    <definedName name="BD_TOTAL_09_30_ENG">'Creation and Choice Doc'!#REF!</definedName>
    <definedName name="BD_TOTAL_09_31_DESIGNER">'Creation and Choice Doc'!#REF!</definedName>
    <definedName name="BD_TOTAL_09_31_ENG">'Creation and Choice Doc'!#REF!</definedName>
    <definedName name="BD_TOTAL_09_32_DESIGNER">'Creation and Choice Doc'!#REF!</definedName>
    <definedName name="BD_TOTAL_09_32_ENG">'Creation and Choice Doc'!#REF!</definedName>
    <definedName name="BD_TOTAL_09_33_DESIGNER">'Creation and Choice Doc'!#REF!</definedName>
    <definedName name="BD_TOTAL_09_33_ENG">'Creation and Choice Doc'!#REF!</definedName>
    <definedName name="BD_TOTAL_09_34_DESIGNER">'Creation and Choice Doc'!#REF!</definedName>
    <definedName name="BD_TOTAL_09_34_ENG">'Creation and Choice Doc'!#REF!</definedName>
    <definedName name="BD_TOTAL_09_35_DESIGNER">'Creation and Choice Doc'!#REF!</definedName>
    <definedName name="BD_TOTAL_09_35_ENG">'Creation and Choice Doc'!#REF!</definedName>
    <definedName name="BD_TOTAL_09_36_DESIGNER">'Creation and Choice Doc'!#REF!</definedName>
    <definedName name="BD_TOTAL_09_36_ENG">'Creation and Choice Doc'!#REF!</definedName>
    <definedName name="BD_TOTAL_09_37_DESIGNER">'Creation and Choice Doc'!#REF!</definedName>
    <definedName name="BD_TOTAL_09_37_ENG">'Creation and Choice Doc'!#REF!</definedName>
    <definedName name="BD_TOTAL_09_38_DESIGNER">'Creation and Choice Doc'!#REF!</definedName>
    <definedName name="BD_TOTAL_09_38_ENG">'Creation and Choice Doc'!#REF!</definedName>
    <definedName name="BD_TOTAL_09_39_DESIGNER">'Creation and Choice Doc'!#REF!</definedName>
    <definedName name="BD_TOTAL_09_39_ENG">'Creation and Choice Doc'!#REF!</definedName>
    <definedName name="BD_TOTAL_09_40_DESIGNER">'Creation and Choice Doc'!#REF!</definedName>
    <definedName name="BD_TOTAL_09_40_ENG">'Creation and Choice Doc'!#REF!</definedName>
    <definedName name="BD_TOTAL_09_50_DESIGNER">'Creation and Choice Doc'!#REF!</definedName>
    <definedName name="BD_TOTAL_09_50_ENG">'Creation and Choice Doc'!#REF!</definedName>
    <definedName name="BD_TOTAL_09_51_DESIGNER">'Creation and Choice Doc'!#REF!</definedName>
    <definedName name="BD_TOTAL_09_51_ENG">'Creation and Choice Doc'!#REF!</definedName>
    <definedName name="BD_TOTAL_09_52_DESIGNER">'Creation and Choice Doc'!#REF!</definedName>
    <definedName name="BD_TOTAL_09_52_ENG">'Creation and Choice Doc'!#REF!</definedName>
    <definedName name="BD_TOTAL_09_60_DESIGNER">'Creation and Choice Doc'!#REF!</definedName>
    <definedName name="BD_TOTAL_09_60_ENG">'Creation and Choice Doc'!#REF!</definedName>
    <definedName name="BD_TOTAL_10_00_DESIGNER">'Creation and Choice Doc'!#REF!</definedName>
    <definedName name="BD_TOTAL_10_00_ENG">'Creation and Choice Doc'!#REF!</definedName>
    <definedName name="BD_TOTAL_11_00_10_DESIGNER">'Creation and Choice Doc'!#REF!</definedName>
    <definedName name="BD_TOTAL_11_00_10_ENG">'Creation and Choice Doc'!#REF!</definedName>
    <definedName name="BD_TOTAL_11_00_11_DESIGNER">'Creation and Choice Doc'!#REF!</definedName>
    <definedName name="BD_TOTAL_11_00_11_ENG">'Creation and Choice Doc'!#REF!</definedName>
    <definedName name="BD_TOTAL_11_00_12_DESIGNER">'Creation and Choice Doc'!#REF!</definedName>
    <definedName name="BD_TOTAL_11_00_12_ENG">'Creation and Choice Doc'!#REF!</definedName>
    <definedName name="BD_TOTAL_11_00_13_DESIGNER">'Creation and Choice Doc'!#REF!</definedName>
    <definedName name="BD_TOTAL_11_00_13_ENG">'Creation and Choice Doc'!#REF!</definedName>
    <definedName name="BD_TOTAL_11_00_4_DESIGNER">'Creation and Choice Doc'!#REF!</definedName>
    <definedName name="BD_TOTAL_11_00_4_ENG">'Creation and Choice Doc'!#REF!</definedName>
    <definedName name="BD_TOTAL_11_00_6_DESIGNER">'Creation and Choice Doc'!#REF!</definedName>
    <definedName name="BD_TOTAL_11_00_6_ENG">'Creation and Choice Doc'!#REF!</definedName>
    <definedName name="BD_TOTAL_11_00_7_DESIGNER">'Creation and Choice Doc'!#REF!</definedName>
    <definedName name="BD_TOTAL_11_00_7_ENG">'Creation and Choice Doc'!#REF!</definedName>
    <definedName name="BD_TOTAL_11_00_8_DESIGNER">'Creation and Choice Doc'!#REF!</definedName>
    <definedName name="BD_TOTAL_11_00_8_ENG">'Creation and Choice Doc'!#REF!</definedName>
    <definedName name="BD_TOTAL_11_00_9_DESIGNER">'Creation and Choice Doc'!#REF!</definedName>
    <definedName name="BD_TOTAL_11_00_9_ENG">'Creation and Choice Doc'!#REF!</definedName>
    <definedName name="BD_TOTAL_11_00_DESIGNER">'Creation and Choice Doc'!#REF!</definedName>
    <definedName name="BD_TOTAL_11_00_ENG">'Creation and Choice Doc'!#REF!</definedName>
    <definedName name="BD_TOTAL_11_308_DESIGNER">'Creation and Choice Doc'!#REF!</definedName>
    <definedName name="BD_TOTAL_11_308_ENG">'Creation and Choice Doc'!#REF!</definedName>
    <definedName name="BD_TOTAL_11_40_DESIGNER">'Creation and Choice Doc'!#REF!</definedName>
    <definedName name="BD_TOTAL_11_40_ENG">'Creation and Choice Doc'!#REF!</definedName>
    <definedName name="BD_TOTAL_12_00_DESIGNER">'Creation and Choice Doc'!#REF!</definedName>
    <definedName name="BD_TOTAL_12_00_ENG">'Creation and Choice Doc'!#REF!</definedName>
    <definedName name="BD_TOTAL_12_20_DESIGNER">'Creation and Choice Doc'!#REF!</definedName>
    <definedName name="BD_TOTAL_12_20_ENG">'Creation and Choice Doc'!#REF!</definedName>
    <definedName name="BD_TOTAL_12_30_DESIGNER">'Creation and Choice Doc'!#REF!</definedName>
    <definedName name="BD_TOTAL_12_30_ENG">'Creation and Choice Doc'!#REF!</definedName>
    <definedName name="BD_TOTAL_12_40_DESIGNER">'Creation and Choice Doc'!#REF!</definedName>
    <definedName name="BD_TOTAL_12_40_ENG">'Creation and Choice Doc'!#REF!</definedName>
    <definedName name="BD_TOTAL_12_60_DESIGNER">'Creation and Choice Doc'!#REF!</definedName>
    <definedName name="BD_TOTAL_12_60_ENG">'Creation and Choice Doc'!#REF!</definedName>
    <definedName name="BD_TOTAL_12_70_DESIGNER">'Creation and Choice Doc'!#REF!</definedName>
    <definedName name="BD_TOTAL_12_70_ENG">'Creation and Choice Doc'!#REF!</definedName>
    <definedName name="BD_TOTAL_12_80_DESIGNER">'Creation and Choice Doc'!#REF!</definedName>
    <definedName name="BD_TOTAL_12_80_ENG">'Creation and Choice Doc'!#REF!</definedName>
    <definedName name="BD_TOTAL_12_90_DESIGNER">'Creation and Choice Doc'!#REF!</definedName>
    <definedName name="BD_TOTAL_12_90_ENG">'Creation and Choice Doc'!#REF!</definedName>
    <definedName name="BD_TOTAL_13_00_DESIGNER">'Creation and Choice Doc'!#REF!</definedName>
    <definedName name="BD_TOTAL_13_00_ENG">'Creation and Choice Doc'!#REF!</definedName>
    <definedName name="BD_TOTAL_DESIGNER">'Creation and Choice Doc'!$BE$6</definedName>
    <definedName name="BD_TOTAL_ENG">'Creation and Choice Doc'!$BD$6</definedName>
    <definedName name="BD_TOTAL_HOURS">'Creation and Choice Doc'!$BF$6</definedName>
    <definedName name="CD_TOTAL_00_00_DESIGNER">'Creation and Choice Doc'!$AK$10</definedName>
    <definedName name="CD_TOTAL_00_00_ENG">'Creation and Choice Doc'!$AJ$10</definedName>
    <definedName name="CD_TOTAL_01_00_DESIGNER">'Creation and Choice Doc'!#REF!</definedName>
    <definedName name="CD_TOTAL_01_00_ENG">'Creation and Choice Doc'!#REF!</definedName>
    <definedName name="CD_TOTAL_01_10_DESIGNER">'Creation and Choice Doc'!#REF!</definedName>
    <definedName name="CD_TOTAL_01_10_ENG">'Creation and Choice Doc'!#REF!</definedName>
    <definedName name="CD_TOTAL_01_11_DESIGNER">'Creation and Choice Doc'!#REF!</definedName>
    <definedName name="CD_TOTAL_01_11_ENG">'Creation and Choice Doc'!#REF!</definedName>
    <definedName name="CD_TOTAL_01_12_DESIGNER">'Creation and Choice Doc'!#REF!</definedName>
    <definedName name="CD_TOTAL_01_12_ENG">'Creation and Choice Doc'!#REF!</definedName>
    <definedName name="CD_TOTAL_01_13_DESIGNER">'Creation and Choice Doc'!#REF!</definedName>
    <definedName name="CD_TOTAL_01_13_ENG">'Creation and Choice Doc'!#REF!</definedName>
    <definedName name="CD_TOTAL_01_14_DESIGNER">'Creation and Choice Doc'!#REF!</definedName>
    <definedName name="CD_TOTAL_01_14_ENG">'Creation and Choice Doc'!#REF!</definedName>
    <definedName name="CD_TOTAL_01_15_DESIGNER">'Creation and Choice Doc'!#REF!</definedName>
    <definedName name="CD_TOTAL_01_15_ENG">'Creation and Choice Doc'!#REF!</definedName>
    <definedName name="CD_TOTAL_01_16_DESIGNER">'Creation and Choice Doc'!#REF!</definedName>
    <definedName name="CD_TOTAL_01_16_ENG">'Creation and Choice Doc'!#REF!</definedName>
    <definedName name="CD_TOTAL_01_17_DESIGNER">'Creation and Choice Doc'!#REF!</definedName>
    <definedName name="CD_TOTAL_01_17_ENG">'Creation and Choice Doc'!#REF!</definedName>
    <definedName name="CD_TOTAL_01_20_DESIGNER">'Creation and Choice Doc'!#REF!</definedName>
    <definedName name="CD_TOTAL_01_20_ENG">'Creation and Choice Doc'!#REF!</definedName>
    <definedName name="CD_TOTAL_01_30_DESIGNER">'Creation and Choice Doc'!#REF!</definedName>
    <definedName name="CD_TOTAL_01_30_ENG">'Creation and Choice Doc'!#REF!</definedName>
    <definedName name="CD_TOTAL_01_40_DESIGNER">'Creation and Choice Doc'!#REF!</definedName>
    <definedName name="CD_TOTAL_01_40_ENG">'Creation and Choice Doc'!#REF!</definedName>
    <definedName name="CD_TOTAL_01_50_DESIGNER">'Creation and Choice Doc'!#REF!</definedName>
    <definedName name="CD_TOTAL_01_50_ENG">'Creation and Choice Doc'!#REF!</definedName>
    <definedName name="CD_TOTAL_02_00_DESIGNER">'Creation and Choice Doc'!#REF!</definedName>
    <definedName name="CD_TOTAL_02_00_ENG">'Creation and Choice Doc'!#REF!</definedName>
    <definedName name="CD_TOTAL_02_10_DESIGNER">'Creation and Choice Doc'!#REF!</definedName>
    <definedName name="CD_TOTAL_02_10_ENG">'Creation and Choice Doc'!#REF!</definedName>
    <definedName name="CD_TOTAL_02_11_DESIGNER">'Creation and Choice Doc'!#REF!</definedName>
    <definedName name="CD_TOTAL_02_11_ENG">'Creation and Choice Doc'!#REF!</definedName>
    <definedName name="CD_TOTAL_02_12_DESIGNER">'Creation and Choice Doc'!#REF!</definedName>
    <definedName name="CD_TOTAL_02_12_ENG">'Creation and Choice Doc'!#REF!</definedName>
    <definedName name="CD_TOTAL_02_13_DESIGNER">'Creation and Choice Doc'!#REF!</definedName>
    <definedName name="CD_TOTAL_02_13_ENG">'Creation and Choice Doc'!#REF!</definedName>
    <definedName name="CD_TOTAL_02_20_DESIGNER">'Creation and Choice Doc'!#REF!</definedName>
    <definedName name="CD_TOTAL_02_20_ENG">'Creation and Choice Doc'!#REF!</definedName>
    <definedName name="CD_TOTAL_02_21_DESIGNER">'Creation and Choice Doc'!#REF!</definedName>
    <definedName name="CD_TOTAL_02_21_ENG">'Creation and Choice Doc'!#REF!</definedName>
    <definedName name="CD_TOTAL_02_22_DESIGNER">'Creation and Choice Doc'!#REF!</definedName>
    <definedName name="CD_TOTAL_02_22_ENG">'Creation and Choice Doc'!#REF!</definedName>
    <definedName name="CD_TOTAL_03_00_DESIGNER">'Creation and Choice Doc'!#REF!</definedName>
    <definedName name="CD_TOTAL_03_00_ENG">'Creation and Choice Doc'!#REF!</definedName>
    <definedName name="CD_TOTAL_03_10_DESIGNER">'Creation and Choice Doc'!#REF!</definedName>
    <definedName name="CD_TOTAL_03_10_ENG">'Creation and Choice Doc'!#REF!</definedName>
    <definedName name="CD_TOTAL_03_11_DESIGNER">'Creation and Choice Doc'!#REF!</definedName>
    <definedName name="CD_TOTAL_03_11_ENG">'Creation and Choice Doc'!#REF!</definedName>
    <definedName name="CD_TOTAL_03_12_DESIGNER">'Creation and Choice Doc'!#REF!</definedName>
    <definedName name="CD_TOTAL_03_12_ENG">'Creation and Choice Doc'!#REF!</definedName>
    <definedName name="CD_TOTAL_03_13_DESIGNER">'Creation and Choice Doc'!#REF!</definedName>
    <definedName name="CD_TOTAL_03_13_ENG">'Creation and Choice Doc'!#REF!</definedName>
    <definedName name="CD_TOTAL_03_20_DESIGNER">'Creation and Choice Doc'!#REF!</definedName>
    <definedName name="CD_TOTAL_03_20_ENG">'Creation and Choice Doc'!#REF!</definedName>
    <definedName name="CD_TOTAL_03_21_DESIGNER">'Creation and Choice Doc'!#REF!</definedName>
    <definedName name="CD_TOTAL_03_21_ENG">'Creation and Choice Doc'!#REF!</definedName>
    <definedName name="CD_TOTAL_03_22_DESIGNER">'Creation and Choice Doc'!#REF!</definedName>
    <definedName name="CD_TOTAL_03_22_ENG">'Creation and Choice Doc'!#REF!</definedName>
    <definedName name="CD_TOTAL_03_23_DESIGNER">'Creation and Choice Doc'!#REF!</definedName>
    <definedName name="CD_TOTAL_03_23_ENG">'Creation and Choice Doc'!#REF!</definedName>
    <definedName name="CD_TOTAL_03_30_DESIGNER">'Creation and Choice Doc'!#REF!</definedName>
    <definedName name="CD_TOTAL_03_30_ENG">'Creation and Choice Doc'!#REF!</definedName>
    <definedName name="CD_TOTAL_03_31_DESIGNER">'Creation and Choice Doc'!#REF!</definedName>
    <definedName name="CD_TOTAL_03_31_ENG">'Creation and Choice Doc'!#REF!</definedName>
    <definedName name="CD_TOTAL_03_32_DESIGNER">'Creation and Choice Doc'!#REF!</definedName>
    <definedName name="CD_TOTAL_03_32_ENG">'Creation and Choice Doc'!#REF!</definedName>
    <definedName name="CD_TOTAL_03_35_DESIGNER">'Creation and Choice Doc'!#REF!</definedName>
    <definedName name="CD_TOTAL_03_35_ENG">'Creation and Choice Doc'!#REF!</definedName>
    <definedName name="CD_TOTAL_03_40_DESIGNER">'Creation and Choice Doc'!#REF!</definedName>
    <definedName name="CD_TOTAL_03_40_ENG">'Creation and Choice Doc'!#REF!</definedName>
    <definedName name="CD_TOTAL_03_41_DESIGNER">'Creation and Choice Doc'!#REF!</definedName>
    <definedName name="CD_TOTAL_03_41_ENG">'Creation and Choice Doc'!#REF!</definedName>
    <definedName name="CD_TOTAL_03_42_DESIGNER">'Creation and Choice Doc'!#REF!</definedName>
    <definedName name="CD_TOTAL_03_42_ENG">'Creation and Choice Doc'!#REF!</definedName>
    <definedName name="CD_TOTAL_03_50_DESIGNER">'Creation and Choice Doc'!#REF!</definedName>
    <definedName name="CD_TOTAL_03_50_ENG">'Creation and Choice Doc'!#REF!</definedName>
    <definedName name="CD_TOTAL_04_00_DESIGNER">'Creation and Choice Doc'!$AK$86</definedName>
    <definedName name="CD_TOTAL_04_00_ENG">'Creation and Choice Doc'!$AJ$86</definedName>
    <definedName name="CD_TOTAL_04_10_DESIGNER">'Creation and Choice Doc'!$AK$87</definedName>
    <definedName name="CD_TOTAL_04_10_ENG">'Creation and Choice Doc'!$AJ$87</definedName>
    <definedName name="CD_TOTAL_04_11_DESIGNER">'Creation and Choice Doc'!$AK$235</definedName>
    <definedName name="CD_TOTAL_04_11_ENG">'Creation and Choice Doc'!$AJ$235</definedName>
    <definedName name="CD_TOTAL_04_12_DESIGNER">'Creation and Choice Doc'!$AK$261</definedName>
    <definedName name="CD_TOTAL_04_12_ENG">'Creation and Choice Doc'!$AJ$261</definedName>
    <definedName name="CD_TOTAL_04_13_DESIGNER">'Creation and Choice Doc'!$AK$269</definedName>
    <definedName name="CD_TOTAL_04_13_ENG">'Creation and Choice Doc'!$AJ$269</definedName>
    <definedName name="CD_TOTAL_04_14_DESIGNER">'Creation and Choice Doc'!$AK$281</definedName>
    <definedName name="CD_TOTAL_04_14_ENG">'Creation and Choice Doc'!$AJ$281</definedName>
    <definedName name="CD_TOTAL_04_15_DESIGNER">'Creation and Choice Doc'!$AK$292</definedName>
    <definedName name="CD_TOTAL_04_15_ENG">'Creation and Choice Doc'!$AJ$292</definedName>
    <definedName name="CD_TOTAL_04_16_DESIGNER">'Creation and Choice Doc'!$AK$304</definedName>
    <definedName name="CD_TOTAL_04_16_ENG">'Creation and Choice Doc'!$AJ$304</definedName>
    <definedName name="CD_TOTAL_04_20_DESIGNER">'Creation and Choice Doc'!$AK$319</definedName>
    <definedName name="CD_TOTAL_04_20_ENG">'Creation and Choice Doc'!$AJ$319</definedName>
    <definedName name="CD_TOTAL_04_21_DESIGNER">'Creation and Choice Doc'!$AK$320</definedName>
    <definedName name="CD_TOTAL_04_21_ENG">'Creation and Choice Doc'!$AJ$320</definedName>
    <definedName name="CD_TOTAL_04_22_DESIGNER">'Creation and Choice Doc'!$AK$365</definedName>
    <definedName name="CD_TOTAL_04_22_ENG">'Creation and Choice Doc'!$AJ$365</definedName>
    <definedName name="CD_TOTAL_04_23_DESIGNER">'Creation and Choice Doc'!$AK$424</definedName>
    <definedName name="CD_TOTAL_04_23_ENG">'Creation and Choice Doc'!$AJ$424</definedName>
    <definedName name="CD_TOTAL_04_24_DESIGNER">'Creation and Choice Doc'!$AK$471</definedName>
    <definedName name="CD_TOTAL_04_24_ENG">'Creation and Choice Doc'!$AJ$471</definedName>
    <definedName name="CD_TOTAL_04_25_DESIGNER">'Creation and Choice Doc'!$AK$516</definedName>
    <definedName name="CD_TOTAL_04_25_ENG">'Creation and Choice Doc'!$AJ$516</definedName>
    <definedName name="CD_TOTAL_04_26_DESIGNER">'Creation and Choice Doc'!$AK$561</definedName>
    <definedName name="CD_TOTAL_04_26_ENG">'Creation and Choice Doc'!$AJ$561</definedName>
    <definedName name="CD_TOTAL_04_30_DESIGNER">'Creation and Choice Doc'!$AK$627</definedName>
    <definedName name="CD_TOTAL_04_30_ENG">'Creation and Choice Doc'!$AJ$627</definedName>
    <definedName name="CD_TOTAL_04_31_DESIGNER">'Creation and Choice Doc'!$AK$671</definedName>
    <definedName name="CD_TOTAL_04_31_ENG">'Creation and Choice Doc'!$AJ$671</definedName>
    <definedName name="CD_TOTAL_04_32_DESIGNER">'Creation and Choice Doc'!$AK$682</definedName>
    <definedName name="CD_TOTAL_04_32_ENG">'Creation and Choice Doc'!$AJ$682</definedName>
    <definedName name="CD_TOTAL_05_00_DESIGNER">'Creation and Choice Doc'!#REF!</definedName>
    <definedName name="CD_TOTAL_05_00_ENG">'Creation and Choice Doc'!#REF!</definedName>
    <definedName name="CD_TOTAL_05_10_DESIGNER">'Creation and Choice Doc'!#REF!</definedName>
    <definedName name="CD_TOTAL_05_10_ENG">'Creation and Choice Doc'!#REF!</definedName>
    <definedName name="CD_TOTAL_05_11_DESIGNER">'Creation and Choice Doc'!#REF!</definedName>
    <definedName name="CD_TOTAL_05_11_ENG">'Creation and Choice Doc'!#REF!</definedName>
    <definedName name="CD_TOTAL_05_12_DESIGNER">'Creation and Choice Doc'!#REF!</definedName>
    <definedName name="CD_TOTAL_05_12_ENG">'Creation and Choice Doc'!#REF!</definedName>
    <definedName name="CD_TOTAL_05_20_DESIGNER">'Creation and Choice Doc'!#REF!</definedName>
    <definedName name="CD_TOTAL_05_20_ENG">'Creation and Choice Doc'!#REF!</definedName>
    <definedName name="CD_TOTAL_05_21_DESIGNER">'Creation and Choice Doc'!#REF!</definedName>
    <definedName name="CD_TOTAL_05_21_ENG">'Creation and Choice Doc'!#REF!</definedName>
    <definedName name="CD_TOTAL_05_22_DESIGNER">'Creation and Choice Doc'!#REF!</definedName>
    <definedName name="CD_TOTAL_05_22_ENG">'Creation and Choice Doc'!#REF!</definedName>
    <definedName name="CD_TOTAL_05_30_DESIGNER">'Creation and Choice Doc'!#REF!</definedName>
    <definedName name="CD_TOTAL_05_30_ENG">'Creation and Choice Doc'!#REF!</definedName>
    <definedName name="CD_TOTAL_05_31_DESIGNER">'Creation and Choice Doc'!#REF!</definedName>
    <definedName name="CD_TOTAL_05_31_ENG">'Creation and Choice Doc'!#REF!</definedName>
    <definedName name="CD_TOTAL_05_32_DESIGNER">'Creation and Choice Doc'!#REF!</definedName>
    <definedName name="CD_TOTAL_05_32_ENG">'Creation and Choice Doc'!#REF!</definedName>
    <definedName name="CD_TOTAL_05_33_DESIGNER">'Creation and Choice Doc'!#REF!</definedName>
    <definedName name="CD_TOTAL_05_33_ENG">'Creation and Choice Doc'!#REF!</definedName>
    <definedName name="CD_TOTAL_05_34_DESIGNER">'Creation and Choice Doc'!#REF!</definedName>
    <definedName name="CD_TOTAL_05_34_ENG">'Creation and Choice Doc'!#REF!</definedName>
    <definedName name="CD_TOTAL_05_40_DESIGNER">'Creation and Choice Doc'!#REF!</definedName>
    <definedName name="CD_TOTAL_05_40_ENG">'Creation and Choice Doc'!#REF!</definedName>
    <definedName name="CD_TOTAL_05_41_DESIGNER">'Creation and Choice Doc'!#REF!</definedName>
    <definedName name="CD_TOTAL_05_41_ENG">'Creation and Choice Doc'!#REF!</definedName>
    <definedName name="CD_TOTAL_05_43_DESIGNER">'Creation and Choice Doc'!#REF!</definedName>
    <definedName name="CD_TOTAL_05_43_ENG">'Creation and Choice Doc'!#REF!</definedName>
    <definedName name="CD_TOTAL_05_44_DESIGNER">'Creation and Choice Doc'!#REF!</definedName>
    <definedName name="CD_TOTAL_05_44_ENG">'Creation and Choice Doc'!#REF!</definedName>
    <definedName name="CD_TOTAL_05_45_DESIGNER">'Creation and Choice Doc'!#REF!</definedName>
    <definedName name="CD_TOTAL_05_45_ENG">'Creation and Choice Doc'!#REF!</definedName>
    <definedName name="CD_TOTAL_05_46_DESIGNER">'Creation and Choice Doc'!#REF!</definedName>
    <definedName name="CD_TOTAL_05_46_ENG">'Creation and Choice Doc'!#REF!</definedName>
    <definedName name="CD_TOTAL_05_50_DESIGNER">'Creation and Choice Doc'!#REF!</definedName>
    <definedName name="CD_TOTAL_05_50_ENG">'Creation and Choice Doc'!#REF!</definedName>
    <definedName name="CD_TOTAL_05_51_DESIGNER">'Creation and Choice Doc'!#REF!</definedName>
    <definedName name="CD_TOTAL_05_51_ENG">'Creation and Choice Doc'!#REF!</definedName>
    <definedName name="CD_TOTAL_05_52_DESIGNER">'Creation and Choice Doc'!#REF!</definedName>
    <definedName name="CD_TOTAL_05_52_ENG">'Creation and Choice Doc'!#REF!</definedName>
    <definedName name="CD_TOTAL_05_53_DESIGNER">'Creation and Choice Doc'!#REF!</definedName>
    <definedName name="CD_TOTAL_05_53_ENG">'Creation and Choice Doc'!#REF!</definedName>
    <definedName name="CD_TOTAL_05_60_DESIGNER">'Creation and Choice Doc'!#REF!</definedName>
    <definedName name="CD_TOTAL_05_60_ENG">'Creation and Choice Doc'!#REF!</definedName>
    <definedName name="CD_TOTAL_05_61_DESIGNER">'Creation and Choice Doc'!#REF!</definedName>
    <definedName name="CD_TOTAL_05_61_ENG">'Creation and Choice Doc'!#REF!</definedName>
    <definedName name="CD_TOTAL_05_62_DESIGNER">'Creation and Choice Doc'!#REF!</definedName>
    <definedName name="CD_TOTAL_05_62_ENG">'Creation and Choice Doc'!#REF!</definedName>
    <definedName name="CD_TOTAL_05_63_DESIGNER">'Creation and Choice Doc'!#REF!</definedName>
    <definedName name="CD_TOTAL_05_63_ENG">'Creation and Choice Doc'!#REF!</definedName>
    <definedName name="CD_TOTAL_05_64_DESIGNER">'Creation and Choice Doc'!#REF!</definedName>
    <definedName name="CD_TOTAL_05_64_ENG">'Creation and Choice Doc'!#REF!</definedName>
    <definedName name="CD_TOTAL_05_65_DESIGNER">'Creation and Choice Doc'!#REF!</definedName>
    <definedName name="CD_TOTAL_05_65_ENG">'Creation and Choice Doc'!#REF!</definedName>
    <definedName name="CD_TOTAL_05_66_DESIGNER">'Creation and Choice Doc'!#REF!</definedName>
    <definedName name="CD_TOTAL_05_66_ENG">'Creation and Choice Doc'!#REF!</definedName>
    <definedName name="CD_TOTAL_06_00_DESIGNER">'Creation and Choice Doc'!#REF!</definedName>
    <definedName name="CD_TOTAL_06_00_ENG">'Creation and Choice Doc'!#REF!</definedName>
    <definedName name="CD_TOTAL_06_10_DESIGNER">'Creation and Choice Doc'!#REF!</definedName>
    <definedName name="CD_TOTAL_06_10_ENG">'Creation and Choice Doc'!#REF!</definedName>
    <definedName name="CD_TOTAL_06_11_DESIGNER">'Creation and Choice Doc'!#REF!</definedName>
    <definedName name="CD_TOTAL_06_11_ENG">'Creation and Choice Doc'!#REF!</definedName>
    <definedName name="CD_TOTAL_06_12_DESIGNER">'Creation and Choice Doc'!#REF!</definedName>
    <definedName name="CD_TOTAL_06_12_ENG">'Creation and Choice Doc'!#REF!</definedName>
    <definedName name="CD_TOTAL_06_13_DESIGNER">'Creation and Choice Doc'!#REF!</definedName>
    <definedName name="CD_TOTAL_06_13_ENG">'Creation and Choice Doc'!#REF!</definedName>
    <definedName name="CD_TOTAL_06_14_DESIGNER">'Creation and Choice Doc'!#REF!</definedName>
    <definedName name="CD_TOTAL_06_14_ENG">'Creation and Choice Doc'!#REF!</definedName>
    <definedName name="CD_TOTAL_06_15_DESIGNER">'Creation and Choice Doc'!#REF!</definedName>
    <definedName name="CD_TOTAL_06_15_ENG">'Creation and Choice Doc'!#REF!</definedName>
    <definedName name="CD_TOTAL_06_16_DESIGNER">'Creation and Choice Doc'!#REF!</definedName>
    <definedName name="CD_TOTAL_06_16_ENG">'Creation and Choice Doc'!#REF!</definedName>
    <definedName name="CD_TOTAL_06_20_DESIGNER">'Creation and Choice Doc'!#REF!</definedName>
    <definedName name="CD_TOTAL_06_20_ENG">'Creation and Choice Doc'!#REF!</definedName>
    <definedName name="CD_TOTAL_06_21_DESIGNER">'Creation and Choice Doc'!#REF!</definedName>
    <definedName name="CD_TOTAL_06_21_ENG">'Creation and Choice Doc'!#REF!</definedName>
    <definedName name="CD_TOTAL_06_22_DESIGNER">'Creation and Choice Doc'!#REF!</definedName>
    <definedName name="CD_TOTAL_06_22_ENG">'Creation and Choice Doc'!#REF!</definedName>
    <definedName name="CD_TOTAL_06_23_DESIGNER">'Creation and Choice Doc'!#REF!</definedName>
    <definedName name="CD_TOTAL_06_23_ENG">'Creation and Choice Doc'!#REF!</definedName>
    <definedName name="CD_TOTAL_06_24_DESIGNER">'Creation and Choice Doc'!#REF!</definedName>
    <definedName name="CD_TOTAL_06_24_ENG">'Creation and Choice Doc'!#REF!</definedName>
    <definedName name="CD_TOTAL_06_25_DESIGNER">'Creation and Choice Doc'!#REF!</definedName>
    <definedName name="CD_TOTAL_06_25_ENG">'Creation and Choice Doc'!#REF!</definedName>
    <definedName name="CD_TOTAL_06_26_DESIGNER">'Creation and Choice Doc'!#REF!</definedName>
    <definedName name="CD_TOTAL_06_26_ENG">'Creation and Choice Doc'!#REF!</definedName>
    <definedName name="CD_TOTAL_06_27_DESIGNER">'Creation and Choice Doc'!#REF!</definedName>
    <definedName name="CD_TOTAL_06_27_ENG">'Creation and Choice Doc'!#REF!</definedName>
    <definedName name="CD_TOTAL_06_28_DESIGNER">'Creation and Choice Doc'!#REF!</definedName>
    <definedName name="CD_TOTAL_06_28_ENG">'Creation and Choice Doc'!#REF!</definedName>
    <definedName name="CD_TOTAL_06_29_DESIGNER">'Creation and Choice Doc'!#REF!</definedName>
    <definedName name="CD_TOTAL_06_29_ENG">'Creation and Choice Doc'!#REF!</definedName>
    <definedName name="CD_TOTAL_06_30_DESIGNER">'Creation and Choice Doc'!#REF!</definedName>
    <definedName name="CD_TOTAL_06_30_ENG">'Creation and Choice Doc'!#REF!</definedName>
    <definedName name="CD_TOTAL_06_31_DESIGNER">'Creation and Choice Doc'!#REF!</definedName>
    <definedName name="CD_TOTAL_06_31_ENG">'Creation and Choice Doc'!#REF!</definedName>
    <definedName name="CD_TOTAL_06_32_DESIGNER">'Creation and Choice Doc'!#REF!</definedName>
    <definedName name="CD_TOTAL_06_32_ENG">'Creation and Choice Doc'!#REF!</definedName>
    <definedName name="CD_TOTAL_06_40_DESIGNER">'Creation and Choice Doc'!#REF!</definedName>
    <definedName name="CD_TOTAL_06_40_ENG">'Creation and Choice Doc'!#REF!</definedName>
    <definedName name="CD_TOTAL_06_50_DESIGNER">'Creation and Choice Doc'!#REF!</definedName>
    <definedName name="CD_TOTAL_06_50_ENG">'Creation and Choice Doc'!#REF!</definedName>
    <definedName name="CD_TOTAL_06_60_DESIGNER">'Creation and Choice Doc'!#REF!</definedName>
    <definedName name="CD_TOTAL_06_60_ENG">'Creation and Choice Doc'!#REF!</definedName>
    <definedName name="CD_TOTAL_06_70_DESIGNER">'Creation and Choice Doc'!#REF!</definedName>
    <definedName name="CD_TOTAL_06_70_ENG">'Creation and Choice Doc'!#REF!</definedName>
    <definedName name="CD_TOTAL_06_71_DESIGNER">'Creation and Choice Doc'!#REF!</definedName>
    <definedName name="CD_TOTAL_06_71_ENG">'Creation and Choice Doc'!#REF!</definedName>
    <definedName name="CD_TOTAL_06_72_DESIGNER">'Creation and Choice Doc'!#REF!</definedName>
    <definedName name="CD_TOTAL_06_72_ENG">'Creation and Choice Doc'!#REF!</definedName>
    <definedName name="CD_TOTAL_06_73_DESIGNER">'Creation and Choice Doc'!#REF!</definedName>
    <definedName name="CD_TOTAL_06_73_ENG">'Creation and Choice Doc'!#REF!</definedName>
    <definedName name="CD_TOTAL_06_74_DESIGNER">'Creation and Choice Doc'!#REF!</definedName>
    <definedName name="CD_TOTAL_06_74_ENG">'Creation and Choice Doc'!#REF!</definedName>
    <definedName name="CD_TOTAL_06_75_DESIGNER">'Creation and Choice Doc'!#REF!</definedName>
    <definedName name="CD_TOTAL_06_75_ENG">'Creation and Choice Doc'!#REF!</definedName>
    <definedName name="CD_TOTAL_06_76_DESIGNER">'Creation and Choice Doc'!#REF!</definedName>
    <definedName name="CD_TOTAL_06_76_ENG">'Creation and Choice Doc'!#REF!</definedName>
    <definedName name="CD_TOTAL_06_77_DESIGNER">'Creation and Choice Doc'!#REF!</definedName>
    <definedName name="CD_TOTAL_06_77_ENG">'Creation and Choice Doc'!#REF!</definedName>
    <definedName name="CD_TOTAL_06_80_DESIGNER">'Creation and Choice Doc'!#REF!</definedName>
    <definedName name="CD_TOTAL_06_80_ENG">'Creation and Choice Doc'!#REF!</definedName>
    <definedName name="CD_TOTAL_06_81_DESIGNER">'Creation and Choice Doc'!#REF!</definedName>
    <definedName name="CD_TOTAL_06_81_ENG">'Creation and Choice Doc'!#REF!</definedName>
    <definedName name="CD_TOTAL_06_82_DESIGNER">'Creation and Choice Doc'!#REF!</definedName>
    <definedName name="CD_TOTAL_06_82_ENG">'Creation and Choice Doc'!#REF!</definedName>
    <definedName name="CD_TOTAL_06_83_DESIGNER">'Creation and Choice Doc'!#REF!</definedName>
    <definedName name="CD_TOTAL_06_83_ENG">'Creation and Choice Doc'!#REF!</definedName>
    <definedName name="CD_TOTAL_06_84_DESIGNER">'Creation and Choice Doc'!#REF!</definedName>
    <definedName name="CD_TOTAL_06_84_ENG">'Creation and Choice Doc'!#REF!</definedName>
    <definedName name="CD_TOTAL_06_90_DESIGNER">'Creation and Choice Doc'!#REF!</definedName>
    <definedName name="CD_TOTAL_06_90_ENG">'Creation and Choice Doc'!#REF!</definedName>
    <definedName name="CD_TOTAL_06_91_DESIGNER">'Creation and Choice Doc'!#REF!</definedName>
    <definedName name="CD_TOTAL_06_91_ENG">'Creation and Choice Doc'!#REF!</definedName>
    <definedName name="CD_TOTAL_06_93_DESIGNER">'Creation and Choice Doc'!#REF!</definedName>
    <definedName name="CD_TOTAL_06_93_ENG">'Creation and Choice Doc'!#REF!</definedName>
    <definedName name="CD_TOTAL_06_94_DESIGNER">'Creation and Choice Doc'!#REF!</definedName>
    <definedName name="CD_TOTAL_06_94_ENG">'Creation and Choice Doc'!#REF!</definedName>
    <definedName name="CD_TOTAL_07_00_DESIGNER">'Creation and Choice Doc'!#REF!</definedName>
    <definedName name="CD_TOTAL_07_00_ENG">'Creation and Choice Doc'!#REF!</definedName>
    <definedName name="CD_TOTAL_07_10_DESIGNER">'Creation and Choice Doc'!#REF!</definedName>
    <definedName name="CD_TOTAL_07_10_ENG">'Creation and Choice Doc'!#REF!</definedName>
    <definedName name="CD_TOTAL_07_11_DESIGNER">'Creation and Choice Doc'!#REF!</definedName>
    <definedName name="CD_TOTAL_07_11_ENG">'Creation and Choice Doc'!#REF!</definedName>
    <definedName name="CD_TOTAL_07_12_DESIGNER">'Creation and Choice Doc'!#REF!</definedName>
    <definedName name="CD_TOTAL_07_12_ENG">'Creation and Choice Doc'!#REF!</definedName>
    <definedName name="CD_TOTAL_07_13_DESIGNER">'Creation and Choice Doc'!#REF!</definedName>
    <definedName name="CD_TOTAL_07_13_ENG">'Creation and Choice Doc'!#REF!</definedName>
    <definedName name="CD_TOTAL_07_14_DESIGNER">'Creation and Choice Doc'!#REF!</definedName>
    <definedName name="CD_TOTAL_07_14_ENG">'Creation and Choice Doc'!#REF!</definedName>
    <definedName name="CD_TOTAL_07_15_DESIGNER">'Creation and Choice Doc'!#REF!</definedName>
    <definedName name="CD_TOTAL_07_15_ENG">'Creation and Choice Doc'!#REF!</definedName>
    <definedName name="CD_TOTAL_07_16_DESIGNER">'Creation and Choice Doc'!#REF!</definedName>
    <definedName name="CD_TOTAL_07_16_ENG">'Creation and Choice Doc'!#REF!</definedName>
    <definedName name="CD_TOTAL_07_17_DESIGNER">'Creation and Choice Doc'!#REF!</definedName>
    <definedName name="CD_TOTAL_07_17_ENG">'Creation and Choice Doc'!#REF!</definedName>
    <definedName name="CD_TOTAL_07_18_DESIGNER">'Creation and Choice Doc'!#REF!</definedName>
    <definedName name="CD_TOTAL_07_18_ENG">'Creation and Choice Doc'!#REF!</definedName>
    <definedName name="CD_TOTAL_07_19_DESIGNER">'Creation and Choice Doc'!#REF!</definedName>
    <definedName name="CD_TOTAL_07_19_ENG">'Creation and Choice Doc'!#REF!</definedName>
    <definedName name="CD_TOTAL_07_20_DESIGNER">'Creation and Choice Doc'!#REF!</definedName>
    <definedName name="CD_TOTAL_07_20_ENG">'Creation and Choice Doc'!#REF!</definedName>
    <definedName name="CD_TOTAL_07_21_DESIGNER">'Creation and Choice Doc'!#REF!</definedName>
    <definedName name="CD_TOTAL_07_21_ENG">'Creation and Choice Doc'!#REF!</definedName>
    <definedName name="CD_TOTAL_07_22_DESIGNER">'Creation and Choice Doc'!#REF!</definedName>
    <definedName name="CD_TOTAL_07_22_ENG">'Creation and Choice Doc'!#REF!</definedName>
    <definedName name="CD_TOTAL_07_23_DESIGNER">'Creation and Choice Doc'!#REF!</definedName>
    <definedName name="CD_TOTAL_07_23_ENG">'Creation and Choice Doc'!#REF!</definedName>
    <definedName name="CD_TOTAL_07_24_DESIGNER">'Creation and Choice Doc'!#REF!</definedName>
    <definedName name="CD_TOTAL_07_24_ENG">'Creation and Choice Doc'!#REF!</definedName>
    <definedName name="CD_TOTAL_07_30_DESIGNER">'Creation and Choice Doc'!#REF!</definedName>
    <definedName name="CD_TOTAL_07_30_ENG">'Creation and Choice Doc'!#REF!</definedName>
    <definedName name="CD_TOTAL_07_31_DESIGNER">'Creation and Choice Doc'!#REF!</definedName>
    <definedName name="CD_TOTAL_07_31_ENG">'Creation and Choice Doc'!#REF!</definedName>
    <definedName name="CD_TOTAL_07_32_DESIGNER">'Creation and Choice Doc'!#REF!</definedName>
    <definedName name="CD_TOTAL_07_32_ENG">'Creation and Choice Doc'!#REF!</definedName>
    <definedName name="CD_TOTAL_07_33_DESIGNER">'Creation and Choice Doc'!#REF!</definedName>
    <definedName name="CD_TOTAL_07_33_ENG">'Creation and Choice Doc'!#REF!</definedName>
    <definedName name="CD_TOTAL_07_34_DESIGNER">'Creation and Choice Doc'!#REF!</definedName>
    <definedName name="CD_TOTAL_07_34_ENG">'Creation and Choice Doc'!#REF!</definedName>
    <definedName name="CD_TOTAL_07_35_DESIGNER">'Creation and Choice Doc'!#REF!</definedName>
    <definedName name="CD_TOTAL_07_35_ENG">'Creation and Choice Doc'!#REF!</definedName>
    <definedName name="CD_TOTAL_08_00_DESIGNER">'Creation and Choice Doc'!#REF!</definedName>
    <definedName name="CD_TOTAL_08_00_ENG">'Creation and Choice Doc'!#REF!</definedName>
    <definedName name="CD_TOTAL_08_10_DESIGNER">'Creation and Choice Doc'!#REF!</definedName>
    <definedName name="CD_TOTAL_08_10_ENG">'Creation and Choice Doc'!#REF!</definedName>
    <definedName name="CD_TOTAL_08_11_DESIGNER">'Creation and Choice Doc'!#REF!</definedName>
    <definedName name="CD_TOTAL_08_11_ENG">'Creation and Choice Doc'!#REF!</definedName>
    <definedName name="CD_TOTAL_08_12_DESIGNER">'Creation and Choice Doc'!#REF!</definedName>
    <definedName name="CD_TOTAL_08_12_ENG">'Creation and Choice Doc'!#REF!</definedName>
    <definedName name="CD_TOTAL_08_13_DESIGNER">'Creation and Choice Doc'!#REF!</definedName>
    <definedName name="CD_TOTAL_08_13_ENG">'Creation and Choice Doc'!#REF!</definedName>
    <definedName name="CD_TOTAL_08_20_DESIGNER">'Creation and Choice Doc'!#REF!</definedName>
    <definedName name="CD_TOTAL_08_20_ENG">'Creation and Choice Doc'!#REF!</definedName>
    <definedName name="CD_TOTAL_08_21_DESIGNER">'Creation and Choice Doc'!#REF!</definedName>
    <definedName name="CD_TOTAL_08_21_ENG">'Creation and Choice Doc'!#REF!</definedName>
    <definedName name="CD_TOTAL_08_22_DESIGNER">'Creation and Choice Doc'!#REF!</definedName>
    <definedName name="CD_TOTAL_08_22_ENG">'Creation and Choice Doc'!#REF!</definedName>
    <definedName name="CD_TOTAL_08_23_DESIGNER">'Creation and Choice Doc'!#REF!</definedName>
    <definedName name="CD_TOTAL_08_23_ENG">'Creation and Choice Doc'!#REF!</definedName>
    <definedName name="CD_TOTAL_08_24_DESIGNER">'Creation and Choice Doc'!#REF!</definedName>
    <definedName name="CD_TOTAL_08_24_ENG">'Creation and Choice Doc'!#REF!</definedName>
    <definedName name="CD_TOTAL_08_30_DESIGNER">'Creation and Choice Doc'!#REF!</definedName>
    <definedName name="CD_TOTAL_08_30_ENG">'Creation and Choice Doc'!#REF!</definedName>
    <definedName name="CD_TOTAL_08_31_DESIGNER">'Creation and Choice Doc'!#REF!</definedName>
    <definedName name="CD_TOTAL_08_31_ENG">'Creation and Choice Doc'!#REF!</definedName>
    <definedName name="CD_TOTAL_08_32_DESIGNER">'Creation and Choice Doc'!#REF!</definedName>
    <definedName name="CD_TOTAL_08_32_ENG">'Creation and Choice Doc'!#REF!</definedName>
    <definedName name="CD_TOTAL_08_33_DESIGNER">'Creation and Choice Doc'!#REF!</definedName>
    <definedName name="CD_TOTAL_08_33_ENG">'Creation and Choice Doc'!#REF!</definedName>
    <definedName name="CD_TOTAL_08_40_DESIGNER">'Creation and Choice Doc'!#REF!</definedName>
    <definedName name="CD_TOTAL_08_40_ENG">'Creation and Choice Doc'!#REF!</definedName>
    <definedName name="CD_TOTAL_08_41_DESIGNER">'Creation and Choice Doc'!#REF!</definedName>
    <definedName name="CD_TOTAL_08_41_ENG">'Creation and Choice Doc'!#REF!</definedName>
    <definedName name="CD_TOTAL_08_42_DESIGNER">'Creation and Choice Doc'!#REF!</definedName>
    <definedName name="CD_TOTAL_08_42_ENG">'Creation and Choice Doc'!#REF!</definedName>
    <definedName name="CD_TOTAL_08_43_DESIGNER">'Creation and Choice Doc'!#REF!</definedName>
    <definedName name="CD_TOTAL_08_43_ENG">'Creation and Choice Doc'!#REF!</definedName>
    <definedName name="CD_TOTAL_08_44_DESIGNER">'Creation and Choice Doc'!#REF!</definedName>
    <definedName name="CD_TOTAL_08_44_ENG">'Creation and Choice Doc'!#REF!</definedName>
    <definedName name="CD_TOTAL_08_50_DESIGNER">'Creation and Choice Doc'!#REF!</definedName>
    <definedName name="CD_TOTAL_08_50_ENG">'Creation and Choice Doc'!#REF!</definedName>
    <definedName name="CD_TOTAL_08_51_DESIGNER">'Creation and Choice Doc'!#REF!</definedName>
    <definedName name="CD_TOTAL_08_51_ENG">'Creation and Choice Doc'!#REF!</definedName>
    <definedName name="CD_TOTAL_08_52_DESIGNER">'Creation and Choice Doc'!#REF!</definedName>
    <definedName name="CD_TOTAL_08_52_ENG">'Creation and Choice Doc'!#REF!</definedName>
    <definedName name="CD_TOTAL_08_53_DESIGNER">'Creation and Choice Doc'!#REF!</definedName>
    <definedName name="CD_TOTAL_08_53_ENG">'Creation and Choice Doc'!#REF!</definedName>
    <definedName name="CD_TOTAL_08_54_DESIGNER">'Creation and Choice Doc'!#REF!</definedName>
    <definedName name="CD_TOTAL_08_54_ENG">'Creation and Choice Doc'!#REF!</definedName>
    <definedName name="CD_TOTAL_08_55_DESIGNER">'Creation and Choice Doc'!#REF!</definedName>
    <definedName name="CD_TOTAL_08_55_ENG">'Creation and Choice Doc'!#REF!</definedName>
    <definedName name="CD_TOTAL_08_56_DESIGNER">'Creation and Choice Doc'!#REF!</definedName>
    <definedName name="CD_TOTAL_08_56_ENG">'Creation and Choice Doc'!#REF!</definedName>
    <definedName name="CD_TOTAL_08_60_DESIGNER">'Creation and Choice Doc'!#REF!</definedName>
    <definedName name="CD_TOTAL_08_60_ENG">'Creation and Choice Doc'!#REF!</definedName>
    <definedName name="CD_TOTAL_08_61_DESIGNER">'Creation and Choice Doc'!#REF!</definedName>
    <definedName name="CD_TOTAL_08_61_ENG">'Creation and Choice Doc'!#REF!</definedName>
    <definedName name="CD_TOTAL_08_62_DESIGNER">'Creation and Choice Doc'!#REF!</definedName>
    <definedName name="CD_TOTAL_08_62_ENG">'Creation and Choice Doc'!#REF!</definedName>
    <definedName name="CD_TOTAL_08_63_DESIGNER">'Creation and Choice Doc'!#REF!</definedName>
    <definedName name="CD_TOTAL_08_63_ENG">'Creation and Choice Doc'!#REF!</definedName>
    <definedName name="CD_TOTAL_08_70_DESIGNER">'Creation and Choice Doc'!#REF!</definedName>
    <definedName name="CD_TOTAL_08_70_ENG">'Creation and Choice Doc'!#REF!</definedName>
    <definedName name="CD_TOTAL_08_71_DESIGNER">'Creation and Choice Doc'!#REF!</definedName>
    <definedName name="CD_TOTAL_08_71_ENG">'Creation and Choice Doc'!#REF!</definedName>
    <definedName name="CD_TOTAL_08_72_DESIGNER">'Creation and Choice Doc'!#REF!</definedName>
    <definedName name="CD_TOTAL_08_72_ENG">'Creation and Choice Doc'!#REF!</definedName>
    <definedName name="CD_TOTAL_08_73_DESIGNER">'Creation and Choice Doc'!#REF!</definedName>
    <definedName name="CD_TOTAL_08_73_ENG">'Creation and Choice Doc'!#REF!</definedName>
    <definedName name="CD_TOTAL_09_00_DESIGNER">'Creation and Choice Doc'!#REF!</definedName>
    <definedName name="CD_TOTAL_09_00_ENG">'Creation and Choice Doc'!#REF!</definedName>
    <definedName name="CD_TOTAL_09_10_DESIGNER">'Creation and Choice Doc'!#REF!</definedName>
    <definedName name="CD_TOTAL_09_10_ENG">'Creation and Choice Doc'!#REF!</definedName>
    <definedName name="CD_TOTAL_09_11_DESIGNER">'Creation and Choice Doc'!#REF!</definedName>
    <definedName name="CD_TOTAL_09_11_ENG">'Creation and Choice Doc'!#REF!</definedName>
    <definedName name="CD_TOTAL_09_12_DESIGNER">'Creation and Choice Doc'!#REF!</definedName>
    <definedName name="CD_TOTAL_09_12_ENG">'Creation and Choice Doc'!#REF!</definedName>
    <definedName name="CD_TOTAL_09_20_DESIGNER">'Creation and Choice Doc'!#REF!</definedName>
    <definedName name="CD_TOTAL_09_20_ENG">'Creation and Choice Doc'!#REF!</definedName>
    <definedName name="CD_TOTAL_09_20a_DESIGNER">'Creation and Choice Doc'!#REF!</definedName>
    <definedName name="CD_TOTAL_09_20a_ENG">'Creation and Choice Doc'!#REF!</definedName>
    <definedName name="CD_TOTAL_09_21_DESIGNER">'Creation and Choice Doc'!#REF!</definedName>
    <definedName name="CD_TOTAL_09_21_ENG">'Creation and Choice Doc'!#REF!</definedName>
    <definedName name="CD_TOTAL_09_22_DESIGNER">'Creation and Choice Doc'!#REF!</definedName>
    <definedName name="CD_TOTAL_09_22_ENG">'Creation and Choice Doc'!#REF!</definedName>
    <definedName name="CD_TOTAL_09_23_DESIGNER">'Creation and Choice Doc'!#REF!</definedName>
    <definedName name="CD_TOTAL_09_23_ENG">'Creation and Choice Doc'!#REF!</definedName>
    <definedName name="CD_TOTAL_09_24_DESIGNER">'Creation and Choice Doc'!#REF!</definedName>
    <definedName name="CD_TOTAL_09_24_ENG">'Creation and Choice Doc'!#REF!</definedName>
    <definedName name="CD_TOTAL_09_25_DESIGNER">'Creation and Choice Doc'!#REF!</definedName>
    <definedName name="CD_TOTAL_09_25_ENG">'Creation and Choice Doc'!#REF!</definedName>
    <definedName name="CD_TOTAL_09_26_DESIGNER">'Creation and Choice Doc'!#REF!</definedName>
    <definedName name="CD_TOTAL_09_26_ENG">'Creation and Choice Doc'!#REF!</definedName>
    <definedName name="CD_TOTAL_09_27_DESIGNER">'Creation and Choice Doc'!#REF!</definedName>
    <definedName name="CD_TOTAL_09_27_ENG">'Creation and Choice Doc'!#REF!</definedName>
    <definedName name="CD_TOTAL_09_28_DESIGNER">'Creation and Choice Doc'!#REF!</definedName>
    <definedName name="CD_TOTAL_09_28_ENG">'Creation and Choice Doc'!#REF!</definedName>
    <definedName name="CD_TOTAL_09_29_DESIGNER">'Creation and Choice Doc'!#REF!</definedName>
    <definedName name="CD_TOTAL_09_29_ENG">'Creation and Choice Doc'!#REF!</definedName>
    <definedName name="CD_TOTAL_09_30_DESIGNER">'Creation and Choice Doc'!#REF!</definedName>
    <definedName name="CD_TOTAL_09_30_ENG">'Creation and Choice Doc'!#REF!</definedName>
    <definedName name="CD_TOTAL_09_31_DESIGNER">'Creation and Choice Doc'!#REF!</definedName>
    <definedName name="CD_TOTAL_09_31_ENG">'Creation and Choice Doc'!#REF!</definedName>
    <definedName name="CD_TOTAL_09_32_DESIGNER">'Creation and Choice Doc'!#REF!</definedName>
    <definedName name="CD_TOTAL_09_32_ENG">'Creation and Choice Doc'!#REF!</definedName>
    <definedName name="CD_TOTAL_09_33_DESIGNER">'Creation and Choice Doc'!#REF!</definedName>
    <definedName name="CD_TOTAL_09_33_ENG">'Creation and Choice Doc'!#REF!</definedName>
    <definedName name="CD_TOTAL_09_34_DESIGNER">'Creation and Choice Doc'!#REF!</definedName>
    <definedName name="CD_TOTAL_09_34_ENG">'Creation and Choice Doc'!#REF!</definedName>
    <definedName name="CD_TOTAL_09_35_DESIGNER">'Creation and Choice Doc'!#REF!</definedName>
    <definedName name="CD_TOTAL_09_35_ENG">'Creation and Choice Doc'!#REF!</definedName>
    <definedName name="CD_TOTAL_09_36_DESIGNER">'Creation and Choice Doc'!#REF!</definedName>
    <definedName name="CD_TOTAL_09_36_ENG">'Creation and Choice Doc'!#REF!</definedName>
    <definedName name="CD_TOTAL_09_37_DESIGNER">'Creation and Choice Doc'!#REF!</definedName>
    <definedName name="CD_TOTAL_09_37_ENG">'Creation and Choice Doc'!#REF!</definedName>
    <definedName name="CD_TOTAL_09_38_DESIGNER">'Creation and Choice Doc'!#REF!</definedName>
    <definedName name="CD_TOTAL_09_38_ENG">'Creation and Choice Doc'!#REF!</definedName>
    <definedName name="CD_TOTAL_09_39_DESIGNER">'Creation and Choice Doc'!#REF!</definedName>
    <definedName name="CD_TOTAL_09_39_ENG">'Creation and Choice Doc'!#REF!</definedName>
    <definedName name="CD_TOTAL_09_40_DESIGNER">'Creation and Choice Doc'!#REF!</definedName>
    <definedName name="CD_TOTAL_09_40_ENG">'Creation and Choice Doc'!#REF!</definedName>
    <definedName name="CD_TOTAL_09_50_DESIGNER">'Creation and Choice Doc'!#REF!</definedName>
    <definedName name="CD_TOTAL_09_50_ENG">'Creation and Choice Doc'!#REF!</definedName>
    <definedName name="CD_TOTAL_09_51_DESIGNER">'Creation and Choice Doc'!#REF!</definedName>
    <definedName name="CD_TOTAL_09_51_ENG">'Creation and Choice Doc'!#REF!</definedName>
    <definedName name="CD_TOTAL_09_52_DESIGNER">'Creation and Choice Doc'!#REF!</definedName>
    <definedName name="CD_TOTAL_09_52_ENG">'Creation and Choice Doc'!#REF!</definedName>
    <definedName name="CD_TOTAL_09_60_DESIGNER">'Creation and Choice Doc'!#REF!</definedName>
    <definedName name="CD_TOTAL_09_60_ENG">'Creation and Choice Doc'!#REF!</definedName>
    <definedName name="CD_TOTAL_10_00_DESIGNER">'Creation and Choice Doc'!#REF!</definedName>
    <definedName name="CD_TOTAL_10_00_ENG">'Creation and Choice Doc'!#REF!</definedName>
    <definedName name="CD_TOTAL_11_00_10_DESIGNER">'Creation and Choice Doc'!#REF!</definedName>
    <definedName name="CD_TOTAL_11_00_10_ENG">'Creation and Choice Doc'!#REF!</definedName>
    <definedName name="CD_TOTAL_11_00_11_DESIGNER">'Creation and Choice Doc'!#REF!</definedName>
    <definedName name="CD_TOTAL_11_00_11_ENG">'Creation and Choice Doc'!#REF!</definedName>
    <definedName name="CD_TOTAL_11_00_12_DESIGNER">'Creation and Choice Doc'!#REF!</definedName>
    <definedName name="CD_TOTAL_11_00_12_ENG">'Creation and Choice Doc'!#REF!</definedName>
    <definedName name="CD_TOTAL_11_00_13_DESIGNER">'Creation and Choice Doc'!#REF!</definedName>
    <definedName name="CD_TOTAL_11_00_13_ENG">'Creation and Choice Doc'!#REF!</definedName>
    <definedName name="CD_TOTAL_11_00_4_DESIGNER">'Creation and Choice Doc'!#REF!</definedName>
    <definedName name="CD_TOTAL_11_00_4_ENG">'Creation and Choice Doc'!#REF!</definedName>
    <definedName name="CD_TOTAL_11_00_6_DESIGNER">'Creation and Choice Doc'!#REF!</definedName>
    <definedName name="CD_TOTAL_11_00_6_ENG">'Creation and Choice Doc'!#REF!</definedName>
    <definedName name="CD_TOTAL_11_00_7_DESIGNER">'Creation and Choice Doc'!#REF!</definedName>
    <definedName name="CD_TOTAL_11_00_7_ENG">'Creation and Choice Doc'!#REF!</definedName>
    <definedName name="CD_TOTAL_11_00_8_DESIGNER">'Creation and Choice Doc'!#REF!</definedName>
    <definedName name="CD_TOTAL_11_00_8_ENG">'Creation and Choice Doc'!#REF!</definedName>
    <definedName name="CD_TOTAL_11_00_9_DESIGNER">'Creation and Choice Doc'!#REF!</definedName>
    <definedName name="CD_TOTAL_11_00_9_ENG">'Creation and Choice Doc'!#REF!</definedName>
    <definedName name="CD_TOTAL_11_00_DESIGNER">'Creation and Choice Doc'!#REF!</definedName>
    <definedName name="CD_TOTAL_11_00_ENG">'Creation and Choice Doc'!#REF!</definedName>
    <definedName name="CD_TOTAL_11_308_DESIGNER">'Creation and Choice Doc'!#REF!</definedName>
    <definedName name="CD_TOTAL_11_308_ENG">'Creation and Choice Doc'!#REF!</definedName>
    <definedName name="CD_TOTAL_11_40_DESIGNER">'Creation and Choice Doc'!#REF!</definedName>
    <definedName name="CD_TOTAL_11_40_ENG">'Creation and Choice Doc'!#REF!</definedName>
    <definedName name="CD_TOTAL_12_00_DESIGNER">'Creation and Choice Doc'!#REF!</definedName>
    <definedName name="CD_TOTAL_12_00_ENG">'Creation and Choice Doc'!#REF!</definedName>
    <definedName name="CD_TOTAL_12_20_DESIGNER">'Creation and Choice Doc'!#REF!</definedName>
    <definedName name="CD_TOTAL_12_20_ENG">'Creation and Choice Doc'!#REF!</definedName>
    <definedName name="CD_TOTAL_12_30_DESIGNER">'Creation and Choice Doc'!#REF!</definedName>
    <definedName name="CD_TOTAL_12_30_ENG">'Creation and Choice Doc'!#REF!</definedName>
    <definedName name="CD_TOTAL_12_40_DESIGNER">'Creation and Choice Doc'!#REF!</definedName>
    <definedName name="CD_TOTAL_12_40_ENG">'Creation and Choice Doc'!#REF!</definedName>
    <definedName name="CD_TOTAL_12_60_DESIGNER">'Creation and Choice Doc'!#REF!</definedName>
    <definedName name="CD_TOTAL_12_60_ENG">'Creation and Choice Doc'!#REF!</definedName>
    <definedName name="CD_TOTAL_12_70_DESIGNER">'Creation and Choice Doc'!#REF!</definedName>
    <definedName name="CD_TOTAL_12_70_ENG">'Creation and Choice Doc'!#REF!</definedName>
    <definedName name="CD_TOTAL_12_80_DESIGNER">'Creation and Choice Doc'!#REF!</definedName>
    <definedName name="CD_TOTAL_12_80_ENG">'Creation and Choice Doc'!#REF!</definedName>
    <definedName name="CD_TOTAL_12_90_DESIGNER">'Creation and Choice Doc'!#REF!</definedName>
    <definedName name="CD_TOTAL_12_90_ENG">'Creation and Choice Doc'!#REF!</definedName>
    <definedName name="CD_TOTAL_13_00_DESIGNER">'Creation and Choice Doc'!#REF!</definedName>
    <definedName name="CD_TOTAL_13_00_ENG">'Creation and Choice Doc'!#REF!</definedName>
    <definedName name="CD_TOTAL_DESIGNER">'Creation and Choice Doc'!$AK$6</definedName>
    <definedName name="CD_TOTAL_ENG">'Creation and Choice Doc'!$AJ$6</definedName>
    <definedName name="CD_TOTAL_HOURS">'Creation and Choice Doc'!$AL$6</definedName>
    <definedName name="CIE_SIGNATURE">DATA!$C$3:$C$20</definedName>
    <definedName name="CONSTR_TOTAL_00_00_DESIGNER">'Creation and Choice Doc'!$DM$10</definedName>
    <definedName name="CONSTR_TOTAL_00_00_ENG">'Creation and Choice Doc'!$DL$10</definedName>
    <definedName name="CONSTR_TOTAL_01_00_DESIGNER">'Creation and Choice Doc'!#REF!</definedName>
    <definedName name="CONSTR_TOTAL_01_00_ENG">'Creation and Choice Doc'!#REF!</definedName>
    <definedName name="CONSTR_TOTAL_01_10_DESIGNER">'Creation and Choice Doc'!#REF!</definedName>
    <definedName name="CONSTR_TOTAL_01_10_ENG">'Creation and Choice Doc'!#REF!</definedName>
    <definedName name="CONSTR_TOTAL_01_11_DESIGNER">'Creation and Choice Doc'!#REF!</definedName>
    <definedName name="CONSTR_TOTAL_01_11_ENG">'Creation and Choice Doc'!#REF!</definedName>
    <definedName name="CONSTR_TOTAL_01_12_DESIGNER">'Creation and Choice Doc'!#REF!</definedName>
    <definedName name="CONSTR_TOTAL_01_12_ENG">'Creation and Choice Doc'!#REF!</definedName>
    <definedName name="CONSTR_TOTAL_01_13_DESIGNER">'Creation and Choice Doc'!#REF!</definedName>
    <definedName name="CONSTR_TOTAL_01_13_ENG">'Creation and Choice Doc'!#REF!</definedName>
    <definedName name="CONSTR_TOTAL_01_14_DESIGNER">'Creation and Choice Doc'!#REF!</definedName>
    <definedName name="CONSTR_TOTAL_01_14_ENG">'Creation and Choice Doc'!#REF!</definedName>
    <definedName name="CONSTR_TOTAL_01_15_DESIGNER">'Creation and Choice Doc'!#REF!</definedName>
    <definedName name="CONSTR_TOTAL_01_15_ENG">'Creation and Choice Doc'!#REF!</definedName>
    <definedName name="CONSTR_TOTAL_01_16_DESIGNER">'Creation and Choice Doc'!#REF!</definedName>
    <definedName name="CONSTR_TOTAL_01_16_ENG">'Creation and Choice Doc'!#REF!</definedName>
    <definedName name="CONSTR_TOTAL_01_17_DESIGNER">'Creation and Choice Doc'!#REF!</definedName>
    <definedName name="CONSTR_TOTAL_01_17_ENG">'Creation and Choice Doc'!#REF!</definedName>
    <definedName name="CONSTR_TOTAL_01_20_DESIGNER">'Creation and Choice Doc'!#REF!</definedName>
    <definedName name="CONSTR_TOTAL_01_20_ENG">'Creation and Choice Doc'!#REF!</definedName>
    <definedName name="CONSTR_TOTAL_01_30_DESIGNER">'Creation and Choice Doc'!#REF!</definedName>
    <definedName name="CONSTR_TOTAL_01_30_ENG">'Creation and Choice Doc'!#REF!</definedName>
    <definedName name="CONSTR_TOTAL_01_40_DESIGNER">'Creation and Choice Doc'!#REF!</definedName>
    <definedName name="CONSTR_TOTAL_01_40_ENG">'Creation and Choice Doc'!#REF!</definedName>
    <definedName name="CONSTR_TOTAL_01_50_DESIGNER">'Creation and Choice Doc'!#REF!</definedName>
    <definedName name="CONSTR_TOTAL_01_50_ENG">'Creation and Choice Doc'!#REF!</definedName>
    <definedName name="CONSTR_TOTAL_02_00_DESIGNER">'Creation and Choice Doc'!#REF!</definedName>
    <definedName name="CONSTR_TOTAL_02_00_ENG">'Creation and Choice Doc'!#REF!</definedName>
    <definedName name="CONSTR_TOTAL_02_10_DESIGNER">'Creation and Choice Doc'!#REF!</definedName>
    <definedName name="CONSTR_TOTAL_02_10_ENG">'Creation and Choice Doc'!#REF!</definedName>
    <definedName name="CONSTR_TOTAL_02_11_DESIGNER">'Creation and Choice Doc'!#REF!</definedName>
    <definedName name="CONSTR_TOTAL_02_11_ENG">'Creation and Choice Doc'!#REF!</definedName>
    <definedName name="CONSTR_TOTAL_02_12_DESIGNER">'Creation and Choice Doc'!#REF!</definedName>
    <definedName name="CONSTR_TOTAL_02_12_ENG">'Creation and Choice Doc'!#REF!</definedName>
    <definedName name="CONSTR_TOTAL_02_13_DESIGNER">'Creation and Choice Doc'!#REF!</definedName>
    <definedName name="CONSTR_TOTAL_02_13_ENG">'Creation and Choice Doc'!#REF!</definedName>
    <definedName name="CONSTR_TOTAL_02_20_DESIGNER">'Creation and Choice Doc'!#REF!</definedName>
    <definedName name="CONSTR_TOTAL_02_20_ENG">'Creation and Choice Doc'!#REF!</definedName>
    <definedName name="CONSTR_TOTAL_02_21_DESIGNER">'Creation and Choice Doc'!#REF!</definedName>
    <definedName name="CONSTR_TOTAL_02_21_ENG">'Creation and Choice Doc'!#REF!</definedName>
    <definedName name="CONSTR_TOTAL_02_22_DESIGNER">'Creation and Choice Doc'!#REF!</definedName>
    <definedName name="CONSTR_TOTAL_02_22_ENG">'Creation and Choice Doc'!#REF!</definedName>
    <definedName name="CONSTR_TOTAL_03_00_DESIGNER">'Creation and Choice Doc'!#REF!</definedName>
    <definedName name="CONSTR_TOTAL_03_00_ENG">'Creation and Choice Doc'!#REF!</definedName>
    <definedName name="CONSTR_TOTAL_03_10_DESIGNER">'Creation and Choice Doc'!#REF!</definedName>
    <definedName name="CONSTR_TOTAL_03_10_ENG">'Creation and Choice Doc'!#REF!</definedName>
    <definedName name="CONSTR_TOTAL_03_11_DESIGNER">'Creation and Choice Doc'!#REF!</definedName>
    <definedName name="CONSTR_TOTAL_03_11_ENG">'Creation and Choice Doc'!#REF!</definedName>
    <definedName name="CONSTR_TOTAL_03_12_DESIGNER">'Creation and Choice Doc'!#REF!</definedName>
    <definedName name="CONSTR_TOTAL_03_12_ENG">'Creation and Choice Doc'!#REF!</definedName>
    <definedName name="CONSTR_TOTAL_03_13_DESIGNER">'Creation and Choice Doc'!#REF!</definedName>
    <definedName name="CONSTR_TOTAL_03_13_ENG">'Creation and Choice Doc'!#REF!</definedName>
    <definedName name="CONSTR_TOTAL_03_20_DESIGNER">'Creation and Choice Doc'!#REF!</definedName>
    <definedName name="CONSTR_TOTAL_03_20_ENG">'Creation and Choice Doc'!#REF!</definedName>
    <definedName name="CONSTR_TOTAL_03_21_DESIGNER">'Creation and Choice Doc'!#REF!</definedName>
    <definedName name="CONSTR_TOTAL_03_21_ENG">'Creation and Choice Doc'!#REF!</definedName>
    <definedName name="CONSTR_TOTAL_03_22_DESIGNER">'Creation and Choice Doc'!#REF!</definedName>
    <definedName name="CONSTR_TOTAL_03_22_ENG">'Creation and Choice Doc'!#REF!</definedName>
    <definedName name="CONSTR_TOTAL_03_23_DESIGNER">'Creation and Choice Doc'!#REF!</definedName>
    <definedName name="CONSTR_TOTAL_03_23_ENG">'Creation and Choice Doc'!#REF!</definedName>
    <definedName name="CONSTR_TOTAL_03_30_DESIGNER">'Creation and Choice Doc'!#REF!</definedName>
    <definedName name="CONSTR_TOTAL_03_30_ENG">'Creation and Choice Doc'!#REF!</definedName>
    <definedName name="CONSTR_TOTAL_03_31_DESIGNER">'Creation and Choice Doc'!#REF!</definedName>
    <definedName name="CONSTR_TOTAL_03_31_ENG">'Creation and Choice Doc'!#REF!</definedName>
    <definedName name="CONSTR_TOTAL_03_32_DESIGNER">'Creation and Choice Doc'!#REF!</definedName>
    <definedName name="CONSTR_TOTAL_03_32_ENG">'Creation and Choice Doc'!#REF!</definedName>
    <definedName name="CONSTR_TOTAL_03_35_DESIGNER">'Creation and Choice Doc'!#REF!</definedName>
    <definedName name="CONSTR_TOTAL_03_35_ENG">'Creation and Choice Doc'!#REF!</definedName>
    <definedName name="CONSTR_TOTAL_03_40_DESIGNER">'Creation and Choice Doc'!#REF!</definedName>
    <definedName name="CONSTR_TOTAL_03_40_ENG">'Creation and Choice Doc'!#REF!</definedName>
    <definedName name="CONSTR_TOTAL_03_41_DESIGNER">'Creation and Choice Doc'!#REF!</definedName>
    <definedName name="CONSTR_TOTAL_03_41_ENG">'Creation and Choice Doc'!#REF!</definedName>
    <definedName name="CONSTR_TOTAL_03_42_DESIGNER">'Creation and Choice Doc'!#REF!</definedName>
    <definedName name="CONSTR_TOTAL_03_42_ENG">'Creation and Choice Doc'!#REF!</definedName>
    <definedName name="CONSTR_TOTAL_03_50_DESIGNER">'Creation and Choice Doc'!#REF!</definedName>
    <definedName name="CONSTR_TOTAL_03_50_ENG">'Creation and Choice Doc'!#REF!</definedName>
    <definedName name="CONSTR_TOTAL_04_00_DESIGNER">'Creation and Choice Doc'!$DM$86</definedName>
    <definedName name="CONSTR_TOTAL_04_00_ENG">'Creation and Choice Doc'!$DL$86</definedName>
    <definedName name="CONSTR_TOTAL_04_10_DESIGNER">'Creation and Choice Doc'!$DM$87</definedName>
    <definedName name="CONSTR_TOTAL_04_10_ENG">'Creation and Choice Doc'!$DL$87</definedName>
    <definedName name="CONSTR_TOTAL_04_11_DESIGNER">'Creation and Choice Doc'!$DM$235</definedName>
    <definedName name="CONSTR_TOTAL_04_11_ENG">'Creation and Choice Doc'!$DL$235</definedName>
    <definedName name="CONSTR_TOTAL_04_12_DESIGNER">'Creation and Choice Doc'!$DM$261</definedName>
    <definedName name="CONSTR_TOTAL_04_12_ENG">'Creation and Choice Doc'!$DL$261</definedName>
    <definedName name="CONSTR_TOTAL_04_13_DESIGNER">'Creation and Choice Doc'!$DM$269</definedName>
    <definedName name="CONSTR_TOTAL_04_13_ENG">'Creation and Choice Doc'!$DL$269</definedName>
    <definedName name="CONSTR_TOTAL_04_14_DESIGNER">'Creation and Choice Doc'!$DM$281</definedName>
    <definedName name="CONSTR_TOTAL_04_14_ENG">'Creation and Choice Doc'!$DL$281</definedName>
    <definedName name="CONSTR_TOTAL_04_15_DESIGNER">'Creation and Choice Doc'!$DM$292</definedName>
    <definedName name="CONSTR_TOTAL_04_15_ENG">'Creation and Choice Doc'!$DL$292</definedName>
    <definedName name="CONSTR_TOTAL_04_16_DESIGNER">'Creation and Choice Doc'!$DM$304</definedName>
    <definedName name="CONSTR_TOTAL_04_16_ENG">'Creation and Choice Doc'!$DL$304</definedName>
    <definedName name="CONSTR_TOTAL_04_20_DESIGNER">'Creation and Choice Doc'!$DM$319</definedName>
    <definedName name="CONSTR_TOTAL_04_20_ENG">'Creation and Choice Doc'!$DL$319</definedName>
    <definedName name="CONSTR_TOTAL_04_21_DESIGNER">'Creation and Choice Doc'!$DM$320</definedName>
    <definedName name="CONSTR_TOTAL_04_21_ENG">'Creation and Choice Doc'!$DL$320</definedName>
    <definedName name="CONSTR_TOTAL_04_22_DESIGNER">'Creation and Choice Doc'!$DM$365</definedName>
    <definedName name="CONSTR_TOTAL_04_22_ENG">'Creation and Choice Doc'!$DL$365</definedName>
    <definedName name="CONSTR_TOTAL_04_23_DESIGNER">'Creation and Choice Doc'!$DM$424</definedName>
    <definedName name="CONSTR_TOTAL_04_23_ENG">'Creation and Choice Doc'!$DL$424</definedName>
    <definedName name="CONSTR_TOTAL_04_24_DESIGNER">'Creation and Choice Doc'!$DM$471</definedName>
    <definedName name="CONSTR_TOTAL_04_24_ENG">'Creation and Choice Doc'!$DL$471</definedName>
    <definedName name="CONSTR_TOTAL_04_25_DESIGNER">'Creation and Choice Doc'!$DM$516</definedName>
    <definedName name="CONSTR_TOTAL_04_25_ENG">'Creation and Choice Doc'!$DL$516</definedName>
    <definedName name="CONSTR_TOTAL_04_26_DESIGNER">'Creation and Choice Doc'!$DM$561</definedName>
    <definedName name="CONSTR_TOTAL_04_26_ENG">'Creation and Choice Doc'!$DL$561</definedName>
    <definedName name="CONSTR_TOTAL_04_30_DESIGNER">'Creation and Choice Doc'!$DM$627</definedName>
    <definedName name="CONSTR_TOTAL_04_30_ENG">'Creation and Choice Doc'!$DL$627</definedName>
    <definedName name="CONSTR_TOTAL_04_31_DESIGNER">'Creation and Choice Doc'!$DM$671</definedName>
    <definedName name="CONSTR_TOTAL_04_31_ENG">'Creation and Choice Doc'!$DL$671</definedName>
    <definedName name="CONSTR_TOTAL_04_32_DESIGNER">'Creation and Choice Doc'!$DM$682</definedName>
    <definedName name="CONSTR_TOTAL_04_32_ENG">'Creation and Choice Doc'!$DL$682</definedName>
    <definedName name="CONSTR_TOTAL_05_00_DESIGNER">'Creation and Choice Doc'!#REF!</definedName>
    <definedName name="CONSTR_TOTAL_05_00_ENG">'Creation and Choice Doc'!#REF!</definedName>
    <definedName name="CONSTR_TOTAL_05_10_DESIGNER">'Creation and Choice Doc'!#REF!</definedName>
    <definedName name="CONSTR_TOTAL_05_10_ENG">'Creation and Choice Doc'!#REF!</definedName>
    <definedName name="CONSTR_TOTAL_05_11_DESIGNER">'Creation and Choice Doc'!#REF!</definedName>
    <definedName name="CONSTR_TOTAL_05_11_ENG">'Creation and Choice Doc'!#REF!</definedName>
    <definedName name="CONSTR_TOTAL_05_12_DESIGNER">'Creation and Choice Doc'!#REF!</definedName>
    <definedName name="CONSTR_TOTAL_05_12_ENG">'Creation and Choice Doc'!#REF!</definedName>
    <definedName name="CONSTR_TOTAL_05_20_DESIGNER">'Creation and Choice Doc'!#REF!</definedName>
    <definedName name="CONSTR_TOTAL_05_20_ENG">'Creation and Choice Doc'!#REF!</definedName>
    <definedName name="CONSTR_TOTAL_05_21_DESIGNER">'Creation and Choice Doc'!#REF!</definedName>
    <definedName name="CONSTR_TOTAL_05_21_ENG">'Creation and Choice Doc'!#REF!</definedName>
    <definedName name="CONSTR_TOTAL_05_22_DESIGNER">'Creation and Choice Doc'!#REF!</definedName>
    <definedName name="CONSTR_TOTAL_05_22_ENG">'Creation and Choice Doc'!#REF!</definedName>
    <definedName name="CONSTR_TOTAL_05_30_DESIGNER">'Creation and Choice Doc'!#REF!</definedName>
    <definedName name="CONSTR_TOTAL_05_30_ENG">'Creation and Choice Doc'!#REF!</definedName>
    <definedName name="CONSTR_TOTAL_05_31_DESIGNER">'Creation and Choice Doc'!#REF!</definedName>
    <definedName name="CONSTR_TOTAL_05_31_ENG">'Creation and Choice Doc'!#REF!</definedName>
    <definedName name="CONSTR_TOTAL_05_32_DESIGNER">'Creation and Choice Doc'!#REF!</definedName>
    <definedName name="CONSTR_TOTAL_05_32_ENG">'Creation and Choice Doc'!#REF!</definedName>
    <definedName name="CONSTR_TOTAL_05_33_DESIGNER">'Creation and Choice Doc'!#REF!</definedName>
    <definedName name="CONSTR_TOTAL_05_33_ENG">'Creation and Choice Doc'!#REF!</definedName>
    <definedName name="CONSTR_TOTAL_05_34_DESIGNER">'Creation and Choice Doc'!#REF!</definedName>
    <definedName name="CONSTR_TOTAL_05_34_ENG">'Creation and Choice Doc'!#REF!</definedName>
    <definedName name="CONSTR_TOTAL_05_40_DESIGNER">'Creation and Choice Doc'!#REF!</definedName>
    <definedName name="CONSTR_TOTAL_05_40_ENG">'Creation and Choice Doc'!#REF!</definedName>
    <definedName name="CONSTR_TOTAL_05_41_DESIGNER">'Creation and Choice Doc'!#REF!</definedName>
    <definedName name="CONSTR_TOTAL_05_41_ENG">'Creation and Choice Doc'!#REF!</definedName>
    <definedName name="CONSTR_TOTAL_05_43_DESIGNER">'Creation and Choice Doc'!#REF!</definedName>
    <definedName name="CONSTR_TOTAL_05_43_ENG">'Creation and Choice Doc'!#REF!</definedName>
    <definedName name="CONSTR_TOTAL_05_44_DESIGNER">'Creation and Choice Doc'!#REF!</definedName>
    <definedName name="CONSTR_TOTAL_05_44_ENG">'Creation and Choice Doc'!#REF!</definedName>
    <definedName name="CONSTR_TOTAL_05_45_DESIGNER">'Creation and Choice Doc'!#REF!</definedName>
    <definedName name="CONSTR_TOTAL_05_45_ENG">'Creation and Choice Doc'!#REF!</definedName>
    <definedName name="CONSTR_TOTAL_05_46_DESIGNER">'Creation and Choice Doc'!#REF!</definedName>
    <definedName name="CONSTR_TOTAL_05_46_ENG">'Creation and Choice Doc'!#REF!</definedName>
    <definedName name="CONSTR_TOTAL_05_50_DESIGNER">'Creation and Choice Doc'!#REF!</definedName>
    <definedName name="CONSTR_TOTAL_05_50_ENG">'Creation and Choice Doc'!#REF!</definedName>
    <definedName name="CONSTR_TOTAL_05_51_DESIGNER">'Creation and Choice Doc'!#REF!</definedName>
    <definedName name="CONSTR_TOTAL_05_51_ENG">'Creation and Choice Doc'!#REF!</definedName>
    <definedName name="CONSTR_TOTAL_05_52_DESIGNER">'Creation and Choice Doc'!#REF!</definedName>
    <definedName name="CONSTR_TOTAL_05_52_ENG">'Creation and Choice Doc'!#REF!</definedName>
    <definedName name="CONSTR_TOTAL_05_53_DESIGNER">'Creation and Choice Doc'!#REF!</definedName>
    <definedName name="CONSTR_TOTAL_05_53_ENG">'Creation and Choice Doc'!#REF!</definedName>
    <definedName name="CONSTR_TOTAL_05_60_DESIGNER">'Creation and Choice Doc'!#REF!</definedName>
    <definedName name="CONSTR_TOTAL_05_60_ENG">'Creation and Choice Doc'!#REF!</definedName>
    <definedName name="CONSTR_TOTAL_05_61_DESIGNER">'Creation and Choice Doc'!#REF!</definedName>
    <definedName name="CONSTR_TOTAL_05_61_ENG">'Creation and Choice Doc'!#REF!</definedName>
    <definedName name="CONSTR_TOTAL_05_62_DESIGNER">'Creation and Choice Doc'!#REF!</definedName>
    <definedName name="CONSTR_TOTAL_05_62_ENG">'Creation and Choice Doc'!#REF!</definedName>
    <definedName name="CONSTR_TOTAL_05_63_DESIGNER">'Creation and Choice Doc'!#REF!</definedName>
    <definedName name="CONSTR_TOTAL_05_63_ENG">'Creation and Choice Doc'!#REF!</definedName>
    <definedName name="CONSTR_TOTAL_05_64_DESIGNER">'Creation and Choice Doc'!#REF!</definedName>
    <definedName name="CONSTR_TOTAL_05_64_ENG">'Creation and Choice Doc'!#REF!</definedName>
    <definedName name="CONSTR_TOTAL_05_65_DESIGNER">'Creation and Choice Doc'!#REF!</definedName>
    <definedName name="CONSTR_TOTAL_05_65_ENG">'Creation and Choice Doc'!#REF!</definedName>
    <definedName name="CONSTR_TOTAL_05_66_DESIGNER">'Creation and Choice Doc'!#REF!</definedName>
    <definedName name="CONSTR_TOTAL_05_66_ENG">'Creation and Choice Doc'!#REF!</definedName>
    <definedName name="CONSTR_TOTAL_06_00_DESIGNER">'Creation and Choice Doc'!#REF!</definedName>
    <definedName name="CONSTR_TOTAL_06_00_ENG">'Creation and Choice Doc'!#REF!</definedName>
    <definedName name="CONSTR_TOTAL_06_10_DESIGNER">'Creation and Choice Doc'!#REF!</definedName>
    <definedName name="CONSTR_TOTAL_06_10_ENG">'Creation and Choice Doc'!#REF!</definedName>
    <definedName name="CONSTR_TOTAL_06_11_DESIGNER">'Creation and Choice Doc'!#REF!</definedName>
    <definedName name="CONSTR_TOTAL_06_11_ENG">'Creation and Choice Doc'!#REF!</definedName>
    <definedName name="CONSTR_TOTAL_06_12_DESIGNER">'Creation and Choice Doc'!#REF!</definedName>
    <definedName name="CONSTR_TOTAL_06_12_ENG">'Creation and Choice Doc'!#REF!</definedName>
    <definedName name="CONSTR_TOTAL_06_13_DESIGNER">'Creation and Choice Doc'!#REF!</definedName>
    <definedName name="CONSTR_TOTAL_06_13_ENG">'Creation and Choice Doc'!#REF!</definedName>
    <definedName name="CONSTR_TOTAL_06_14_DESIGNER">'Creation and Choice Doc'!#REF!</definedName>
    <definedName name="CONSTR_TOTAL_06_14_ENG">'Creation and Choice Doc'!#REF!</definedName>
    <definedName name="CONSTR_TOTAL_06_15_DESIGNER">'Creation and Choice Doc'!#REF!</definedName>
    <definedName name="CONSTR_TOTAL_06_15_ENG">'Creation and Choice Doc'!#REF!</definedName>
    <definedName name="CONSTR_TOTAL_06_16_DESIGNER">'Creation and Choice Doc'!#REF!</definedName>
    <definedName name="CONSTR_TOTAL_06_16_ENG">'Creation and Choice Doc'!#REF!</definedName>
    <definedName name="CONSTR_TOTAL_06_20_DESIGNER">'Creation and Choice Doc'!#REF!</definedName>
    <definedName name="CONSTR_TOTAL_06_20_ENG">'Creation and Choice Doc'!#REF!</definedName>
    <definedName name="CONSTR_TOTAL_06_21_DESIGNER">'Creation and Choice Doc'!#REF!</definedName>
    <definedName name="CONSTR_TOTAL_06_21_ENG">'Creation and Choice Doc'!#REF!</definedName>
    <definedName name="CONSTR_TOTAL_06_22_DESIGNER">'Creation and Choice Doc'!#REF!</definedName>
    <definedName name="CONSTR_TOTAL_06_22_ENG">'Creation and Choice Doc'!#REF!</definedName>
    <definedName name="CONSTR_TOTAL_06_23_DESIGNER">'Creation and Choice Doc'!#REF!</definedName>
    <definedName name="CONSTR_TOTAL_06_23_ENG">'Creation and Choice Doc'!#REF!</definedName>
    <definedName name="CONSTR_TOTAL_06_24_DESIGNER">'Creation and Choice Doc'!#REF!</definedName>
    <definedName name="CONSTR_TOTAL_06_24_ENG">'Creation and Choice Doc'!#REF!</definedName>
    <definedName name="CONSTR_TOTAL_06_25_DESIGNER">'Creation and Choice Doc'!#REF!</definedName>
    <definedName name="CONSTR_TOTAL_06_25_ENG">'Creation and Choice Doc'!#REF!</definedName>
    <definedName name="CONSTR_TOTAL_06_26_DESIGNER">'Creation and Choice Doc'!#REF!</definedName>
    <definedName name="CONSTR_TOTAL_06_26_ENG">'Creation and Choice Doc'!#REF!</definedName>
    <definedName name="CONSTR_TOTAL_06_27_DESIGNER">'Creation and Choice Doc'!#REF!</definedName>
    <definedName name="CONSTR_TOTAL_06_27_ENG">'Creation and Choice Doc'!#REF!</definedName>
    <definedName name="CONSTR_TOTAL_06_28_DESIGNER">'Creation and Choice Doc'!#REF!</definedName>
    <definedName name="CONSTR_TOTAL_06_28_ENG">'Creation and Choice Doc'!#REF!</definedName>
    <definedName name="CONSTR_TOTAL_06_29_DESIGNER">'Creation and Choice Doc'!#REF!</definedName>
    <definedName name="CONSTR_TOTAL_06_29_ENG">'Creation and Choice Doc'!#REF!</definedName>
    <definedName name="CONSTR_TOTAL_06_30_DESIGNER">'Creation and Choice Doc'!#REF!</definedName>
    <definedName name="CONSTR_TOTAL_06_30_ENG">'Creation and Choice Doc'!#REF!</definedName>
    <definedName name="CONSTR_TOTAL_06_31_DESIGNER">'Creation and Choice Doc'!#REF!</definedName>
    <definedName name="CONSTR_TOTAL_06_31_ENG">'Creation and Choice Doc'!#REF!</definedName>
    <definedName name="CONSTR_TOTAL_06_32_DESIGNER">'Creation and Choice Doc'!#REF!</definedName>
    <definedName name="CONSTR_TOTAL_06_32_ENG">'Creation and Choice Doc'!#REF!</definedName>
    <definedName name="CONSTR_TOTAL_06_40_DESIGNER">'Creation and Choice Doc'!#REF!</definedName>
    <definedName name="CONSTR_TOTAL_06_40_ENG">'Creation and Choice Doc'!#REF!</definedName>
    <definedName name="CONSTR_TOTAL_06_50_DESIGNER">'Creation and Choice Doc'!#REF!</definedName>
    <definedName name="CONSTR_TOTAL_06_50_ENG">'Creation and Choice Doc'!#REF!</definedName>
    <definedName name="CONSTR_TOTAL_06_60_DESIGNER">'Creation and Choice Doc'!#REF!</definedName>
    <definedName name="CONSTR_TOTAL_06_60_ENG">'Creation and Choice Doc'!#REF!</definedName>
    <definedName name="CONSTR_TOTAL_06_70_DESIGNER">'Creation and Choice Doc'!#REF!</definedName>
    <definedName name="CONSTR_TOTAL_06_70_ENG">'Creation and Choice Doc'!#REF!</definedName>
    <definedName name="CONSTR_TOTAL_06_71_DESIGNER">'Creation and Choice Doc'!#REF!</definedName>
    <definedName name="CONSTR_TOTAL_06_71_ENG">'Creation and Choice Doc'!#REF!</definedName>
    <definedName name="CONSTR_TOTAL_06_72_DESIGNER">'Creation and Choice Doc'!#REF!</definedName>
    <definedName name="CONSTR_TOTAL_06_72_ENG">'Creation and Choice Doc'!#REF!</definedName>
    <definedName name="CONSTR_TOTAL_06_73_DESIGNER">'Creation and Choice Doc'!#REF!</definedName>
    <definedName name="CONSTR_TOTAL_06_73_ENG">'Creation and Choice Doc'!#REF!</definedName>
    <definedName name="CONSTR_TOTAL_06_74_DESIGNER">'Creation and Choice Doc'!#REF!</definedName>
    <definedName name="CONSTR_TOTAL_06_74_ENG">'Creation and Choice Doc'!#REF!</definedName>
    <definedName name="CONSTR_TOTAL_06_75_DESIGNER">'Creation and Choice Doc'!#REF!</definedName>
    <definedName name="CONSTR_TOTAL_06_75_ENG">'Creation and Choice Doc'!#REF!</definedName>
    <definedName name="CONSTR_TOTAL_06_76_DESIGNER">'Creation and Choice Doc'!#REF!</definedName>
    <definedName name="CONSTR_TOTAL_06_76_ENG">'Creation and Choice Doc'!#REF!</definedName>
    <definedName name="CONSTR_TOTAL_06_77_DESIGNER">'Creation and Choice Doc'!#REF!</definedName>
    <definedName name="CONSTR_TOTAL_06_77_ENG">'Creation and Choice Doc'!#REF!</definedName>
    <definedName name="CONSTR_TOTAL_06_80_DESIGNER">'Creation and Choice Doc'!#REF!</definedName>
    <definedName name="CONSTR_TOTAL_06_80_ENG">'Creation and Choice Doc'!#REF!</definedName>
    <definedName name="CONSTR_TOTAL_06_81_DESIGNER">'Creation and Choice Doc'!#REF!</definedName>
    <definedName name="CONSTR_TOTAL_06_81_ENG">'Creation and Choice Doc'!#REF!</definedName>
    <definedName name="CONSTR_TOTAL_06_82_DESIGNER">'Creation and Choice Doc'!#REF!</definedName>
    <definedName name="CONSTR_TOTAL_06_82_ENG">'Creation and Choice Doc'!#REF!</definedName>
    <definedName name="CONSTR_TOTAL_06_83_DESIGNER">'Creation and Choice Doc'!#REF!</definedName>
    <definedName name="CONSTR_TOTAL_06_83_ENG">'Creation and Choice Doc'!#REF!</definedName>
    <definedName name="CONSTR_TOTAL_06_84_DESIGNER">'Creation and Choice Doc'!#REF!</definedName>
    <definedName name="CONSTR_TOTAL_06_84_ENG">'Creation and Choice Doc'!#REF!</definedName>
    <definedName name="CONSTR_TOTAL_06_90_DESIGNER">'Creation and Choice Doc'!#REF!</definedName>
    <definedName name="CONSTR_TOTAL_06_90_ENG">'Creation and Choice Doc'!#REF!</definedName>
    <definedName name="CONSTR_TOTAL_06_91_DESIGNER">'Creation and Choice Doc'!#REF!</definedName>
    <definedName name="CONSTR_TOTAL_06_91_ENG">'Creation and Choice Doc'!#REF!</definedName>
    <definedName name="CONSTR_TOTAL_06_93_DESIGNER">'Creation and Choice Doc'!#REF!</definedName>
    <definedName name="CONSTR_TOTAL_06_93_ENG">'Creation and Choice Doc'!#REF!</definedName>
    <definedName name="CONSTR_TOTAL_06_94_DESIGNER">'Creation and Choice Doc'!#REF!</definedName>
    <definedName name="CONSTR_TOTAL_06_94_ENG">'Creation and Choice Doc'!#REF!</definedName>
    <definedName name="CONSTR_TOTAL_07_00_DESIGNER">'Creation and Choice Doc'!#REF!</definedName>
    <definedName name="CONSTR_TOTAL_07_00_ENG">'Creation and Choice Doc'!#REF!</definedName>
    <definedName name="CONSTR_TOTAL_07_10_DESIGNER">'Creation and Choice Doc'!#REF!</definedName>
    <definedName name="CONSTR_TOTAL_07_10_ENG">'Creation and Choice Doc'!#REF!</definedName>
    <definedName name="CONSTR_TOTAL_07_11_DESIGNER">'Creation and Choice Doc'!#REF!</definedName>
    <definedName name="CONSTR_TOTAL_07_11_ENG">'Creation and Choice Doc'!#REF!</definedName>
    <definedName name="CONSTR_TOTAL_07_12_DESIGNER">'Creation and Choice Doc'!#REF!</definedName>
    <definedName name="CONSTR_TOTAL_07_12_ENG">'Creation and Choice Doc'!#REF!</definedName>
    <definedName name="CONSTR_TOTAL_07_13_DESIGNER">'Creation and Choice Doc'!#REF!</definedName>
    <definedName name="CONSTR_TOTAL_07_13_ENG">'Creation and Choice Doc'!#REF!</definedName>
    <definedName name="CONSTR_TOTAL_07_14_DESIGNER">'Creation and Choice Doc'!#REF!</definedName>
    <definedName name="CONSTR_TOTAL_07_14_ENG">'Creation and Choice Doc'!#REF!</definedName>
    <definedName name="CONSTR_TOTAL_07_15_DESIGNER">'Creation and Choice Doc'!#REF!</definedName>
    <definedName name="CONSTR_TOTAL_07_15_ENG">'Creation and Choice Doc'!#REF!</definedName>
    <definedName name="CONSTR_TOTAL_07_16_DESIGNER">'Creation and Choice Doc'!#REF!</definedName>
    <definedName name="CONSTR_TOTAL_07_16_ENG">'Creation and Choice Doc'!#REF!</definedName>
    <definedName name="CONSTR_TOTAL_07_17_DESIGNER">'Creation and Choice Doc'!#REF!</definedName>
    <definedName name="CONSTR_TOTAL_07_17_ENG">'Creation and Choice Doc'!#REF!</definedName>
    <definedName name="CONSTR_TOTAL_07_18_DESIGNER">'Creation and Choice Doc'!#REF!</definedName>
    <definedName name="CONSTR_TOTAL_07_18_ENG">'Creation and Choice Doc'!#REF!</definedName>
    <definedName name="CONSTR_TOTAL_07_19_DESIGNER">'Creation and Choice Doc'!#REF!</definedName>
    <definedName name="CONSTR_TOTAL_07_19_ENG">'Creation and Choice Doc'!#REF!</definedName>
    <definedName name="CONSTR_TOTAL_07_20_DESIGNER">'Creation and Choice Doc'!#REF!</definedName>
    <definedName name="CONSTR_TOTAL_07_20_ENG">'Creation and Choice Doc'!#REF!</definedName>
    <definedName name="CONSTR_TOTAL_07_21_DESIGNER">'Creation and Choice Doc'!#REF!</definedName>
    <definedName name="CONSTR_TOTAL_07_21_ENG">'Creation and Choice Doc'!#REF!</definedName>
    <definedName name="CONSTR_TOTAL_07_22_DESIGNER">'Creation and Choice Doc'!#REF!</definedName>
    <definedName name="CONSTR_TOTAL_07_22_ENG">'Creation and Choice Doc'!#REF!</definedName>
    <definedName name="CONSTR_TOTAL_07_23_DESIGNER">'Creation and Choice Doc'!#REF!</definedName>
    <definedName name="CONSTR_TOTAL_07_23_ENG">'Creation and Choice Doc'!#REF!</definedName>
    <definedName name="CONSTR_TOTAL_07_24_DESIGNER">'Creation and Choice Doc'!#REF!</definedName>
    <definedName name="CONSTR_TOTAL_07_24_ENG">'Creation and Choice Doc'!#REF!</definedName>
    <definedName name="CONSTR_TOTAL_07_30_DESIGNER">'Creation and Choice Doc'!#REF!</definedName>
    <definedName name="CONSTR_TOTAL_07_30_ENG">'Creation and Choice Doc'!#REF!</definedName>
    <definedName name="CONSTR_TOTAL_07_31_DESIGNER">'Creation and Choice Doc'!#REF!</definedName>
    <definedName name="CONSTR_TOTAL_07_31_ENG">'Creation and Choice Doc'!#REF!</definedName>
    <definedName name="CONSTR_TOTAL_07_32_DESIGNER">'Creation and Choice Doc'!#REF!</definedName>
    <definedName name="CONSTR_TOTAL_07_32_ENG">'Creation and Choice Doc'!#REF!</definedName>
    <definedName name="CONSTR_TOTAL_07_33_DESIGNER">'Creation and Choice Doc'!#REF!</definedName>
    <definedName name="CONSTR_TOTAL_07_33_ENG">'Creation and Choice Doc'!#REF!</definedName>
    <definedName name="CONSTR_TOTAL_07_34_DESIGNER">'Creation and Choice Doc'!#REF!</definedName>
    <definedName name="CONSTR_TOTAL_07_34_ENG">'Creation and Choice Doc'!#REF!</definedName>
    <definedName name="CONSTR_TOTAL_07_35_DESIGNER">'Creation and Choice Doc'!#REF!</definedName>
    <definedName name="CONSTR_TOTAL_07_35_ENG">'Creation and Choice Doc'!#REF!</definedName>
    <definedName name="CONSTR_TOTAL_08_00_DESIGNER">'Creation and Choice Doc'!#REF!</definedName>
    <definedName name="CONSTR_TOTAL_08_00_ENG">'Creation and Choice Doc'!#REF!</definedName>
    <definedName name="CONSTR_TOTAL_08_10_DESIGNER">'Creation and Choice Doc'!#REF!</definedName>
    <definedName name="CONSTR_TOTAL_08_10_ENG">'Creation and Choice Doc'!#REF!</definedName>
    <definedName name="CONSTR_TOTAL_08_11_DESIGNER">'Creation and Choice Doc'!#REF!</definedName>
    <definedName name="CONSTR_TOTAL_08_11_ENG">'Creation and Choice Doc'!#REF!</definedName>
    <definedName name="CONSTR_TOTAL_08_12_DESIGNER">'Creation and Choice Doc'!#REF!</definedName>
    <definedName name="CONSTR_TOTAL_08_12_ENG">'Creation and Choice Doc'!#REF!</definedName>
    <definedName name="CONSTR_TOTAL_08_13_DESIGNER">'Creation and Choice Doc'!#REF!</definedName>
    <definedName name="CONSTR_TOTAL_08_13_ENG">'Creation and Choice Doc'!#REF!</definedName>
    <definedName name="CONSTR_TOTAL_08_20_DESIGNER">'Creation and Choice Doc'!#REF!</definedName>
    <definedName name="CONSTR_TOTAL_08_20_ENG">'Creation and Choice Doc'!#REF!</definedName>
    <definedName name="CONSTR_TOTAL_08_21_DESIGNER">'Creation and Choice Doc'!#REF!</definedName>
    <definedName name="CONSTR_TOTAL_08_21_ENG">'Creation and Choice Doc'!#REF!</definedName>
    <definedName name="CONSTR_TOTAL_08_22_DESIGNER">'Creation and Choice Doc'!#REF!</definedName>
    <definedName name="CONSTR_TOTAL_08_22_ENG">'Creation and Choice Doc'!#REF!</definedName>
    <definedName name="CONSTR_TOTAL_08_23_DESIGNER">'Creation and Choice Doc'!#REF!</definedName>
    <definedName name="CONSTR_TOTAL_08_23_ENG">'Creation and Choice Doc'!#REF!</definedName>
    <definedName name="CONSTR_TOTAL_08_24_DESIGNER">'Creation and Choice Doc'!#REF!</definedName>
    <definedName name="CONSTR_TOTAL_08_24_ENG">'Creation and Choice Doc'!#REF!</definedName>
    <definedName name="CONSTR_TOTAL_08_30_DESIGNER">'Creation and Choice Doc'!#REF!</definedName>
    <definedName name="CONSTR_TOTAL_08_30_ENG">'Creation and Choice Doc'!#REF!</definedName>
    <definedName name="CONSTR_TOTAL_08_31_DESIGNER">'Creation and Choice Doc'!#REF!</definedName>
    <definedName name="CONSTR_TOTAL_08_31_ENG">'Creation and Choice Doc'!#REF!</definedName>
    <definedName name="CONSTR_TOTAL_08_32_DESIGNER">'Creation and Choice Doc'!#REF!</definedName>
    <definedName name="CONSTR_TOTAL_08_32_ENG">'Creation and Choice Doc'!#REF!</definedName>
    <definedName name="CONSTR_TOTAL_08_33_DESIGNER">'Creation and Choice Doc'!#REF!</definedName>
    <definedName name="CONSTR_TOTAL_08_33_ENG">'Creation and Choice Doc'!#REF!</definedName>
    <definedName name="CONSTR_TOTAL_08_40_DESIGNER">'Creation and Choice Doc'!#REF!</definedName>
    <definedName name="CONSTR_TOTAL_08_40_ENG">'Creation and Choice Doc'!#REF!</definedName>
    <definedName name="CONSTR_TOTAL_08_41_DESIGNER">'Creation and Choice Doc'!#REF!</definedName>
    <definedName name="CONSTR_TOTAL_08_41_ENG">'Creation and Choice Doc'!#REF!</definedName>
    <definedName name="CONSTR_TOTAL_08_42_DESIGNER">'Creation and Choice Doc'!#REF!</definedName>
    <definedName name="CONSTR_TOTAL_08_42_ENG">'Creation and Choice Doc'!#REF!</definedName>
    <definedName name="CONSTR_TOTAL_08_43_DESIGNER">'Creation and Choice Doc'!#REF!</definedName>
    <definedName name="CONSTR_TOTAL_08_43_ENG">'Creation and Choice Doc'!#REF!</definedName>
    <definedName name="CONSTR_TOTAL_08_44_DESIGNER">'Creation and Choice Doc'!#REF!</definedName>
    <definedName name="CONSTR_TOTAL_08_44_ENG">'Creation and Choice Doc'!#REF!</definedName>
    <definedName name="CONSTR_TOTAL_08_50_DESIGNER">'Creation and Choice Doc'!#REF!</definedName>
    <definedName name="CONSTR_TOTAL_08_50_ENG">'Creation and Choice Doc'!#REF!</definedName>
    <definedName name="CONSTR_TOTAL_08_51_DESIGNER">'Creation and Choice Doc'!#REF!</definedName>
    <definedName name="CONSTR_TOTAL_08_51_ENG">'Creation and Choice Doc'!#REF!</definedName>
    <definedName name="CONSTR_TOTAL_08_52_DESIGNER">'Creation and Choice Doc'!#REF!</definedName>
    <definedName name="CONSTR_TOTAL_08_52_ENG">'Creation and Choice Doc'!#REF!</definedName>
    <definedName name="CONSTR_TOTAL_08_53_DESIGNER">'Creation and Choice Doc'!#REF!</definedName>
    <definedName name="CONSTR_TOTAL_08_53_ENG">'Creation and Choice Doc'!#REF!</definedName>
    <definedName name="CONSTR_TOTAL_08_54_DESIGNER">'Creation and Choice Doc'!#REF!</definedName>
    <definedName name="CONSTR_TOTAL_08_54_ENG">'Creation and Choice Doc'!#REF!</definedName>
    <definedName name="CONSTR_TOTAL_08_55_DESIGNER">'Creation and Choice Doc'!#REF!</definedName>
    <definedName name="CONSTR_TOTAL_08_55_ENG">'Creation and Choice Doc'!#REF!</definedName>
    <definedName name="CONSTR_TOTAL_08_56_DESIGNER">'Creation and Choice Doc'!#REF!</definedName>
    <definedName name="CONSTR_TOTAL_08_56_ENG">'Creation and Choice Doc'!#REF!</definedName>
    <definedName name="CONSTR_TOTAL_08_60_DESIGNER">'Creation and Choice Doc'!#REF!</definedName>
    <definedName name="CONSTR_TOTAL_08_60_ENG">'Creation and Choice Doc'!#REF!</definedName>
    <definedName name="CONSTR_TOTAL_08_61_DESIGNER">'Creation and Choice Doc'!#REF!</definedName>
    <definedName name="CONSTR_TOTAL_08_61_ENG">'Creation and Choice Doc'!#REF!</definedName>
    <definedName name="CONSTR_TOTAL_08_62_DESIGNER">'Creation and Choice Doc'!#REF!</definedName>
    <definedName name="CONSTR_TOTAL_08_62_ENG">'Creation and Choice Doc'!#REF!</definedName>
    <definedName name="CONSTR_TOTAL_08_63_DESIGNER">'Creation and Choice Doc'!#REF!</definedName>
    <definedName name="CONSTR_TOTAL_08_63_ENG">'Creation and Choice Doc'!#REF!</definedName>
    <definedName name="CONSTR_TOTAL_08_70_DESIGNER">'Creation and Choice Doc'!#REF!</definedName>
    <definedName name="CONSTR_TOTAL_08_70_ENG">'Creation and Choice Doc'!#REF!</definedName>
    <definedName name="CONSTR_TOTAL_08_71_DESIGNER">'Creation and Choice Doc'!#REF!</definedName>
    <definedName name="CONSTR_TOTAL_08_71_ENG">'Creation and Choice Doc'!#REF!</definedName>
    <definedName name="CONSTR_TOTAL_08_72_DESIGNER">'Creation and Choice Doc'!#REF!</definedName>
    <definedName name="CONSTR_TOTAL_08_72_ENG">'Creation and Choice Doc'!#REF!</definedName>
    <definedName name="CONSTR_TOTAL_08_73_DESIGNER">'Creation and Choice Doc'!#REF!</definedName>
    <definedName name="CONSTR_TOTAL_08_73_ENG">'Creation and Choice Doc'!#REF!</definedName>
    <definedName name="CONSTR_TOTAL_09_00_DESIGNER">'Creation and Choice Doc'!#REF!</definedName>
    <definedName name="CONSTR_TOTAL_09_00_ENG">'Creation and Choice Doc'!#REF!</definedName>
    <definedName name="CONSTR_TOTAL_09_10_DESIGNER">'Creation and Choice Doc'!#REF!</definedName>
    <definedName name="CONSTR_TOTAL_09_10_ENG">'Creation and Choice Doc'!#REF!</definedName>
    <definedName name="CONSTR_TOTAL_09_11_DESIGNER">'Creation and Choice Doc'!#REF!</definedName>
    <definedName name="CONSTR_TOTAL_09_11_ENG">'Creation and Choice Doc'!#REF!</definedName>
    <definedName name="CONSTR_TOTAL_09_12_DESIGNER">'Creation and Choice Doc'!#REF!</definedName>
    <definedName name="CONSTR_TOTAL_09_12_ENG">'Creation and Choice Doc'!#REF!</definedName>
    <definedName name="CONSTR_TOTAL_09_20_DESIGNER">'Creation and Choice Doc'!#REF!</definedName>
    <definedName name="CONSTR_TOTAL_09_20_ENG">'Creation and Choice Doc'!#REF!</definedName>
    <definedName name="CONSTR_TOTAL_09_20a_DESIGNER">'Creation and Choice Doc'!#REF!</definedName>
    <definedName name="CONSTR_TOTAL_09_20a_ENG">'Creation and Choice Doc'!#REF!</definedName>
    <definedName name="CONSTR_TOTAL_09_21_DESIGNER">'Creation and Choice Doc'!#REF!</definedName>
    <definedName name="CONSTR_TOTAL_09_21_ENG">'Creation and Choice Doc'!#REF!</definedName>
    <definedName name="CONSTR_TOTAL_09_22_DESIGNER">'Creation and Choice Doc'!#REF!</definedName>
    <definedName name="CONSTR_TOTAL_09_22_ENG">'Creation and Choice Doc'!#REF!</definedName>
    <definedName name="CONSTR_TOTAL_09_23_DESIGNER">'Creation and Choice Doc'!#REF!</definedName>
    <definedName name="CONSTR_TOTAL_09_23_ENG">'Creation and Choice Doc'!#REF!</definedName>
    <definedName name="CONSTR_TOTAL_09_24_DESIGNER">'Creation and Choice Doc'!#REF!</definedName>
    <definedName name="CONSTR_TOTAL_09_24_ENG">'Creation and Choice Doc'!#REF!</definedName>
    <definedName name="CONSTR_TOTAL_09_25_DESIGNER">'Creation and Choice Doc'!#REF!</definedName>
    <definedName name="CONSTR_TOTAL_09_25_ENG">'Creation and Choice Doc'!#REF!</definedName>
    <definedName name="CONSTR_TOTAL_09_26_DESIGNER">'Creation and Choice Doc'!#REF!</definedName>
    <definedName name="CONSTR_TOTAL_09_26_ENG">'Creation and Choice Doc'!#REF!</definedName>
    <definedName name="CONSTR_TOTAL_09_27_DESIGNER">'Creation and Choice Doc'!#REF!</definedName>
    <definedName name="CONSTR_TOTAL_09_27_ENG">'Creation and Choice Doc'!#REF!</definedName>
    <definedName name="CONSTR_TOTAL_09_28_DESIGNER">'Creation and Choice Doc'!#REF!</definedName>
    <definedName name="CONSTR_TOTAL_09_28_ENG">'Creation and Choice Doc'!#REF!</definedName>
    <definedName name="CONSTR_TOTAL_09_29_DESIGNER">'Creation and Choice Doc'!#REF!</definedName>
    <definedName name="CONSTR_TOTAL_09_29_ENG">'Creation and Choice Doc'!#REF!</definedName>
    <definedName name="CONSTR_TOTAL_09_30_DESIGNER">'Creation and Choice Doc'!#REF!</definedName>
    <definedName name="CONSTR_TOTAL_09_30_ENG">'Creation and Choice Doc'!#REF!</definedName>
    <definedName name="CONSTR_TOTAL_09_31_DESIGNER">'Creation and Choice Doc'!#REF!</definedName>
    <definedName name="CONSTR_TOTAL_09_31_ENG">'Creation and Choice Doc'!#REF!</definedName>
    <definedName name="CONSTR_TOTAL_09_32_DESIGNER">'Creation and Choice Doc'!#REF!</definedName>
    <definedName name="CONSTR_TOTAL_09_32_ENG">'Creation and Choice Doc'!#REF!</definedName>
    <definedName name="CONSTR_TOTAL_09_33_DESIGNER">'Creation and Choice Doc'!#REF!</definedName>
    <definedName name="CONSTR_TOTAL_09_33_ENG">'Creation and Choice Doc'!#REF!</definedName>
    <definedName name="CONSTR_TOTAL_09_34_DESIGNER">'Creation and Choice Doc'!#REF!</definedName>
    <definedName name="CONSTR_TOTAL_09_34_ENG">'Creation and Choice Doc'!#REF!</definedName>
    <definedName name="CONSTR_TOTAL_09_35_DESIGNER">'Creation and Choice Doc'!#REF!</definedName>
    <definedName name="CONSTR_TOTAL_09_35_ENG">'Creation and Choice Doc'!#REF!</definedName>
    <definedName name="CONSTR_TOTAL_09_36_DESIGNER">'Creation and Choice Doc'!#REF!</definedName>
    <definedName name="CONSTR_TOTAL_09_36_ENG">'Creation and Choice Doc'!#REF!</definedName>
    <definedName name="CONSTR_TOTAL_09_37_DESIGNER">'Creation and Choice Doc'!#REF!</definedName>
    <definedName name="CONSTR_TOTAL_09_37_ENG">'Creation and Choice Doc'!#REF!</definedName>
    <definedName name="CONSTR_TOTAL_09_38_DESIGNER">'Creation and Choice Doc'!#REF!</definedName>
    <definedName name="CONSTR_TOTAL_09_38_ENG">'Creation and Choice Doc'!#REF!</definedName>
    <definedName name="CONSTR_TOTAL_09_39_DESIGNER">'Creation and Choice Doc'!#REF!</definedName>
    <definedName name="CONSTR_TOTAL_09_39_ENG">'Creation and Choice Doc'!#REF!</definedName>
    <definedName name="CONSTR_TOTAL_09_40_DESIGNER">'Creation and Choice Doc'!#REF!</definedName>
    <definedName name="CONSTR_TOTAL_09_40_ENG">'Creation and Choice Doc'!#REF!</definedName>
    <definedName name="CONSTR_TOTAL_09_50_DESIGNER">'Creation and Choice Doc'!#REF!</definedName>
    <definedName name="CONSTR_TOTAL_09_50_ENG">'Creation and Choice Doc'!#REF!</definedName>
    <definedName name="CONSTR_TOTAL_09_51_DESIGNER">'Creation and Choice Doc'!#REF!</definedName>
    <definedName name="CONSTR_TOTAL_09_51_ENG">'Creation and Choice Doc'!#REF!</definedName>
    <definedName name="CONSTR_TOTAL_09_52_DESIGNER">'Creation and Choice Doc'!#REF!</definedName>
    <definedName name="CONSTR_TOTAL_09_52_ENG">'Creation and Choice Doc'!#REF!</definedName>
    <definedName name="CONSTR_TOTAL_09_60_DESIGNER">'Creation and Choice Doc'!#REF!</definedName>
    <definedName name="CONSTR_TOTAL_09_60_ENG">'Creation and Choice Doc'!#REF!</definedName>
    <definedName name="CONSTR_TOTAL_10_00_DESIGNER">'Creation and Choice Doc'!#REF!</definedName>
    <definedName name="CONSTR_TOTAL_10_00_ENG">'Creation and Choice Doc'!#REF!</definedName>
    <definedName name="CONSTR_TOTAL_11_00_10_ENG">'Creation and Choice Doc'!#REF!</definedName>
    <definedName name="CONSTR_TOTAL_11_00_11_ENG">'Creation and Choice Doc'!#REF!</definedName>
    <definedName name="CONSTR_TOTAL_11_00_12_ENG">'Creation and Choice Doc'!#REF!</definedName>
    <definedName name="CONSTR_TOTAL_11_00_13_ENG">'Creation and Choice Doc'!#REF!</definedName>
    <definedName name="CONSTR_TOTAL_11_00_4_ENG">'Creation and Choice Doc'!#REF!</definedName>
    <definedName name="CONSTR_TOTAL_11_00_6_ENG">'Creation and Choice Doc'!#REF!</definedName>
    <definedName name="CONSTR_TOTAL_11_00_7_ENG">'Creation and Choice Doc'!#REF!</definedName>
    <definedName name="CONSTR_TOTAL_11_00_8_ENG">'Creation and Choice Doc'!#REF!</definedName>
    <definedName name="CONSTR_TOTAL_11_00_9_ENG">'Creation and Choice Doc'!#REF!</definedName>
    <definedName name="CONSTR_TOTAL_11_00_DESIGNER">'Creation and Choice Doc'!#REF!</definedName>
    <definedName name="CONSTR_TOTAL_11_00_ENG">'Creation and Choice Doc'!#REF!</definedName>
    <definedName name="CONSTR_TOTAL_11_308_ENG">'Creation and Choice Doc'!#REF!</definedName>
    <definedName name="CONSTR_TOTAL_11_40_DESIGNER">'Creation and Choice Doc'!#REF!</definedName>
    <definedName name="CONSTR_TOTAL_11_40_ENG">'Creation and Choice Doc'!#REF!</definedName>
    <definedName name="CONSTR_TOTAL_12_00_DESIGNER">'Creation and Choice Doc'!#REF!</definedName>
    <definedName name="CONSTR_TOTAL_12_00_ENG">'Creation and Choice Doc'!#REF!</definedName>
    <definedName name="CONSTR_TOTAL_12_20_DESIGNER">'Creation and Choice Doc'!#REF!</definedName>
    <definedName name="CONSTR_TOTAL_12_20_ENG">'Creation and Choice Doc'!#REF!</definedName>
    <definedName name="CONSTR_TOTAL_12_30_DESIGNER">'Creation and Choice Doc'!#REF!</definedName>
    <definedName name="CONSTR_TOTAL_12_30_ENG">'Creation and Choice Doc'!#REF!</definedName>
    <definedName name="CONSTR_TOTAL_12_40_DESIGNER">'Creation and Choice Doc'!#REF!</definedName>
    <definedName name="CONSTR_TOTAL_12_40_ENG">'Creation and Choice Doc'!#REF!</definedName>
    <definedName name="CONSTR_TOTAL_12_60_DESIGNER">'Creation and Choice Doc'!#REF!</definedName>
    <definedName name="CONSTR_TOTAL_12_60_ENG">'Creation and Choice Doc'!#REF!</definedName>
    <definedName name="CONSTR_TOTAL_12_70_DESIGNER">'Creation and Choice Doc'!#REF!</definedName>
    <definedName name="CONSTR_TOTAL_12_70_ENG">'Creation and Choice Doc'!#REF!</definedName>
    <definedName name="CONSTR_TOTAL_12_80_DESIGNER">'Creation and Choice Doc'!#REF!</definedName>
    <definedName name="CONSTR_TOTAL_12_80_ENG">'Creation and Choice Doc'!#REF!</definedName>
    <definedName name="CONSTR_TOTAL_12_90_DESIGNER">'Creation and Choice Doc'!#REF!</definedName>
    <definedName name="CONSTR_TOTAL_12_90_ENG">'Creation and Choice Doc'!#REF!</definedName>
    <definedName name="CONSTR_TOTAL_13_00_DESIGNER">'Creation and Choice Doc'!#REF!</definedName>
    <definedName name="CONSTR_TOTAL_13_00_ENG">'Creation and Choice Doc'!#REF!</definedName>
    <definedName name="CONSTR_TOTAL_DESIGNER">'Creation and Choice Doc'!$DM$6</definedName>
    <definedName name="CONSTR_TOTAL_ENG">'Creation and Choice Doc'!$DL$6</definedName>
    <definedName name="CONSTR_TOTAL_HOURS">'Creation and Choice Doc'!$DN$6</definedName>
    <definedName name="DD_TOTAL_00_00_DESIGNER">'Creation and Choice Doc'!$BY$10</definedName>
    <definedName name="DD_TOTAL_00_00_ENG">'Creation and Choice Doc'!$BX$10</definedName>
    <definedName name="DD_TOTAL_01_00_DESIGNER">'Creation and Choice Doc'!#REF!</definedName>
    <definedName name="DD_TOTAL_01_00_ENG">'Creation and Choice Doc'!#REF!</definedName>
    <definedName name="DD_TOTAL_01_10_DESIGNER">'Creation and Choice Doc'!#REF!</definedName>
    <definedName name="DD_TOTAL_01_10_ENG">'Creation and Choice Doc'!#REF!</definedName>
    <definedName name="DD_TOTAL_01_11_DESIGNER">'Creation and Choice Doc'!#REF!</definedName>
    <definedName name="DD_TOTAL_01_11_ENG">'Creation and Choice Doc'!#REF!</definedName>
    <definedName name="DD_TOTAL_01_12_DESIGNER">'Creation and Choice Doc'!#REF!</definedName>
    <definedName name="DD_TOTAL_01_12_ENG">'Creation and Choice Doc'!#REF!</definedName>
    <definedName name="DD_TOTAL_01_13_DESIGNER">'Creation and Choice Doc'!#REF!</definedName>
    <definedName name="DD_TOTAL_01_13_ENG">'Creation and Choice Doc'!#REF!</definedName>
    <definedName name="DD_TOTAL_01_14_DESIGNER">'Creation and Choice Doc'!#REF!</definedName>
    <definedName name="DD_TOTAL_01_14_ENG">'Creation and Choice Doc'!#REF!</definedName>
    <definedName name="DD_TOTAL_01_15_DESIGNER">'Creation and Choice Doc'!#REF!</definedName>
    <definedName name="DD_TOTAL_01_15_ENG">'Creation and Choice Doc'!#REF!</definedName>
    <definedName name="DD_TOTAL_01_16_DESIGNER">'Creation and Choice Doc'!#REF!</definedName>
    <definedName name="DD_TOTAL_01_16_ENG">'Creation and Choice Doc'!#REF!</definedName>
    <definedName name="DD_TOTAL_01_17_DESIGNER">'Creation and Choice Doc'!#REF!</definedName>
    <definedName name="DD_TOTAL_01_17_ENG">'Creation and Choice Doc'!#REF!</definedName>
    <definedName name="DD_TOTAL_01_20_DESIGNER">'Creation and Choice Doc'!#REF!</definedName>
    <definedName name="DD_TOTAL_01_20_ENG">'Creation and Choice Doc'!#REF!</definedName>
    <definedName name="DD_TOTAL_01_30_DESIGNER">'Creation and Choice Doc'!#REF!</definedName>
    <definedName name="DD_TOTAL_01_30_ENG">'Creation and Choice Doc'!#REF!</definedName>
    <definedName name="DD_TOTAL_01_40_DESIGNER">'Creation and Choice Doc'!#REF!</definedName>
    <definedName name="DD_TOTAL_01_40_ENG">'Creation and Choice Doc'!#REF!</definedName>
    <definedName name="DD_TOTAL_01_50_DESIGNER">'Creation and Choice Doc'!#REF!</definedName>
    <definedName name="DD_TOTAL_01_50_ENG">'Creation and Choice Doc'!#REF!</definedName>
    <definedName name="DD_TOTAL_02_00_DESIGNER">'Creation and Choice Doc'!#REF!</definedName>
    <definedName name="DD_TOTAL_02_00_ENG">'Creation and Choice Doc'!#REF!</definedName>
    <definedName name="DD_TOTAL_02_10_DESIGNER">'Creation and Choice Doc'!#REF!</definedName>
    <definedName name="DD_TOTAL_02_10_ENG">'Creation and Choice Doc'!#REF!</definedName>
    <definedName name="DD_TOTAL_02_11_DESIGNER">'Creation and Choice Doc'!#REF!</definedName>
    <definedName name="DD_TOTAL_02_11_ENG">'Creation and Choice Doc'!#REF!</definedName>
    <definedName name="DD_TOTAL_02_12_DESIGNER">'Creation and Choice Doc'!#REF!</definedName>
    <definedName name="DD_TOTAL_02_12_ENG">'Creation and Choice Doc'!#REF!</definedName>
    <definedName name="DD_TOTAL_02_13_DESIGNER">'Creation and Choice Doc'!#REF!</definedName>
    <definedName name="DD_TOTAL_02_13_ENG">'Creation and Choice Doc'!#REF!</definedName>
    <definedName name="DD_TOTAL_02_20_DESIGNER">'Creation and Choice Doc'!#REF!</definedName>
    <definedName name="DD_TOTAL_02_20_ENG">'Creation and Choice Doc'!#REF!</definedName>
    <definedName name="DD_TOTAL_02_21_DESIGNER">'Creation and Choice Doc'!#REF!</definedName>
    <definedName name="DD_TOTAL_02_21_ENG">'Creation and Choice Doc'!#REF!</definedName>
    <definedName name="DD_TOTAL_02_22_DESIGNER">'Creation and Choice Doc'!#REF!</definedName>
    <definedName name="DD_TOTAL_02_22_ENG">'Creation and Choice Doc'!#REF!</definedName>
    <definedName name="DD_TOTAL_03_00_DESIGNER">'Creation and Choice Doc'!#REF!</definedName>
    <definedName name="DD_TOTAL_03_00_ENG">'Creation and Choice Doc'!#REF!</definedName>
    <definedName name="DD_TOTAL_03_10_DESIGNER">'Creation and Choice Doc'!#REF!</definedName>
    <definedName name="DD_TOTAL_03_10_ENG">'Creation and Choice Doc'!#REF!</definedName>
    <definedName name="DD_TOTAL_03_11_DESIGNER">'Creation and Choice Doc'!#REF!</definedName>
    <definedName name="DD_TOTAL_03_11_ENG">'Creation and Choice Doc'!#REF!</definedName>
    <definedName name="DD_TOTAL_03_12_DESIGNER">'Creation and Choice Doc'!#REF!</definedName>
    <definedName name="DD_TOTAL_03_12_ENG">'Creation and Choice Doc'!#REF!</definedName>
    <definedName name="DD_TOTAL_03_13_DESIGNER">'Creation and Choice Doc'!#REF!</definedName>
    <definedName name="DD_TOTAL_03_13_ENG">'Creation and Choice Doc'!#REF!</definedName>
    <definedName name="DD_TOTAL_03_20_DESIGNER">'Creation and Choice Doc'!#REF!</definedName>
    <definedName name="DD_TOTAL_03_20_ENG">'Creation and Choice Doc'!#REF!</definedName>
    <definedName name="DD_TOTAL_03_21_DESIGNER">'Creation and Choice Doc'!#REF!</definedName>
    <definedName name="DD_TOTAL_03_21_ENG">'Creation and Choice Doc'!#REF!</definedName>
    <definedName name="DD_TOTAL_03_22_DESIGNER">'Creation and Choice Doc'!#REF!</definedName>
    <definedName name="DD_TOTAL_03_22_ENG">'Creation and Choice Doc'!#REF!</definedName>
    <definedName name="DD_TOTAL_03_23_DESIGNER">'Creation and Choice Doc'!#REF!</definedName>
    <definedName name="DD_TOTAL_03_23_ENG">'Creation and Choice Doc'!#REF!</definedName>
    <definedName name="DD_TOTAL_03_30_DESIGNER">'Creation and Choice Doc'!#REF!</definedName>
    <definedName name="DD_TOTAL_03_30_ENG">'Creation and Choice Doc'!#REF!</definedName>
    <definedName name="DD_TOTAL_03_31_DESIGNER">'Creation and Choice Doc'!#REF!</definedName>
    <definedName name="DD_TOTAL_03_31_ENG">'Creation and Choice Doc'!#REF!</definedName>
    <definedName name="DD_TOTAL_03_32_DESIGNER">'Creation and Choice Doc'!#REF!</definedName>
    <definedName name="DD_TOTAL_03_32_ENG">'Creation and Choice Doc'!#REF!</definedName>
    <definedName name="DD_TOTAL_03_35_DESIGNER">'Creation and Choice Doc'!#REF!</definedName>
    <definedName name="DD_TOTAL_03_35_ENG">'Creation and Choice Doc'!#REF!</definedName>
    <definedName name="DD_TOTAL_03_40_DESIGNER">'Creation and Choice Doc'!#REF!</definedName>
    <definedName name="DD_TOTAL_03_40_ENG">'Creation and Choice Doc'!#REF!</definedName>
    <definedName name="DD_TOTAL_03_41_DESIGNER">'Creation and Choice Doc'!#REF!</definedName>
    <definedName name="DD_TOTAL_03_41_ENG">'Creation and Choice Doc'!#REF!</definedName>
    <definedName name="DD_TOTAL_03_42_DESIGNER">'Creation and Choice Doc'!#REF!</definedName>
    <definedName name="DD_TOTAL_03_42_ENG">'Creation and Choice Doc'!#REF!</definedName>
    <definedName name="DD_TOTAL_03_50_DESIGNER">'Creation and Choice Doc'!#REF!</definedName>
    <definedName name="DD_TOTAL_03_50_ENG">'Creation and Choice Doc'!#REF!</definedName>
    <definedName name="DD_TOTAL_04_00_DESIGNER">'Creation and Choice Doc'!$BY$86</definedName>
    <definedName name="DD_TOTAL_04_00_ENG">'Creation and Choice Doc'!$BX$86</definedName>
    <definedName name="DD_TOTAL_04_10_DESIGNER">'Creation and Choice Doc'!$BY$87</definedName>
    <definedName name="DD_TOTAL_04_10_ENG">'Creation and Choice Doc'!$BX$87</definedName>
    <definedName name="DD_TOTAL_04_11_DESIGNER">'Creation and Choice Doc'!$BY$235</definedName>
    <definedName name="DD_TOTAL_04_11_ENG">'Creation and Choice Doc'!$BX$235</definedName>
    <definedName name="DD_TOTAL_04_12_DESIGNER">'Creation and Choice Doc'!$BY$261</definedName>
    <definedName name="DD_TOTAL_04_12_ENG">'Creation and Choice Doc'!$BX$261</definedName>
    <definedName name="DD_TOTAL_04_13_DESIGNER">'Creation and Choice Doc'!$BY$269</definedName>
    <definedName name="DD_TOTAL_04_13_ENG">'Creation and Choice Doc'!$BX$269</definedName>
    <definedName name="DD_TOTAL_04_14_DESIGNER">'Creation and Choice Doc'!$BY$281</definedName>
    <definedName name="DD_TOTAL_04_14_ENG">'Creation and Choice Doc'!$BX$281</definedName>
    <definedName name="DD_TOTAL_04_15_DESIGNER">'Creation and Choice Doc'!$BY$292</definedName>
    <definedName name="DD_TOTAL_04_15_ENG">'Creation and Choice Doc'!$BX$292</definedName>
    <definedName name="DD_TOTAL_04_16_DESIGNER">'Creation and Choice Doc'!$BY$304</definedName>
    <definedName name="DD_TOTAL_04_16_ENG">'Creation and Choice Doc'!$BX$304</definedName>
    <definedName name="DD_TOTAL_04_20_DESIGNER">'Creation and Choice Doc'!$BY$319</definedName>
    <definedName name="DD_TOTAL_04_20_ENG">'Creation and Choice Doc'!$BX$319</definedName>
    <definedName name="DD_TOTAL_04_21_DESIGNER">'Creation and Choice Doc'!$BY$320</definedName>
    <definedName name="DD_TOTAL_04_21_ENG">'Creation and Choice Doc'!$BX$320</definedName>
    <definedName name="DD_TOTAL_04_22_DESIGNER">'Creation and Choice Doc'!$BY$365</definedName>
    <definedName name="DD_TOTAL_04_22_ENG">'Creation and Choice Doc'!$BX$365</definedName>
    <definedName name="DD_TOTAL_04_23_DESIGNER">'Creation and Choice Doc'!$BY$424</definedName>
    <definedName name="DD_TOTAL_04_23_ENG">'Creation and Choice Doc'!$BX$424</definedName>
    <definedName name="DD_TOTAL_04_24_DESIGNER">'Creation and Choice Doc'!$BY$471</definedName>
    <definedName name="DD_TOTAL_04_24_ENG">'Creation and Choice Doc'!$BX$471</definedName>
    <definedName name="DD_TOTAL_04_25_DESIGNER">'Creation and Choice Doc'!$BY$516</definedName>
    <definedName name="DD_TOTAL_04_25_ENG">'Creation and Choice Doc'!$BX$516</definedName>
    <definedName name="DD_TOTAL_04_26_DESIGNER">'Creation and Choice Doc'!$BY$561</definedName>
    <definedName name="DD_TOTAL_04_26_ENG">'Creation and Choice Doc'!$BX$561</definedName>
    <definedName name="DD_TOTAL_04_30_DESIGNER">'Creation and Choice Doc'!$BY$627</definedName>
    <definedName name="DD_TOTAL_04_30_ENG">'Creation and Choice Doc'!$BX$627</definedName>
    <definedName name="DD_TOTAL_04_31_DESIGNER">'Creation and Choice Doc'!$BY$671</definedName>
    <definedName name="DD_TOTAL_04_31_ENG">'Creation and Choice Doc'!$BX$671</definedName>
    <definedName name="DD_TOTAL_04_32_DESIGNER">'Creation and Choice Doc'!$BY$682</definedName>
    <definedName name="DD_TOTAL_04_32_ENG">'Creation and Choice Doc'!$BX$682</definedName>
    <definedName name="DD_TOTAL_05_00_DESIGNER">'Creation and Choice Doc'!#REF!</definedName>
    <definedName name="DD_TOTAL_05_00_ENG">'Creation and Choice Doc'!#REF!</definedName>
    <definedName name="DD_TOTAL_05_10_DESIGNER">'Creation and Choice Doc'!#REF!</definedName>
    <definedName name="DD_TOTAL_05_10_ENG">'Creation and Choice Doc'!#REF!</definedName>
    <definedName name="DD_TOTAL_05_11_DESIGNER">'Creation and Choice Doc'!#REF!</definedName>
    <definedName name="DD_TOTAL_05_11_ENG">'Creation and Choice Doc'!#REF!</definedName>
    <definedName name="DD_TOTAL_05_12_DESIGNER">'Creation and Choice Doc'!#REF!</definedName>
    <definedName name="DD_TOTAL_05_12_ENG">'Creation and Choice Doc'!#REF!</definedName>
    <definedName name="DD_TOTAL_05_20_DESIGNER">'Creation and Choice Doc'!#REF!</definedName>
    <definedName name="DD_TOTAL_05_20_ENG">'Creation and Choice Doc'!#REF!</definedName>
    <definedName name="DD_TOTAL_05_21_DESIGNER">'Creation and Choice Doc'!#REF!</definedName>
    <definedName name="DD_TOTAL_05_21_ENG">'Creation and Choice Doc'!#REF!</definedName>
    <definedName name="DD_TOTAL_05_22_DESIGNER">'Creation and Choice Doc'!#REF!</definedName>
    <definedName name="DD_TOTAL_05_22_ENG">'Creation and Choice Doc'!#REF!</definedName>
    <definedName name="DD_TOTAL_05_30_DESIGNER">'Creation and Choice Doc'!#REF!</definedName>
    <definedName name="DD_TOTAL_05_30_ENG">'Creation and Choice Doc'!#REF!</definedName>
    <definedName name="DD_TOTAL_05_31_DESIGNER">'Creation and Choice Doc'!#REF!</definedName>
    <definedName name="DD_TOTAL_05_31_ENG">'Creation and Choice Doc'!#REF!</definedName>
    <definedName name="DD_TOTAL_05_32_DESIGNER">'Creation and Choice Doc'!#REF!</definedName>
    <definedName name="DD_TOTAL_05_32_ENG">'Creation and Choice Doc'!#REF!</definedName>
    <definedName name="DD_TOTAL_05_33_DESIGNER">'Creation and Choice Doc'!#REF!</definedName>
    <definedName name="DD_TOTAL_05_33_ENG">'Creation and Choice Doc'!#REF!</definedName>
    <definedName name="DD_TOTAL_05_34_DESIGNER">'Creation and Choice Doc'!#REF!</definedName>
    <definedName name="DD_TOTAL_05_34_ENG">'Creation and Choice Doc'!#REF!</definedName>
    <definedName name="DD_TOTAL_05_40_DESIGNER">'Creation and Choice Doc'!#REF!</definedName>
    <definedName name="DD_TOTAL_05_40_ENG">'Creation and Choice Doc'!#REF!</definedName>
    <definedName name="DD_TOTAL_05_41_DESIGNER">'Creation and Choice Doc'!#REF!</definedName>
    <definedName name="DD_TOTAL_05_41_ENG">'Creation and Choice Doc'!#REF!</definedName>
    <definedName name="DD_TOTAL_05_43_DESIGNER">'Creation and Choice Doc'!#REF!</definedName>
    <definedName name="DD_TOTAL_05_43_ENG">'Creation and Choice Doc'!#REF!</definedName>
    <definedName name="DD_TOTAL_05_44_DESIGNER">'Creation and Choice Doc'!#REF!</definedName>
    <definedName name="DD_TOTAL_05_44_ENG">'Creation and Choice Doc'!#REF!</definedName>
    <definedName name="DD_TOTAL_05_45_DESIGNER">'Creation and Choice Doc'!#REF!</definedName>
    <definedName name="DD_TOTAL_05_45_ENG">'Creation and Choice Doc'!#REF!</definedName>
    <definedName name="DD_TOTAL_05_46_DESIGNER">'Creation and Choice Doc'!#REF!</definedName>
    <definedName name="DD_TOTAL_05_46_ENG">'Creation and Choice Doc'!#REF!</definedName>
    <definedName name="DD_TOTAL_05_50_DESIGNER">'Creation and Choice Doc'!#REF!</definedName>
    <definedName name="DD_TOTAL_05_50_ENG">'Creation and Choice Doc'!#REF!</definedName>
    <definedName name="DD_TOTAL_05_51_DESIGNER">'Creation and Choice Doc'!#REF!</definedName>
    <definedName name="DD_TOTAL_05_51_ENG">'Creation and Choice Doc'!#REF!</definedName>
    <definedName name="DD_TOTAL_05_52_DESIGNER">'Creation and Choice Doc'!#REF!</definedName>
    <definedName name="DD_TOTAL_05_52_ENG">'Creation and Choice Doc'!#REF!</definedName>
    <definedName name="DD_TOTAL_05_53_DESIGNER">'Creation and Choice Doc'!#REF!</definedName>
    <definedName name="DD_TOTAL_05_53_ENG">'Creation and Choice Doc'!#REF!</definedName>
    <definedName name="DD_TOTAL_05_60_DESIGNER">'Creation and Choice Doc'!#REF!</definedName>
    <definedName name="DD_TOTAL_05_60_ENG">'Creation and Choice Doc'!#REF!</definedName>
    <definedName name="DD_TOTAL_05_61_DESIGNER">'Creation and Choice Doc'!#REF!</definedName>
    <definedName name="DD_TOTAL_05_61_ENG">'Creation and Choice Doc'!#REF!</definedName>
    <definedName name="DD_TOTAL_05_62_DESIGNER">'Creation and Choice Doc'!#REF!</definedName>
    <definedName name="DD_TOTAL_05_62_ENG">'Creation and Choice Doc'!#REF!</definedName>
    <definedName name="DD_TOTAL_05_63_DESIGNER">'Creation and Choice Doc'!#REF!</definedName>
    <definedName name="DD_TOTAL_05_63_ENG">'Creation and Choice Doc'!#REF!</definedName>
    <definedName name="DD_TOTAL_05_64_DESIGNER">'Creation and Choice Doc'!#REF!</definedName>
    <definedName name="DD_TOTAL_05_64_ENG">'Creation and Choice Doc'!#REF!</definedName>
    <definedName name="DD_TOTAL_05_65_DESIGNER">'Creation and Choice Doc'!#REF!</definedName>
    <definedName name="DD_TOTAL_05_65_ENG">'Creation and Choice Doc'!#REF!</definedName>
    <definedName name="DD_TOTAL_05_66_DESIGNER">'Creation and Choice Doc'!#REF!</definedName>
    <definedName name="DD_TOTAL_05_66_ENG">'Creation and Choice Doc'!#REF!</definedName>
    <definedName name="DD_TOTAL_06_00_DESIGNER">'Creation and Choice Doc'!#REF!</definedName>
    <definedName name="DD_TOTAL_06_00_ENG">'Creation and Choice Doc'!#REF!</definedName>
    <definedName name="DD_TOTAL_06_10_DESIGNER">'Creation and Choice Doc'!#REF!</definedName>
    <definedName name="DD_TOTAL_06_10_ENG">'Creation and Choice Doc'!#REF!</definedName>
    <definedName name="DD_TOTAL_06_11_DESIGNER">'Creation and Choice Doc'!#REF!</definedName>
    <definedName name="DD_TOTAL_06_11_ENG">'Creation and Choice Doc'!#REF!</definedName>
    <definedName name="DD_TOTAL_06_12_DESIGNER">'Creation and Choice Doc'!#REF!</definedName>
    <definedName name="DD_TOTAL_06_12_ENG">'Creation and Choice Doc'!#REF!</definedName>
    <definedName name="DD_TOTAL_06_13_DESIGNER">'Creation and Choice Doc'!#REF!</definedName>
    <definedName name="DD_TOTAL_06_13_ENG">'Creation and Choice Doc'!#REF!</definedName>
    <definedName name="DD_TOTAL_06_14_DESIGNER">'Creation and Choice Doc'!#REF!</definedName>
    <definedName name="DD_TOTAL_06_14_ENG">'Creation and Choice Doc'!#REF!</definedName>
    <definedName name="DD_TOTAL_06_15_DESIGNER">'Creation and Choice Doc'!#REF!</definedName>
    <definedName name="DD_TOTAL_06_15_ENG">'Creation and Choice Doc'!#REF!</definedName>
    <definedName name="DD_TOTAL_06_16_DESIGNER">'Creation and Choice Doc'!#REF!</definedName>
    <definedName name="DD_TOTAL_06_16_ENG">'Creation and Choice Doc'!#REF!</definedName>
    <definedName name="DD_TOTAL_06_20_DESIGNER">'Creation and Choice Doc'!#REF!</definedName>
    <definedName name="DD_TOTAL_06_20_ENG">'Creation and Choice Doc'!#REF!</definedName>
    <definedName name="DD_TOTAL_06_21_DESIGNER">'Creation and Choice Doc'!#REF!</definedName>
    <definedName name="DD_TOTAL_06_21_ENG">'Creation and Choice Doc'!#REF!</definedName>
    <definedName name="DD_TOTAL_06_22_DESIGNER">'Creation and Choice Doc'!#REF!</definedName>
    <definedName name="DD_TOTAL_06_22_ENG">'Creation and Choice Doc'!#REF!</definedName>
    <definedName name="DD_TOTAL_06_23_DESIGNER">'Creation and Choice Doc'!#REF!</definedName>
    <definedName name="DD_TOTAL_06_23_ENG">'Creation and Choice Doc'!#REF!</definedName>
    <definedName name="DD_TOTAL_06_24_DESIGNER">'Creation and Choice Doc'!#REF!</definedName>
    <definedName name="DD_TOTAL_06_24_ENG">'Creation and Choice Doc'!#REF!</definedName>
    <definedName name="DD_TOTAL_06_25_DESIGNER">'Creation and Choice Doc'!#REF!</definedName>
    <definedName name="DD_TOTAL_06_25_ENG">'Creation and Choice Doc'!#REF!</definedName>
    <definedName name="DD_TOTAL_06_26_DESIGNER">'Creation and Choice Doc'!#REF!</definedName>
    <definedName name="DD_TOTAL_06_26_ENG">'Creation and Choice Doc'!#REF!</definedName>
    <definedName name="DD_TOTAL_06_27_DESIGNER">'Creation and Choice Doc'!#REF!</definedName>
    <definedName name="DD_TOTAL_06_27_ENG">'Creation and Choice Doc'!#REF!</definedName>
    <definedName name="DD_TOTAL_06_28_DESIGNER">'Creation and Choice Doc'!#REF!</definedName>
    <definedName name="DD_TOTAL_06_28_ENG">'Creation and Choice Doc'!#REF!</definedName>
    <definedName name="DD_TOTAL_06_29_DESIGNER">'Creation and Choice Doc'!#REF!</definedName>
    <definedName name="DD_TOTAL_06_29_ENG">'Creation and Choice Doc'!#REF!</definedName>
    <definedName name="DD_TOTAL_06_30_DESIGNER">'Creation and Choice Doc'!#REF!</definedName>
    <definedName name="DD_TOTAL_06_30_ENG">'Creation and Choice Doc'!#REF!</definedName>
    <definedName name="DD_TOTAL_06_31_DESIGNER">'Creation and Choice Doc'!#REF!</definedName>
    <definedName name="DD_TOTAL_06_31_ENG">'Creation and Choice Doc'!#REF!</definedName>
    <definedName name="DD_TOTAL_06_32_DESIGNER">'Creation and Choice Doc'!#REF!</definedName>
    <definedName name="DD_TOTAL_06_32_ENG">'Creation and Choice Doc'!#REF!</definedName>
    <definedName name="DD_TOTAL_06_40_DESIGNER">'Creation and Choice Doc'!#REF!</definedName>
    <definedName name="DD_TOTAL_06_40_ENG">'Creation and Choice Doc'!#REF!</definedName>
    <definedName name="DD_TOTAL_06_50_DESIGNER">'Creation and Choice Doc'!#REF!</definedName>
    <definedName name="DD_TOTAL_06_50_ENG">'Creation and Choice Doc'!#REF!</definedName>
    <definedName name="DD_TOTAL_06_60_DESIGNER">'Creation and Choice Doc'!#REF!</definedName>
    <definedName name="DD_TOTAL_06_60_ENG">'Creation and Choice Doc'!#REF!</definedName>
    <definedName name="DD_TOTAL_06_70_DESIGNER">'Creation and Choice Doc'!#REF!</definedName>
    <definedName name="DD_TOTAL_06_70_ENG">'Creation and Choice Doc'!#REF!</definedName>
    <definedName name="DD_TOTAL_06_71_DESIGNER">'Creation and Choice Doc'!#REF!</definedName>
    <definedName name="DD_TOTAL_06_71_ENG">'Creation and Choice Doc'!#REF!</definedName>
    <definedName name="DD_TOTAL_06_72_DESIGNER">'Creation and Choice Doc'!#REF!</definedName>
    <definedName name="DD_TOTAL_06_72_ENG">'Creation and Choice Doc'!#REF!</definedName>
    <definedName name="DD_TOTAL_06_73_DESIGNER">'Creation and Choice Doc'!#REF!</definedName>
    <definedName name="DD_TOTAL_06_73_ENG">'Creation and Choice Doc'!#REF!</definedName>
    <definedName name="DD_TOTAL_06_74_DESIGNER">'Creation and Choice Doc'!#REF!</definedName>
    <definedName name="DD_TOTAL_06_74_ENG">'Creation and Choice Doc'!#REF!</definedName>
    <definedName name="DD_TOTAL_06_75_DESIGNER">'Creation and Choice Doc'!#REF!</definedName>
    <definedName name="DD_TOTAL_06_75_ENG">'Creation and Choice Doc'!#REF!</definedName>
    <definedName name="DD_TOTAL_06_76_DESIGNER">'Creation and Choice Doc'!#REF!</definedName>
    <definedName name="DD_TOTAL_06_76_ENG">'Creation and Choice Doc'!#REF!</definedName>
    <definedName name="DD_TOTAL_06_77_DESIGNER">'Creation and Choice Doc'!#REF!</definedName>
    <definedName name="DD_TOTAL_06_77_ENG">'Creation and Choice Doc'!#REF!</definedName>
    <definedName name="DD_TOTAL_06_80_DESIGNER">'Creation and Choice Doc'!#REF!</definedName>
    <definedName name="DD_TOTAL_06_80_ENG">'Creation and Choice Doc'!#REF!</definedName>
    <definedName name="DD_TOTAL_06_81_DESIGNER">'Creation and Choice Doc'!#REF!</definedName>
    <definedName name="DD_TOTAL_06_81_ENG">'Creation and Choice Doc'!#REF!</definedName>
    <definedName name="DD_TOTAL_06_82_DESIGNER">'Creation and Choice Doc'!#REF!</definedName>
    <definedName name="DD_TOTAL_06_82_ENG">'Creation and Choice Doc'!#REF!</definedName>
    <definedName name="DD_TOTAL_06_83_DESIGNER">'Creation and Choice Doc'!#REF!</definedName>
    <definedName name="DD_TOTAL_06_83_ENG">'Creation and Choice Doc'!#REF!</definedName>
    <definedName name="DD_TOTAL_06_84_DESIGNER">'Creation and Choice Doc'!#REF!</definedName>
    <definedName name="DD_TOTAL_06_84_ENG">'Creation and Choice Doc'!#REF!</definedName>
    <definedName name="DD_TOTAL_06_90_DESIGNER">'Creation and Choice Doc'!#REF!</definedName>
    <definedName name="DD_TOTAL_06_90_ENG">'Creation and Choice Doc'!#REF!</definedName>
    <definedName name="DD_TOTAL_06_91_DESIGNER">'Creation and Choice Doc'!#REF!</definedName>
    <definedName name="DD_TOTAL_06_91_ENG">'Creation and Choice Doc'!#REF!</definedName>
    <definedName name="DD_TOTAL_06_93_DESIGNER">'Creation and Choice Doc'!#REF!</definedName>
    <definedName name="DD_TOTAL_06_93_ENG">'Creation and Choice Doc'!#REF!</definedName>
    <definedName name="DD_TOTAL_06_94_DESIGNER">'Creation and Choice Doc'!#REF!</definedName>
    <definedName name="DD_TOTAL_06_94_ENG">'Creation and Choice Doc'!#REF!</definedName>
    <definedName name="DD_TOTAL_07_00_DESIGNER">'Creation and Choice Doc'!#REF!</definedName>
    <definedName name="DD_TOTAL_07_00_ENG">'Creation and Choice Doc'!#REF!</definedName>
    <definedName name="DD_TOTAL_07_10_DESIGNER">'Creation and Choice Doc'!#REF!</definedName>
    <definedName name="DD_TOTAL_07_10_ENG">'Creation and Choice Doc'!#REF!</definedName>
    <definedName name="DD_TOTAL_07_11_DESIGNER">'Creation and Choice Doc'!#REF!</definedName>
    <definedName name="DD_TOTAL_07_11_ENG">'Creation and Choice Doc'!#REF!</definedName>
    <definedName name="DD_TOTAL_07_12_DESIGNER">'Creation and Choice Doc'!#REF!</definedName>
    <definedName name="DD_TOTAL_07_12_ENG">'Creation and Choice Doc'!#REF!</definedName>
    <definedName name="DD_TOTAL_07_13_DESIGNER">'Creation and Choice Doc'!#REF!</definedName>
    <definedName name="DD_TOTAL_07_13_ENG">'Creation and Choice Doc'!#REF!</definedName>
    <definedName name="DD_TOTAL_07_14_DESIGNER">'Creation and Choice Doc'!#REF!</definedName>
    <definedName name="DD_TOTAL_07_14_ENG">'Creation and Choice Doc'!#REF!</definedName>
    <definedName name="DD_TOTAL_07_15_DESIGNER">'Creation and Choice Doc'!#REF!</definedName>
    <definedName name="DD_TOTAL_07_15_ENG">'Creation and Choice Doc'!#REF!</definedName>
    <definedName name="DD_TOTAL_07_16_DESIGNER">'Creation and Choice Doc'!#REF!</definedName>
    <definedName name="DD_TOTAL_07_16_ENG">'Creation and Choice Doc'!#REF!</definedName>
    <definedName name="DD_TOTAL_07_17_DESIGNER">'Creation and Choice Doc'!#REF!</definedName>
    <definedName name="DD_TOTAL_07_17_ENG">'Creation and Choice Doc'!#REF!</definedName>
    <definedName name="DD_TOTAL_07_18_DESIGNER">'Creation and Choice Doc'!#REF!</definedName>
    <definedName name="DD_TOTAL_07_18_ENG">'Creation and Choice Doc'!#REF!</definedName>
    <definedName name="DD_TOTAL_07_19_DESIGNER">'Creation and Choice Doc'!#REF!</definedName>
    <definedName name="DD_TOTAL_07_19_ENG">'Creation and Choice Doc'!#REF!</definedName>
    <definedName name="DD_TOTAL_07_20_DESIGNER">'Creation and Choice Doc'!#REF!</definedName>
    <definedName name="DD_TOTAL_07_20_ENG">'Creation and Choice Doc'!#REF!</definedName>
    <definedName name="DD_TOTAL_07_21_DESIGNER">'Creation and Choice Doc'!#REF!</definedName>
    <definedName name="DD_TOTAL_07_21_ENG">'Creation and Choice Doc'!#REF!</definedName>
    <definedName name="DD_TOTAL_07_22_DESIGNER">'Creation and Choice Doc'!#REF!</definedName>
    <definedName name="DD_TOTAL_07_22_ENG">'Creation and Choice Doc'!#REF!</definedName>
    <definedName name="DD_TOTAL_07_23_DESIGNER">'Creation and Choice Doc'!#REF!</definedName>
    <definedName name="DD_TOTAL_07_23_ENG">'Creation and Choice Doc'!#REF!</definedName>
    <definedName name="DD_TOTAL_07_24_DESIGNER">'Creation and Choice Doc'!#REF!</definedName>
    <definedName name="DD_TOTAL_07_24_ENG">'Creation and Choice Doc'!#REF!</definedName>
    <definedName name="DD_TOTAL_07_30_DESIGNER">'Creation and Choice Doc'!#REF!</definedName>
    <definedName name="DD_TOTAL_07_30_ENG">'Creation and Choice Doc'!#REF!</definedName>
    <definedName name="DD_TOTAL_07_31_DESIGNER">'Creation and Choice Doc'!#REF!</definedName>
    <definedName name="DD_TOTAL_07_31_ENG">'Creation and Choice Doc'!#REF!</definedName>
    <definedName name="DD_TOTAL_07_32_DESIGNER">'Creation and Choice Doc'!#REF!</definedName>
    <definedName name="DD_TOTAL_07_32_ENG">'Creation and Choice Doc'!#REF!</definedName>
    <definedName name="DD_TOTAL_07_33_DESIGNER">'Creation and Choice Doc'!#REF!</definedName>
    <definedName name="DD_TOTAL_07_33_ENG">'Creation and Choice Doc'!#REF!</definedName>
    <definedName name="DD_TOTAL_07_34_DESIGNER">'Creation and Choice Doc'!#REF!</definedName>
    <definedName name="DD_TOTAL_07_34_ENG">'Creation and Choice Doc'!#REF!</definedName>
    <definedName name="DD_TOTAL_07_35_DESIGNER">'Creation and Choice Doc'!#REF!</definedName>
    <definedName name="DD_TOTAL_07_35_ENG">'Creation and Choice Doc'!#REF!</definedName>
    <definedName name="DD_TOTAL_08_00_DESIGNER">'Creation and Choice Doc'!#REF!</definedName>
    <definedName name="DD_TOTAL_08_00_ENG">'Creation and Choice Doc'!#REF!</definedName>
    <definedName name="DD_TOTAL_08_10_DESIGNER">'Creation and Choice Doc'!#REF!</definedName>
    <definedName name="DD_TOTAL_08_10_ENG">'Creation and Choice Doc'!#REF!</definedName>
    <definedName name="DD_TOTAL_08_11_DESIGNER">'Creation and Choice Doc'!#REF!</definedName>
    <definedName name="DD_TOTAL_08_11_ENG">'Creation and Choice Doc'!#REF!</definedName>
    <definedName name="DD_TOTAL_08_12_DESIGNER">'Creation and Choice Doc'!#REF!</definedName>
    <definedName name="DD_TOTAL_08_12_ENG">'Creation and Choice Doc'!#REF!</definedName>
    <definedName name="DD_TOTAL_08_13_DESIGNER">'Creation and Choice Doc'!#REF!</definedName>
    <definedName name="DD_TOTAL_08_13_ENG">'Creation and Choice Doc'!#REF!</definedName>
    <definedName name="DD_TOTAL_08_20_DESIGNER">'Creation and Choice Doc'!#REF!</definedName>
    <definedName name="DD_TOTAL_08_20_ENG">'Creation and Choice Doc'!#REF!</definedName>
    <definedName name="DD_TOTAL_08_21_DESIGNER">'Creation and Choice Doc'!#REF!</definedName>
    <definedName name="DD_TOTAL_08_21_ENG">'Creation and Choice Doc'!#REF!</definedName>
    <definedName name="DD_TOTAL_08_22_DESIGNER">'Creation and Choice Doc'!#REF!</definedName>
    <definedName name="DD_TOTAL_08_22_ENG">'Creation and Choice Doc'!#REF!</definedName>
    <definedName name="DD_TOTAL_08_23_DESIGNER">'Creation and Choice Doc'!#REF!</definedName>
    <definedName name="DD_TOTAL_08_23_ENG">'Creation and Choice Doc'!#REF!</definedName>
    <definedName name="DD_TOTAL_08_24_DESIGNER">'Creation and Choice Doc'!#REF!</definedName>
    <definedName name="DD_TOTAL_08_24_ENG">'Creation and Choice Doc'!#REF!</definedName>
    <definedName name="DD_TOTAL_08_30_DESIGNER">'Creation and Choice Doc'!#REF!</definedName>
    <definedName name="DD_TOTAL_08_30_ENG">'Creation and Choice Doc'!#REF!</definedName>
    <definedName name="DD_TOTAL_08_31_DESIGNER">'Creation and Choice Doc'!#REF!</definedName>
    <definedName name="DD_TOTAL_08_31_ENG">'Creation and Choice Doc'!#REF!</definedName>
    <definedName name="DD_TOTAL_08_32_DESIGNER">'Creation and Choice Doc'!#REF!</definedName>
    <definedName name="DD_TOTAL_08_32_ENG">'Creation and Choice Doc'!#REF!</definedName>
    <definedName name="DD_TOTAL_08_33_DESIGNER">'Creation and Choice Doc'!#REF!</definedName>
    <definedName name="DD_TOTAL_08_33_ENG">'Creation and Choice Doc'!#REF!</definedName>
    <definedName name="DD_TOTAL_08_40_DESIGNER">'Creation and Choice Doc'!#REF!</definedName>
    <definedName name="DD_TOTAL_08_40_ENG">'Creation and Choice Doc'!#REF!</definedName>
    <definedName name="DD_TOTAL_08_41_DESIGNER">'Creation and Choice Doc'!#REF!</definedName>
    <definedName name="DD_TOTAL_08_41_ENG">'Creation and Choice Doc'!#REF!</definedName>
    <definedName name="DD_TOTAL_08_42_DESIGNER">'Creation and Choice Doc'!#REF!</definedName>
    <definedName name="DD_TOTAL_08_42_ENG">'Creation and Choice Doc'!#REF!</definedName>
    <definedName name="DD_TOTAL_08_43_DESIGNER">'Creation and Choice Doc'!#REF!</definedName>
    <definedName name="DD_TOTAL_08_43_ENG">'Creation and Choice Doc'!#REF!</definedName>
    <definedName name="DD_TOTAL_08_44_DESIGNER">'Creation and Choice Doc'!#REF!</definedName>
    <definedName name="DD_TOTAL_08_44_ENG">'Creation and Choice Doc'!#REF!</definedName>
    <definedName name="DD_TOTAL_08_50_DESIGNER">'Creation and Choice Doc'!#REF!</definedName>
    <definedName name="DD_TOTAL_08_50_ENG">'Creation and Choice Doc'!#REF!</definedName>
    <definedName name="DD_TOTAL_08_51_DESIGNER">'Creation and Choice Doc'!#REF!</definedName>
    <definedName name="DD_TOTAL_08_51_ENG">'Creation and Choice Doc'!#REF!</definedName>
    <definedName name="DD_TOTAL_08_52_DESIGNER">'Creation and Choice Doc'!#REF!</definedName>
    <definedName name="DD_TOTAL_08_52_ENG">'Creation and Choice Doc'!#REF!</definedName>
    <definedName name="DD_TOTAL_08_53_DESIGNER">'Creation and Choice Doc'!#REF!</definedName>
    <definedName name="DD_TOTAL_08_53_ENG">'Creation and Choice Doc'!#REF!</definedName>
    <definedName name="DD_TOTAL_08_54_DESIGNER">'Creation and Choice Doc'!#REF!</definedName>
    <definedName name="DD_TOTAL_08_54_ENG">'Creation and Choice Doc'!#REF!</definedName>
    <definedName name="DD_TOTAL_08_55_DESIGNER">'Creation and Choice Doc'!#REF!</definedName>
    <definedName name="DD_TOTAL_08_55_ENG">'Creation and Choice Doc'!#REF!</definedName>
    <definedName name="DD_TOTAL_08_56_DESIGNER">'Creation and Choice Doc'!#REF!</definedName>
    <definedName name="DD_TOTAL_08_56_ENG">'Creation and Choice Doc'!#REF!</definedName>
    <definedName name="DD_TOTAL_08_60_DESIGNER">'Creation and Choice Doc'!#REF!</definedName>
    <definedName name="DD_TOTAL_08_60_ENG">'Creation and Choice Doc'!#REF!</definedName>
    <definedName name="DD_TOTAL_08_61_DESIGNER">'Creation and Choice Doc'!#REF!</definedName>
    <definedName name="DD_TOTAL_08_61_ENG">'Creation and Choice Doc'!#REF!</definedName>
    <definedName name="DD_TOTAL_08_62_DESIGNER">'Creation and Choice Doc'!#REF!</definedName>
    <definedName name="DD_TOTAL_08_62_ENG">'Creation and Choice Doc'!#REF!</definedName>
    <definedName name="DD_TOTAL_08_63_DESIGNER">'Creation and Choice Doc'!#REF!</definedName>
    <definedName name="DD_TOTAL_08_63_ENG">'Creation and Choice Doc'!#REF!</definedName>
    <definedName name="DD_TOTAL_08_70_DESIGNER">'Creation and Choice Doc'!#REF!</definedName>
    <definedName name="DD_TOTAL_08_70_ENG">'Creation and Choice Doc'!#REF!</definedName>
    <definedName name="DD_TOTAL_08_71_DESIGNER">'Creation and Choice Doc'!#REF!</definedName>
    <definedName name="DD_TOTAL_08_71_ENG">'Creation and Choice Doc'!#REF!</definedName>
    <definedName name="DD_TOTAL_08_72_DESIGNER">'Creation and Choice Doc'!#REF!</definedName>
    <definedName name="DD_TOTAL_08_72_ENG">'Creation and Choice Doc'!#REF!</definedName>
    <definedName name="DD_TOTAL_08_73_DESIGNER">'Creation and Choice Doc'!#REF!</definedName>
    <definedName name="DD_TOTAL_08_73_ENG">'Creation and Choice Doc'!#REF!</definedName>
    <definedName name="DD_TOTAL_09_00_DESIGNER">'Creation and Choice Doc'!#REF!</definedName>
    <definedName name="DD_TOTAL_09_00_ENG">'Creation and Choice Doc'!#REF!</definedName>
    <definedName name="DD_TOTAL_09_10_DESIGNER">'Creation and Choice Doc'!#REF!</definedName>
    <definedName name="DD_TOTAL_09_10_ENG">'Creation and Choice Doc'!#REF!</definedName>
    <definedName name="DD_TOTAL_09_11_DESIGNER">'Creation and Choice Doc'!#REF!</definedName>
    <definedName name="DD_TOTAL_09_11_ENG">'Creation and Choice Doc'!#REF!</definedName>
    <definedName name="DD_TOTAL_09_12_DESIGNER">'Creation and Choice Doc'!#REF!</definedName>
    <definedName name="DD_TOTAL_09_12_ENG">'Creation and Choice Doc'!#REF!</definedName>
    <definedName name="DD_TOTAL_09_20_DESIGNER">'Creation and Choice Doc'!#REF!</definedName>
    <definedName name="DD_TOTAL_09_20_ENG">'Creation and Choice Doc'!#REF!</definedName>
    <definedName name="DD_TOTAL_09_20a_DESIGNER">'Creation and Choice Doc'!#REF!</definedName>
    <definedName name="DD_TOTAL_09_20a_ENG">'Creation and Choice Doc'!#REF!</definedName>
    <definedName name="DD_TOTAL_09_21_DESIGNER">'Creation and Choice Doc'!#REF!</definedName>
    <definedName name="DD_TOTAL_09_21_ENG">'Creation and Choice Doc'!#REF!</definedName>
    <definedName name="DD_TOTAL_09_22_DESIGNER">'Creation and Choice Doc'!#REF!</definedName>
    <definedName name="DD_TOTAL_09_22_ENG">'Creation and Choice Doc'!#REF!</definedName>
    <definedName name="DD_TOTAL_09_23_DESIGNER">'Creation and Choice Doc'!#REF!</definedName>
    <definedName name="DD_TOTAL_09_23_ENG">'Creation and Choice Doc'!#REF!</definedName>
    <definedName name="DD_TOTAL_09_24_DESIGNER">'Creation and Choice Doc'!#REF!</definedName>
    <definedName name="DD_TOTAL_09_24_ENG">'Creation and Choice Doc'!#REF!</definedName>
    <definedName name="DD_TOTAL_09_25_DESIGNER">'Creation and Choice Doc'!#REF!</definedName>
    <definedName name="DD_TOTAL_09_25_ENG">'Creation and Choice Doc'!#REF!</definedName>
    <definedName name="DD_TOTAL_09_26_DESIGNER">'Creation and Choice Doc'!#REF!</definedName>
    <definedName name="DD_TOTAL_09_26_ENG">'Creation and Choice Doc'!#REF!</definedName>
    <definedName name="DD_TOTAL_09_27_DESIGNER">'Creation and Choice Doc'!#REF!</definedName>
    <definedName name="DD_TOTAL_09_27_ENG">'Creation and Choice Doc'!#REF!</definedName>
    <definedName name="DD_TOTAL_09_28_DESIGNER">'Creation and Choice Doc'!#REF!</definedName>
    <definedName name="DD_TOTAL_09_28_ENG">'Creation and Choice Doc'!#REF!</definedName>
    <definedName name="DD_TOTAL_09_29_DESIGNER">'Creation and Choice Doc'!#REF!</definedName>
    <definedName name="DD_TOTAL_09_29_ENG">'Creation and Choice Doc'!#REF!</definedName>
    <definedName name="DD_TOTAL_09_30_DESIGNER">'Creation and Choice Doc'!#REF!</definedName>
    <definedName name="DD_TOTAL_09_30_ENG">'Creation and Choice Doc'!#REF!</definedName>
    <definedName name="DD_TOTAL_09_31_DESIGNER">'Creation and Choice Doc'!#REF!</definedName>
    <definedName name="DD_TOTAL_09_31_ENG">'Creation and Choice Doc'!#REF!</definedName>
    <definedName name="DD_TOTAL_09_32_DESIGNER">'Creation and Choice Doc'!#REF!</definedName>
    <definedName name="DD_TOTAL_09_32_ENG">'Creation and Choice Doc'!#REF!</definedName>
    <definedName name="DD_TOTAL_09_33_DESIGNER">'Creation and Choice Doc'!#REF!</definedName>
    <definedName name="DD_TOTAL_09_33_ENG">'Creation and Choice Doc'!#REF!</definedName>
    <definedName name="DD_TOTAL_09_34_DESIGNER">'Creation and Choice Doc'!#REF!</definedName>
    <definedName name="DD_TOTAL_09_34_ENG">'Creation and Choice Doc'!#REF!</definedName>
    <definedName name="DD_TOTAL_09_35_DESIGNER">'Creation and Choice Doc'!#REF!</definedName>
    <definedName name="DD_TOTAL_09_35_ENG">'Creation and Choice Doc'!#REF!</definedName>
    <definedName name="DD_TOTAL_09_36_DESIGNER">'Creation and Choice Doc'!#REF!</definedName>
    <definedName name="DD_TOTAL_09_36_ENG">'Creation and Choice Doc'!#REF!</definedName>
    <definedName name="DD_TOTAL_09_37_DESIGNER">'Creation and Choice Doc'!#REF!</definedName>
    <definedName name="DD_TOTAL_09_37_ENG">'Creation and Choice Doc'!#REF!</definedName>
    <definedName name="DD_TOTAL_09_38_DESIGNER">'Creation and Choice Doc'!#REF!</definedName>
    <definedName name="DD_TOTAL_09_38_ENG">'Creation and Choice Doc'!#REF!</definedName>
    <definedName name="DD_TOTAL_09_39_DESIGNER">'Creation and Choice Doc'!#REF!</definedName>
    <definedName name="DD_TOTAL_09_39_ENG">'Creation and Choice Doc'!#REF!</definedName>
    <definedName name="DD_TOTAL_09_40_DESIGNER">'Creation and Choice Doc'!#REF!</definedName>
    <definedName name="DD_TOTAL_09_40_ENG">'Creation and Choice Doc'!#REF!</definedName>
    <definedName name="DD_TOTAL_09_50_DESIGNER">'Creation and Choice Doc'!#REF!</definedName>
    <definedName name="DD_TOTAL_09_50_ENG">'Creation and Choice Doc'!#REF!</definedName>
    <definedName name="DD_TOTAL_09_51_DESIGNER">'Creation and Choice Doc'!#REF!</definedName>
    <definedName name="DD_TOTAL_09_51_ENG">'Creation and Choice Doc'!#REF!</definedName>
    <definedName name="DD_TOTAL_09_52_DESIGNER">'Creation and Choice Doc'!#REF!</definedName>
    <definedName name="DD_TOTAL_09_52_ENG">'Creation and Choice Doc'!#REF!</definedName>
    <definedName name="DD_TOTAL_09_60_DESIGNER">'Creation and Choice Doc'!#REF!</definedName>
    <definedName name="DD_TOTAL_09_60_ENG">'Creation and Choice Doc'!#REF!</definedName>
    <definedName name="DD_TOTAL_10_00_DESIGNER">'Creation and Choice Doc'!#REF!</definedName>
    <definedName name="DD_TOTAL_10_00_ENG">'Creation and Choice Doc'!#REF!</definedName>
    <definedName name="DD_TOTAL_11_00_10_DESIGNER">'Creation and Choice Doc'!#REF!</definedName>
    <definedName name="DD_TOTAL_11_00_10_ENG">'Creation and Choice Doc'!#REF!</definedName>
    <definedName name="DD_TOTAL_11_00_11_DESIGNER">'Creation and Choice Doc'!#REF!</definedName>
    <definedName name="DD_TOTAL_11_00_11_ENG">'Creation and Choice Doc'!#REF!</definedName>
    <definedName name="DD_TOTAL_11_00_12_DESIGNER">'Creation and Choice Doc'!#REF!</definedName>
    <definedName name="DD_TOTAL_11_00_12_ENG">'Creation and Choice Doc'!#REF!</definedName>
    <definedName name="DD_TOTAL_11_00_13_DESIGNER">'Creation and Choice Doc'!#REF!</definedName>
    <definedName name="DD_TOTAL_11_00_13_ENG">'Creation and Choice Doc'!#REF!</definedName>
    <definedName name="DD_TOTAL_11_00_4_DESIGNER">'Creation and Choice Doc'!#REF!</definedName>
    <definedName name="DD_TOTAL_11_00_4_ENG">'Creation and Choice Doc'!#REF!</definedName>
    <definedName name="DD_TOTAL_11_00_6_DESIGNER">'Creation and Choice Doc'!#REF!</definedName>
    <definedName name="DD_TOTAL_11_00_6_ENG">'Creation and Choice Doc'!#REF!</definedName>
    <definedName name="DD_TOTAL_11_00_7_DESIGNER">'Creation and Choice Doc'!#REF!</definedName>
    <definedName name="DD_TOTAL_11_00_7_ENG">'Creation and Choice Doc'!#REF!</definedName>
    <definedName name="DD_TOTAL_11_00_8_DESIGNER">'Creation and Choice Doc'!#REF!</definedName>
    <definedName name="DD_TOTAL_11_00_8_ENG">'Creation and Choice Doc'!#REF!</definedName>
    <definedName name="DD_TOTAL_11_00_9_DESIGNER">'Creation and Choice Doc'!#REF!</definedName>
    <definedName name="DD_TOTAL_11_00_9_ENG">'Creation and Choice Doc'!#REF!</definedName>
    <definedName name="DD_TOTAL_11_00_DESIGNER">'Creation and Choice Doc'!#REF!</definedName>
    <definedName name="DD_TOTAL_11_00_ENG">'Creation and Choice Doc'!#REF!</definedName>
    <definedName name="DD_TOTAL_11_308_DESIGNER">'Creation and Choice Doc'!#REF!</definedName>
    <definedName name="DD_TOTAL_11_308_ENG">'Creation and Choice Doc'!#REF!</definedName>
    <definedName name="DD_TOTAL_11_40_DESIGNER">'Creation and Choice Doc'!#REF!</definedName>
    <definedName name="DD_TOTAL_11_40_ENG">'Creation and Choice Doc'!#REF!</definedName>
    <definedName name="DD_TOTAL_12_00_DESIGNER">'Creation and Choice Doc'!#REF!</definedName>
    <definedName name="DD_TOTAL_12_00_ENG">'Creation and Choice Doc'!#REF!</definedName>
    <definedName name="DD_TOTAL_12_20_DESIGNER">'Creation and Choice Doc'!#REF!</definedName>
    <definedName name="DD_TOTAL_12_20_ENG">'Creation and Choice Doc'!#REF!</definedName>
    <definedName name="DD_TOTAL_12_30_DESIGNER">'Creation and Choice Doc'!#REF!</definedName>
    <definedName name="DD_TOTAL_12_30_ENG">'Creation and Choice Doc'!#REF!</definedName>
    <definedName name="DD_TOTAL_12_40_DESIGNER">'Creation and Choice Doc'!#REF!</definedName>
    <definedName name="DD_TOTAL_12_40_ENG">'Creation and Choice Doc'!#REF!</definedName>
    <definedName name="DD_TOTAL_12_60_DESIGNER">'Creation and Choice Doc'!#REF!</definedName>
    <definedName name="DD_TOTAL_12_60_ENG">'Creation and Choice Doc'!#REF!</definedName>
    <definedName name="DD_TOTAL_12_70_DESIGNER">'Creation and Choice Doc'!#REF!</definedName>
    <definedName name="DD_TOTAL_12_70_ENG">'Creation and Choice Doc'!#REF!</definedName>
    <definedName name="DD_TOTAL_12_80_DESIGNER">'Creation and Choice Doc'!#REF!</definedName>
    <definedName name="DD_TOTAL_12_80_ENG">'Creation and Choice Doc'!#REF!</definedName>
    <definedName name="DD_TOTAL_12_90_DESIGNER">'Creation and Choice Doc'!#REF!</definedName>
    <definedName name="DD_TOTAL_12_90_ENG">'Creation and Choice Doc'!#REF!</definedName>
    <definedName name="DD_TOTAL_13_00_DESIGNER">'Creation and Choice Doc'!#REF!</definedName>
    <definedName name="DD_TOTAL_13_00_ENG">'Creation and Choice Doc'!#REF!</definedName>
    <definedName name="DD_TOTAL_DESIGNER">'Creation and Choice Doc'!$BY$6</definedName>
    <definedName name="DD_TOTAL_ENG">'Creation and Choice Doc'!$BX$6</definedName>
    <definedName name="DD_TOTAL_HOURS">'Creation and Choice Doc'!$BZ$6</definedName>
    <definedName name="Design_Difficulty_Factor">#REF!</definedName>
    <definedName name="Drft_function">DATA!$R$2:$R$42</definedName>
    <definedName name="Eng_Difficulty_Factor">#REF!</definedName>
    <definedName name="Function">DATA!$P$2:$P$46</definedName>
    <definedName name="Issue">DATA!$F$3:$F$4</definedName>
    <definedName name="PACKAGE">DATA!$J$3:$J$294</definedName>
    <definedName name="PEMS_Eqt">#REF!</definedName>
    <definedName name="PFD_Sprinkling">#REF!</definedName>
    <definedName name="PHASE">DATA!$N$3:$N$8</definedName>
    <definedName name="PRO_00_00_ENG">'Creation and Choice Doc'!$CR$10</definedName>
    <definedName name="PRO_01_00_ENG">'Creation and Choice Doc'!#REF!</definedName>
    <definedName name="PRO_02_00_ENG">'Creation and Choice Doc'!#REF!</definedName>
    <definedName name="PRO_03_00_ENG">'Creation and Choice Doc'!#REF!</definedName>
    <definedName name="PRO_04_00_ENG">'Creation and Choice Doc'!$CR$86</definedName>
    <definedName name="PRO_05_00_ENG">'Creation and Choice Doc'!#REF!</definedName>
    <definedName name="PRO_06_00_ENG">'Creation and Choice Doc'!#REF!</definedName>
    <definedName name="PRO_07_00_ENG">'Creation and Choice Doc'!#REF!</definedName>
    <definedName name="PRO_08_00_ENG">'Creation and Choice Doc'!#REF!</definedName>
    <definedName name="PRO_09_00_ENG">'Creation and Choice Doc'!#REF!</definedName>
    <definedName name="PRO_10_00_ENG">'Creation and Choice Doc'!#REF!</definedName>
    <definedName name="PRO_12_00_ENG">'Creation and Choice Doc'!#REF!</definedName>
    <definedName name="PRO_13_00_ENG">'Creation and Choice Doc'!#REF!</definedName>
    <definedName name="PRO_TOTAL_01_10_ENG">'Creation and Choice Doc'!#REF!</definedName>
    <definedName name="PRO_TOTAL_01_11_ENG">'Creation and Choice Doc'!#REF!</definedName>
    <definedName name="PRO_TOTAL_01_12_ENG">'Creation and Choice Doc'!#REF!</definedName>
    <definedName name="PRO_TOTAL_01_13_ENG">'Creation and Choice Doc'!#REF!</definedName>
    <definedName name="PRO_TOTAL_01_14_ENG">'Creation and Choice Doc'!#REF!</definedName>
    <definedName name="PRO_TOTAL_01_15_ENG">'Creation and Choice Doc'!#REF!</definedName>
    <definedName name="PRO_TOTAL_01_16_ENG">'Creation and Choice Doc'!#REF!</definedName>
    <definedName name="PRO_TOTAL_01_17_ENG">'Creation and Choice Doc'!#REF!</definedName>
    <definedName name="PRO_TOTAL_01_20_ENG">'Creation and Choice Doc'!#REF!</definedName>
    <definedName name="PRO_TOTAL_01_30_ENG">'Creation and Choice Doc'!#REF!</definedName>
    <definedName name="PRO_TOTAL_01_40_ENG">'Creation and Choice Doc'!#REF!</definedName>
    <definedName name="PRO_TOTAL_01_50_ENG">'Creation and Choice Doc'!#REF!</definedName>
    <definedName name="PRO_TOTAL_02_10_ENG">'Creation and Choice Doc'!#REF!</definedName>
    <definedName name="PRO_TOTAL_02_11_ENG">'Creation and Choice Doc'!#REF!</definedName>
    <definedName name="PRO_TOTAL_02_12_ENG">'Creation and Choice Doc'!#REF!</definedName>
    <definedName name="PRO_TOTAL_02_13_ENG">'Creation and Choice Doc'!#REF!</definedName>
    <definedName name="PRO_TOTAL_02_20_ENG">'Creation and Choice Doc'!#REF!</definedName>
    <definedName name="PRO_TOTAL_02_21_ENG">'Creation and Choice Doc'!#REF!</definedName>
    <definedName name="PRO_TOTAL_02_22_ENG">'Creation and Choice Doc'!#REF!</definedName>
    <definedName name="PRO_TOTAL_03_10_ENG">'Creation and Choice Doc'!#REF!</definedName>
    <definedName name="PRO_TOTAL_03_11_ENG">'Creation and Choice Doc'!#REF!</definedName>
    <definedName name="PRO_TOTAL_03_12_ENG">'Creation and Choice Doc'!#REF!</definedName>
    <definedName name="PRO_TOTAL_03_13_ENG">'Creation and Choice Doc'!#REF!</definedName>
    <definedName name="PRO_TOTAL_03_20_ENG">'Creation and Choice Doc'!#REF!</definedName>
    <definedName name="PRO_TOTAL_03_21_ENG">'Creation and Choice Doc'!#REF!</definedName>
    <definedName name="PRO_TOTAL_03_22_ENG">'Creation and Choice Doc'!#REF!</definedName>
    <definedName name="PRO_TOTAL_03_23_ENG">'Creation and Choice Doc'!#REF!</definedName>
    <definedName name="PRO_TOTAL_03_30_ENG">'Creation and Choice Doc'!#REF!</definedName>
    <definedName name="PRO_TOTAL_03_31_ENG">'Creation and Choice Doc'!#REF!</definedName>
    <definedName name="PRO_TOTAL_03_32_ENG">'Creation and Choice Doc'!#REF!</definedName>
    <definedName name="PRO_TOTAL_03_35_ENG">'Creation and Choice Doc'!#REF!</definedName>
    <definedName name="PRO_TOTAL_03_40_ENG">'Creation and Choice Doc'!#REF!</definedName>
    <definedName name="PRO_TOTAL_03_41_ENG">'Creation and Choice Doc'!#REF!</definedName>
    <definedName name="PRO_TOTAL_03_42_ENG">'Creation and Choice Doc'!#REF!</definedName>
    <definedName name="PRO_TOTAL_03_50_ENG">'Creation and Choice Doc'!#REF!</definedName>
    <definedName name="PRO_TOTAL_04_10_ENG">'Creation and Choice Doc'!$CR$87</definedName>
    <definedName name="PRO_TOTAL_04_11_ENG">'Creation and Choice Doc'!$CR$235</definedName>
    <definedName name="PRO_TOTAL_04_14_ENG">'Creation and Choice Doc'!$CR$281</definedName>
    <definedName name="PRO_TOTAL_04_16_ENG">'Creation and Choice Doc'!$CR$304</definedName>
    <definedName name="PRO_TOTAL_04_20_ENG">'Creation and Choice Doc'!$CR$319</definedName>
    <definedName name="PRO_TOTAL_04_21_ENG">'Creation and Choice Doc'!$CR$320</definedName>
    <definedName name="PRO_TOTAL_04_22_ENG">'Creation and Choice Doc'!$CR$365</definedName>
    <definedName name="PRO_TOTAL_04_23_ENG">'Creation and Choice Doc'!$CR$424</definedName>
    <definedName name="PRO_TOTAL_04_24_ENG">'Creation and Choice Doc'!$CR$471</definedName>
    <definedName name="PRO_TOTAL_04_25_ENG">'Creation and Choice Doc'!$CR$516</definedName>
    <definedName name="PRO_TOTAL_04_26_ENG">'Creation and Choice Doc'!$CR$561</definedName>
    <definedName name="PRO_TOTAL_04_30_ENG">'Creation and Choice Doc'!$CR$627</definedName>
    <definedName name="PRO_TOTAL_04_31_ENG">'Creation and Choice Doc'!$CR$671</definedName>
    <definedName name="PRO_TOTAL_05_10_ENG">'Creation and Choice Doc'!#REF!</definedName>
    <definedName name="PRO_TOTAL_05_11_ENG">'Creation and Choice Doc'!#REF!</definedName>
    <definedName name="PRO_TOTAL_05_12_ENG">'Creation and Choice Doc'!#REF!</definedName>
    <definedName name="PRO_TOTAL_05_20_ENG">'Creation and Choice Doc'!#REF!</definedName>
    <definedName name="PRO_TOTAL_05_21_ENG">'Creation and Choice Doc'!#REF!</definedName>
    <definedName name="PRO_TOTAL_05_22_ENG">'Creation and Choice Doc'!#REF!</definedName>
    <definedName name="PRO_TOTAL_05_30_ENG">'Creation and Choice Doc'!#REF!</definedName>
    <definedName name="PRO_TOTAL_05_31_ENG">'Creation and Choice Doc'!#REF!</definedName>
    <definedName name="PRO_TOTAL_05_40_ENG">'Creation and Choice Doc'!#REF!</definedName>
    <definedName name="PRO_TOTAL_05_43_ENG">'Creation and Choice Doc'!#REF!</definedName>
    <definedName name="PRO_TOTAL_05_45_ENG">'Creation and Choice Doc'!#REF!</definedName>
    <definedName name="PRO_TOTAL_05_60_ENG">'Creation and Choice Doc'!#REF!</definedName>
    <definedName name="PRO_TOTAL_05_61_ENG">'Creation and Choice Doc'!#REF!</definedName>
    <definedName name="PRO_TOTAL_05_62_ENG">'Creation and Choice Doc'!#REF!</definedName>
    <definedName name="PRO_TOTAL_05_63_ENG">'Creation and Choice Doc'!#REF!</definedName>
    <definedName name="PRO_TOTAL_05_64_ENG">'Creation and Choice Doc'!#REF!</definedName>
    <definedName name="PRO_TOTAL_05_65_ENG">'Creation and Choice Doc'!#REF!</definedName>
    <definedName name="PRO_TOTAL_05_66_ENG">'Creation and Choice Doc'!#REF!</definedName>
    <definedName name="PRO_TOTAL_06_10_ENG">'Creation and Choice Doc'!#REF!</definedName>
    <definedName name="PRO_TOTAL_06_11_ENG">'Creation and Choice Doc'!#REF!</definedName>
    <definedName name="PRO_TOTAL_06_12_ENG">'Creation and Choice Doc'!#REF!</definedName>
    <definedName name="PRO_TOTAL_06_13_ENG">'Creation and Choice Doc'!#REF!</definedName>
    <definedName name="PRO_TOTAL_06_14_ENG">'Creation and Choice Doc'!#REF!</definedName>
    <definedName name="PRO_TOTAL_06_15_ENG">'Creation and Choice Doc'!#REF!</definedName>
    <definedName name="PRO_TOTAL_06_16_ENG">'Creation and Choice Doc'!#REF!</definedName>
    <definedName name="PRO_TOTAL_06_20_ENG">'Creation and Choice Doc'!#REF!</definedName>
    <definedName name="PRO_TOTAL_06_21_ENG">'Creation and Choice Doc'!#REF!</definedName>
    <definedName name="PRO_TOTAL_06_22_ENG">'Creation and Choice Doc'!#REF!</definedName>
    <definedName name="PRO_TOTAL_06_23_ENG">'Creation and Choice Doc'!#REF!</definedName>
    <definedName name="PRO_TOTAL_06_24_ENG">'Creation and Choice Doc'!#REF!</definedName>
    <definedName name="PRO_TOTAL_06_25_ENG">'Creation and Choice Doc'!#REF!</definedName>
    <definedName name="PRO_TOTAL_06_26_ENG">'Creation and Choice Doc'!#REF!</definedName>
    <definedName name="PRO_TOTAL_06_27_ENG">'Creation and Choice Doc'!#REF!</definedName>
    <definedName name="PRO_TOTAL_06_28_ENG">'Creation and Choice Doc'!#REF!</definedName>
    <definedName name="PRO_TOTAL_06_29_ENG">'Creation and Choice Doc'!#REF!</definedName>
    <definedName name="PRO_TOTAL_06_30_ENG">'Creation and Choice Doc'!#REF!</definedName>
    <definedName name="PRO_TOTAL_06_31_ENG">'Creation and Choice Doc'!#REF!</definedName>
    <definedName name="PRO_TOTAL_06_32_ENG">'Creation and Choice Doc'!#REF!</definedName>
    <definedName name="PRO_TOTAL_06_40_ENG">'Creation and Choice Doc'!#REF!</definedName>
    <definedName name="PRO_TOTAL_06_50_ENG">'Creation and Choice Doc'!#REF!</definedName>
    <definedName name="PRO_TOTAL_06_60_ENG">'Creation and Choice Doc'!#REF!</definedName>
    <definedName name="PRO_TOTAL_06_70_ENG">'Creation and Choice Doc'!#REF!</definedName>
    <definedName name="PRO_TOTAL_06_71_ENG">'Creation and Choice Doc'!#REF!</definedName>
    <definedName name="PRO_TOTAL_06_72_ENG">'Creation and Choice Doc'!#REF!</definedName>
    <definedName name="PRO_TOTAL_06_73_ENG">'Creation and Choice Doc'!#REF!</definedName>
    <definedName name="PRO_TOTAL_06_74_ENG">'Creation and Choice Doc'!#REF!</definedName>
    <definedName name="PRO_TOTAL_06_75_ENG">'Creation and Choice Doc'!#REF!</definedName>
    <definedName name="PRO_TOTAL_06_76_ENG">'Creation and Choice Doc'!#REF!</definedName>
    <definedName name="PRO_TOTAL_06_77_ENG">'Creation and Choice Doc'!#REF!</definedName>
    <definedName name="PRO_TOTAL_06_80_ENG">'Creation and Choice Doc'!#REF!</definedName>
    <definedName name="PRO_TOTAL_06_81_ENG">'Creation and Choice Doc'!#REF!</definedName>
    <definedName name="PRO_TOTAL_06_82_ENG">'Creation and Choice Doc'!#REF!</definedName>
    <definedName name="PRO_TOTAL_06_83_ENG">'Creation and Choice Doc'!#REF!</definedName>
    <definedName name="PRO_TOTAL_06_84_ENG">'Creation and Choice Doc'!#REF!</definedName>
    <definedName name="PRO_TOTAL_06_90_ENG">'Creation and Choice Doc'!#REF!</definedName>
    <definedName name="PRO_TOTAL_06_91_ENG">'Creation and Choice Doc'!#REF!</definedName>
    <definedName name="PRO_TOTAL_06_93_ENG">'Creation and Choice Doc'!#REF!</definedName>
    <definedName name="PRO_TOTAL_06_94_ENG">'Creation and Choice Doc'!#REF!</definedName>
    <definedName name="PRO_TOTAL_07_10_ENG">'Creation and Choice Doc'!#REF!</definedName>
    <definedName name="PRO_TOTAL_07_11_DESIGNER">'Creation and Choice Doc'!#REF!</definedName>
    <definedName name="PRO_TOTAL_07_11_ENG">'Creation and Choice Doc'!#REF!</definedName>
    <definedName name="PRO_TOTAL_07_12_DESIGNER">'Creation and Choice Doc'!#REF!</definedName>
    <definedName name="PRO_TOTAL_07_12_ENG">'Creation and Choice Doc'!#REF!</definedName>
    <definedName name="PRO_TOTAL_07_13_DESIGNER">'Creation and Choice Doc'!#REF!</definedName>
    <definedName name="PRO_TOTAL_07_13_ENG">'Creation and Choice Doc'!#REF!</definedName>
    <definedName name="PRO_TOTAL_07_14_DESIGNER">'Creation and Choice Doc'!#REF!</definedName>
    <definedName name="PRO_TOTAL_07_14_ENG">'Creation and Choice Doc'!#REF!</definedName>
    <definedName name="PRO_TOTAL_07_15_DESIGNER">'Creation and Choice Doc'!#REF!</definedName>
    <definedName name="PRO_TOTAL_07_15_ENG">'Creation and Choice Doc'!#REF!</definedName>
    <definedName name="PRO_TOTAL_07_16_DESIGNER">'Creation and Choice Doc'!#REF!</definedName>
    <definedName name="PRO_TOTAL_07_16_ENG">'Creation and Choice Doc'!#REF!</definedName>
    <definedName name="PRO_TOTAL_07_17_DESIGNER">'Creation and Choice Doc'!#REF!</definedName>
    <definedName name="PRO_TOTAL_07_17_ENG">'Creation and Choice Doc'!#REF!</definedName>
    <definedName name="PRO_TOTAL_07_18_DESIGNER">'Creation and Choice Doc'!#REF!</definedName>
    <definedName name="PRO_TOTAL_07_18_ENG">'Creation and Choice Doc'!#REF!</definedName>
    <definedName name="PRO_TOTAL_07_19_DESIGNER">'Creation and Choice Doc'!#REF!</definedName>
    <definedName name="PRO_TOTAL_07_19_ENG">'Creation and Choice Doc'!#REF!</definedName>
    <definedName name="PRO_TOTAL_07_20_ENG">'Creation and Choice Doc'!#REF!</definedName>
    <definedName name="PRO_TOTAL_07_21_ENG">'Creation and Choice Doc'!#REF!</definedName>
    <definedName name="PRO_TOTAL_07_22_ENG">'Creation and Choice Doc'!#REF!</definedName>
    <definedName name="PRO_TOTAL_07_23_ENG">'Creation and Choice Doc'!#REF!</definedName>
    <definedName name="PRO_TOTAL_07_24_ENG">'Creation and Choice Doc'!#REF!</definedName>
    <definedName name="PRO_TOTAL_07_30_ENG">'Creation and Choice Doc'!#REF!</definedName>
    <definedName name="PRO_TOTAL_07_31_ENG">'Creation and Choice Doc'!#REF!</definedName>
    <definedName name="PRO_TOTAL_07_32_ENG">'Creation and Choice Doc'!#REF!</definedName>
    <definedName name="PRO_TOTAL_07_33_ENG">'Creation and Choice Doc'!#REF!</definedName>
    <definedName name="PRO_TOTAL_07_34_ENG">'Creation and Choice Doc'!#REF!</definedName>
    <definedName name="PRO_TOTAL_07_35_ENG">'Creation and Choice Doc'!#REF!</definedName>
    <definedName name="PRO_TOTAL_08_10_ENG">'Creation and Choice Doc'!#REF!</definedName>
    <definedName name="PRO_TOTAL_08_11_ENG">'Creation and Choice Doc'!#REF!</definedName>
    <definedName name="PRO_TOTAL_08_12_ENG">'Creation and Choice Doc'!#REF!</definedName>
    <definedName name="PRO_TOTAL_08_13_ENG">'Creation and Choice Doc'!#REF!</definedName>
    <definedName name="PRO_TOTAL_08_20_ENG">'Creation and Choice Doc'!#REF!</definedName>
    <definedName name="PRO_TOTAL_08_21_ENG">'Creation and Choice Doc'!#REF!</definedName>
    <definedName name="PRO_TOTAL_08_22_ENG">'Creation and Choice Doc'!#REF!</definedName>
    <definedName name="PRO_TOTAL_08_23_ENG">'Creation and Choice Doc'!#REF!</definedName>
    <definedName name="PRO_TOTAL_08_24_ENG">'Creation and Choice Doc'!#REF!</definedName>
    <definedName name="PRO_TOTAL_08_30_ENG">'Creation and Choice Doc'!#REF!</definedName>
    <definedName name="PRO_TOTAL_08_31_ENG">'Creation and Choice Doc'!#REF!</definedName>
    <definedName name="PRO_TOTAL_08_32_ENG">'Creation and Choice Doc'!#REF!</definedName>
    <definedName name="PRO_TOTAL_08_33_ENG">'Creation and Choice Doc'!#REF!</definedName>
    <definedName name="PRO_TOTAL_08_40_ENG">'Creation and Choice Doc'!#REF!</definedName>
    <definedName name="PRO_TOTAL_08_41_ENG">'Creation and Choice Doc'!#REF!</definedName>
    <definedName name="PRO_TOTAL_08_42_ENG">'Creation and Choice Doc'!#REF!</definedName>
    <definedName name="PRO_TOTAL_08_43_ENG">'Creation and Choice Doc'!#REF!</definedName>
    <definedName name="PRO_TOTAL_08_44_ENG">'Creation and Choice Doc'!#REF!</definedName>
    <definedName name="PRO_TOTAL_08_50_ENG">'Creation and Choice Doc'!#REF!</definedName>
    <definedName name="PRO_TOTAL_08_51_ENG">'Creation and Choice Doc'!#REF!</definedName>
    <definedName name="PRO_TOTAL_08_52_ENG">'Creation and Choice Doc'!#REF!</definedName>
    <definedName name="PRO_TOTAL_08_53_ENG">'Creation and Choice Doc'!#REF!</definedName>
    <definedName name="PRO_TOTAL_08_54_ENG">'Creation and Choice Doc'!#REF!</definedName>
    <definedName name="PRO_TOTAL_08_55_ENG">'Creation and Choice Doc'!#REF!</definedName>
    <definedName name="PRO_TOTAL_08_56_ENG">'Creation and Choice Doc'!#REF!</definedName>
    <definedName name="PRO_TOTAL_08_60_ENG">'Creation and Choice Doc'!#REF!</definedName>
    <definedName name="PRO_TOTAL_08_61_ENG">'Creation and Choice Doc'!#REF!</definedName>
    <definedName name="PRO_TOTAL_08_62_ENG">'Creation and Choice Doc'!#REF!</definedName>
    <definedName name="PRO_TOTAL_08_63_ENG">'Creation and Choice Doc'!#REF!</definedName>
    <definedName name="PRO_TOTAL_08_70_ENG">'Creation and Choice Doc'!#REF!</definedName>
    <definedName name="PRO_TOTAL_08_71_ENG">'Creation and Choice Doc'!#REF!</definedName>
    <definedName name="PRO_TOTAL_08_72_ENG">'Creation and Choice Doc'!#REF!</definedName>
    <definedName name="PRO_TOTAL_08_73_ENG">'Creation and Choice Doc'!#REF!</definedName>
    <definedName name="PRO_TOTAL_09_10_ENG">'Creation and Choice Doc'!#REF!</definedName>
    <definedName name="PRO_TOTAL_09_11_ENG">'Creation and Choice Doc'!#REF!</definedName>
    <definedName name="PRO_TOTAL_09_12_ENG">'Creation and Choice Doc'!#REF!</definedName>
    <definedName name="PRO_TOTAL_09_20_ENG">'Creation and Choice Doc'!#REF!</definedName>
    <definedName name="PRO_TOTAL_09_20a_ENG">'Creation and Choice Doc'!#REF!</definedName>
    <definedName name="PRO_TOTAL_09_21_ENG">'Creation and Choice Doc'!#REF!</definedName>
    <definedName name="PRO_TOTAL_09_22_ENG">'Creation and Choice Doc'!#REF!</definedName>
    <definedName name="PRO_TOTAL_09_23_ENG">'Creation and Choice Doc'!#REF!</definedName>
    <definedName name="PRO_TOTAL_09_24_ENG">'Creation and Choice Doc'!#REF!</definedName>
    <definedName name="PRO_TOTAL_09_25_ENG">'Creation and Choice Doc'!#REF!</definedName>
    <definedName name="PRO_TOTAL_09_26_ENG">'Creation and Choice Doc'!#REF!</definedName>
    <definedName name="PRO_TOTAL_09_27_ENG">'Creation and Choice Doc'!#REF!</definedName>
    <definedName name="PRO_TOTAL_09_28_ENG">'Creation and Choice Doc'!#REF!</definedName>
    <definedName name="PRO_TOTAL_09_29_ENG">'Creation and Choice Doc'!#REF!</definedName>
    <definedName name="PRO_TOTAL_09_30_ENG">'Creation and Choice Doc'!#REF!</definedName>
    <definedName name="PRO_TOTAL_09_31_ENG">'Creation and Choice Doc'!#REF!</definedName>
    <definedName name="PRO_TOTAL_09_32_ENG">'Creation and Choice Doc'!#REF!</definedName>
    <definedName name="PRO_TOTAL_09_33_ENG">'Creation and Choice Doc'!#REF!</definedName>
    <definedName name="PRO_TOTAL_09_34_ENG">'Creation and Choice Doc'!#REF!</definedName>
    <definedName name="PRO_TOTAL_09_35_ENG">'Creation and Choice Doc'!#REF!</definedName>
    <definedName name="PRO_TOTAL_09_36_ENG">'Creation and Choice Doc'!#REF!</definedName>
    <definedName name="PRO_TOTAL_09_37_ENG">'Creation and Choice Doc'!#REF!</definedName>
    <definedName name="PRO_TOTAL_09_38_ENG">'Creation and Choice Doc'!#REF!</definedName>
    <definedName name="PRO_TOTAL_09_39_ENG">'Creation and Choice Doc'!#REF!</definedName>
    <definedName name="PRO_TOTAL_09_40_ENG">'Creation and Choice Doc'!#REF!</definedName>
    <definedName name="PRO_TOTAL_09_50_ENG">'Creation and Choice Doc'!#REF!</definedName>
    <definedName name="PRO_TOTAL_09_51_ENG">'Creation and Choice Doc'!#REF!</definedName>
    <definedName name="PRO_TOTAL_09_52_ENG">'Creation and Choice Doc'!#REF!</definedName>
    <definedName name="PRO_TOTAL_09_60_ENG">'Creation and Choice Doc'!#REF!</definedName>
    <definedName name="PRO_TOTAL_11_00_ENG">'Creation and Choice Doc'!#REF!</definedName>
    <definedName name="PRO_TOTAL_11_40_ENG">'Creation and Choice Doc'!#REF!</definedName>
    <definedName name="PRO_TOTAL_12_00_ENG">'Creation and Choice Doc'!#REF!</definedName>
    <definedName name="PRO_TOTAL_12_20_ENG">'Creation and Choice Doc'!#REF!</definedName>
    <definedName name="PRO_TOTAL_12_30_ENG">'Creation and Choice Doc'!#REF!</definedName>
    <definedName name="PRO_TOTAL_12_40_ENG">'Creation and Choice Doc'!#REF!</definedName>
    <definedName name="PRO_TOTAL_12_60_ENG">'Creation and Choice Doc'!#REF!</definedName>
    <definedName name="PRO_TOTAL_12_70_ENG">'Creation and Choice Doc'!#REF!</definedName>
    <definedName name="PRO_TOTAL_12_80_ENG">'Creation and Choice Doc'!#REF!</definedName>
    <definedName name="PRO_TOTAL_12_90_ENG">'Creation and Choice Doc'!#REF!</definedName>
    <definedName name="PRO_TOTAL_DESIGNER">'Creation and Choice Doc'!$CS$6</definedName>
    <definedName name="PRO_TOTAL_ENG">'Creation and Choice Doc'!$CR$6</definedName>
    <definedName name="PRO_TOTAL_HOURS">'Creation and Choice Doc'!$CT$6</definedName>
    <definedName name="QUALIF_TOTAL_00_00_ENG">'Creation and Choice Doc'!$EB$10</definedName>
    <definedName name="QUALIF_TOTAL_03_00_ENG">'Creation and Choice Doc'!#REF!</definedName>
    <definedName name="QUALIF_TOTAL_03_10_ENG">'Creation and Choice Doc'!#REF!</definedName>
    <definedName name="QUALIF_TOTAL_03_11_ENG">'Creation and Choice Doc'!#REF!</definedName>
    <definedName name="QUALIF_TOTAL_03_12_ENG">'Creation and Choice Doc'!#REF!</definedName>
    <definedName name="QUALIF_TOTAL_03_13_ENG">'Creation and Choice Doc'!#REF!</definedName>
    <definedName name="QUALIF_TOTAL_03_20_ENG">'Creation and Choice Doc'!#REF!</definedName>
    <definedName name="QUALIF_TOTAL_03_21_ENG">'Creation and Choice Doc'!#REF!</definedName>
    <definedName name="QUALIF_TOTAL_03_22_ENG">'Creation and Choice Doc'!#REF!</definedName>
    <definedName name="QUALIF_TOTAL_03_23_ENG">'Creation and Choice Doc'!#REF!</definedName>
    <definedName name="QUALIF_TOTAL_03_30_ENG">'Creation and Choice Doc'!#REF!</definedName>
    <definedName name="QUALIF_TOTAL_03_31_ENG">'Creation and Choice Doc'!#REF!</definedName>
    <definedName name="QUALIF_TOTAL_03_32_ENG">'Creation and Choice Doc'!#REF!</definedName>
    <definedName name="QUALIF_TOTAL_03_35_ENG">'Creation and Choice Doc'!#REF!</definedName>
    <definedName name="QUALIF_TOTAL_03_40_ENG">'Creation and Choice Doc'!#REF!</definedName>
    <definedName name="QUALIF_TOTAL_03_41_ENG">'Creation and Choice Doc'!#REF!</definedName>
    <definedName name="QUALIF_TOTAL_03_42_ENG">'Creation and Choice Doc'!#REF!</definedName>
    <definedName name="QUALIF_TOTAL_03_50_ENG">'Creation and Choice Doc'!#REF!</definedName>
    <definedName name="QUALIF_TOTAL_04_00_ENG">'Creation and Choice Doc'!$EB$86</definedName>
    <definedName name="QUALIF_TOTAL_04_10_ENG">'Creation and Choice Doc'!$EB$87</definedName>
    <definedName name="QUALIF_TOTAL_04_11_ENG">'Creation and Choice Doc'!$EB$235</definedName>
    <definedName name="QUALIF_TOTAL_04_12_ENG">'Creation and Choice Doc'!$EB$261</definedName>
    <definedName name="QUALIF_TOTAL_04_13_ENG">'Creation and Choice Doc'!$EB$269</definedName>
    <definedName name="QUALIF_TOTAL_04_14_ENG">'Creation and Choice Doc'!$EB$281</definedName>
    <definedName name="QUALIF_TOTAL_04_15_ENG">'Creation and Choice Doc'!$EB$292</definedName>
    <definedName name="QUALIF_TOTAL_04_16_ENG">'Creation and Choice Doc'!$EB$304</definedName>
    <definedName name="QUALIF_TOTAL_04_20_ENG">'Creation and Choice Doc'!$EB$319</definedName>
    <definedName name="QUALIF_TOTAL_04_21_ENG">'Creation and Choice Doc'!$EB$320</definedName>
    <definedName name="QUALIF_TOTAL_04_22_ENG">'Creation and Choice Doc'!$EB$365</definedName>
    <definedName name="QUALIF_TOTAL_04_23_ENG">'Creation and Choice Doc'!$EB$424</definedName>
    <definedName name="QUALIF_TOTAL_04_24_ENG">'Creation and Choice Doc'!$EB$471</definedName>
    <definedName name="QUALIF_TOTAL_04_25_ENG">'Creation and Choice Doc'!$EB$516</definedName>
    <definedName name="QUALIF_TOTAL_04_26_ENG">'Creation and Choice Doc'!$EB$561</definedName>
    <definedName name="QUALIF_TOTAL_04_30_ENG">'Creation and Choice Doc'!$EB$627</definedName>
    <definedName name="QUALIF_TOTAL_04_31_ENG">'Creation and Choice Doc'!$EB$671</definedName>
    <definedName name="QUALIF_TOTAL_04_32_ENG">'Creation and Choice Doc'!$EB$682</definedName>
    <definedName name="QUALIF_TOTAL_05_00_ENG">'Creation and Choice Doc'!#REF!</definedName>
    <definedName name="QUALIF_TOTAL_05_10_ENG">'Creation and Choice Doc'!#REF!</definedName>
    <definedName name="QUALIF_TOTAL_05_11_ENG">'Creation and Choice Doc'!#REF!</definedName>
    <definedName name="QUALIF_TOTAL_05_12_ENG">'Creation and Choice Doc'!#REF!</definedName>
    <definedName name="QUALIF_TOTAL_05_20_ENG">'Creation and Choice Doc'!#REF!</definedName>
    <definedName name="QUALIF_TOTAL_05_21_ENG">'Creation and Choice Doc'!#REF!</definedName>
    <definedName name="QUALIF_TOTAL_05_22_ENG">'Creation and Choice Doc'!#REF!</definedName>
    <definedName name="QUALIF_TOTAL_05_30_ENG">'Creation and Choice Doc'!#REF!</definedName>
    <definedName name="QUALIF_TOTAL_05_31_ENG">'Creation and Choice Doc'!#REF!</definedName>
    <definedName name="QUALIF_TOTAL_05_32_ENG">'Creation and Choice Doc'!#REF!</definedName>
    <definedName name="QUALIF_TOTAL_05_33_ENG">'Creation and Choice Doc'!#REF!</definedName>
    <definedName name="QUALIF_TOTAL_05_34_ENG">'Creation and Choice Doc'!#REF!</definedName>
    <definedName name="QUALIF_TOTAL_05_40_ENG">'Creation and Choice Doc'!#REF!</definedName>
    <definedName name="QUALIF_TOTAL_05_41_ENG">'Creation and Choice Doc'!#REF!</definedName>
    <definedName name="QUALIF_TOTAL_05_43_ENG">'Creation and Choice Doc'!#REF!</definedName>
    <definedName name="QUALIF_TOTAL_05_44_ENG">'Creation and Choice Doc'!#REF!</definedName>
    <definedName name="QUALIF_TOTAL_05_45_ENG">'Creation and Choice Doc'!#REF!</definedName>
    <definedName name="QUALIF_TOTAL_05_46_ENG">'Creation and Choice Doc'!#REF!</definedName>
    <definedName name="QUALIF_TOTAL_05_50_ENG">'Creation and Choice Doc'!#REF!</definedName>
    <definedName name="QUALIF_TOTAL_05_51_ENG">'Creation and Choice Doc'!#REF!</definedName>
    <definedName name="QUALIF_TOTAL_05_52_ENG">'Creation and Choice Doc'!#REF!</definedName>
    <definedName name="QUALIF_TOTAL_05_53_ENG">'Creation and Choice Doc'!#REF!</definedName>
    <definedName name="QUALIF_TOTAL_05_60_ENG">'Creation and Choice Doc'!#REF!</definedName>
    <definedName name="QUALIF_TOTAL_05_61_ENG">'Creation and Choice Doc'!#REF!</definedName>
    <definedName name="QUALIF_TOTAL_05_62_ENG">'Creation and Choice Doc'!#REF!</definedName>
    <definedName name="QUALIF_TOTAL_05_63_ENG">'Creation and Choice Doc'!#REF!</definedName>
    <definedName name="QUALIF_TOTAL_05_64_ENG">'Creation and Choice Doc'!#REF!</definedName>
    <definedName name="QUALIF_TOTAL_05_65_ENG">'Creation and Choice Doc'!#REF!</definedName>
    <definedName name="QUALIF_TOTAL_05_66_ENG">'Creation and Choice Doc'!#REF!</definedName>
    <definedName name="QUALIF_TOTAL_06_00_ENG">'Creation and Choice Doc'!#REF!</definedName>
    <definedName name="QUALIF_TOTAL_06_10_ENG">'Creation and Choice Doc'!#REF!</definedName>
    <definedName name="QUALIF_TOTAL_06_11_ENG">'Creation and Choice Doc'!#REF!</definedName>
    <definedName name="QUALIF_TOTAL_06_12_ENG">'Creation and Choice Doc'!#REF!</definedName>
    <definedName name="QUALIF_TOTAL_06_13_ENG">'Creation and Choice Doc'!#REF!</definedName>
    <definedName name="QUALIF_TOTAL_06_14_ENG">'Creation and Choice Doc'!#REF!</definedName>
    <definedName name="QUALIF_TOTAL_06_15_ENG">'Creation and Choice Doc'!#REF!</definedName>
    <definedName name="QUALIF_TOTAL_06_16_ENG">'Creation and Choice Doc'!#REF!</definedName>
    <definedName name="QUALIF_TOTAL_06_20_ENG">'Creation and Choice Doc'!#REF!</definedName>
    <definedName name="QUALIF_TOTAL_06_21_ENG">'Creation and Choice Doc'!#REF!</definedName>
    <definedName name="QUALIF_TOTAL_06_22_ENG">'Creation and Choice Doc'!#REF!</definedName>
    <definedName name="QUALIF_TOTAL_06_23_ENG">'Creation and Choice Doc'!#REF!</definedName>
    <definedName name="QUALIF_TOTAL_06_24_ENG">'Creation and Choice Doc'!#REF!</definedName>
    <definedName name="QUALIF_TOTAL_06_25_ENG">'Creation and Choice Doc'!#REF!</definedName>
    <definedName name="QUALIF_TOTAL_06_26_ENG">'Creation and Choice Doc'!#REF!</definedName>
    <definedName name="QUALIF_TOTAL_06_27_ENG">'Creation and Choice Doc'!#REF!</definedName>
    <definedName name="QUALIF_TOTAL_06_28_ENG">'Creation and Choice Doc'!#REF!</definedName>
    <definedName name="QUALIF_TOTAL_06_29_ENG">'Creation and Choice Doc'!#REF!</definedName>
    <definedName name="QUALIF_TOTAL_06_30_ENG">'Creation and Choice Doc'!#REF!</definedName>
    <definedName name="QUALIF_TOTAL_06_31_ENG">'Creation and Choice Doc'!#REF!</definedName>
    <definedName name="QUALIF_TOTAL_06_32_ENG">'Creation and Choice Doc'!#REF!</definedName>
    <definedName name="QUALIF_TOTAL_06_40_ENG">'Creation and Choice Doc'!#REF!</definedName>
    <definedName name="QUALIF_TOTAL_06_50_ENG">'Creation and Choice Doc'!#REF!</definedName>
    <definedName name="QUALIF_TOTAL_06_60_ENG">'Creation and Choice Doc'!#REF!</definedName>
    <definedName name="QUALIF_TOTAL_06_70_ENG">'Creation and Choice Doc'!#REF!</definedName>
    <definedName name="QUALIF_TOTAL_06_71_ENG">'Creation and Choice Doc'!#REF!</definedName>
    <definedName name="QUALIF_TOTAL_06_72_ENG">'Creation and Choice Doc'!#REF!</definedName>
    <definedName name="QUALIF_TOTAL_06_73_ENG">'Creation and Choice Doc'!#REF!</definedName>
    <definedName name="QUALIF_TOTAL_06_74_ENG">'Creation and Choice Doc'!#REF!</definedName>
    <definedName name="QUALIF_TOTAL_06_75_ENG">'Creation and Choice Doc'!#REF!</definedName>
    <definedName name="QUALIF_TOTAL_06_76_ENG">'Creation and Choice Doc'!#REF!</definedName>
    <definedName name="QUALIF_TOTAL_06_77_ENG">'Creation and Choice Doc'!#REF!</definedName>
    <definedName name="QUALIF_TOTAL_06_80_ENG">'Creation and Choice Doc'!#REF!</definedName>
    <definedName name="QUALIF_TOTAL_06_81_ENG">'Creation and Choice Doc'!#REF!</definedName>
    <definedName name="QUALIF_TOTAL_06_82_ENG">'Creation and Choice Doc'!#REF!</definedName>
    <definedName name="QUALIF_TOTAL_06_83_ENG">'Creation and Choice Doc'!#REF!</definedName>
    <definedName name="QUALIF_TOTAL_06_84_ENG">'Creation and Choice Doc'!#REF!</definedName>
    <definedName name="QUALIF_TOTAL_06_90_ENG">'Creation and Choice Doc'!#REF!</definedName>
    <definedName name="QUALIF_TOTAL_06_91_ENG">'Creation and Choice Doc'!#REF!</definedName>
    <definedName name="QUALIF_TOTAL_06_93_ENG">'Creation and Choice Doc'!#REF!</definedName>
    <definedName name="QUALIF_TOTAL_06_94_ENG">'Creation and Choice Doc'!#REF!</definedName>
    <definedName name="QUALIF_TOTAL_07_00_ENG">'Creation and Choice Doc'!#REF!</definedName>
    <definedName name="QUALIF_TOTAL_07_10_ENG">'Creation and Choice Doc'!#REF!</definedName>
    <definedName name="QUALIF_TOTAL_07_11_ENG">'Creation and Choice Doc'!#REF!</definedName>
    <definedName name="QUALIF_TOTAL_07_12_ENG">'Creation and Choice Doc'!#REF!</definedName>
    <definedName name="QUALIF_TOTAL_07_13_ENG">'Creation and Choice Doc'!#REF!</definedName>
    <definedName name="QUALIF_TOTAL_07_14_ENG">'Creation and Choice Doc'!#REF!</definedName>
    <definedName name="QUALIF_TOTAL_07_15_ENG">'Creation and Choice Doc'!#REF!</definedName>
    <definedName name="QUALIF_TOTAL_07_16_ENG">'Creation and Choice Doc'!#REF!</definedName>
    <definedName name="QUALIF_TOTAL_07_17_ENG">'Creation and Choice Doc'!#REF!</definedName>
    <definedName name="QUALIF_TOTAL_07_18_ENG">'Creation and Choice Doc'!#REF!</definedName>
    <definedName name="QUALIF_TOTAL_07_19_ENG">'Creation and Choice Doc'!#REF!</definedName>
    <definedName name="QUALIF_TOTAL_07_20_ENG">'Creation and Choice Doc'!#REF!</definedName>
    <definedName name="QUALIF_TOTAL_07_21_ENG">'Creation and Choice Doc'!#REF!</definedName>
    <definedName name="QUALIF_TOTAL_07_22_ENG">'Creation and Choice Doc'!#REF!</definedName>
    <definedName name="QUALIF_TOTAL_07_23_ENG">'Creation and Choice Doc'!#REF!</definedName>
    <definedName name="QUALIF_TOTAL_07_24_ENG">'Creation and Choice Doc'!#REF!</definedName>
    <definedName name="QUALIF_TOTAL_07_30_ENG">'Creation and Choice Doc'!#REF!</definedName>
    <definedName name="QUALIF_TOTAL_07_31_ENG">'Creation and Choice Doc'!#REF!</definedName>
    <definedName name="QUALIF_TOTAL_07_32_ENG">'Creation and Choice Doc'!#REF!</definedName>
    <definedName name="QUALIF_TOTAL_07_33_ENG">'Creation and Choice Doc'!#REF!</definedName>
    <definedName name="QUALIF_TOTAL_07_34_ENG">'Creation and Choice Doc'!#REF!</definedName>
    <definedName name="QUALIF_TOTAL_07_35_ENG">'Creation and Choice Doc'!#REF!</definedName>
    <definedName name="QUALIF_TOTAL_08_00_ENG">'Creation and Choice Doc'!#REF!</definedName>
    <definedName name="QUALIF_TOTAL_08_10_ENG">'Creation and Choice Doc'!#REF!</definedName>
    <definedName name="QUALIF_TOTAL_08_11_ENG">'Creation and Choice Doc'!#REF!</definedName>
    <definedName name="QUALIF_TOTAL_08_12_ENG">'Creation and Choice Doc'!#REF!</definedName>
    <definedName name="QUALIF_TOTAL_08_13_ENG">'Creation and Choice Doc'!#REF!</definedName>
    <definedName name="QUALIF_TOTAL_08_20_ENG">'Creation and Choice Doc'!#REF!</definedName>
    <definedName name="QUALIF_TOTAL_08_21_ENG">'Creation and Choice Doc'!#REF!</definedName>
    <definedName name="QUALIF_TOTAL_08_22_ENG">'Creation and Choice Doc'!#REF!</definedName>
    <definedName name="QUALIF_TOTAL_08_23_ENG">'Creation and Choice Doc'!#REF!</definedName>
    <definedName name="QUALIF_TOTAL_08_24_ENG">'Creation and Choice Doc'!#REF!</definedName>
    <definedName name="QUALIF_TOTAL_08_30_ENG">'Creation and Choice Doc'!#REF!</definedName>
    <definedName name="QUALIF_TOTAL_08_31_ENG">'Creation and Choice Doc'!#REF!</definedName>
    <definedName name="QUALIF_TOTAL_08_32_ENG">'Creation and Choice Doc'!#REF!</definedName>
    <definedName name="QUALIF_TOTAL_08_33_ENG">'Creation and Choice Doc'!#REF!</definedName>
    <definedName name="QUALIF_TOTAL_08_40_ENG">'Creation and Choice Doc'!#REF!</definedName>
    <definedName name="QUALIF_TOTAL_08_41_ENG">'Creation and Choice Doc'!#REF!</definedName>
    <definedName name="QUALIF_TOTAL_08_42_ENG">'Creation and Choice Doc'!#REF!</definedName>
    <definedName name="QUALIF_TOTAL_08_43_ENG">'Creation and Choice Doc'!#REF!</definedName>
    <definedName name="QUALIF_TOTAL_08_44_ENG">'Creation and Choice Doc'!#REF!</definedName>
    <definedName name="QUALIF_TOTAL_08_50_ENG">'Creation and Choice Doc'!#REF!</definedName>
    <definedName name="QUALIF_TOTAL_08_51_ENG">'Creation and Choice Doc'!#REF!</definedName>
    <definedName name="QUALIF_TOTAL_08_52_ENG">'Creation and Choice Doc'!#REF!</definedName>
    <definedName name="QUALIF_TOTAL_08_53_ENG">'Creation and Choice Doc'!#REF!</definedName>
    <definedName name="QUALIF_TOTAL_08_54_ENG">'Creation and Choice Doc'!#REF!</definedName>
    <definedName name="QUALIF_TOTAL_08_55_ENG">'Creation and Choice Doc'!#REF!</definedName>
    <definedName name="QUALIF_TOTAL_08_56_ENG">'Creation and Choice Doc'!#REF!</definedName>
    <definedName name="QUALIF_TOTAL_08_60_ENG">'Creation and Choice Doc'!#REF!</definedName>
    <definedName name="QUALIF_TOTAL_08_61_ENG">'Creation and Choice Doc'!#REF!</definedName>
    <definedName name="QUALIF_TOTAL_08_62_ENG">'Creation and Choice Doc'!#REF!</definedName>
    <definedName name="QUALIF_TOTAL_08_63_ENG">'Creation and Choice Doc'!#REF!</definedName>
    <definedName name="QUALIF_TOTAL_08_70_ENG">'Creation and Choice Doc'!#REF!</definedName>
    <definedName name="QUALIF_TOTAL_08_71_ENG">'Creation and Choice Doc'!#REF!</definedName>
    <definedName name="QUALIF_TOTAL_08_72_ENG">'Creation and Choice Doc'!#REF!</definedName>
    <definedName name="QUALIF_TOTAL_08_73_ENG">'Creation and Choice Doc'!#REF!</definedName>
    <definedName name="QUALIF_TOTAL_09_00_ENG">'Creation and Choice Doc'!#REF!</definedName>
    <definedName name="QUALIF_TOTAL_09_10_ENG">'Creation and Choice Doc'!#REF!</definedName>
    <definedName name="QUALIF_TOTAL_09_11_ENG">'Creation and Choice Doc'!#REF!</definedName>
    <definedName name="QUALIF_TOTAL_09_12_ENG">'Creation and Choice Doc'!#REF!</definedName>
    <definedName name="QUALIF_TOTAL_09_20_ENG">'Creation and Choice Doc'!#REF!</definedName>
    <definedName name="QUALIF_TOTAL_09_20a_ENG">'Creation and Choice Doc'!#REF!</definedName>
    <definedName name="QUALIF_TOTAL_09_21_ENG">'Creation and Choice Doc'!#REF!</definedName>
    <definedName name="QUALIF_TOTAL_09_22_ENG">'Creation and Choice Doc'!#REF!</definedName>
    <definedName name="QUALIF_TOTAL_09_23_ENG">'Creation and Choice Doc'!#REF!</definedName>
    <definedName name="QUALIF_TOTAL_09_24_ENG">'Creation and Choice Doc'!#REF!</definedName>
    <definedName name="QUALIF_TOTAL_09_25_ENG">'Creation and Choice Doc'!#REF!</definedName>
    <definedName name="QUALIF_TOTAL_09_26_ENG">'Creation and Choice Doc'!#REF!</definedName>
    <definedName name="QUALIF_TOTAL_09_27_ENG">'Creation and Choice Doc'!#REF!</definedName>
    <definedName name="QUALIF_TOTAL_09_28_ENG">'Creation and Choice Doc'!#REF!</definedName>
    <definedName name="QUALIF_TOTAL_09_29_ENG">'Creation and Choice Doc'!#REF!</definedName>
    <definedName name="QUALIF_TOTAL_09_30_ENG">'Creation and Choice Doc'!#REF!</definedName>
    <definedName name="QUALIF_TOTAL_09_31_ENG">'Creation and Choice Doc'!#REF!</definedName>
    <definedName name="QUALIF_TOTAL_09_32_ENG">'Creation and Choice Doc'!#REF!</definedName>
    <definedName name="QUALIF_TOTAL_09_33_ENG">'Creation and Choice Doc'!#REF!</definedName>
    <definedName name="QUALIF_TOTAL_09_34_ENG">'Creation and Choice Doc'!#REF!</definedName>
    <definedName name="QUALIF_TOTAL_09_35_ENG">'Creation and Choice Doc'!#REF!</definedName>
    <definedName name="QUALIF_TOTAL_09_36_ENG">'Creation and Choice Doc'!#REF!</definedName>
    <definedName name="QUALIF_TOTAL_09_37_ENG">'Creation and Choice Doc'!#REF!</definedName>
    <definedName name="QUALIF_TOTAL_09_38_ENG">'Creation and Choice Doc'!#REF!</definedName>
    <definedName name="QUALIF_TOTAL_09_39_ENG">'Creation and Choice Doc'!#REF!</definedName>
    <definedName name="QUALIF_TOTAL_09_40_ENG">'Creation and Choice Doc'!#REF!</definedName>
    <definedName name="QUALIF_TOTAL_09_50_ENG">'Creation and Choice Doc'!#REF!</definedName>
    <definedName name="QUALIF_TOTAL_09_51_ENG">'Creation and Choice Doc'!#REF!</definedName>
    <definedName name="QUALIF_TOTAL_09_52_ENG">'Creation and Choice Doc'!#REF!</definedName>
    <definedName name="QUALIF_TOTAL_09_60_ENG">'Creation and Choice Doc'!#REF!</definedName>
    <definedName name="QUALIF_TOTAL_10_00_ENG">'Creation and Choice Doc'!#REF!</definedName>
    <definedName name="QUALIF_TOTAL_11_00_10_ENG">'Creation and Choice Doc'!#REF!</definedName>
    <definedName name="QUALIF_TOTAL_11_00_11_ENG">'Creation and Choice Doc'!#REF!</definedName>
    <definedName name="QUALIF_TOTAL_11_00_12_ENG">'Creation and Choice Doc'!#REF!</definedName>
    <definedName name="QUALIF_TOTAL_11_00_13_ENG">'Creation and Choice Doc'!#REF!</definedName>
    <definedName name="QUALIF_TOTAL_11_00_4_ENG">'Creation and Choice Doc'!#REF!</definedName>
    <definedName name="QUALIF_TOTAL_11_00_6_ENG">'Creation and Choice Doc'!#REF!</definedName>
    <definedName name="QUALIF_TOTAL_11_00_7_ENG">'Creation and Choice Doc'!#REF!</definedName>
    <definedName name="QUALIF_TOTAL_11_00_8_ENG">'Creation and Choice Doc'!#REF!</definedName>
    <definedName name="QUALIF_TOTAL_11_00_9_ENG">'Creation and Choice Doc'!#REF!</definedName>
    <definedName name="QUALIF_TOTAL_11_00_ENG">'Creation and Choice Doc'!#REF!</definedName>
    <definedName name="QUALIF_TOTAL_11_308_ENG">'Creation and Choice Doc'!#REF!</definedName>
    <definedName name="QUALIF_TOTAL_11_40_ENG">'Creation and Choice Doc'!#REF!</definedName>
    <definedName name="QUALIF_TOTAL_12_00_ENG">'Creation and Choice Doc'!#REF!</definedName>
    <definedName name="QUALIF_TOTAL_12_20_ENG">'Creation and Choice Doc'!#REF!</definedName>
    <definedName name="QUALIF_TOTAL_12_30_ENG">'Creation and Choice Doc'!#REF!</definedName>
    <definedName name="QUALIF_TOTAL_12_40_ENG">'Creation and Choice Doc'!#REF!</definedName>
    <definedName name="QUALIF_TOTAL_12_60_ENG">'Creation and Choice Doc'!#REF!</definedName>
    <definedName name="QUALIF_TOTAL_12_70_ENG">'Creation and Choice Doc'!#REF!</definedName>
    <definedName name="QUALIF_TOTAL_12_80_ENG">'Creation and Choice Doc'!#REF!</definedName>
    <definedName name="QUALIF_TOTAL_12_90_ENG">'Creation and Choice Doc'!#REF!</definedName>
    <definedName name="QUALIF_TOTAL_13_00_ENG">'Creation and Choice Doc'!#REF!</definedName>
    <definedName name="QUALIF_TOTAL_HOURS">'Creation and Choice Doc'!$EB$6</definedName>
    <definedName name="TYPE">DATA!$A$3:$A$9</definedName>
    <definedName name="Type_1">'Creation and Choice Doc'!$J$10:$J$913</definedName>
    <definedName name="Versions">[1]Versions!$C$4:$D$18</definedName>
  </definedNames>
  <calcPr calcId="171027"/>
</workbook>
</file>

<file path=xl/calcChain.xml><?xml version="1.0" encoding="utf-8"?>
<calcChain xmlns="http://schemas.openxmlformats.org/spreadsheetml/2006/main">
  <c r="EB6" i="9" l="1"/>
  <c r="DM6" i="9"/>
  <c r="DL6" i="9"/>
  <c r="CR6" i="9"/>
  <c r="BY6" i="9"/>
  <c r="BX6" i="9"/>
  <c r="AK6" i="9"/>
  <c r="AJ6" i="9"/>
  <c r="BE6" i="9"/>
  <c r="BD6" i="9"/>
  <c r="E231" i="12" l="1"/>
  <c r="E219" i="12"/>
  <c r="E214" i="12"/>
  <c r="E203" i="12"/>
  <c r="E192" i="12"/>
  <c r="E189" i="12"/>
  <c r="E184" i="12"/>
  <c r="E180" i="12"/>
  <c r="E173" i="12"/>
  <c r="E168" i="12"/>
  <c r="E164" i="12"/>
  <c r="E159" i="12"/>
  <c r="E155" i="12"/>
  <c r="E148" i="12"/>
  <c r="E143" i="12"/>
  <c r="E133" i="12"/>
  <c r="E128" i="12"/>
  <c r="E123" i="12"/>
  <c r="E115" i="12"/>
  <c r="E109" i="12"/>
  <c r="E99" i="12"/>
  <c r="E92" i="12"/>
  <c r="E84" i="12"/>
  <c r="E80" i="12"/>
  <c r="E74" i="12"/>
  <c r="E69" i="12"/>
  <c r="E66" i="12"/>
  <c r="E63" i="12"/>
  <c r="E59" i="12"/>
  <c r="E52" i="12"/>
  <c r="E45" i="12"/>
  <c r="E40" i="12"/>
  <c r="E36" i="12"/>
  <c r="E32" i="12"/>
  <c r="E28" i="12"/>
  <c r="E24" i="12"/>
  <c r="E20" i="12"/>
  <c r="E7" i="12"/>
  <c r="E6" i="12" s="1"/>
  <c r="E91" i="12" l="1"/>
  <c r="E44" i="12"/>
  <c r="E27" i="12"/>
  <c r="E188" i="12"/>
  <c r="E19" i="12"/>
  <c r="E154" i="12"/>
  <c r="E62" i="12"/>
  <c r="E132" i="12"/>
  <c r="AO15" i="9"/>
  <c r="AO14" i="9"/>
  <c r="AO13" i="9"/>
  <c r="AO12" i="9"/>
  <c r="AO10" i="9"/>
  <c r="EB683" i="9" l="1"/>
  <c r="DM683" i="9"/>
  <c r="DL683" i="9"/>
  <c r="EB672" i="9"/>
  <c r="DM672" i="9"/>
  <c r="DL672" i="9"/>
  <c r="DN672" i="9" s="1"/>
  <c r="EB659" i="9"/>
  <c r="DM659" i="9"/>
  <c r="DL659" i="9"/>
  <c r="DM651" i="9"/>
  <c r="EB648" i="9"/>
  <c r="DM648" i="9"/>
  <c r="DL648" i="9"/>
  <c r="DM632" i="9"/>
  <c r="EB628" i="9"/>
  <c r="DM628" i="9"/>
  <c r="DL628" i="9"/>
  <c r="EB614" i="9"/>
  <c r="DM614" i="9"/>
  <c r="DL614" i="9"/>
  <c r="DM606" i="9"/>
  <c r="EB601" i="9"/>
  <c r="DM601" i="9"/>
  <c r="DL601" i="9"/>
  <c r="DN601" i="9" s="1"/>
  <c r="DM586" i="9"/>
  <c r="EB581" i="9"/>
  <c r="EB576" i="9"/>
  <c r="DM576" i="9"/>
  <c r="DL576" i="9"/>
  <c r="EB571" i="9"/>
  <c r="DM571" i="9"/>
  <c r="DL571" i="9"/>
  <c r="DN571" i="9" s="1"/>
  <c r="EB567" i="9"/>
  <c r="DM567" i="9"/>
  <c r="DL567" i="9"/>
  <c r="EB562" i="9"/>
  <c r="DM562" i="9"/>
  <c r="DL562" i="9"/>
  <c r="EB549" i="9"/>
  <c r="DM549" i="9"/>
  <c r="DL549" i="9"/>
  <c r="DM541" i="9"/>
  <c r="DM526" i="9"/>
  <c r="EB523" i="9"/>
  <c r="DM520" i="9"/>
  <c r="EB517" i="9"/>
  <c r="DM517" i="9"/>
  <c r="DL517" i="9"/>
  <c r="EB504" i="9"/>
  <c r="DM504" i="9"/>
  <c r="DL504" i="9"/>
  <c r="DM496" i="9"/>
  <c r="DM481" i="9"/>
  <c r="EB478" i="9"/>
  <c r="DM475" i="9"/>
  <c r="EB472" i="9"/>
  <c r="DM472" i="9"/>
  <c r="DL472" i="9"/>
  <c r="EB459" i="9"/>
  <c r="DM459" i="9"/>
  <c r="DL459" i="9"/>
  <c r="DM451" i="9"/>
  <c r="DM436" i="9"/>
  <c r="EB431" i="9"/>
  <c r="DM428" i="9"/>
  <c r="EB425" i="9"/>
  <c r="DM425" i="9"/>
  <c r="DL425" i="9"/>
  <c r="DN425" i="9" s="1"/>
  <c r="EB412" i="9"/>
  <c r="DM412" i="9"/>
  <c r="DL412" i="9"/>
  <c r="DM404" i="9"/>
  <c r="DM376" i="9"/>
  <c r="EB372" i="9"/>
  <c r="DM369" i="9"/>
  <c r="EB366" i="9"/>
  <c r="DM366" i="9"/>
  <c r="DL366" i="9"/>
  <c r="EB353" i="9"/>
  <c r="DM353" i="9"/>
  <c r="DL353" i="9"/>
  <c r="DM345" i="9"/>
  <c r="DM330" i="9"/>
  <c r="EB327" i="9"/>
  <c r="DM324" i="9"/>
  <c r="EB321" i="9"/>
  <c r="DM321" i="9"/>
  <c r="DL321" i="9"/>
  <c r="EB314" i="9"/>
  <c r="DM314" i="9"/>
  <c r="DL314" i="9"/>
  <c r="DN314" i="9" s="1"/>
  <c r="EB309" i="9"/>
  <c r="DM309" i="9"/>
  <c r="DL309" i="9"/>
  <c r="EB305" i="9"/>
  <c r="DM305" i="9"/>
  <c r="DL305" i="9"/>
  <c r="EB300" i="9"/>
  <c r="DM300" i="9"/>
  <c r="DL300" i="9"/>
  <c r="DN300" i="9" s="1"/>
  <c r="EB297" i="9"/>
  <c r="DM297" i="9"/>
  <c r="DL297" i="9"/>
  <c r="DN297" i="9" s="1"/>
  <c r="EB293" i="9"/>
  <c r="DM293" i="9"/>
  <c r="DL293" i="9"/>
  <c r="EB288" i="9"/>
  <c r="DM288" i="9"/>
  <c r="DL288" i="9"/>
  <c r="EB282" i="9"/>
  <c r="DM282" i="9"/>
  <c r="DL282" i="9"/>
  <c r="DN282" i="9" s="1"/>
  <c r="EB270" i="9"/>
  <c r="DM270" i="9"/>
  <c r="DL270" i="9"/>
  <c r="DN270" i="9" s="1"/>
  <c r="EB262" i="9"/>
  <c r="DM262" i="9"/>
  <c r="DL262" i="9"/>
  <c r="EB249" i="9"/>
  <c r="DM249" i="9"/>
  <c r="DL249" i="9"/>
  <c r="EB242" i="9"/>
  <c r="DM242" i="9"/>
  <c r="EB239" i="9"/>
  <c r="DM239" i="9"/>
  <c r="DL239" i="9"/>
  <c r="DN239" i="9" s="1"/>
  <c r="EB236" i="9"/>
  <c r="DM236" i="9"/>
  <c r="DL236" i="9"/>
  <c r="EB223" i="9"/>
  <c r="DM223" i="9"/>
  <c r="DL223" i="9"/>
  <c r="DN223" i="9" s="1"/>
  <c r="DM215" i="9"/>
  <c r="EB208" i="9"/>
  <c r="DM208" i="9"/>
  <c r="DL208" i="9"/>
  <c r="DN208" i="9" s="1"/>
  <c r="DM182" i="9"/>
  <c r="EB168" i="9"/>
  <c r="EB166" i="9"/>
  <c r="DM166" i="9"/>
  <c r="DL166" i="9"/>
  <c r="DM137" i="9"/>
  <c r="EB100" i="9"/>
  <c r="EB88" i="9"/>
  <c r="DM88" i="9"/>
  <c r="DL88" i="9"/>
  <c r="DN88" i="9" s="1"/>
  <c r="EB34" i="9"/>
  <c r="DM34" i="9"/>
  <c r="DL34" i="9"/>
  <c r="EB11" i="9"/>
  <c r="DM11" i="9"/>
  <c r="DL11" i="9"/>
  <c r="DN11" i="9" s="1"/>
  <c r="DN567" i="9" l="1"/>
  <c r="DN321" i="9"/>
  <c r="DN517" i="9"/>
  <c r="DN412" i="9"/>
  <c r="DN504" i="9"/>
  <c r="DN34" i="9"/>
  <c r="DN166" i="9"/>
  <c r="DN249" i="9"/>
  <c r="DN288" i="9"/>
  <c r="DN305" i="9"/>
  <c r="DN353" i="9"/>
  <c r="DN459" i="9"/>
  <c r="DN549" i="9"/>
  <c r="DN576" i="9"/>
  <c r="DN628" i="9"/>
  <c r="DN648" i="9"/>
  <c r="DN659" i="9"/>
  <c r="DN683" i="9"/>
  <c r="DN236" i="9"/>
  <c r="DN262" i="9"/>
  <c r="DN293" i="9"/>
  <c r="DN309" i="9"/>
  <c r="DN366" i="9"/>
  <c r="DN472" i="9"/>
  <c r="DN562" i="9"/>
  <c r="DN614" i="9"/>
  <c r="CS683" i="9" l="1"/>
  <c r="CR683" i="9"/>
  <c r="CS672" i="9"/>
  <c r="CR672" i="9"/>
  <c r="CS659" i="9"/>
  <c r="CS648" i="9"/>
  <c r="CR648" i="9"/>
  <c r="CS632" i="9"/>
  <c r="CR632" i="9"/>
  <c r="CS628" i="9"/>
  <c r="CR628" i="9"/>
  <c r="CS614" i="9"/>
  <c r="CS601" i="9"/>
  <c r="CR601" i="9"/>
  <c r="CS586" i="9"/>
  <c r="CR586" i="9"/>
  <c r="CS581" i="9"/>
  <c r="CR581" i="9"/>
  <c r="CS576" i="9"/>
  <c r="CR576" i="9"/>
  <c r="CS571" i="9"/>
  <c r="CR571" i="9"/>
  <c r="CS567" i="9"/>
  <c r="CR567" i="9"/>
  <c r="CS562" i="9"/>
  <c r="CR562" i="9"/>
  <c r="CS549" i="9"/>
  <c r="CS526" i="9"/>
  <c r="CR526" i="9"/>
  <c r="CS523" i="9"/>
  <c r="CR523" i="9"/>
  <c r="CS520" i="9"/>
  <c r="CR520" i="9"/>
  <c r="CS517" i="9"/>
  <c r="CR517" i="9"/>
  <c r="CS504" i="9"/>
  <c r="CS481" i="9"/>
  <c r="CR481" i="9"/>
  <c r="CS478" i="9"/>
  <c r="CR478" i="9"/>
  <c r="CS475" i="9"/>
  <c r="CR475" i="9"/>
  <c r="CS472" i="9"/>
  <c r="CR472" i="9"/>
  <c r="CS459" i="9"/>
  <c r="CS436" i="9"/>
  <c r="CR436" i="9"/>
  <c r="CS431" i="9"/>
  <c r="CR431" i="9"/>
  <c r="CS428" i="9"/>
  <c r="CR428" i="9"/>
  <c r="CS425" i="9"/>
  <c r="CR425" i="9"/>
  <c r="CS412" i="9"/>
  <c r="CS376" i="9"/>
  <c r="CR376" i="9"/>
  <c r="CS372" i="9"/>
  <c r="CR372" i="9"/>
  <c r="CS369" i="9"/>
  <c r="CR369" i="9"/>
  <c r="CS366" i="9"/>
  <c r="CR366" i="9"/>
  <c r="CS353" i="9"/>
  <c r="CS330" i="9"/>
  <c r="CR330" i="9"/>
  <c r="CS327" i="9"/>
  <c r="CR327" i="9"/>
  <c r="CS324" i="9"/>
  <c r="CR324" i="9"/>
  <c r="CS321" i="9"/>
  <c r="CR321" i="9"/>
  <c r="CS314" i="9"/>
  <c r="CR314" i="9"/>
  <c r="CS309" i="9"/>
  <c r="CR309" i="9"/>
  <c r="CS305" i="9"/>
  <c r="CR305" i="9"/>
  <c r="CS300" i="9"/>
  <c r="CR300" i="9"/>
  <c r="BY297" i="9"/>
  <c r="CS297" i="9"/>
  <c r="CR297" i="9"/>
  <c r="CS293" i="9"/>
  <c r="CR293" i="9"/>
  <c r="CS288" i="9"/>
  <c r="CR288" i="9"/>
  <c r="BE288" i="9"/>
  <c r="CS282" i="9"/>
  <c r="CR282" i="9"/>
  <c r="CS270" i="9"/>
  <c r="CR270" i="9"/>
  <c r="CS262" i="9"/>
  <c r="CR262" i="9"/>
  <c r="CS249" i="9"/>
  <c r="CS239" i="9"/>
  <c r="CR239" i="9"/>
  <c r="CS236" i="9"/>
  <c r="CR236" i="9"/>
  <c r="CS223" i="9"/>
  <c r="CS208" i="9"/>
  <c r="CR208" i="9"/>
  <c r="CS182" i="9"/>
  <c r="CR182" i="9"/>
  <c r="CS168" i="9"/>
  <c r="CR168" i="9"/>
  <c r="CS166" i="9"/>
  <c r="CR166" i="9"/>
  <c r="CS137" i="9"/>
  <c r="CR137" i="9"/>
  <c r="CS100" i="9"/>
  <c r="CR100" i="9"/>
  <c r="CS88" i="9"/>
  <c r="CR88" i="9"/>
  <c r="CS64" i="9"/>
  <c r="CR64" i="9"/>
  <c r="BE64" i="9"/>
  <c r="CS58" i="9"/>
  <c r="CR58" i="9"/>
  <c r="BE58" i="9"/>
  <c r="CS48" i="9"/>
  <c r="CR48" i="9"/>
  <c r="CS38" i="9"/>
  <c r="CR38" i="9"/>
  <c r="BE38" i="9"/>
  <c r="CS34" i="9"/>
  <c r="CR34" i="9"/>
  <c r="CS11" i="9"/>
  <c r="CR11" i="9"/>
  <c r="CT236" i="9" l="1"/>
  <c r="CT288" i="9"/>
  <c r="CT297" i="9"/>
  <c r="CT366" i="9"/>
  <c r="CT372" i="9"/>
  <c r="CT475" i="9"/>
  <c r="CT562" i="9"/>
  <c r="CT571" i="9"/>
  <c r="CT581" i="9"/>
  <c r="CT683" i="9"/>
  <c r="CT88" i="9"/>
  <c r="CT137" i="9"/>
  <c r="CT168" i="9"/>
  <c r="CT208" i="9"/>
  <c r="CT262" i="9"/>
  <c r="CT282" i="9"/>
  <c r="CT305" i="9"/>
  <c r="CT314" i="9"/>
  <c r="CT330" i="9"/>
  <c r="CT34" i="9"/>
  <c r="CT58" i="9"/>
  <c r="CT48" i="9"/>
  <c r="CT239" i="9"/>
  <c r="CT293" i="9"/>
  <c r="CT376" i="9"/>
  <c r="CT472" i="9"/>
  <c r="CT478" i="9"/>
  <c r="CT576" i="9"/>
  <c r="CT586" i="9"/>
  <c r="CT672" i="9"/>
  <c r="CT11" i="9"/>
  <c r="CT100" i="9"/>
  <c r="CT166" i="9"/>
  <c r="CT182" i="9"/>
  <c r="CT270" i="9"/>
  <c r="CT300" i="9"/>
  <c r="CT309" i="9"/>
  <c r="CT321" i="9"/>
  <c r="CT327" i="9"/>
  <c r="CT428" i="9"/>
  <c r="CT436" i="9"/>
  <c r="CT523" i="9"/>
  <c r="CT628" i="9"/>
  <c r="CT648" i="9"/>
  <c r="CT567" i="9"/>
  <c r="CT517" i="9"/>
  <c r="CT38" i="9"/>
  <c r="CT324" i="9"/>
  <c r="CT369" i="9"/>
  <c r="CT425" i="9"/>
  <c r="CT431" i="9"/>
  <c r="CT481" i="9"/>
  <c r="CT520" i="9"/>
  <c r="CT526" i="9"/>
  <c r="CT601" i="9"/>
  <c r="CT632" i="9"/>
  <c r="CT64" i="9"/>
  <c r="DS672" i="9" l="1"/>
  <c r="CY672" i="9"/>
  <c r="CE672" i="9"/>
  <c r="BK672" i="9"/>
  <c r="AQ672" i="9"/>
  <c r="W672" i="9"/>
  <c r="W606" i="9"/>
  <c r="W562" i="9"/>
  <c r="W526" i="9"/>
  <c r="W496" i="9"/>
  <c r="W481" i="9"/>
  <c r="W412" i="9"/>
  <c r="W404" i="9"/>
  <c r="W376" i="9"/>
  <c r="W372" i="9"/>
  <c r="AQ369" i="9"/>
  <c r="W353" i="9"/>
  <c r="W345" i="9"/>
  <c r="W330" i="9"/>
  <c r="W327" i="9"/>
  <c r="W324" i="9"/>
  <c r="W321" i="9"/>
  <c r="DS314" i="9"/>
  <c r="CY314" i="9"/>
  <c r="CE314" i="9"/>
  <c r="BK314" i="9"/>
  <c r="AQ314" i="9"/>
  <c r="W314" i="9"/>
  <c r="W309" i="9"/>
  <c r="W305" i="9"/>
  <c r="W300" i="9"/>
  <c r="W297" i="9"/>
  <c r="W293" i="9"/>
  <c r="DS288" i="9"/>
  <c r="CY288" i="9"/>
  <c r="CE288" i="9"/>
  <c r="BK288" i="9"/>
  <c r="AQ288" i="9"/>
  <c r="W288" i="9"/>
  <c r="W282" i="9"/>
  <c r="W270" i="9"/>
  <c r="DS262" i="9"/>
  <c r="CY262" i="9"/>
  <c r="CE262" i="9"/>
  <c r="BK262" i="9"/>
  <c r="AQ262" i="9"/>
  <c r="W262" i="9"/>
  <c r="W249" i="9"/>
  <c r="W242" i="9"/>
  <c r="W239" i="9"/>
  <c r="W236" i="9"/>
  <c r="W223" i="9"/>
  <c r="W215" i="9"/>
  <c r="AQ208" i="9"/>
  <c r="W208" i="9"/>
  <c r="W182" i="9"/>
  <c r="W168" i="9"/>
  <c r="W137" i="9"/>
  <c r="W100" i="9"/>
  <c r="W88" i="9"/>
  <c r="W64" i="9"/>
  <c r="W58" i="9"/>
  <c r="BK48" i="9"/>
  <c r="AQ48" i="9"/>
  <c r="W48" i="9"/>
  <c r="DS38" i="9"/>
  <c r="CY38" i="9"/>
  <c r="CE38" i="9"/>
  <c r="BK38" i="9"/>
  <c r="AQ38" i="9"/>
  <c r="W38" i="9"/>
  <c r="DS34" i="9"/>
  <c r="CY34" i="9"/>
  <c r="CE34" i="9"/>
  <c r="BK34" i="9"/>
  <c r="AQ34" i="9"/>
  <c r="W34" i="9"/>
  <c r="DS11" i="9"/>
  <c r="CY11" i="9"/>
  <c r="CE11" i="9"/>
  <c r="BK11" i="9"/>
  <c r="AQ11" i="9"/>
  <c r="W11" i="9"/>
  <c r="AO11" i="9" s="1"/>
  <c r="BK64" i="9" l="1"/>
  <c r="BK58" i="9"/>
  <c r="GK402" i="9" l="1"/>
  <c r="GB402" i="9"/>
  <c r="GH402" i="9" s="1"/>
  <c r="GA402" i="9"/>
  <c r="GE402" i="9" s="1"/>
  <c r="FU402" i="9"/>
  <c r="FX402" i="9" s="1"/>
  <c r="FK402" i="9"/>
  <c r="FQ402" i="9" s="1"/>
  <c r="FJ402" i="9"/>
  <c r="FN402" i="9" s="1"/>
  <c r="EZ402" i="9"/>
  <c r="FF402" i="9" s="1"/>
  <c r="EY402" i="9"/>
  <c r="FC402" i="9" s="1"/>
  <c r="EO402" i="9"/>
  <c r="EU402" i="9" s="1"/>
  <c r="EN402" i="9"/>
  <c r="ER402" i="9" s="1"/>
  <c r="EF402" i="9"/>
  <c r="EB402" i="9"/>
  <c r="EC402" i="9" s="1"/>
  <c r="DQ402" i="9"/>
  <c r="DN402" i="9"/>
  <c r="DO402" i="9" s="1"/>
  <c r="DL402" i="9"/>
  <c r="CW402" i="9"/>
  <c r="CC402" i="9"/>
  <c r="CA402" i="9"/>
  <c r="BI402" i="9"/>
  <c r="AO402" i="9"/>
  <c r="S402" i="9"/>
  <c r="R402" i="9"/>
  <c r="Q402" i="9"/>
  <c r="P402" i="9"/>
  <c r="O402" i="9"/>
  <c r="N402" i="9"/>
  <c r="M402" i="9"/>
  <c r="EV402" i="9" l="1"/>
  <c r="FG402" i="9"/>
  <c r="FR402" i="9"/>
  <c r="T402" i="9"/>
  <c r="GI402" i="9"/>
  <c r="P134" i="9"/>
  <c r="P133" i="9"/>
  <c r="P132" i="9"/>
  <c r="P131" i="9"/>
  <c r="GN134" i="9"/>
  <c r="GN133" i="9"/>
  <c r="GN132" i="9"/>
  <c r="GN131" i="9"/>
  <c r="EF134" i="9"/>
  <c r="DQ134" i="9"/>
  <c r="EF133" i="9"/>
  <c r="DQ133" i="9"/>
  <c r="EF132" i="9"/>
  <c r="DQ132" i="9"/>
  <c r="EF131" i="9"/>
  <c r="DQ131" i="9"/>
  <c r="CC134" i="9"/>
  <c r="BZ134" i="9"/>
  <c r="CA134" i="9" s="1"/>
  <c r="BY134" i="9"/>
  <c r="CC133" i="9"/>
  <c r="BZ133" i="9"/>
  <c r="CA133" i="9" s="1"/>
  <c r="BY133" i="9"/>
  <c r="CC132" i="9"/>
  <c r="BZ132" i="9"/>
  <c r="CA132" i="9" s="1"/>
  <c r="BY132" i="9"/>
  <c r="CC131" i="9"/>
  <c r="BZ131" i="9"/>
  <c r="CA131" i="9" s="1"/>
  <c r="BY131" i="9"/>
  <c r="M134" i="9"/>
  <c r="M133" i="9"/>
  <c r="M132" i="9"/>
  <c r="M131" i="9"/>
  <c r="GN689" i="9" l="1"/>
  <c r="B689" i="9" s="1"/>
  <c r="GN690" i="9"/>
  <c r="B690" i="9" s="1"/>
  <c r="GN691" i="9"/>
  <c r="GN692" i="9"/>
  <c r="GN10" i="9"/>
  <c r="B10" i="9" s="1"/>
  <c r="DL59" i="9" l="1"/>
  <c r="DN59" i="9"/>
  <c r="S10" i="9" l="1"/>
  <c r="R10" i="9"/>
  <c r="Q10" i="9"/>
  <c r="P10" i="9"/>
  <c r="O10" i="9"/>
  <c r="N10" i="9"/>
  <c r="EB495" i="9" l="1"/>
  <c r="DN164" i="9"/>
  <c r="DL164" i="9"/>
  <c r="DL137" i="9" s="1"/>
  <c r="DN137" i="9" s="1"/>
  <c r="EB165" i="9"/>
  <c r="EC165" i="9" s="1"/>
  <c r="ED165" i="9" s="1"/>
  <c r="EB164" i="9"/>
  <c r="EB206" i="9"/>
  <c r="EC206" i="9" s="1"/>
  <c r="ED206" i="9" s="1"/>
  <c r="EB205" i="9"/>
  <c r="EC205" i="9" s="1"/>
  <c r="EB204" i="9"/>
  <c r="EC204" i="9" s="1"/>
  <c r="EB203" i="9"/>
  <c r="EC203" i="9" s="1"/>
  <c r="EB202" i="9"/>
  <c r="EC202" i="9" s="1"/>
  <c r="EB201" i="9"/>
  <c r="EC201" i="9" s="1"/>
  <c r="EB200" i="9"/>
  <c r="EC200" i="9" s="1"/>
  <c r="EB199" i="9"/>
  <c r="EC199" i="9" s="1"/>
  <c r="EB198" i="9"/>
  <c r="EC198" i="9" s="1"/>
  <c r="EB197" i="9"/>
  <c r="EC197" i="9" s="1"/>
  <c r="EB196" i="9"/>
  <c r="EC196" i="9" s="1"/>
  <c r="EB195" i="9"/>
  <c r="EC195" i="9" s="1"/>
  <c r="EB194" i="9"/>
  <c r="EC194" i="9" s="1"/>
  <c r="EB191" i="9"/>
  <c r="EC191" i="9" s="1"/>
  <c r="ED191" i="9" s="1"/>
  <c r="EB190" i="9"/>
  <c r="EC190" i="9" s="1"/>
  <c r="EB189" i="9"/>
  <c r="EC189" i="9" s="1"/>
  <c r="EB188" i="9"/>
  <c r="EC188" i="9" s="1"/>
  <c r="EB187" i="9"/>
  <c r="EC187" i="9" s="1"/>
  <c r="EB186" i="9"/>
  <c r="EC186" i="9" s="1"/>
  <c r="EB185" i="9"/>
  <c r="EC185" i="9" s="1"/>
  <c r="EB184" i="9"/>
  <c r="EC184" i="9" s="1"/>
  <c r="ED184" i="9" s="1"/>
  <c r="EB183" i="9"/>
  <c r="EB341" i="9"/>
  <c r="EC341" i="9" s="1"/>
  <c r="ED341" i="9" s="1"/>
  <c r="EB340" i="9"/>
  <c r="EC340" i="9" s="1"/>
  <c r="ED340" i="9" s="1"/>
  <c r="EB339" i="9"/>
  <c r="EC339" i="9" s="1"/>
  <c r="ED339" i="9" s="1"/>
  <c r="EB338" i="9"/>
  <c r="EC338" i="9" s="1"/>
  <c r="ED338" i="9" s="1"/>
  <c r="EB337" i="9"/>
  <c r="EC337" i="9" s="1"/>
  <c r="ED337" i="9" s="1"/>
  <c r="EB336" i="9"/>
  <c r="EC336" i="9" s="1"/>
  <c r="ED336" i="9" s="1"/>
  <c r="EB335" i="9"/>
  <c r="EC335" i="9" s="1"/>
  <c r="ED335" i="9" s="1"/>
  <c r="EB334" i="9"/>
  <c r="EC334" i="9" s="1"/>
  <c r="EB333" i="9"/>
  <c r="EC333" i="9" s="1"/>
  <c r="ED333" i="9" s="1"/>
  <c r="EB332" i="9"/>
  <c r="EC332" i="9" s="1"/>
  <c r="ED332" i="9" s="1"/>
  <c r="EB331" i="9"/>
  <c r="EB382" i="9"/>
  <c r="EC382" i="9" s="1"/>
  <c r="ED382" i="9" s="1"/>
  <c r="EB381" i="9"/>
  <c r="EC381" i="9" s="1"/>
  <c r="ED381" i="9" s="1"/>
  <c r="EB380" i="9"/>
  <c r="EC380" i="9" s="1"/>
  <c r="ED380" i="9" s="1"/>
  <c r="EB379" i="9"/>
  <c r="EC379" i="9" s="1"/>
  <c r="ED379" i="9" s="1"/>
  <c r="EB378" i="9"/>
  <c r="EC378" i="9" s="1"/>
  <c r="ED378" i="9" s="1"/>
  <c r="EB377" i="9"/>
  <c r="EB440" i="9"/>
  <c r="EC440" i="9" s="1"/>
  <c r="ED440" i="9" s="1"/>
  <c r="EB439" i="9"/>
  <c r="EC439" i="9" s="1"/>
  <c r="ED439" i="9" s="1"/>
  <c r="EB438" i="9"/>
  <c r="EC438" i="9" s="1"/>
  <c r="ED438" i="9" s="1"/>
  <c r="EB437" i="9"/>
  <c r="EB485" i="9"/>
  <c r="EC485" i="9" s="1"/>
  <c r="ED485" i="9" s="1"/>
  <c r="EB484" i="9"/>
  <c r="EC484" i="9" s="1"/>
  <c r="ED484" i="9" s="1"/>
  <c r="EB483" i="9"/>
  <c r="EC483" i="9" s="1"/>
  <c r="EB482" i="9"/>
  <c r="EB530" i="9"/>
  <c r="EC530" i="9" s="1"/>
  <c r="ED530" i="9" s="1"/>
  <c r="EB529" i="9"/>
  <c r="EC529" i="9" s="1"/>
  <c r="ED529" i="9" s="1"/>
  <c r="EB528" i="9"/>
  <c r="EC528" i="9" s="1"/>
  <c r="ED528" i="9" s="1"/>
  <c r="EB527" i="9"/>
  <c r="EB590" i="9"/>
  <c r="EC590" i="9" s="1"/>
  <c r="ED590" i="9" s="1"/>
  <c r="EB589" i="9"/>
  <c r="EC589" i="9" s="1"/>
  <c r="ED589" i="9" s="1"/>
  <c r="EB588" i="9"/>
  <c r="EC588" i="9" s="1"/>
  <c r="ED588" i="9" s="1"/>
  <c r="EB587" i="9"/>
  <c r="EB636" i="9"/>
  <c r="EC636" i="9" s="1"/>
  <c r="ED636" i="9" s="1"/>
  <c r="EB635" i="9"/>
  <c r="EC635" i="9" s="1"/>
  <c r="ED635" i="9" s="1"/>
  <c r="EB634" i="9"/>
  <c r="EC634" i="9" s="1"/>
  <c r="ED634" i="9" s="1"/>
  <c r="EB633" i="9"/>
  <c r="W683" i="9"/>
  <c r="W369" i="9"/>
  <c r="W366" i="9"/>
  <c r="O369" i="9"/>
  <c r="BK369" i="9"/>
  <c r="P369" i="9" s="1"/>
  <c r="CE369" i="9"/>
  <c r="Q369" i="9" s="1"/>
  <c r="CY369" i="9"/>
  <c r="R369" i="9" s="1"/>
  <c r="DS369" i="9"/>
  <c r="S369" i="9" s="1"/>
  <c r="DS372" i="9"/>
  <c r="S372" i="9" s="1"/>
  <c r="AQ366" i="9"/>
  <c r="O366" i="9" s="1"/>
  <c r="BK366" i="9"/>
  <c r="P366" i="9" s="1"/>
  <c r="CE366" i="9"/>
  <c r="Q366" i="9" s="1"/>
  <c r="CY366" i="9"/>
  <c r="R366" i="9" s="1"/>
  <c r="DS366" i="9"/>
  <c r="S366" i="9" s="1"/>
  <c r="EC633" i="9" l="1"/>
  <c r="ED633" i="9" s="1"/>
  <c r="EC587" i="9"/>
  <c r="ED587" i="9" s="1"/>
  <c r="EC527" i="9"/>
  <c r="ED527" i="9" s="1"/>
  <c r="EC482" i="9"/>
  <c r="ED482" i="9" s="1"/>
  <c r="EC437" i="9"/>
  <c r="ED437" i="9" s="1"/>
  <c r="EC377" i="9"/>
  <c r="ED377" i="9" s="1"/>
  <c r="EC183" i="9"/>
  <c r="ED183" i="9" s="1"/>
  <c r="EC331" i="9"/>
  <c r="ED331" i="9" s="1"/>
  <c r="EC164" i="9"/>
  <c r="ED164" i="9" s="1"/>
  <c r="EB137" i="9"/>
  <c r="M369" i="9"/>
  <c r="N369" i="9"/>
  <c r="N683" i="9"/>
  <c r="N366" i="9"/>
  <c r="M366" i="9"/>
  <c r="W659" i="9"/>
  <c r="W651" i="9"/>
  <c r="W648" i="9"/>
  <c r="W632" i="9"/>
  <c r="W628" i="9"/>
  <c r="W614" i="9"/>
  <c r="W601" i="9"/>
  <c r="W586" i="9"/>
  <c r="W581" i="9"/>
  <c r="W576" i="9"/>
  <c r="W571" i="9"/>
  <c r="W567" i="9"/>
  <c r="W549" i="9"/>
  <c r="W541" i="9"/>
  <c r="W523" i="9"/>
  <c r="W520" i="9"/>
  <c r="W517" i="9"/>
  <c r="W504" i="9"/>
  <c r="W478" i="9"/>
  <c r="W475" i="9"/>
  <c r="W472" i="9"/>
  <c r="W459" i="9"/>
  <c r="W451" i="9"/>
  <c r="W436" i="9"/>
  <c r="W431" i="9"/>
  <c r="W428" i="9"/>
  <c r="W425" i="9"/>
  <c r="W166" i="9"/>
  <c r="N64" i="9"/>
  <c r="N58" i="9"/>
  <c r="N48" i="9"/>
  <c r="N38" i="9"/>
  <c r="N11" i="9"/>
  <c r="AQ683" i="9"/>
  <c r="O683" i="9" s="1"/>
  <c r="O672" i="9"/>
  <c r="AQ659" i="9"/>
  <c r="O659" i="9" s="1"/>
  <c r="AQ651" i="9"/>
  <c r="O651" i="9" s="1"/>
  <c r="AQ648" i="9"/>
  <c r="O648" i="9" s="1"/>
  <c r="AQ632" i="9"/>
  <c r="O632" i="9" s="1"/>
  <c r="AQ628" i="9"/>
  <c r="O628" i="9" s="1"/>
  <c r="AQ614" i="9"/>
  <c r="O614" i="9" s="1"/>
  <c r="AQ606" i="9"/>
  <c r="O606" i="9" s="1"/>
  <c r="AQ601" i="9"/>
  <c r="O601" i="9" s="1"/>
  <c r="AQ586" i="9"/>
  <c r="O586" i="9" s="1"/>
  <c r="AQ581" i="9"/>
  <c r="O581" i="9" s="1"/>
  <c r="AQ576" i="9"/>
  <c r="O576" i="9" s="1"/>
  <c r="AQ571" i="9"/>
  <c r="O571" i="9" s="1"/>
  <c r="AQ567" i="9"/>
  <c r="O567" i="9" s="1"/>
  <c r="AQ562" i="9"/>
  <c r="O562" i="9" s="1"/>
  <c r="AQ549" i="9"/>
  <c r="O549" i="9" s="1"/>
  <c r="AQ541" i="9"/>
  <c r="O541" i="9" s="1"/>
  <c r="AQ526" i="9"/>
  <c r="O526" i="9" s="1"/>
  <c r="AQ523" i="9"/>
  <c r="O523" i="9" s="1"/>
  <c r="AQ520" i="9"/>
  <c r="O520" i="9" s="1"/>
  <c r="AQ517" i="9"/>
  <c r="O517" i="9" s="1"/>
  <c r="AQ504" i="9"/>
  <c r="O504" i="9" s="1"/>
  <c r="AQ496" i="9"/>
  <c r="O496" i="9" s="1"/>
  <c r="AQ481" i="9"/>
  <c r="O481" i="9" s="1"/>
  <c r="AQ478" i="9"/>
  <c r="O478" i="9" s="1"/>
  <c r="AQ475" i="9"/>
  <c r="O475" i="9" s="1"/>
  <c r="AQ472" i="9"/>
  <c r="O472" i="9" s="1"/>
  <c r="AQ459" i="9"/>
  <c r="O459" i="9" s="1"/>
  <c r="AQ451" i="9"/>
  <c r="O451" i="9" s="1"/>
  <c r="AQ436" i="9"/>
  <c r="O436" i="9" s="1"/>
  <c r="AQ431" i="9"/>
  <c r="O431" i="9" s="1"/>
  <c r="AQ428" i="9"/>
  <c r="O428" i="9" s="1"/>
  <c r="AQ425" i="9"/>
  <c r="O425" i="9" s="1"/>
  <c r="AQ412" i="9"/>
  <c r="O412" i="9" s="1"/>
  <c r="AQ404" i="9"/>
  <c r="O404" i="9" s="1"/>
  <c r="AQ376" i="9"/>
  <c r="O376" i="9" s="1"/>
  <c r="AQ372" i="9"/>
  <c r="O372" i="9" s="1"/>
  <c r="AQ353" i="9"/>
  <c r="O353" i="9" s="1"/>
  <c r="AQ345" i="9"/>
  <c r="O345" i="9" s="1"/>
  <c r="AQ330" i="9"/>
  <c r="O330" i="9" s="1"/>
  <c r="AQ327" i="9"/>
  <c r="O327" i="9" s="1"/>
  <c r="AQ324" i="9"/>
  <c r="O324" i="9" s="1"/>
  <c r="AQ321" i="9"/>
  <c r="O321" i="9" s="1"/>
  <c r="O314" i="9"/>
  <c r="AQ309" i="9"/>
  <c r="O309" i="9" s="1"/>
  <c r="AQ305" i="9"/>
  <c r="O305" i="9" s="1"/>
  <c r="AQ300" i="9"/>
  <c r="O300" i="9" s="1"/>
  <c r="AQ297" i="9"/>
  <c r="O297" i="9" s="1"/>
  <c r="AQ293" i="9"/>
  <c r="O293" i="9" s="1"/>
  <c r="O288" i="9"/>
  <c r="AQ282" i="9"/>
  <c r="O282" i="9" s="1"/>
  <c r="AQ270" i="9"/>
  <c r="O270" i="9" s="1"/>
  <c r="O262" i="9"/>
  <c r="AQ249" i="9"/>
  <c r="O249" i="9" s="1"/>
  <c r="AQ242" i="9"/>
  <c r="AQ236" i="9"/>
  <c r="O236" i="9" s="1"/>
  <c r="AQ223" i="9"/>
  <c r="O223" i="9" s="1"/>
  <c r="AQ215" i="9"/>
  <c r="O215" i="9" s="1"/>
  <c r="O208" i="9"/>
  <c r="AQ182" i="9"/>
  <c r="O182" i="9" s="1"/>
  <c r="AQ168" i="9"/>
  <c r="O168" i="9" s="1"/>
  <c r="AQ166" i="9"/>
  <c r="O166" i="9" s="1"/>
  <c r="AQ137" i="9"/>
  <c r="O137" i="9" s="1"/>
  <c r="AQ100" i="9"/>
  <c r="O100" i="9" s="1"/>
  <c r="AQ88" i="9"/>
  <c r="O88" i="9" s="1"/>
  <c r="AQ64" i="9"/>
  <c r="O64" i="9" s="1"/>
  <c r="AQ58" i="9"/>
  <c r="O58" i="9" s="1"/>
  <c r="O48" i="9"/>
  <c r="O38" i="9"/>
  <c r="O34" i="9"/>
  <c r="O11" i="9"/>
  <c r="BK683" i="9"/>
  <c r="P683" i="9" s="1"/>
  <c r="P672" i="9"/>
  <c r="BK659" i="9"/>
  <c r="P659" i="9" s="1"/>
  <c r="BK651" i="9"/>
  <c r="P651" i="9" s="1"/>
  <c r="BK648" i="9"/>
  <c r="P648" i="9" s="1"/>
  <c r="BK632" i="9"/>
  <c r="P632" i="9" s="1"/>
  <c r="BK628" i="9"/>
  <c r="P628" i="9" s="1"/>
  <c r="BK614" i="9"/>
  <c r="P614" i="9" s="1"/>
  <c r="BK606" i="9"/>
  <c r="P606" i="9" s="1"/>
  <c r="BK601" i="9"/>
  <c r="P601" i="9" s="1"/>
  <c r="BK586" i="9"/>
  <c r="P586" i="9" s="1"/>
  <c r="BK581" i="9"/>
  <c r="P581" i="9" s="1"/>
  <c r="BK576" i="9"/>
  <c r="P576" i="9" s="1"/>
  <c r="BK571" i="9"/>
  <c r="P571" i="9" s="1"/>
  <c r="BK567" i="9"/>
  <c r="P567" i="9" s="1"/>
  <c r="BK562" i="9"/>
  <c r="P562" i="9" s="1"/>
  <c r="BK549" i="9"/>
  <c r="P549" i="9" s="1"/>
  <c r="BK541" i="9"/>
  <c r="P541" i="9" s="1"/>
  <c r="BK526" i="9"/>
  <c r="P526" i="9" s="1"/>
  <c r="BK523" i="9"/>
  <c r="P523" i="9" s="1"/>
  <c r="BK520" i="9"/>
  <c r="P520" i="9" s="1"/>
  <c r="BK517" i="9"/>
  <c r="P517" i="9" s="1"/>
  <c r="BK504" i="9"/>
  <c r="P504" i="9" s="1"/>
  <c r="BK496" i="9"/>
  <c r="P496" i="9" s="1"/>
  <c r="BK481" i="9"/>
  <c r="P481" i="9" s="1"/>
  <c r="BK478" i="9"/>
  <c r="P478" i="9" s="1"/>
  <c r="BK475" i="9"/>
  <c r="P475" i="9" s="1"/>
  <c r="BK472" i="9"/>
  <c r="P472" i="9" s="1"/>
  <c r="BK459" i="9"/>
  <c r="P459" i="9" s="1"/>
  <c r="BK451" i="9"/>
  <c r="P451" i="9" s="1"/>
  <c r="BK436" i="9"/>
  <c r="P436" i="9" s="1"/>
  <c r="BK431" i="9"/>
  <c r="P431" i="9" s="1"/>
  <c r="BK428" i="9"/>
  <c r="P428" i="9" s="1"/>
  <c r="BK425" i="9"/>
  <c r="P425" i="9" s="1"/>
  <c r="BK412" i="9"/>
  <c r="P412" i="9" s="1"/>
  <c r="BK404" i="9"/>
  <c r="P404" i="9" s="1"/>
  <c r="BK376" i="9"/>
  <c r="P376" i="9" s="1"/>
  <c r="BK372" i="9"/>
  <c r="P372" i="9" s="1"/>
  <c r="BK353" i="9"/>
  <c r="P353" i="9" s="1"/>
  <c r="BK345" i="9"/>
  <c r="P345" i="9" s="1"/>
  <c r="BK330" i="9"/>
  <c r="P330" i="9" s="1"/>
  <c r="BK327" i="9"/>
  <c r="P327" i="9" s="1"/>
  <c r="BK324" i="9"/>
  <c r="P324" i="9" s="1"/>
  <c r="BK321" i="9"/>
  <c r="P321" i="9" s="1"/>
  <c r="P314" i="9"/>
  <c r="BK309" i="9"/>
  <c r="P309" i="9" s="1"/>
  <c r="BK305" i="9"/>
  <c r="P305" i="9" s="1"/>
  <c r="BK300" i="9"/>
  <c r="P300" i="9" s="1"/>
  <c r="BK297" i="9"/>
  <c r="P297" i="9" s="1"/>
  <c r="BK293" i="9"/>
  <c r="P293" i="9" s="1"/>
  <c r="P288" i="9"/>
  <c r="BK282" i="9"/>
  <c r="P282" i="9" s="1"/>
  <c r="BK270" i="9"/>
  <c r="P270" i="9" s="1"/>
  <c r="P262" i="9"/>
  <c r="BK249" i="9"/>
  <c r="P249" i="9" s="1"/>
  <c r="BK242" i="9"/>
  <c r="BK236" i="9"/>
  <c r="P236" i="9" s="1"/>
  <c r="BK223" i="9"/>
  <c r="P223" i="9" s="1"/>
  <c r="BK215" i="9"/>
  <c r="P215" i="9" s="1"/>
  <c r="BK208" i="9"/>
  <c r="P208" i="9" s="1"/>
  <c r="BK182" i="9"/>
  <c r="P182" i="9" s="1"/>
  <c r="BK168" i="9"/>
  <c r="P168" i="9" s="1"/>
  <c r="BK166" i="9"/>
  <c r="P166" i="9" s="1"/>
  <c r="BK137" i="9"/>
  <c r="P137" i="9" s="1"/>
  <c r="BK100" i="9"/>
  <c r="P100" i="9" s="1"/>
  <c r="BK88" i="9"/>
  <c r="P88" i="9" s="1"/>
  <c r="P64" i="9"/>
  <c r="P58" i="9"/>
  <c r="P48" i="9"/>
  <c r="P38" i="9"/>
  <c r="P34" i="9"/>
  <c r="P11" i="9"/>
  <c r="CE683" i="9"/>
  <c r="Q683" i="9" s="1"/>
  <c r="Q672" i="9"/>
  <c r="CE659" i="9"/>
  <c r="Q659" i="9" s="1"/>
  <c r="CE651" i="9"/>
  <c r="Q651" i="9" s="1"/>
  <c r="CE648" i="9"/>
  <c r="Q648" i="9" s="1"/>
  <c r="CE632" i="9"/>
  <c r="Q632" i="9" s="1"/>
  <c r="CE628" i="9"/>
  <c r="Q628" i="9" s="1"/>
  <c r="CE614" i="9"/>
  <c r="Q614" i="9" s="1"/>
  <c r="CE606" i="9"/>
  <c r="Q606" i="9" s="1"/>
  <c r="CE601" i="9"/>
  <c r="Q601" i="9" s="1"/>
  <c r="CE586" i="9"/>
  <c r="Q586" i="9" s="1"/>
  <c r="CE581" i="9"/>
  <c r="Q581" i="9" s="1"/>
  <c r="CE576" i="9"/>
  <c r="Q576" i="9" s="1"/>
  <c r="CE571" i="9"/>
  <c r="Q571" i="9" s="1"/>
  <c r="CE567" i="9"/>
  <c r="Q567" i="9" s="1"/>
  <c r="CE562" i="9"/>
  <c r="Q562" i="9" s="1"/>
  <c r="CE549" i="9"/>
  <c r="Q549" i="9" s="1"/>
  <c r="CE541" i="9"/>
  <c r="Q541" i="9" s="1"/>
  <c r="CE526" i="9"/>
  <c r="Q526" i="9" s="1"/>
  <c r="CE523" i="9"/>
  <c r="Q523" i="9" s="1"/>
  <c r="CE520" i="9"/>
  <c r="Q520" i="9" s="1"/>
  <c r="CE517" i="9"/>
  <c r="Q517" i="9" s="1"/>
  <c r="CE504" i="9"/>
  <c r="Q504" i="9" s="1"/>
  <c r="CE496" i="9"/>
  <c r="Q496" i="9" s="1"/>
  <c r="CE481" i="9"/>
  <c r="Q481" i="9" s="1"/>
  <c r="CE478" i="9"/>
  <c r="Q478" i="9" s="1"/>
  <c r="CE475" i="9"/>
  <c r="Q475" i="9" s="1"/>
  <c r="CE472" i="9"/>
  <c r="Q472" i="9" s="1"/>
  <c r="CE459" i="9"/>
  <c r="Q459" i="9" s="1"/>
  <c r="CE451" i="9"/>
  <c r="Q451" i="9" s="1"/>
  <c r="CE436" i="9"/>
  <c r="Q436" i="9" s="1"/>
  <c r="CE431" i="9"/>
  <c r="Q431" i="9" s="1"/>
  <c r="CE428" i="9"/>
  <c r="Q428" i="9" s="1"/>
  <c r="CE425" i="9"/>
  <c r="Q425" i="9" s="1"/>
  <c r="CE412" i="9"/>
  <c r="Q412" i="9" s="1"/>
  <c r="CE404" i="9"/>
  <c r="Q404" i="9" s="1"/>
  <c r="CE376" i="9"/>
  <c r="Q376" i="9" s="1"/>
  <c r="CE372" i="9"/>
  <c r="Q372" i="9" s="1"/>
  <c r="CE353" i="9"/>
  <c r="Q353" i="9" s="1"/>
  <c r="CE345" i="9"/>
  <c r="Q345" i="9" s="1"/>
  <c r="CE330" i="9"/>
  <c r="Q330" i="9" s="1"/>
  <c r="CE327" i="9"/>
  <c r="Q327" i="9" s="1"/>
  <c r="CE324" i="9"/>
  <c r="Q324" i="9" s="1"/>
  <c r="CE321" i="9"/>
  <c r="Q321" i="9" s="1"/>
  <c r="Q314" i="9"/>
  <c r="CE309" i="9"/>
  <c r="Q309" i="9" s="1"/>
  <c r="CE305" i="9"/>
  <c r="Q305" i="9" s="1"/>
  <c r="CE300" i="9"/>
  <c r="Q300" i="9" s="1"/>
  <c r="CE297" i="9"/>
  <c r="Q297" i="9" s="1"/>
  <c r="CE293" i="9"/>
  <c r="Q293" i="9" s="1"/>
  <c r="Q288" i="9"/>
  <c r="CE282" i="9"/>
  <c r="Q282" i="9" s="1"/>
  <c r="CE270" i="9"/>
  <c r="Q270" i="9" s="1"/>
  <c r="Q262" i="9"/>
  <c r="CE249" i="9"/>
  <c r="Q249" i="9" s="1"/>
  <c r="CE242" i="9"/>
  <c r="CE236" i="9"/>
  <c r="Q236" i="9" s="1"/>
  <c r="CE223" i="9"/>
  <c r="Q223" i="9" s="1"/>
  <c r="CE215" i="9"/>
  <c r="Q215" i="9" s="1"/>
  <c r="CE208" i="9"/>
  <c r="Q208" i="9" s="1"/>
  <c r="CE182" i="9"/>
  <c r="Q182" i="9" s="1"/>
  <c r="CE168" i="9"/>
  <c r="Q168" i="9" s="1"/>
  <c r="CE166" i="9"/>
  <c r="Q166" i="9" s="1"/>
  <c r="CE137" i="9"/>
  <c r="Q137" i="9" s="1"/>
  <c r="CE100" i="9"/>
  <c r="Q100" i="9" s="1"/>
  <c r="CE88" i="9"/>
  <c r="Q88" i="9" s="1"/>
  <c r="CE64" i="9"/>
  <c r="Q64" i="9" s="1"/>
  <c r="CE58" i="9"/>
  <c r="Q58" i="9" s="1"/>
  <c r="CE48" i="9"/>
  <c r="Q48" i="9" s="1"/>
  <c r="Q38" i="9"/>
  <c r="Q34" i="9"/>
  <c r="Q11" i="9"/>
  <c r="CY683" i="9"/>
  <c r="R683" i="9" s="1"/>
  <c r="R672" i="9"/>
  <c r="CY659" i="9"/>
  <c r="R659" i="9" s="1"/>
  <c r="CY651" i="9"/>
  <c r="R651" i="9" s="1"/>
  <c r="CY648" i="9"/>
  <c r="R648" i="9" s="1"/>
  <c r="CY632" i="9"/>
  <c r="R632" i="9" s="1"/>
  <c r="CY628" i="9"/>
  <c r="R628" i="9" s="1"/>
  <c r="CY614" i="9"/>
  <c r="R614" i="9" s="1"/>
  <c r="CY606" i="9"/>
  <c r="R606" i="9" s="1"/>
  <c r="CY601" i="9"/>
  <c r="R601" i="9" s="1"/>
  <c r="CY586" i="9"/>
  <c r="R586" i="9" s="1"/>
  <c r="CY581" i="9"/>
  <c r="R581" i="9" s="1"/>
  <c r="CY576" i="9"/>
  <c r="R576" i="9" s="1"/>
  <c r="CY571" i="9"/>
  <c r="R571" i="9" s="1"/>
  <c r="CY567" i="9"/>
  <c r="R567" i="9" s="1"/>
  <c r="CY562" i="9"/>
  <c r="R562" i="9" s="1"/>
  <c r="CY549" i="9"/>
  <c r="R549" i="9" s="1"/>
  <c r="CY541" i="9"/>
  <c r="R541" i="9" s="1"/>
  <c r="CY526" i="9"/>
  <c r="R526" i="9" s="1"/>
  <c r="CY523" i="9"/>
  <c r="R523" i="9" s="1"/>
  <c r="CY520" i="9"/>
  <c r="R520" i="9" s="1"/>
  <c r="CY517" i="9"/>
  <c r="R517" i="9" s="1"/>
  <c r="CY504" i="9"/>
  <c r="R504" i="9" s="1"/>
  <c r="CY496" i="9"/>
  <c r="R496" i="9" s="1"/>
  <c r="CY481" i="9"/>
  <c r="R481" i="9" s="1"/>
  <c r="CY478" i="9"/>
  <c r="R478" i="9" s="1"/>
  <c r="CY475" i="9"/>
  <c r="R475" i="9" s="1"/>
  <c r="CY472" i="9"/>
  <c r="R472" i="9" s="1"/>
  <c r="CY459" i="9"/>
  <c r="R459" i="9" s="1"/>
  <c r="CY451" i="9"/>
  <c r="R451" i="9" s="1"/>
  <c r="CY436" i="9"/>
  <c r="R436" i="9" s="1"/>
  <c r="CY431" i="9"/>
  <c r="R431" i="9" s="1"/>
  <c r="CY428" i="9"/>
  <c r="R428" i="9" s="1"/>
  <c r="CY425" i="9"/>
  <c r="R425" i="9" s="1"/>
  <c r="CY412" i="9"/>
  <c r="R412" i="9" s="1"/>
  <c r="CY404" i="9"/>
  <c r="R404" i="9" s="1"/>
  <c r="CY376" i="9"/>
  <c r="R376" i="9" s="1"/>
  <c r="CY372" i="9"/>
  <c r="R372" i="9" s="1"/>
  <c r="CY353" i="9"/>
  <c r="R353" i="9" s="1"/>
  <c r="CY345" i="9"/>
  <c r="R345" i="9" s="1"/>
  <c r="CY330" i="9"/>
  <c r="R330" i="9" s="1"/>
  <c r="CY327" i="9"/>
  <c r="R327" i="9" s="1"/>
  <c r="CY324" i="9"/>
  <c r="R324" i="9" s="1"/>
  <c r="CY321" i="9"/>
  <c r="R321" i="9" s="1"/>
  <c r="R314" i="9"/>
  <c r="CY309" i="9"/>
  <c r="R309" i="9" s="1"/>
  <c r="CY305" i="9"/>
  <c r="R305" i="9" s="1"/>
  <c r="CY300" i="9"/>
  <c r="R300" i="9" s="1"/>
  <c r="CY297" i="9"/>
  <c r="R297" i="9" s="1"/>
  <c r="CY293" i="9"/>
  <c r="R293" i="9" s="1"/>
  <c r="R288" i="9"/>
  <c r="CY282" i="9"/>
  <c r="R282" i="9" s="1"/>
  <c r="CY270" i="9"/>
  <c r="R270" i="9" s="1"/>
  <c r="R262" i="9"/>
  <c r="CY249" i="9"/>
  <c r="R249" i="9" s="1"/>
  <c r="CY242" i="9"/>
  <c r="CY236" i="9"/>
  <c r="R236" i="9" s="1"/>
  <c r="CY223" i="9"/>
  <c r="R223" i="9" s="1"/>
  <c r="CY215" i="9"/>
  <c r="R215" i="9" s="1"/>
  <c r="CY208" i="9"/>
  <c r="R208" i="9" s="1"/>
  <c r="CY182" i="9"/>
  <c r="R182" i="9" s="1"/>
  <c r="CY168" i="9"/>
  <c r="R168" i="9" s="1"/>
  <c r="CY166" i="9"/>
  <c r="R166" i="9" s="1"/>
  <c r="CY137" i="9"/>
  <c r="R137" i="9" s="1"/>
  <c r="CY100" i="9"/>
  <c r="R100" i="9" s="1"/>
  <c r="CY88" i="9"/>
  <c r="R88" i="9" s="1"/>
  <c r="CY64" i="9"/>
  <c r="R64" i="9" s="1"/>
  <c r="CY58" i="9"/>
  <c r="R58" i="9" s="1"/>
  <c r="CY48" i="9"/>
  <c r="R48" i="9" s="1"/>
  <c r="R38" i="9"/>
  <c r="R34" i="9"/>
  <c r="R11" i="9"/>
  <c r="DS683" i="9"/>
  <c r="S683" i="9" s="1"/>
  <c r="S672" i="9"/>
  <c r="DS659" i="9"/>
  <c r="S659" i="9" s="1"/>
  <c r="DS651" i="9"/>
  <c r="S651" i="9" s="1"/>
  <c r="DS648" i="9"/>
  <c r="S648" i="9" s="1"/>
  <c r="DS632" i="9"/>
  <c r="S632" i="9" s="1"/>
  <c r="DS628" i="9"/>
  <c r="S628" i="9" s="1"/>
  <c r="DS614" i="9"/>
  <c r="S614" i="9" s="1"/>
  <c r="DS606" i="9"/>
  <c r="S606" i="9" s="1"/>
  <c r="DS601" i="9"/>
  <c r="S601" i="9" s="1"/>
  <c r="DS586" i="9"/>
  <c r="S586" i="9" s="1"/>
  <c r="DS581" i="9"/>
  <c r="S581" i="9" s="1"/>
  <c r="DS576" i="9"/>
  <c r="S576" i="9" s="1"/>
  <c r="DS571" i="9"/>
  <c r="S571" i="9" s="1"/>
  <c r="DS567" i="9"/>
  <c r="S567" i="9" s="1"/>
  <c r="DS562" i="9"/>
  <c r="S562" i="9" s="1"/>
  <c r="DS549" i="9"/>
  <c r="S549" i="9" s="1"/>
  <c r="DS541" i="9"/>
  <c r="S541" i="9" s="1"/>
  <c r="DS526" i="9"/>
  <c r="S526" i="9" s="1"/>
  <c r="DS523" i="9"/>
  <c r="S523" i="9" s="1"/>
  <c r="DS520" i="9"/>
  <c r="S520" i="9" s="1"/>
  <c r="DS517" i="9"/>
  <c r="S517" i="9" s="1"/>
  <c r="DS504" i="9"/>
  <c r="S504" i="9" s="1"/>
  <c r="DS496" i="9"/>
  <c r="S496" i="9" s="1"/>
  <c r="DS481" i="9"/>
  <c r="S481" i="9" s="1"/>
  <c r="DS478" i="9"/>
  <c r="S478" i="9" s="1"/>
  <c r="DS475" i="9"/>
  <c r="S475" i="9" s="1"/>
  <c r="DS472" i="9"/>
  <c r="S472" i="9" s="1"/>
  <c r="DS459" i="9"/>
  <c r="S459" i="9" s="1"/>
  <c r="DS451" i="9"/>
  <c r="S451" i="9" s="1"/>
  <c r="DS436" i="9"/>
  <c r="S436" i="9" s="1"/>
  <c r="DS431" i="9"/>
  <c r="S431" i="9" s="1"/>
  <c r="DS428" i="9"/>
  <c r="S428" i="9" s="1"/>
  <c r="DS425" i="9"/>
  <c r="S425" i="9" s="1"/>
  <c r="DS412" i="9"/>
  <c r="S412" i="9" s="1"/>
  <c r="DS404" i="9"/>
  <c r="S404" i="9" s="1"/>
  <c r="DS376" i="9"/>
  <c r="S376" i="9" s="1"/>
  <c r="DS353" i="9"/>
  <c r="S353" i="9" s="1"/>
  <c r="DS345" i="9"/>
  <c r="S345" i="9" s="1"/>
  <c r="DS330" i="9"/>
  <c r="S330" i="9" s="1"/>
  <c r="DS327" i="9"/>
  <c r="S327" i="9" s="1"/>
  <c r="DS324" i="9"/>
  <c r="S324" i="9" s="1"/>
  <c r="DS321" i="9"/>
  <c r="S321" i="9" s="1"/>
  <c r="S314" i="9"/>
  <c r="DS309" i="9"/>
  <c r="S309" i="9" s="1"/>
  <c r="DS305" i="9"/>
  <c r="S305" i="9" s="1"/>
  <c r="DS300" i="9"/>
  <c r="S300" i="9" s="1"/>
  <c r="DS297" i="9"/>
  <c r="S297" i="9" s="1"/>
  <c r="DS293" i="9"/>
  <c r="S293" i="9" s="1"/>
  <c r="S288" i="9"/>
  <c r="DS270" i="9"/>
  <c r="S270" i="9" s="1"/>
  <c r="DS282" i="9"/>
  <c r="S282" i="9" s="1"/>
  <c r="S262" i="9"/>
  <c r="DS249" i="9"/>
  <c r="S249" i="9" s="1"/>
  <c r="DS242" i="9"/>
  <c r="DS236" i="9"/>
  <c r="S236" i="9" s="1"/>
  <c r="DS223" i="9"/>
  <c r="S223" i="9" s="1"/>
  <c r="DS215" i="9"/>
  <c r="S215" i="9" s="1"/>
  <c r="DS208" i="9"/>
  <c r="S208" i="9" s="1"/>
  <c r="DS182" i="9"/>
  <c r="S182" i="9" s="1"/>
  <c r="DS168" i="9"/>
  <c r="S168" i="9" s="1"/>
  <c r="DS166" i="9"/>
  <c r="S166" i="9" s="1"/>
  <c r="DS137" i="9"/>
  <c r="S137" i="9" s="1"/>
  <c r="DS100" i="9"/>
  <c r="S100" i="9" s="1"/>
  <c r="DS88" i="9"/>
  <c r="S88" i="9" s="1"/>
  <c r="DS64" i="9"/>
  <c r="S64" i="9" s="1"/>
  <c r="S11" i="9"/>
  <c r="S34" i="9"/>
  <c r="EB59" i="9"/>
  <c r="S38" i="9"/>
  <c r="DS48" i="9"/>
  <c r="S48" i="9" s="1"/>
  <c r="DS58" i="9"/>
  <c r="S58" i="9" s="1"/>
  <c r="EF58" i="9"/>
  <c r="EF690" i="9"/>
  <c r="EF689" i="9"/>
  <c r="EF688" i="9"/>
  <c r="EF687" i="9"/>
  <c r="EF686" i="9"/>
  <c r="EF685" i="9"/>
  <c r="EF684" i="9"/>
  <c r="EF683" i="9"/>
  <c r="EF682" i="9"/>
  <c r="EF681" i="9"/>
  <c r="EF680" i="9"/>
  <c r="EF679" i="9"/>
  <c r="EF678" i="9"/>
  <c r="EF677" i="9"/>
  <c r="EF676" i="9"/>
  <c r="EF675" i="9"/>
  <c r="EF674" i="9"/>
  <c r="EF673" i="9"/>
  <c r="EF672" i="9"/>
  <c r="EF671" i="9"/>
  <c r="EF670" i="9"/>
  <c r="EF669" i="9"/>
  <c r="EF668" i="9"/>
  <c r="EF667" i="9"/>
  <c r="EF666" i="9"/>
  <c r="EF665" i="9"/>
  <c r="EF664" i="9"/>
  <c r="EF663" i="9"/>
  <c r="EF662" i="9"/>
  <c r="EF661" i="9"/>
  <c r="EF660" i="9"/>
  <c r="EF659" i="9"/>
  <c r="EF658" i="9"/>
  <c r="EF657" i="9"/>
  <c r="EF656" i="9"/>
  <c r="EF655" i="9"/>
  <c r="EF654" i="9"/>
  <c r="EF653" i="9"/>
  <c r="EF652" i="9"/>
  <c r="EF651" i="9"/>
  <c r="EF650" i="9"/>
  <c r="EF649" i="9"/>
  <c r="EF648" i="9"/>
  <c r="EF647" i="9"/>
  <c r="EF646" i="9"/>
  <c r="EF645" i="9"/>
  <c r="EF644" i="9"/>
  <c r="EF643" i="9"/>
  <c r="EF642" i="9"/>
  <c r="EF641" i="9"/>
  <c r="EF640" i="9"/>
  <c r="EF639" i="9"/>
  <c r="EF638" i="9"/>
  <c r="EF637" i="9"/>
  <c r="EF636" i="9"/>
  <c r="EF635" i="9"/>
  <c r="EF634" i="9"/>
  <c r="EF633" i="9"/>
  <c r="EF632" i="9"/>
  <c r="EF631" i="9"/>
  <c r="EF630" i="9"/>
  <c r="EF629" i="9"/>
  <c r="EF628" i="9"/>
  <c r="EF627" i="9"/>
  <c r="EF626" i="9"/>
  <c r="EF625" i="9"/>
  <c r="EF624" i="9"/>
  <c r="EF623" i="9"/>
  <c r="EF622" i="9"/>
  <c r="EF621" i="9"/>
  <c r="EF620" i="9"/>
  <c r="EF619" i="9"/>
  <c r="EF618" i="9"/>
  <c r="EF617" i="9"/>
  <c r="EF616" i="9"/>
  <c r="EF615" i="9"/>
  <c r="EF614" i="9"/>
  <c r="EF613" i="9"/>
  <c r="EF612" i="9"/>
  <c r="EF611" i="9"/>
  <c r="EF610" i="9"/>
  <c r="EF609" i="9"/>
  <c r="EF608" i="9"/>
  <c r="EF607" i="9"/>
  <c r="EF606" i="9"/>
  <c r="EF605" i="9"/>
  <c r="EF604" i="9"/>
  <c r="EF603" i="9"/>
  <c r="EF602" i="9"/>
  <c r="EF601" i="9"/>
  <c r="EF600" i="9"/>
  <c r="EF599" i="9"/>
  <c r="EF598" i="9"/>
  <c r="EF597" i="9"/>
  <c r="EF596" i="9"/>
  <c r="EF595" i="9"/>
  <c r="EF594" i="9"/>
  <c r="EF593" i="9"/>
  <c r="EF592" i="9"/>
  <c r="EF591" i="9"/>
  <c r="EF590" i="9"/>
  <c r="EF589" i="9"/>
  <c r="EF588" i="9"/>
  <c r="EF587" i="9"/>
  <c r="EF586" i="9"/>
  <c r="EF585" i="9"/>
  <c r="EF584" i="9"/>
  <c r="EF583" i="9"/>
  <c r="EF582" i="9"/>
  <c r="EF581" i="9"/>
  <c r="EF580" i="9"/>
  <c r="EF579" i="9"/>
  <c r="EF578" i="9"/>
  <c r="EF577" i="9"/>
  <c r="EF576" i="9"/>
  <c r="EF575" i="9"/>
  <c r="EF574" i="9"/>
  <c r="EF573" i="9"/>
  <c r="EF572" i="9"/>
  <c r="EF571" i="9"/>
  <c r="EF570" i="9"/>
  <c r="EF569" i="9"/>
  <c r="EF568" i="9"/>
  <c r="EF567" i="9"/>
  <c r="EF566" i="9"/>
  <c r="EF565" i="9"/>
  <c r="EF564" i="9"/>
  <c r="EF563" i="9"/>
  <c r="EF562" i="9"/>
  <c r="EF561" i="9"/>
  <c r="EF560" i="9"/>
  <c r="EF559" i="9"/>
  <c r="EF558" i="9"/>
  <c r="EF557" i="9"/>
  <c r="EF556" i="9"/>
  <c r="EF555" i="9"/>
  <c r="EF554" i="9"/>
  <c r="EF553" i="9"/>
  <c r="EF552" i="9"/>
  <c r="EF551" i="9"/>
  <c r="EF550" i="9"/>
  <c r="EF549" i="9"/>
  <c r="EF548" i="9"/>
  <c r="EF547" i="9"/>
  <c r="EF546" i="9"/>
  <c r="EF545" i="9"/>
  <c r="EF544" i="9"/>
  <c r="EF543" i="9"/>
  <c r="EF542" i="9"/>
  <c r="EF541" i="9"/>
  <c r="EF540" i="9"/>
  <c r="EF539" i="9"/>
  <c r="EF538" i="9"/>
  <c r="EF537" i="9"/>
  <c r="EF536" i="9"/>
  <c r="EF535" i="9"/>
  <c r="EF534" i="9"/>
  <c r="EF533" i="9"/>
  <c r="EF532" i="9"/>
  <c r="EF531" i="9"/>
  <c r="EF530" i="9"/>
  <c r="EF529" i="9"/>
  <c r="EF528" i="9"/>
  <c r="EF527" i="9"/>
  <c r="EF526" i="9"/>
  <c r="EF525" i="9"/>
  <c r="EF524" i="9"/>
  <c r="EF523" i="9"/>
  <c r="EF522" i="9"/>
  <c r="EF521" i="9"/>
  <c r="EF520" i="9"/>
  <c r="EF519" i="9"/>
  <c r="EF518" i="9"/>
  <c r="EF517" i="9"/>
  <c r="EF516" i="9"/>
  <c r="EF515" i="9"/>
  <c r="EF514" i="9"/>
  <c r="EF513" i="9"/>
  <c r="EF512" i="9"/>
  <c r="EF511" i="9"/>
  <c r="EF510" i="9"/>
  <c r="EF509" i="9"/>
  <c r="EF508" i="9"/>
  <c r="EF507" i="9"/>
  <c r="EF506" i="9"/>
  <c r="EF505" i="9"/>
  <c r="EF504" i="9"/>
  <c r="EF503" i="9"/>
  <c r="EF502" i="9"/>
  <c r="EF501" i="9"/>
  <c r="EF500" i="9"/>
  <c r="EF499" i="9"/>
  <c r="EF498" i="9"/>
  <c r="EF497" i="9"/>
  <c r="EF496" i="9"/>
  <c r="EF495" i="9"/>
  <c r="EF494" i="9"/>
  <c r="EF493" i="9"/>
  <c r="EF492" i="9"/>
  <c r="EF491" i="9"/>
  <c r="EF490" i="9"/>
  <c r="EF489" i="9"/>
  <c r="EF488" i="9"/>
  <c r="EF487" i="9"/>
  <c r="EF486" i="9"/>
  <c r="EF485" i="9"/>
  <c r="EF484" i="9"/>
  <c r="EF483" i="9"/>
  <c r="EF482" i="9"/>
  <c r="EF481" i="9"/>
  <c r="EF480" i="9"/>
  <c r="EF479" i="9"/>
  <c r="EF478" i="9"/>
  <c r="EF477" i="9"/>
  <c r="EF476" i="9"/>
  <c r="EF475" i="9"/>
  <c r="EF474" i="9"/>
  <c r="EF473" i="9"/>
  <c r="EF472" i="9"/>
  <c r="EF471" i="9"/>
  <c r="EF470" i="9"/>
  <c r="EF469" i="9"/>
  <c r="EF468" i="9"/>
  <c r="EF467" i="9"/>
  <c r="EF466" i="9"/>
  <c r="EF465" i="9"/>
  <c r="EF464" i="9"/>
  <c r="EF463" i="9"/>
  <c r="EF462" i="9"/>
  <c r="EF461" i="9"/>
  <c r="EF460" i="9"/>
  <c r="EF459" i="9"/>
  <c r="EF458" i="9"/>
  <c r="EF457" i="9"/>
  <c r="EF456" i="9"/>
  <c r="EF455" i="9"/>
  <c r="EF454" i="9"/>
  <c r="EF453" i="9"/>
  <c r="EF452" i="9"/>
  <c r="EF451" i="9"/>
  <c r="EF450" i="9"/>
  <c r="EF449" i="9"/>
  <c r="EF448" i="9"/>
  <c r="EF447" i="9"/>
  <c r="EF446" i="9"/>
  <c r="EF445" i="9"/>
  <c r="EF444" i="9"/>
  <c r="EF443" i="9"/>
  <c r="EF442" i="9"/>
  <c r="EF441" i="9"/>
  <c r="EF440" i="9"/>
  <c r="EF439" i="9"/>
  <c r="EF438" i="9"/>
  <c r="EF437" i="9"/>
  <c r="EF436" i="9"/>
  <c r="EF435" i="9"/>
  <c r="EF434" i="9"/>
  <c r="EF433" i="9"/>
  <c r="EF432" i="9"/>
  <c r="EF431" i="9"/>
  <c r="EF430" i="9"/>
  <c r="EF429" i="9"/>
  <c r="EF428" i="9"/>
  <c r="EF427" i="9"/>
  <c r="EF426" i="9"/>
  <c r="EF425" i="9"/>
  <c r="EF424" i="9"/>
  <c r="EF423" i="9"/>
  <c r="EF422" i="9"/>
  <c r="EF421" i="9"/>
  <c r="EF420" i="9"/>
  <c r="EF419" i="9"/>
  <c r="EF418" i="9"/>
  <c r="EF417" i="9"/>
  <c r="EF416" i="9"/>
  <c r="EF415" i="9"/>
  <c r="EF414" i="9"/>
  <c r="EF413" i="9"/>
  <c r="EF412" i="9"/>
  <c r="EF411" i="9"/>
  <c r="EF410" i="9"/>
  <c r="EF409" i="9"/>
  <c r="EF408" i="9"/>
  <c r="EF407" i="9"/>
  <c r="EF406" i="9"/>
  <c r="EF405" i="9"/>
  <c r="EF404" i="9"/>
  <c r="EF403" i="9"/>
  <c r="EF401" i="9"/>
  <c r="EF400" i="9"/>
  <c r="EF399" i="9"/>
  <c r="EF398" i="9"/>
  <c r="EF397" i="9"/>
  <c r="EF396" i="9"/>
  <c r="EF395" i="9"/>
  <c r="EF394" i="9"/>
  <c r="EF393" i="9"/>
  <c r="EF392" i="9"/>
  <c r="EF391" i="9"/>
  <c r="EF390" i="9"/>
  <c r="EF389" i="9"/>
  <c r="EF388" i="9"/>
  <c r="EF387" i="9"/>
  <c r="EF386" i="9"/>
  <c r="EF385" i="9"/>
  <c r="EF384" i="9"/>
  <c r="EF383" i="9"/>
  <c r="EF382" i="9"/>
  <c r="EF381" i="9"/>
  <c r="EF380" i="9"/>
  <c r="EF379" i="9"/>
  <c r="EF378" i="9"/>
  <c r="EF377" i="9"/>
  <c r="EF376" i="9"/>
  <c r="EF375" i="9"/>
  <c r="EF374" i="9"/>
  <c r="EF373" i="9"/>
  <c r="EF372" i="9"/>
  <c r="EF371" i="9"/>
  <c r="EF370" i="9"/>
  <c r="EF369" i="9"/>
  <c r="EF368" i="9"/>
  <c r="EF367" i="9"/>
  <c r="EF366" i="9"/>
  <c r="EF365" i="9"/>
  <c r="EF364" i="9"/>
  <c r="EF363" i="9"/>
  <c r="EF362" i="9"/>
  <c r="EF361" i="9"/>
  <c r="EF360" i="9"/>
  <c r="EF359" i="9"/>
  <c r="EF358" i="9"/>
  <c r="EF357" i="9"/>
  <c r="EF356" i="9"/>
  <c r="EF355" i="9"/>
  <c r="EF354" i="9"/>
  <c r="EF353" i="9"/>
  <c r="EF352" i="9"/>
  <c r="EF351" i="9"/>
  <c r="EF350" i="9"/>
  <c r="EF349" i="9"/>
  <c r="EF348" i="9"/>
  <c r="EF347" i="9"/>
  <c r="EF346" i="9"/>
  <c r="EF345" i="9"/>
  <c r="EF344" i="9"/>
  <c r="EF343" i="9"/>
  <c r="EF342" i="9"/>
  <c r="EF341" i="9"/>
  <c r="EF340" i="9"/>
  <c r="EF339" i="9"/>
  <c r="EF338" i="9"/>
  <c r="EF337" i="9"/>
  <c r="EF336" i="9"/>
  <c r="EF335" i="9"/>
  <c r="EF334" i="9"/>
  <c r="EF333" i="9"/>
  <c r="EF332" i="9"/>
  <c r="EF331" i="9"/>
  <c r="EF330" i="9"/>
  <c r="EF329" i="9"/>
  <c r="EF328" i="9"/>
  <c r="EF327" i="9"/>
  <c r="EF326" i="9"/>
  <c r="EF325" i="9"/>
  <c r="EF324" i="9"/>
  <c r="EF323" i="9"/>
  <c r="EF322" i="9"/>
  <c r="EF321" i="9"/>
  <c r="EF320" i="9"/>
  <c r="EF319" i="9"/>
  <c r="EF318" i="9"/>
  <c r="EF317" i="9"/>
  <c r="EF316" i="9"/>
  <c r="EF315" i="9"/>
  <c r="EF314" i="9"/>
  <c r="EF313" i="9"/>
  <c r="EF312" i="9"/>
  <c r="EF311" i="9"/>
  <c r="EF310" i="9"/>
  <c r="EF309" i="9"/>
  <c r="EF308" i="9"/>
  <c r="EF307" i="9"/>
  <c r="EF306" i="9"/>
  <c r="EF305" i="9"/>
  <c r="EF304" i="9"/>
  <c r="EF303" i="9"/>
  <c r="EF302" i="9"/>
  <c r="EF301" i="9"/>
  <c r="EF300" i="9"/>
  <c r="EF299" i="9"/>
  <c r="EF298" i="9"/>
  <c r="EF297" i="9"/>
  <c r="EF296" i="9"/>
  <c r="EF295" i="9"/>
  <c r="EF294" i="9"/>
  <c r="EF293" i="9"/>
  <c r="EF292" i="9"/>
  <c r="EF291" i="9"/>
  <c r="EF290" i="9"/>
  <c r="EF289" i="9"/>
  <c r="EF288" i="9"/>
  <c r="EF287" i="9"/>
  <c r="EF286" i="9"/>
  <c r="EF285" i="9"/>
  <c r="EF284" i="9"/>
  <c r="EF283" i="9"/>
  <c r="EF282" i="9"/>
  <c r="EF281" i="9"/>
  <c r="EF280" i="9"/>
  <c r="EF279" i="9"/>
  <c r="EF278" i="9"/>
  <c r="EF277" i="9"/>
  <c r="EF276" i="9"/>
  <c r="EF275" i="9"/>
  <c r="EF274" i="9"/>
  <c r="EF273" i="9"/>
  <c r="EF272" i="9"/>
  <c r="EF271" i="9"/>
  <c r="EF270" i="9"/>
  <c r="EF269" i="9"/>
  <c r="EF268" i="9"/>
  <c r="EF267" i="9"/>
  <c r="EF266" i="9"/>
  <c r="EF265" i="9"/>
  <c r="EF264" i="9"/>
  <c r="EF263" i="9"/>
  <c r="EF262" i="9"/>
  <c r="EF261" i="9"/>
  <c r="EF260" i="9"/>
  <c r="EF259" i="9"/>
  <c r="EF258" i="9"/>
  <c r="EF257" i="9"/>
  <c r="EF256" i="9"/>
  <c r="EF255" i="9"/>
  <c r="EF254" i="9"/>
  <c r="EF253" i="9"/>
  <c r="EF252" i="9"/>
  <c r="EF251" i="9"/>
  <c r="EF250" i="9"/>
  <c r="EF249" i="9"/>
  <c r="EF248" i="9"/>
  <c r="EF247" i="9"/>
  <c r="EF246" i="9"/>
  <c r="EF245" i="9"/>
  <c r="EF244" i="9"/>
  <c r="EF243" i="9"/>
  <c r="EF242" i="9"/>
  <c r="EF241" i="9"/>
  <c r="EF240" i="9"/>
  <c r="EF239" i="9"/>
  <c r="EF238" i="9"/>
  <c r="EF237" i="9"/>
  <c r="EF236" i="9"/>
  <c r="EF235" i="9"/>
  <c r="EF234" i="9"/>
  <c r="EF233" i="9"/>
  <c r="EF232" i="9"/>
  <c r="EF231" i="9"/>
  <c r="EF230" i="9"/>
  <c r="EF229" i="9"/>
  <c r="EF228" i="9"/>
  <c r="EF227" i="9"/>
  <c r="EF226" i="9"/>
  <c r="EF225" i="9"/>
  <c r="EF224" i="9"/>
  <c r="EF223" i="9"/>
  <c r="EF222" i="9"/>
  <c r="EF221" i="9"/>
  <c r="EF220" i="9"/>
  <c r="EF219" i="9"/>
  <c r="EF218" i="9"/>
  <c r="EF217" i="9"/>
  <c r="EF216" i="9"/>
  <c r="EF215" i="9"/>
  <c r="EF214" i="9"/>
  <c r="EF213" i="9"/>
  <c r="EF212" i="9"/>
  <c r="EF211" i="9"/>
  <c r="EF210" i="9"/>
  <c r="EF209" i="9"/>
  <c r="EF208" i="9"/>
  <c r="EF207" i="9"/>
  <c r="EF206" i="9"/>
  <c r="EF205" i="9"/>
  <c r="EF204" i="9"/>
  <c r="EF203" i="9"/>
  <c r="EF202" i="9"/>
  <c r="EF201" i="9"/>
  <c r="EF200" i="9"/>
  <c r="EF199" i="9"/>
  <c r="EF198" i="9"/>
  <c r="EF197" i="9"/>
  <c r="EF196" i="9"/>
  <c r="EF195" i="9"/>
  <c r="EF194" i="9"/>
  <c r="EF193" i="9"/>
  <c r="EF192" i="9"/>
  <c r="EF191" i="9"/>
  <c r="EF190" i="9"/>
  <c r="EF189" i="9"/>
  <c r="EF188" i="9"/>
  <c r="EF187" i="9"/>
  <c r="EF186" i="9"/>
  <c r="EF185" i="9"/>
  <c r="EF184" i="9"/>
  <c r="EF183" i="9"/>
  <c r="EF182" i="9"/>
  <c r="EF181" i="9"/>
  <c r="EF180" i="9"/>
  <c r="EF179" i="9"/>
  <c r="EF178" i="9"/>
  <c r="EF177" i="9"/>
  <c r="EF176" i="9"/>
  <c r="EF175" i="9"/>
  <c r="EF174" i="9"/>
  <c r="EF173" i="9"/>
  <c r="EF172" i="9"/>
  <c r="EF171" i="9"/>
  <c r="EF170" i="9"/>
  <c r="EF169" i="9"/>
  <c r="EF168" i="9"/>
  <c r="EF167" i="9"/>
  <c r="EF166" i="9"/>
  <c r="EF165" i="9"/>
  <c r="EF164" i="9"/>
  <c r="EF163" i="9"/>
  <c r="EF162" i="9"/>
  <c r="EF161" i="9"/>
  <c r="EF160" i="9"/>
  <c r="EF159" i="9"/>
  <c r="EF158" i="9"/>
  <c r="EF157" i="9"/>
  <c r="EF156" i="9"/>
  <c r="EF155" i="9"/>
  <c r="EF154" i="9"/>
  <c r="EF153" i="9"/>
  <c r="EF152" i="9"/>
  <c r="EF151" i="9"/>
  <c r="EF150" i="9"/>
  <c r="EF149" i="9"/>
  <c r="EF148" i="9"/>
  <c r="EF147" i="9"/>
  <c r="EF146" i="9"/>
  <c r="EF145" i="9"/>
  <c r="EF144" i="9"/>
  <c r="EF143" i="9"/>
  <c r="EF142" i="9"/>
  <c r="EF141" i="9"/>
  <c r="EF140" i="9"/>
  <c r="EF139" i="9"/>
  <c r="EF138" i="9"/>
  <c r="EF137" i="9"/>
  <c r="EF136" i="9"/>
  <c r="EF135" i="9"/>
  <c r="EF130" i="9"/>
  <c r="EF129" i="9"/>
  <c r="EF128" i="9"/>
  <c r="EF127" i="9"/>
  <c r="EF126" i="9"/>
  <c r="EF125" i="9"/>
  <c r="EF124" i="9"/>
  <c r="EF123" i="9"/>
  <c r="EF122" i="9"/>
  <c r="EF121" i="9"/>
  <c r="EF120" i="9"/>
  <c r="EF119" i="9"/>
  <c r="EF118" i="9"/>
  <c r="EF117" i="9"/>
  <c r="EF116" i="9"/>
  <c r="EF115" i="9"/>
  <c r="EF114" i="9"/>
  <c r="EF113" i="9"/>
  <c r="EF112" i="9"/>
  <c r="EF111" i="9"/>
  <c r="EF110" i="9"/>
  <c r="EF109" i="9"/>
  <c r="EF108" i="9"/>
  <c r="EF107" i="9"/>
  <c r="EF106" i="9"/>
  <c r="EF105" i="9"/>
  <c r="EF104" i="9"/>
  <c r="EF103" i="9"/>
  <c r="EF102" i="9"/>
  <c r="EF101" i="9"/>
  <c r="EF100" i="9"/>
  <c r="EF99" i="9"/>
  <c r="EF98" i="9"/>
  <c r="EF97" i="9"/>
  <c r="EF96" i="9"/>
  <c r="EF95" i="9"/>
  <c r="EF94" i="9"/>
  <c r="EF93" i="9"/>
  <c r="EF92" i="9"/>
  <c r="EF91" i="9"/>
  <c r="EF90" i="9"/>
  <c r="EF89" i="9"/>
  <c r="EF88" i="9"/>
  <c r="EF87" i="9"/>
  <c r="EF86" i="9"/>
  <c r="EF85" i="9"/>
  <c r="EF84" i="9"/>
  <c r="EF83" i="9"/>
  <c r="EF82" i="9"/>
  <c r="EF81" i="9"/>
  <c r="EF80" i="9"/>
  <c r="EF79" i="9"/>
  <c r="EF78" i="9"/>
  <c r="EF77" i="9"/>
  <c r="EF76" i="9"/>
  <c r="EF75" i="9"/>
  <c r="EF74" i="9"/>
  <c r="EF73" i="9"/>
  <c r="EF72" i="9"/>
  <c r="EF71" i="9"/>
  <c r="EF70" i="9"/>
  <c r="EF69" i="9"/>
  <c r="EF68" i="9"/>
  <c r="EF67" i="9"/>
  <c r="EF66" i="9"/>
  <c r="EF65" i="9"/>
  <c r="EF64" i="9"/>
  <c r="EF63" i="9"/>
  <c r="EF62" i="9"/>
  <c r="EF61" i="9"/>
  <c r="EF60" i="9"/>
  <c r="EF57" i="9"/>
  <c r="EF56" i="9"/>
  <c r="EF55" i="9"/>
  <c r="EF54" i="9"/>
  <c r="EF53" i="9"/>
  <c r="EF52" i="9"/>
  <c r="EF51" i="9"/>
  <c r="EF50" i="9"/>
  <c r="EF49" i="9"/>
  <c r="EF48" i="9"/>
  <c r="EF47" i="9"/>
  <c r="EF46" i="9"/>
  <c r="EF45" i="9"/>
  <c r="EF44" i="9"/>
  <c r="EF43" i="9"/>
  <c r="EF42" i="9"/>
  <c r="EF41" i="9"/>
  <c r="EF40" i="9"/>
  <c r="EF39" i="9"/>
  <c r="EF38" i="9"/>
  <c r="EF37" i="9"/>
  <c r="EF36" i="9"/>
  <c r="EF35" i="9"/>
  <c r="EF34" i="9"/>
  <c r="EF33" i="9"/>
  <c r="EF32" i="9"/>
  <c r="EF31" i="9"/>
  <c r="EF30" i="9"/>
  <c r="EF29" i="9"/>
  <c r="EF28" i="9"/>
  <c r="EF27" i="9"/>
  <c r="EF26" i="9"/>
  <c r="EF25" i="9"/>
  <c r="EF24" i="9"/>
  <c r="EF23" i="9"/>
  <c r="EF22" i="9"/>
  <c r="EF21" i="9"/>
  <c r="EF20" i="9"/>
  <c r="EF19" i="9"/>
  <c r="EF18" i="9"/>
  <c r="EF17" i="9"/>
  <c r="EF16" i="9"/>
  <c r="EF15" i="9"/>
  <c r="EF14" i="9"/>
  <c r="EF13" i="9"/>
  <c r="EF12" i="9"/>
  <c r="EF11" i="9"/>
  <c r="EF10" i="9"/>
  <c r="T369" i="9" l="1"/>
  <c r="DS239" i="9"/>
  <c r="S239" i="9" s="1"/>
  <c r="S242" i="9"/>
  <c r="M88" i="9"/>
  <c r="N88" i="9"/>
  <c r="M168" i="9"/>
  <c r="N168" i="9"/>
  <c r="M223" i="9"/>
  <c r="N223" i="9"/>
  <c r="N262" i="9"/>
  <c r="M262" i="9"/>
  <c r="N293" i="9"/>
  <c r="M293" i="9"/>
  <c r="N309" i="9"/>
  <c r="M309" i="9"/>
  <c r="N327" i="9"/>
  <c r="M327" i="9"/>
  <c r="N372" i="9"/>
  <c r="M372" i="9"/>
  <c r="N425" i="9"/>
  <c r="M425" i="9"/>
  <c r="M451" i="9"/>
  <c r="N451" i="9"/>
  <c r="N478" i="9"/>
  <c r="M478" i="9"/>
  <c r="N517" i="9"/>
  <c r="M517" i="9"/>
  <c r="M541" i="9"/>
  <c r="N541" i="9"/>
  <c r="M571" i="9"/>
  <c r="N571" i="9"/>
  <c r="N601" i="9"/>
  <c r="M601" i="9"/>
  <c r="N632" i="9"/>
  <c r="M632" i="9"/>
  <c r="M672" i="9"/>
  <c r="N672" i="9"/>
  <c r="T366" i="9"/>
  <c r="N34" i="9"/>
  <c r="M34" i="9"/>
  <c r="N100" i="9"/>
  <c r="M100" i="9"/>
  <c r="N182" i="9"/>
  <c r="M182" i="9"/>
  <c r="N236" i="9"/>
  <c r="M236" i="9"/>
  <c r="N270" i="9"/>
  <c r="M270" i="9"/>
  <c r="M297" i="9"/>
  <c r="N297" i="9"/>
  <c r="M314" i="9"/>
  <c r="N314" i="9"/>
  <c r="M330" i="9"/>
  <c r="N330" i="9"/>
  <c r="M376" i="9"/>
  <c r="N376" i="9"/>
  <c r="M428" i="9"/>
  <c r="N428" i="9"/>
  <c r="M459" i="9"/>
  <c r="N459" i="9"/>
  <c r="M481" i="9"/>
  <c r="N481" i="9"/>
  <c r="M520" i="9"/>
  <c r="N520" i="9"/>
  <c r="M549" i="9"/>
  <c r="N549" i="9"/>
  <c r="M576" i="9"/>
  <c r="N576" i="9"/>
  <c r="M606" i="9"/>
  <c r="N606" i="9"/>
  <c r="M648" i="9"/>
  <c r="N648" i="9"/>
  <c r="BK239" i="9"/>
  <c r="P239" i="9" s="1"/>
  <c r="P242" i="9"/>
  <c r="AQ239" i="9"/>
  <c r="O239" i="9" s="1"/>
  <c r="O242" i="9"/>
  <c r="M137" i="9"/>
  <c r="N137" i="9"/>
  <c r="N208" i="9"/>
  <c r="M208" i="9"/>
  <c r="N242" i="9"/>
  <c r="M242" i="9"/>
  <c r="N282" i="9"/>
  <c r="M282" i="9"/>
  <c r="N300" i="9"/>
  <c r="M300" i="9"/>
  <c r="N321" i="9"/>
  <c r="M321" i="9"/>
  <c r="N345" i="9"/>
  <c r="M345" i="9"/>
  <c r="N404" i="9"/>
  <c r="M404" i="9"/>
  <c r="N431" i="9"/>
  <c r="M431" i="9"/>
  <c r="N472" i="9"/>
  <c r="M472" i="9"/>
  <c r="N496" i="9"/>
  <c r="M496" i="9"/>
  <c r="N523" i="9"/>
  <c r="M523" i="9"/>
  <c r="N562" i="9"/>
  <c r="M562" i="9"/>
  <c r="N581" i="9"/>
  <c r="M581" i="9"/>
  <c r="N614" i="9"/>
  <c r="M614" i="9"/>
  <c r="N651" i="9"/>
  <c r="M651" i="9"/>
  <c r="CY239" i="9"/>
  <c r="R239" i="9" s="1"/>
  <c r="R242" i="9"/>
  <c r="CE239" i="9"/>
  <c r="Q239" i="9" s="1"/>
  <c r="Q242" i="9"/>
  <c r="M166" i="9"/>
  <c r="N166" i="9"/>
  <c r="M215" i="9"/>
  <c r="N215" i="9"/>
  <c r="M249" i="9"/>
  <c r="N249" i="9"/>
  <c r="M288" i="9"/>
  <c r="N288" i="9"/>
  <c r="M305" i="9"/>
  <c r="N305" i="9"/>
  <c r="M324" i="9"/>
  <c r="N324" i="9"/>
  <c r="M353" i="9"/>
  <c r="N353" i="9"/>
  <c r="N412" i="9"/>
  <c r="M412" i="9"/>
  <c r="N436" i="9"/>
  <c r="M436" i="9"/>
  <c r="M475" i="9"/>
  <c r="N475" i="9"/>
  <c r="N504" i="9"/>
  <c r="M504" i="9"/>
  <c r="N526" i="9"/>
  <c r="M526" i="9"/>
  <c r="N567" i="9"/>
  <c r="M567" i="9"/>
  <c r="N586" i="9"/>
  <c r="M586" i="9"/>
  <c r="N628" i="9"/>
  <c r="M628" i="9"/>
  <c r="N659" i="9"/>
  <c r="M659" i="9"/>
  <c r="M683" i="9"/>
  <c r="M58" i="9"/>
  <c r="M48" i="9"/>
  <c r="DQ10" i="9"/>
  <c r="DQ690" i="9"/>
  <c r="DQ689" i="9"/>
  <c r="DQ688" i="9"/>
  <c r="DQ687" i="9"/>
  <c r="DQ686" i="9"/>
  <c r="DQ685" i="9"/>
  <c r="DQ684" i="9"/>
  <c r="DQ683" i="9"/>
  <c r="DQ682" i="9"/>
  <c r="DQ681" i="9"/>
  <c r="DQ680" i="9"/>
  <c r="DQ679" i="9"/>
  <c r="DQ678" i="9"/>
  <c r="DQ677" i="9"/>
  <c r="DQ676" i="9"/>
  <c r="DQ675" i="9"/>
  <c r="DQ674" i="9"/>
  <c r="DQ673" i="9"/>
  <c r="DQ672" i="9"/>
  <c r="DQ671" i="9"/>
  <c r="DQ670" i="9"/>
  <c r="DQ669" i="9"/>
  <c r="DQ668" i="9"/>
  <c r="DQ667" i="9"/>
  <c r="DQ666" i="9"/>
  <c r="DQ665" i="9"/>
  <c r="DQ664" i="9"/>
  <c r="DQ663" i="9"/>
  <c r="DQ662" i="9"/>
  <c r="DQ661" i="9"/>
  <c r="DQ660" i="9"/>
  <c r="DQ659" i="9"/>
  <c r="DQ658" i="9"/>
  <c r="DQ657" i="9"/>
  <c r="DQ656" i="9"/>
  <c r="DQ655" i="9"/>
  <c r="DQ654" i="9"/>
  <c r="DQ653" i="9"/>
  <c r="DQ652" i="9"/>
  <c r="DQ651" i="9"/>
  <c r="DQ650" i="9"/>
  <c r="DQ649" i="9"/>
  <c r="DQ648" i="9"/>
  <c r="DQ647" i="9"/>
  <c r="DQ646" i="9"/>
  <c r="DQ645" i="9"/>
  <c r="DQ644" i="9"/>
  <c r="DQ643" i="9"/>
  <c r="DQ642" i="9"/>
  <c r="DQ641" i="9"/>
  <c r="DQ640" i="9"/>
  <c r="DQ639" i="9"/>
  <c r="DQ638" i="9"/>
  <c r="DQ637" i="9"/>
  <c r="DQ636" i="9"/>
  <c r="DQ635" i="9"/>
  <c r="DQ634" i="9"/>
  <c r="DQ633" i="9"/>
  <c r="DQ632" i="9"/>
  <c r="DQ631" i="9"/>
  <c r="DQ630" i="9"/>
  <c r="DQ629" i="9"/>
  <c r="DQ628" i="9"/>
  <c r="DQ627" i="9"/>
  <c r="DQ626" i="9"/>
  <c r="DQ625" i="9"/>
  <c r="DQ624" i="9"/>
  <c r="DQ623" i="9"/>
  <c r="DQ622" i="9"/>
  <c r="DQ621" i="9"/>
  <c r="DQ620" i="9"/>
  <c r="DQ619" i="9"/>
  <c r="DQ618" i="9"/>
  <c r="DQ617" i="9"/>
  <c r="DQ616" i="9"/>
  <c r="DQ615" i="9"/>
  <c r="DQ614" i="9"/>
  <c r="DQ613" i="9"/>
  <c r="DQ612" i="9"/>
  <c r="DQ611" i="9"/>
  <c r="DQ610" i="9"/>
  <c r="DQ609" i="9"/>
  <c r="DQ608" i="9"/>
  <c r="DQ607" i="9"/>
  <c r="DQ606" i="9"/>
  <c r="DQ605" i="9"/>
  <c r="DQ604" i="9"/>
  <c r="DQ603" i="9"/>
  <c r="DQ602" i="9"/>
  <c r="DQ601" i="9"/>
  <c r="DQ600" i="9"/>
  <c r="DQ599" i="9"/>
  <c r="DQ598" i="9"/>
  <c r="DQ597" i="9"/>
  <c r="DQ596" i="9"/>
  <c r="DQ595" i="9"/>
  <c r="DQ594" i="9"/>
  <c r="DQ593" i="9"/>
  <c r="DQ592" i="9"/>
  <c r="DQ591" i="9"/>
  <c r="DQ590" i="9"/>
  <c r="DQ589" i="9"/>
  <c r="DQ588" i="9"/>
  <c r="DQ587" i="9"/>
  <c r="DQ586" i="9"/>
  <c r="DQ585" i="9"/>
  <c r="DQ584" i="9"/>
  <c r="DQ583" i="9"/>
  <c r="DQ582" i="9"/>
  <c r="DQ581" i="9"/>
  <c r="DQ580" i="9"/>
  <c r="DQ579" i="9"/>
  <c r="DQ578" i="9"/>
  <c r="DQ577" i="9"/>
  <c r="DQ576" i="9"/>
  <c r="DQ575" i="9"/>
  <c r="DQ574" i="9"/>
  <c r="DQ573" i="9"/>
  <c r="DQ572" i="9"/>
  <c r="DQ571" i="9"/>
  <c r="DQ570" i="9"/>
  <c r="DQ569" i="9"/>
  <c r="DQ568" i="9"/>
  <c r="DQ567" i="9"/>
  <c r="DQ566" i="9"/>
  <c r="DQ565" i="9"/>
  <c r="DQ564" i="9"/>
  <c r="DQ563" i="9"/>
  <c r="DQ562" i="9"/>
  <c r="DQ561" i="9"/>
  <c r="DQ560" i="9"/>
  <c r="DQ559" i="9"/>
  <c r="DQ558" i="9"/>
  <c r="DQ557" i="9"/>
  <c r="DQ556" i="9"/>
  <c r="DQ555" i="9"/>
  <c r="DQ554" i="9"/>
  <c r="DQ553" i="9"/>
  <c r="DQ552" i="9"/>
  <c r="DQ551" i="9"/>
  <c r="DQ550" i="9"/>
  <c r="DQ549" i="9"/>
  <c r="DQ548" i="9"/>
  <c r="DQ547" i="9"/>
  <c r="DQ546" i="9"/>
  <c r="DQ545" i="9"/>
  <c r="DQ544" i="9"/>
  <c r="DQ543" i="9"/>
  <c r="DQ542" i="9"/>
  <c r="DQ541" i="9"/>
  <c r="DQ540" i="9"/>
  <c r="DQ539" i="9"/>
  <c r="DQ538" i="9"/>
  <c r="DQ537" i="9"/>
  <c r="DQ536" i="9"/>
  <c r="DQ535" i="9"/>
  <c r="DQ534" i="9"/>
  <c r="DQ533" i="9"/>
  <c r="DQ532" i="9"/>
  <c r="DQ531" i="9"/>
  <c r="DQ530" i="9"/>
  <c r="DQ529" i="9"/>
  <c r="DQ528" i="9"/>
  <c r="DQ527" i="9"/>
  <c r="DQ526" i="9"/>
  <c r="DQ525" i="9"/>
  <c r="DQ524" i="9"/>
  <c r="DQ523" i="9"/>
  <c r="DQ522" i="9"/>
  <c r="DQ521" i="9"/>
  <c r="DQ520" i="9"/>
  <c r="DQ519" i="9"/>
  <c r="DQ518" i="9"/>
  <c r="DQ517" i="9"/>
  <c r="DQ516" i="9"/>
  <c r="DQ515" i="9"/>
  <c r="DQ514" i="9"/>
  <c r="DQ513" i="9"/>
  <c r="DQ512" i="9"/>
  <c r="DQ511" i="9"/>
  <c r="DQ510" i="9"/>
  <c r="DQ509" i="9"/>
  <c r="DQ508" i="9"/>
  <c r="DQ507" i="9"/>
  <c r="DQ506" i="9"/>
  <c r="DQ505" i="9"/>
  <c r="DQ504" i="9"/>
  <c r="DQ503" i="9"/>
  <c r="DQ502" i="9"/>
  <c r="DQ501" i="9"/>
  <c r="DQ500" i="9"/>
  <c r="DQ499" i="9"/>
  <c r="DQ498" i="9"/>
  <c r="DQ497" i="9"/>
  <c r="DQ496" i="9"/>
  <c r="DQ495" i="9"/>
  <c r="DQ494" i="9"/>
  <c r="DQ493" i="9"/>
  <c r="DQ492" i="9"/>
  <c r="DQ491" i="9"/>
  <c r="DQ490" i="9"/>
  <c r="DQ489" i="9"/>
  <c r="DQ488" i="9"/>
  <c r="DQ487" i="9"/>
  <c r="DQ486" i="9"/>
  <c r="DQ485" i="9"/>
  <c r="DQ484" i="9"/>
  <c r="DQ483" i="9"/>
  <c r="DQ482" i="9"/>
  <c r="DQ481" i="9"/>
  <c r="DQ480" i="9"/>
  <c r="DQ479" i="9"/>
  <c r="DQ478" i="9"/>
  <c r="DQ477" i="9"/>
  <c r="DQ476" i="9"/>
  <c r="DQ475" i="9"/>
  <c r="DQ474" i="9"/>
  <c r="DQ473" i="9"/>
  <c r="DQ472" i="9"/>
  <c r="DQ471" i="9"/>
  <c r="DQ470" i="9"/>
  <c r="DQ469" i="9"/>
  <c r="DQ468" i="9"/>
  <c r="DQ467" i="9"/>
  <c r="DQ466" i="9"/>
  <c r="DQ465" i="9"/>
  <c r="DQ464" i="9"/>
  <c r="DQ463" i="9"/>
  <c r="DQ462" i="9"/>
  <c r="DQ461" i="9"/>
  <c r="DQ460" i="9"/>
  <c r="DQ459" i="9"/>
  <c r="DQ458" i="9"/>
  <c r="DQ457" i="9"/>
  <c r="DQ456" i="9"/>
  <c r="DQ455" i="9"/>
  <c r="DQ454" i="9"/>
  <c r="DQ453" i="9"/>
  <c r="DQ452" i="9"/>
  <c r="DQ451" i="9"/>
  <c r="DQ450" i="9"/>
  <c r="DQ449" i="9"/>
  <c r="DQ448" i="9"/>
  <c r="DQ447" i="9"/>
  <c r="DQ446" i="9"/>
  <c r="DQ445" i="9"/>
  <c r="DQ444" i="9"/>
  <c r="DQ443" i="9"/>
  <c r="DQ442" i="9"/>
  <c r="DQ441" i="9"/>
  <c r="DQ440" i="9"/>
  <c r="DQ439" i="9"/>
  <c r="DQ438" i="9"/>
  <c r="DQ437" i="9"/>
  <c r="DQ436" i="9"/>
  <c r="DQ435" i="9"/>
  <c r="DQ434" i="9"/>
  <c r="DQ433" i="9"/>
  <c r="DQ432" i="9"/>
  <c r="DQ431" i="9"/>
  <c r="DQ430" i="9"/>
  <c r="DQ429" i="9"/>
  <c r="DQ428" i="9"/>
  <c r="DQ427" i="9"/>
  <c r="DQ426" i="9"/>
  <c r="DQ425" i="9"/>
  <c r="DQ424" i="9"/>
  <c r="DQ423" i="9"/>
  <c r="DQ422" i="9"/>
  <c r="DQ421" i="9"/>
  <c r="DQ420" i="9"/>
  <c r="DQ419" i="9"/>
  <c r="DQ418" i="9"/>
  <c r="DQ417" i="9"/>
  <c r="DQ416" i="9"/>
  <c r="DQ415" i="9"/>
  <c r="DQ414" i="9"/>
  <c r="DQ413" i="9"/>
  <c r="DQ412" i="9"/>
  <c r="DQ411" i="9"/>
  <c r="DQ410" i="9"/>
  <c r="DQ409" i="9"/>
  <c r="DQ408" i="9"/>
  <c r="DQ407" i="9"/>
  <c r="DQ406" i="9"/>
  <c r="DQ405" i="9"/>
  <c r="DQ404" i="9"/>
  <c r="DQ403" i="9"/>
  <c r="DQ401" i="9"/>
  <c r="DQ400" i="9"/>
  <c r="DQ399" i="9"/>
  <c r="DQ398" i="9"/>
  <c r="DQ397" i="9"/>
  <c r="DQ396" i="9"/>
  <c r="DQ395" i="9"/>
  <c r="DQ394" i="9"/>
  <c r="DQ393" i="9"/>
  <c r="DQ392" i="9"/>
  <c r="DQ391" i="9"/>
  <c r="DQ390" i="9"/>
  <c r="DQ389" i="9"/>
  <c r="DQ388" i="9"/>
  <c r="DQ387" i="9"/>
  <c r="DQ386" i="9"/>
  <c r="DQ385" i="9"/>
  <c r="DQ384" i="9"/>
  <c r="DQ383" i="9"/>
  <c r="DQ382" i="9"/>
  <c r="DQ381" i="9"/>
  <c r="DQ380" i="9"/>
  <c r="DQ379" i="9"/>
  <c r="DQ378" i="9"/>
  <c r="DQ377" i="9"/>
  <c r="DQ376" i="9"/>
  <c r="DQ375" i="9"/>
  <c r="DQ374" i="9"/>
  <c r="DQ373" i="9"/>
  <c r="DQ372" i="9"/>
  <c r="DQ371" i="9"/>
  <c r="DQ370" i="9"/>
  <c r="DQ369" i="9"/>
  <c r="DQ368" i="9"/>
  <c r="DQ367" i="9"/>
  <c r="DQ366" i="9"/>
  <c r="DQ365" i="9"/>
  <c r="DQ364" i="9"/>
  <c r="DQ363" i="9"/>
  <c r="DQ362" i="9"/>
  <c r="DQ361" i="9"/>
  <c r="DQ360" i="9"/>
  <c r="DQ359" i="9"/>
  <c r="DQ358" i="9"/>
  <c r="DQ357" i="9"/>
  <c r="DQ356" i="9"/>
  <c r="DQ355" i="9"/>
  <c r="DQ354" i="9"/>
  <c r="DQ353" i="9"/>
  <c r="DQ352" i="9"/>
  <c r="DQ351" i="9"/>
  <c r="DQ350" i="9"/>
  <c r="DQ349" i="9"/>
  <c r="DQ348" i="9"/>
  <c r="DQ347" i="9"/>
  <c r="DQ346" i="9"/>
  <c r="DQ345" i="9"/>
  <c r="DQ344" i="9"/>
  <c r="DQ343" i="9"/>
  <c r="DQ342" i="9"/>
  <c r="DQ341" i="9"/>
  <c r="DQ340" i="9"/>
  <c r="DQ339" i="9"/>
  <c r="DQ338" i="9"/>
  <c r="DQ337" i="9"/>
  <c r="DQ336" i="9"/>
  <c r="DQ335" i="9"/>
  <c r="DQ334" i="9"/>
  <c r="DQ333" i="9"/>
  <c r="DQ332" i="9"/>
  <c r="DQ331" i="9"/>
  <c r="DQ330" i="9"/>
  <c r="DQ329" i="9"/>
  <c r="DQ328" i="9"/>
  <c r="DQ327" i="9"/>
  <c r="DQ326" i="9"/>
  <c r="DQ325" i="9"/>
  <c r="DQ324" i="9"/>
  <c r="DQ323" i="9"/>
  <c r="DQ322" i="9"/>
  <c r="DQ321" i="9"/>
  <c r="DQ320" i="9"/>
  <c r="DQ319" i="9"/>
  <c r="DQ318" i="9"/>
  <c r="DQ317" i="9"/>
  <c r="DQ316" i="9"/>
  <c r="DQ315" i="9"/>
  <c r="DQ314" i="9"/>
  <c r="DQ313" i="9"/>
  <c r="DQ312" i="9"/>
  <c r="DQ311" i="9"/>
  <c r="DQ310" i="9"/>
  <c r="DQ309" i="9"/>
  <c r="DQ308" i="9"/>
  <c r="DQ307" i="9"/>
  <c r="DQ306" i="9"/>
  <c r="DQ305" i="9"/>
  <c r="DQ304" i="9"/>
  <c r="DQ303" i="9"/>
  <c r="DQ302" i="9"/>
  <c r="DQ301" i="9"/>
  <c r="DQ300" i="9"/>
  <c r="DQ299" i="9"/>
  <c r="DQ298" i="9"/>
  <c r="DQ297" i="9"/>
  <c r="DQ296" i="9"/>
  <c r="DQ295" i="9"/>
  <c r="DQ294" i="9"/>
  <c r="DQ293" i="9"/>
  <c r="DQ292" i="9"/>
  <c r="DQ291" i="9"/>
  <c r="DQ290" i="9"/>
  <c r="DQ289" i="9"/>
  <c r="DQ288" i="9"/>
  <c r="DQ287" i="9"/>
  <c r="DQ286" i="9"/>
  <c r="DQ285" i="9"/>
  <c r="DQ284" i="9"/>
  <c r="DQ283" i="9"/>
  <c r="DQ282" i="9"/>
  <c r="DQ281" i="9"/>
  <c r="DQ280" i="9"/>
  <c r="DQ279" i="9"/>
  <c r="DQ278" i="9"/>
  <c r="DQ277" i="9"/>
  <c r="DQ276" i="9"/>
  <c r="DQ275" i="9"/>
  <c r="DQ274" i="9"/>
  <c r="DQ273" i="9"/>
  <c r="DQ272" i="9"/>
  <c r="DQ271" i="9"/>
  <c r="DQ270" i="9"/>
  <c r="DQ269" i="9"/>
  <c r="DQ268" i="9"/>
  <c r="DQ267" i="9"/>
  <c r="DQ266" i="9"/>
  <c r="DQ265" i="9"/>
  <c r="DQ264" i="9"/>
  <c r="DQ263" i="9"/>
  <c r="DQ262" i="9"/>
  <c r="DQ261" i="9"/>
  <c r="DQ260" i="9"/>
  <c r="DQ259" i="9"/>
  <c r="DQ258" i="9"/>
  <c r="DQ257" i="9"/>
  <c r="DQ256" i="9"/>
  <c r="DQ255" i="9"/>
  <c r="DQ254" i="9"/>
  <c r="DQ253" i="9"/>
  <c r="DQ252" i="9"/>
  <c r="DQ251" i="9"/>
  <c r="DQ250" i="9"/>
  <c r="DQ249" i="9"/>
  <c r="DQ248" i="9"/>
  <c r="DQ247" i="9"/>
  <c r="DQ246" i="9"/>
  <c r="DQ245" i="9"/>
  <c r="DQ244" i="9"/>
  <c r="DQ243" i="9"/>
  <c r="DQ242" i="9"/>
  <c r="DQ241" i="9"/>
  <c r="DQ240" i="9"/>
  <c r="DQ239" i="9"/>
  <c r="DQ238" i="9"/>
  <c r="DQ237" i="9"/>
  <c r="DQ236" i="9"/>
  <c r="DQ235" i="9"/>
  <c r="DQ234" i="9"/>
  <c r="DQ233" i="9"/>
  <c r="DQ232" i="9"/>
  <c r="DQ231" i="9"/>
  <c r="DQ230" i="9"/>
  <c r="DQ229" i="9"/>
  <c r="DQ228" i="9"/>
  <c r="DQ227" i="9"/>
  <c r="DQ226" i="9"/>
  <c r="DQ225" i="9"/>
  <c r="DQ224" i="9"/>
  <c r="DQ223" i="9"/>
  <c r="DQ222" i="9"/>
  <c r="DQ221" i="9"/>
  <c r="DQ220" i="9"/>
  <c r="DQ219" i="9"/>
  <c r="DQ218" i="9"/>
  <c r="DQ217" i="9"/>
  <c r="DQ216" i="9"/>
  <c r="DQ215" i="9"/>
  <c r="DQ214" i="9"/>
  <c r="DQ213" i="9"/>
  <c r="DQ212" i="9"/>
  <c r="DQ211" i="9"/>
  <c r="DQ210" i="9"/>
  <c r="DQ209" i="9"/>
  <c r="DQ208" i="9"/>
  <c r="DQ207" i="9"/>
  <c r="DQ206" i="9"/>
  <c r="DQ205" i="9"/>
  <c r="DQ204" i="9"/>
  <c r="DQ203" i="9"/>
  <c r="DQ202" i="9"/>
  <c r="DQ201" i="9"/>
  <c r="DQ200" i="9"/>
  <c r="DQ199" i="9"/>
  <c r="DQ198" i="9"/>
  <c r="DQ197" i="9"/>
  <c r="DQ196" i="9"/>
  <c r="DQ195" i="9"/>
  <c r="DQ194" i="9"/>
  <c r="DQ193" i="9"/>
  <c r="DQ192" i="9"/>
  <c r="DQ191" i="9"/>
  <c r="DQ190" i="9"/>
  <c r="DQ189" i="9"/>
  <c r="DQ188" i="9"/>
  <c r="DQ187" i="9"/>
  <c r="DQ186" i="9"/>
  <c r="DQ185" i="9"/>
  <c r="DQ184" i="9"/>
  <c r="DQ183" i="9"/>
  <c r="DQ182" i="9"/>
  <c r="DQ181" i="9"/>
  <c r="DQ180" i="9"/>
  <c r="DQ179" i="9"/>
  <c r="DQ178" i="9"/>
  <c r="DQ177" i="9"/>
  <c r="DQ176" i="9"/>
  <c r="DQ175" i="9"/>
  <c r="DQ174" i="9"/>
  <c r="DQ173" i="9"/>
  <c r="DQ172" i="9"/>
  <c r="DQ171" i="9"/>
  <c r="DQ170" i="9"/>
  <c r="DQ169" i="9"/>
  <c r="DQ168" i="9"/>
  <c r="DQ167" i="9"/>
  <c r="DQ166" i="9"/>
  <c r="DQ165" i="9"/>
  <c r="DQ164" i="9"/>
  <c r="DQ163" i="9"/>
  <c r="DQ162" i="9"/>
  <c r="DQ161" i="9"/>
  <c r="DQ160" i="9"/>
  <c r="DQ159" i="9"/>
  <c r="DQ158" i="9"/>
  <c r="DQ157" i="9"/>
  <c r="DQ156" i="9"/>
  <c r="DQ155" i="9"/>
  <c r="DQ154" i="9"/>
  <c r="DQ153" i="9"/>
  <c r="DQ152" i="9"/>
  <c r="DQ151" i="9"/>
  <c r="DQ150" i="9"/>
  <c r="DQ149" i="9"/>
  <c r="DQ148" i="9"/>
  <c r="DQ147" i="9"/>
  <c r="DQ146" i="9"/>
  <c r="DQ145" i="9"/>
  <c r="DQ144" i="9"/>
  <c r="DQ143" i="9"/>
  <c r="DQ142" i="9"/>
  <c r="DQ141" i="9"/>
  <c r="DQ140" i="9"/>
  <c r="DQ139" i="9"/>
  <c r="DQ138" i="9"/>
  <c r="DQ137" i="9"/>
  <c r="DQ136" i="9"/>
  <c r="DQ135" i="9"/>
  <c r="DQ130" i="9"/>
  <c r="DQ129" i="9"/>
  <c r="DQ128" i="9"/>
  <c r="DQ127" i="9"/>
  <c r="DQ126" i="9"/>
  <c r="DQ125" i="9"/>
  <c r="DQ124" i="9"/>
  <c r="DQ123" i="9"/>
  <c r="DQ122" i="9"/>
  <c r="DQ121" i="9"/>
  <c r="DQ120" i="9"/>
  <c r="DQ119" i="9"/>
  <c r="DQ118" i="9"/>
  <c r="DQ117" i="9"/>
  <c r="DQ116" i="9"/>
  <c r="DQ115" i="9"/>
  <c r="DQ114" i="9"/>
  <c r="DQ113" i="9"/>
  <c r="DQ112" i="9"/>
  <c r="DQ111" i="9"/>
  <c r="DQ110" i="9"/>
  <c r="DQ109" i="9"/>
  <c r="DQ108" i="9"/>
  <c r="DQ107" i="9"/>
  <c r="DQ106" i="9"/>
  <c r="DQ105" i="9"/>
  <c r="DQ104" i="9"/>
  <c r="DQ103" i="9"/>
  <c r="DQ102" i="9"/>
  <c r="DQ101" i="9"/>
  <c r="DQ100" i="9"/>
  <c r="DQ99" i="9"/>
  <c r="DQ98" i="9"/>
  <c r="DQ97" i="9"/>
  <c r="DQ96" i="9"/>
  <c r="DQ95" i="9"/>
  <c r="DQ94" i="9"/>
  <c r="DQ93" i="9"/>
  <c r="DQ92" i="9"/>
  <c r="DQ91" i="9"/>
  <c r="DQ90" i="9"/>
  <c r="DQ89" i="9"/>
  <c r="DQ88" i="9"/>
  <c r="DQ87" i="9"/>
  <c r="DQ86" i="9"/>
  <c r="DQ85" i="9"/>
  <c r="DQ84" i="9"/>
  <c r="DQ83" i="9"/>
  <c r="DQ82" i="9"/>
  <c r="DQ81" i="9"/>
  <c r="DQ80" i="9"/>
  <c r="DQ79" i="9"/>
  <c r="DQ78" i="9"/>
  <c r="DQ77" i="9"/>
  <c r="DQ76" i="9"/>
  <c r="DQ75" i="9"/>
  <c r="DQ74" i="9"/>
  <c r="DQ73" i="9"/>
  <c r="DQ72" i="9"/>
  <c r="DQ71" i="9"/>
  <c r="DQ70" i="9"/>
  <c r="DQ69" i="9"/>
  <c r="DQ68" i="9"/>
  <c r="DQ67" i="9"/>
  <c r="DQ66" i="9"/>
  <c r="DQ65" i="9"/>
  <c r="DQ64" i="9"/>
  <c r="DQ63" i="9"/>
  <c r="DQ62" i="9"/>
  <c r="DQ61" i="9"/>
  <c r="DQ60" i="9"/>
  <c r="DQ59" i="9"/>
  <c r="DQ58" i="9"/>
  <c r="DQ57" i="9"/>
  <c r="DQ56" i="9"/>
  <c r="DQ55" i="9"/>
  <c r="DQ54" i="9"/>
  <c r="DQ53" i="9"/>
  <c r="DQ52" i="9"/>
  <c r="DQ51" i="9"/>
  <c r="DQ50" i="9"/>
  <c r="DQ49" i="9"/>
  <c r="DQ48" i="9"/>
  <c r="DQ47" i="9"/>
  <c r="DQ46" i="9"/>
  <c r="DQ45" i="9"/>
  <c r="DQ44" i="9"/>
  <c r="DQ43" i="9"/>
  <c r="DQ42" i="9"/>
  <c r="DQ41" i="9"/>
  <c r="DQ40" i="9"/>
  <c r="DQ39" i="9"/>
  <c r="DQ38" i="9"/>
  <c r="DQ37" i="9"/>
  <c r="DQ36" i="9"/>
  <c r="DQ35" i="9"/>
  <c r="DQ34" i="9"/>
  <c r="DQ33" i="9"/>
  <c r="DQ32" i="9"/>
  <c r="DQ31" i="9"/>
  <c r="DQ30" i="9"/>
  <c r="DQ29" i="9"/>
  <c r="DQ28" i="9"/>
  <c r="DQ27" i="9"/>
  <c r="DQ26" i="9"/>
  <c r="DQ25" i="9"/>
  <c r="DQ24" i="9"/>
  <c r="DQ23" i="9"/>
  <c r="DQ22" i="9"/>
  <c r="DQ21" i="9"/>
  <c r="DQ20" i="9"/>
  <c r="DQ19" i="9"/>
  <c r="DQ18" i="9"/>
  <c r="DQ17" i="9"/>
  <c r="DQ16" i="9"/>
  <c r="DQ15" i="9"/>
  <c r="DQ14" i="9"/>
  <c r="DQ13" i="9"/>
  <c r="DQ12" i="9"/>
  <c r="DQ11" i="9"/>
  <c r="CW690" i="9"/>
  <c r="CW689" i="9"/>
  <c r="CW688" i="9"/>
  <c r="CW687" i="9"/>
  <c r="CW686" i="9"/>
  <c r="CW685" i="9"/>
  <c r="CW684" i="9"/>
  <c r="CW683" i="9"/>
  <c r="CW682" i="9"/>
  <c r="CW681" i="9"/>
  <c r="CW680" i="9"/>
  <c r="CW679" i="9"/>
  <c r="CW678" i="9"/>
  <c r="CW677" i="9"/>
  <c r="CW676" i="9"/>
  <c r="CW675" i="9"/>
  <c r="CW674" i="9"/>
  <c r="CW673" i="9"/>
  <c r="CW672" i="9"/>
  <c r="CW671" i="9"/>
  <c r="CW670" i="9"/>
  <c r="CW669" i="9"/>
  <c r="CW668" i="9"/>
  <c r="CW667" i="9"/>
  <c r="CW666" i="9"/>
  <c r="CW665" i="9"/>
  <c r="CW664" i="9"/>
  <c r="CW663" i="9"/>
  <c r="CW662" i="9"/>
  <c r="CW661" i="9"/>
  <c r="CW660" i="9"/>
  <c r="CW659" i="9"/>
  <c r="CW658" i="9"/>
  <c r="CW657" i="9"/>
  <c r="CW656" i="9"/>
  <c r="CW655" i="9"/>
  <c r="CW654" i="9"/>
  <c r="CW653" i="9"/>
  <c r="CW652" i="9"/>
  <c r="CW651" i="9"/>
  <c r="CW650" i="9"/>
  <c r="CW649" i="9"/>
  <c r="CW648" i="9"/>
  <c r="CW647" i="9"/>
  <c r="CW646" i="9"/>
  <c r="CW645" i="9"/>
  <c r="CW644" i="9"/>
  <c r="CW643" i="9"/>
  <c r="CW642" i="9"/>
  <c r="CW641" i="9"/>
  <c r="CW640" i="9"/>
  <c r="CW639" i="9"/>
  <c r="CW638" i="9"/>
  <c r="CW637" i="9"/>
  <c r="CW636" i="9"/>
  <c r="CW635" i="9"/>
  <c r="CW634" i="9"/>
  <c r="CW633" i="9"/>
  <c r="CW632" i="9"/>
  <c r="CW631" i="9"/>
  <c r="CW630" i="9"/>
  <c r="CW629" i="9"/>
  <c r="CW628" i="9"/>
  <c r="CW627" i="9"/>
  <c r="CW626" i="9"/>
  <c r="CW625" i="9"/>
  <c r="CW624" i="9"/>
  <c r="CW623" i="9"/>
  <c r="CW622" i="9"/>
  <c r="CW621" i="9"/>
  <c r="CW620" i="9"/>
  <c r="CW619" i="9"/>
  <c r="CW618" i="9"/>
  <c r="CW617" i="9"/>
  <c r="CW616" i="9"/>
  <c r="CW615" i="9"/>
  <c r="CW614" i="9"/>
  <c r="CW613" i="9"/>
  <c r="CW612" i="9"/>
  <c r="CW611" i="9"/>
  <c r="CW610" i="9"/>
  <c r="CW609" i="9"/>
  <c r="CW608" i="9"/>
  <c r="CW607" i="9"/>
  <c r="CW606" i="9"/>
  <c r="CW605" i="9"/>
  <c r="CW604" i="9"/>
  <c r="CW603" i="9"/>
  <c r="CW602" i="9"/>
  <c r="CW601" i="9"/>
  <c r="CW600" i="9"/>
  <c r="CW599" i="9"/>
  <c r="CW598" i="9"/>
  <c r="CW597" i="9"/>
  <c r="CW596" i="9"/>
  <c r="CW595" i="9"/>
  <c r="CW594" i="9"/>
  <c r="CW593" i="9"/>
  <c r="CW592" i="9"/>
  <c r="CW591" i="9"/>
  <c r="CW590" i="9"/>
  <c r="CW589" i="9"/>
  <c r="CW588" i="9"/>
  <c r="CW587" i="9"/>
  <c r="CW586" i="9"/>
  <c r="CW585" i="9"/>
  <c r="CW584" i="9"/>
  <c r="CW583" i="9"/>
  <c r="CW582" i="9"/>
  <c r="CW581" i="9"/>
  <c r="CW580" i="9"/>
  <c r="CW579" i="9"/>
  <c r="CW578" i="9"/>
  <c r="CW577" i="9"/>
  <c r="CW576" i="9"/>
  <c r="CW575" i="9"/>
  <c r="CW574" i="9"/>
  <c r="CW573" i="9"/>
  <c r="CW572" i="9"/>
  <c r="CW571" i="9"/>
  <c r="CW570" i="9"/>
  <c r="CW569" i="9"/>
  <c r="CW568" i="9"/>
  <c r="CW567" i="9"/>
  <c r="CW566" i="9"/>
  <c r="CW565" i="9"/>
  <c r="CW564" i="9"/>
  <c r="CW563" i="9"/>
  <c r="CW562" i="9"/>
  <c r="CW561" i="9"/>
  <c r="CW560" i="9"/>
  <c r="CW559" i="9"/>
  <c r="CW558" i="9"/>
  <c r="CW557" i="9"/>
  <c r="CW556" i="9"/>
  <c r="CW555" i="9"/>
  <c r="CW554" i="9"/>
  <c r="CW553" i="9"/>
  <c r="CW552" i="9"/>
  <c r="CW551" i="9"/>
  <c r="CW550" i="9"/>
  <c r="CW549" i="9"/>
  <c r="CW548" i="9"/>
  <c r="CW547" i="9"/>
  <c r="CW546" i="9"/>
  <c r="CW545" i="9"/>
  <c r="CW544" i="9"/>
  <c r="CW543" i="9"/>
  <c r="CW542" i="9"/>
  <c r="CW541" i="9"/>
  <c r="CW540" i="9"/>
  <c r="CW539" i="9"/>
  <c r="CW538" i="9"/>
  <c r="CW537" i="9"/>
  <c r="CW536" i="9"/>
  <c r="CW535" i="9"/>
  <c r="CW534" i="9"/>
  <c r="CW533" i="9"/>
  <c r="CW532" i="9"/>
  <c r="CW531" i="9"/>
  <c r="CW530" i="9"/>
  <c r="CW529" i="9"/>
  <c r="CW528" i="9"/>
  <c r="CW527" i="9"/>
  <c r="CW526" i="9"/>
  <c r="CW525" i="9"/>
  <c r="CW524" i="9"/>
  <c r="CW523" i="9"/>
  <c r="CW522" i="9"/>
  <c r="CW521" i="9"/>
  <c r="CW520" i="9"/>
  <c r="CW519" i="9"/>
  <c r="CW518" i="9"/>
  <c r="CW517" i="9"/>
  <c r="CW516" i="9"/>
  <c r="CW515" i="9"/>
  <c r="CW514" i="9"/>
  <c r="CW513" i="9"/>
  <c r="CW512" i="9"/>
  <c r="CW511" i="9"/>
  <c r="CW510" i="9"/>
  <c r="CW509" i="9"/>
  <c r="CW508" i="9"/>
  <c r="CW507" i="9"/>
  <c r="CW506" i="9"/>
  <c r="CW505" i="9"/>
  <c r="CW504" i="9"/>
  <c r="CW503" i="9"/>
  <c r="CW502" i="9"/>
  <c r="CW501" i="9"/>
  <c r="CW500" i="9"/>
  <c r="CW499" i="9"/>
  <c r="CW498" i="9"/>
  <c r="CW497" i="9"/>
  <c r="CW496" i="9"/>
  <c r="CW495" i="9"/>
  <c r="CW494" i="9"/>
  <c r="CW493" i="9"/>
  <c r="CW492" i="9"/>
  <c r="CW491" i="9"/>
  <c r="CW490" i="9"/>
  <c r="CW489" i="9"/>
  <c r="CW488" i="9"/>
  <c r="CW487" i="9"/>
  <c r="CW486" i="9"/>
  <c r="CW485" i="9"/>
  <c r="CW484" i="9"/>
  <c r="CW483" i="9"/>
  <c r="CW482" i="9"/>
  <c r="CW481" i="9"/>
  <c r="CW480" i="9"/>
  <c r="CW479" i="9"/>
  <c r="CW478" i="9"/>
  <c r="CW477" i="9"/>
  <c r="CW476" i="9"/>
  <c r="CW475" i="9"/>
  <c r="CW474" i="9"/>
  <c r="CW473" i="9"/>
  <c r="CW472" i="9"/>
  <c r="CW471" i="9"/>
  <c r="CW470" i="9"/>
  <c r="CW469" i="9"/>
  <c r="CW468" i="9"/>
  <c r="CW467" i="9"/>
  <c r="CW466" i="9"/>
  <c r="CW465" i="9"/>
  <c r="CW464" i="9"/>
  <c r="CW463" i="9"/>
  <c r="CW462" i="9"/>
  <c r="CW461" i="9"/>
  <c r="CW460" i="9"/>
  <c r="CW459" i="9"/>
  <c r="CW458" i="9"/>
  <c r="CW457" i="9"/>
  <c r="CW456" i="9"/>
  <c r="CW455" i="9"/>
  <c r="CW454" i="9"/>
  <c r="CW453" i="9"/>
  <c r="CW452" i="9"/>
  <c r="CW451" i="9"/>
  <c r="CW450" i="9"/>
  <c r="CW449" i="9"/>
  <c r="CW448" i="9"/>
  <c r="CW447" i="9"/>
  <c r="CW446" i="9"/>
  <c r="CW445" i="9"/>
  <c r="CW444" i="9"/>
  <c r="CW443" i="9"/>
  <c r="CW442" i="9"/>
  <c r="CW441" i="9"/>
  <c r="CW440" i="9"/>
  <c r="CW439" i="9"/>
  <c r="CW438" i="9"/>
  <c r="CW437" i="9"/>
  <c r="CW436" i="9"/>
  <c r="CW435" i="9"/>
  <c r="CW434" i="9"/>
  <c r="CW433" i="9"/>
  <c r="CW432" i="9"/>
  <c r="CW431" i="9"/>
  <c r="CW430" i="9"/>
  <c r="CW429" i="9"/>
  <c r="CW428" i="9"/>
  <c r="CW427" i="9"/>
  <c r="CW426" i="9"/>
  <c r="CW425" i="9"/>
  <c r="CW424" i="9"/>
  <c r="CW423" i="9"/>
  <c r="CW422" i="9"/>
  <c r="CW421" i="9"/>
  <c r="CW420" i="9"/>
  <c r="CW419" i="9"/>
  <c r="CW418" i="9"/>
  <c r="CW417" i="9"/>
  <c r="CW416" i="9"/>
  <c r="CW415" i="9"/>
  <c r="CW414" i="9"/>
  <c r="CW413" i="9"/>
  <c r="CW412" i="9"/>
  <c r="CW411" i="9"/>
  <c r="CW410" i="9"/>
  <c r="CW409" i="9"/>
  <c r="CW408" i="9"/>
  <c r="CW407" i="9"/>
  <c r="CW406" i="9"/>
  <c r="CW405" i="9"/>
  <c r="CW404" i="9"/>
  <c r="CW403" i="9"/>
  <c r="CW401" i="9"/>
  <c r="CW400" i="9"/>
  <c r="CW399" i="9"/>
  <c r="CW398" i="9"/>
  <c r="CW397" i="9"/>
  <c r="CW396" i="9"/>
  <c r="CW395" i="9"/>
  <c r="CW394" i="9"/>
  <c r="CW393" i="9"/>
  <c r="CW392" i="9"/>
  <c r="CW391" i="9"/>
  <c r="CW390" i="9"/>
  <c r="CW389" i="9"/>
  <c r="CW388" i="9"/>
  <c r="CW387" i="9"/>
  <c r="CW386" i="9"/>
  <c r="CW385" i="9"/>
  <c r="CW384" i="9"/>
  <c r="CW383" i="9"/>
  <c r="CW382" i="9"/>
  <c r="CW381" i="9"/>
  <c r="CW380" i="9"/>
  <c r="CW379" i="9"/>
  <c r="CW378" i="9"/>
  <c r="CW377" i="9"/>
  <c r="CW376" i="9"/>
  <c r="CW375" i="9"/>
  <c r="CW374" i="9"/>
  <c r="CW373" i="9"/>
  <c r="CW372" i="9"/>
  <c r="CW371" i="9"/>
  <c r="CW370" i="9"/>
  <c r="CW369" i="9"/>
  <c r="CW368" i="9"/>
  <c r="CW367" i="9"/>
  <c r="CW366" i="9"/>
  <c r="CW365" i="9"/>
  <c r="CW364" i="9"/>
  <c r="CW363" i="9"/>
  <c r="CW362" i="9"/>
  <c r="CW361" i="9"/>
  <c r="CW360" i="9"/>
  <c r="CW359" i="9"/>
  <c r="CW358" i="9"/>
  <c r="CW357" i="9"/>
  <c r="CW356" i="9"/>
  <c r="CW355" i="9"/>
  <c r="CW354" i="9"/>
  <c r="CW353" i="9"/>
  <c r="CW352" i="9"/>
  <c r="CW351" i="9"/>
  <c r="CW350" i="9"/>
  <c r="CW349" i="9"/>
  <c r="CW348" i="9"/>
  <c r="CW347" i="9"/>
  <c r="CW346" i="9"/>
  <c r="CW345" i="9"/>
  <c r="CW344" i="9"/>
  <c r="CW343" i="9"/>
  <c r="CW342" i="9"/>
  <c r="CW341" i="9"/>
  <c r="CW340" i="9"/>
  <c r="CW339" i="9"/>
  <c r="CW338" i="9"/>
  <c r="CW337" i="9"/>
  <c r="CW336" i="9"/>
  <c r="CW335" i="9"/>
  <c r="CW334" i="9"/>
  <c r="CW333" i="9"/>
  <c r="CW332" i="9"/>
  <c r="CW331" i="9"/>
  <c r="CW330" i="9"/>
  <c r="CW329" i="9"/>
  <c r="CW328" i="9"/>
  <c r="CW327" i="9"/>
  <c r="CW326" i="9"/>
  <c r="CW325" i="9"/>
  <c r="CW324" i="9"/>
  <c r="CW323" i="9"/>
  <c r="CW322" i="9"/>
  <c r="CW321" i="9"/>
  <c r="CW320" i="9"/>
  <c r="CW319" i="9"/>
  <c r="CW318" i="9"/>
  <c r="CW317" i="9"/>
  <c r="CW316" i="9"/>
  <c r="CW315" i="9"/>
  <c r="CW314" i="9"/>
  <c r="CW313" i="9"/>
  <c r="CW312" i="9"/>
  <c r="CW311" i="9"/>
  <c r="CW310" i="9"/>
  <c r="CW309" i="9"/>
  <c r="CW308" i="9"/>
  <c r="CW307" i="9"/>
  <c r="CW306" i="9"/>
  <c r="CW305" i="9"/>
  <c r="CW304" i="9"/>
  <c r="CW303" i="9"/>
  <c r="CW302" i="9"/>
  <c r="CW301" i="9"/>
  <c r="CW300" i="9"/>
  <c r="CW299" i="9"/>
  <c r="CW298" i="9"/>
  <c r="CW297" i="9"/>
  <c r="CW296" i="9"/>
  <c r="CW295" i="9"/>
  <c r="CW294" i="9"/>
  <c r="CW293" i="9"/>
  <c r="CW292" i="9"/>
  <c r="CW291" i="9"/>
  <c r="CW290" i="9"/>
  <c r="CW289" i="9"/>
  <c r="CW288" i="9"/>
  <c r="CW287" i="9"/>
  <c r="CW286" i="9"/>
  <c r="CW285" i="9"/>
  <c r="CW284" i="9"/>
  <c r="CW283" i="9"/>
  <c r="CW282" i="9"/>
  <c r="CW281" i="9"/>
  <c r="CW280" i="9"/>
  <c r="CW279" i="9"/>
  <c r="CW278" i="9"/>
  <c r="CW277" i="9"/>
  <c r="CW276" i="9"/>
  <c r="CW275" i="9"/>
  <c r="CW274" i="9"/>
  <c r="CW273" i="9"/>
  <c r="CW272" i="9"/>
  <c r="CW271" i="9"/>
  <c r="CW270" i="9"/>
  <c r="CW269" i="9"/>
  <c r="CW268" i="9"/>
  <c r="CW267" i="9"/>
  <c r="CW266" i="9"/>
  <c r="CW265" i="9"/>
  <c r="CW264" i="9"/>
  <c r="CW263" i="9"/>
  <c r="CW262" i="9"/>
  <c r="CW261" i="9"/>
  <c r="CW260" i="9"/>
  <c r="CW259" i="9"/>
  <c r="CW258" i="9"/>
  <c r="CW257" i="9"/>
  <c r="CW256" i="9"/>
  <c r="CW255" i="9"/>
  <c r="CW254" i="9"/>
  <c r="CW253" i="9"/>
  <c r="CW252" i="9"/>
  <c r="CW251" i="9"/>
  <c r="CW250" i="9"/>
  <c r="CW249" i="9"/>
  <c r="CW248" i="9"/>
  <c r="CW247" i="9"/>
  <c r="CW246" i="9"/>
  <c r="CW245" i="9"/>
  <c r="CW244" i="9"/>
  <c r="CW243" i="9"/>
  <c r="CW242" i="9"/>
  <c r="CW241" i="9"/>
  <c r="CW240" i="9"/>
  <c r="CW239" i="9"/>
  <c r="CW238" i="9"/>
  <c r="CW237" i="9"/>
  <c r="CW236" i="9"/>
  <c r="CW235" i="9"/>
  <c r="CW234" i="9"/>
  <c r="CW233" i="9"/>
  <c r="CW232" i="9"/>
  <c r="CW231" i="9"/>
  <c r="CW230" i="9"/>
  <c r="CW229" i="9"/>
  <c r="CW228" i="9"/>
  <c r="CW227" i="9"/>
  <c r="CW226" i="9"/>
  <c r="CW225" i="9"/>
  <c r="CW224" i="9"/>
  <c r="CW223" i="9"/>
  <c r="CW222" i="9"/>
  <c r="CW221" i="9"/>
  <c r="CW220" i="9"/>
  <c r="CW219" i="9"/>
  <c r="CW218" i="9"/>
  <c r="CW217" i="9"/>
  <c r="CW216" i="9"/>
  <c r="CW215" i="9"/>
  <c r="CW214" i="9"/>
  <c r="CW213" i="9"/>
  <c r="CW212" i="9"/>
  <c r="CW211" i="9"/>
  <c r="CW210" i="9"/>
  <c r="CW209" i="9"/>
  <c r="CW208" i="9"/>
  <c r="CW207" i="9"/>
  <c r="CW206" i="9"/>
  <c r="CW205" i="9"/>
  <c r="CW204" i="9"/>
  <c r="CW203" i="9"/>
  <c r="CW202" i="9"/>
  <c r="CW201" i="9"/>
  <c r="CW200" i="9"/>
  <c r="CW199" i="9"/>
  <c r="CW198" i="9"/>
  <c r="CW197" i="9"/>
  <c r="CW196" i="9"/>
  <c r="CW195" i="9"/>
  <c r="CW194" i="9"/>
  <c r="CW193" i="9"/>
  <c r="CW192" i="9"/>
  <c r="CW191" i="9"/>
  <c r="CW190" i="9"/>
  <c r="CW189" i="9"/>
  <c r="CW188" i="9"/>
  <c r="CW187" i="9"/>
  <c r="CW186" i="9"/>
  <c r="CW185" i="9"/>
  <c r="CW184" i="9"/>
  <c r="CW183" i="9"/>
  <c r="CW182" i="9"/>
  <c r="CW181" i="9"/>
  <c r="CW180" i="9"/>
  <c r="CW179" i="9"/>
  <c r="CW178" i="9"/>
  <c r="CW177" i="9"/>
  <c r="CW176" i="9"/>
  <c r="CW175" i="9"/>
  <c r="CW174" i="9"/>
  <c r="CW173" i="9"/>
  <c r="CW172" i="9"/>
  <c r="CW171" i="9"/>
  <c r="CW170" i="9"/>
  <c r="CW169" i="9"/>
  <c r="CW168" i="9"/>
  <c r="CW167" i="9"/>
  <c r="CW166" i="9"/>
  <c r="CW165" i="9"/>
  <c r="CW164" i="9"/>
  <c r="CW163" i="9"/>
  <c r="CW162" i="9"/>
  <c r="CW161" i="9"/>
  <c r="CW160" i="9"/>
  <c r="CW159" i="9"/>
  <c r="CW158" i="9"/>
  <c r="CW157" i="9"/>
  <c r="CW156" i="9"/>
  <c r="CW155" i="9"/>
  <c r="CW154" i="9"/>
  <c r="CW153" i="9"/>
  <c r="CW152" i="9"/>
  <c r="CW151" i="9"/>
  <c r="CW150" i="9"/>
  <c r="CW149" i="9"/>
  <c r="CW148" i="9"/>
  <c r="CW147" i="9"/>
  <c r="CW146" i="9"/>
  <c r="CW145" i="9"/>
  <c r="CW144" i="9"/>
  <c r="CW143" i="9"/>
  <c r="CW142" i="9"/>
  <c r="CW141" i="9"/>
  <c r="CW140" i="9"/>
  <c r="CW139" i="9"/>
  <c r="CW138" i="9"/>
  <c r="CW137" i="9"/>
  <c r="CW136" i="9"/>
  <c r="CW135" i="9"/>
  <c r="CW130" i="9"/>
  <c r="CW129" i="9"/>
  <c r="CW128" i="9"/>
  <c r="CW127" i="9"/>
  <c r="CW126" i="9"/>
  <c r="CW125" i="9"/>
  <c r="CW124" i="9"/>
  <c r="CW123" i="9"/>
  <c r="CW122" i="9"/>
  <c r="CW121" i="9"/>
  <c r="CW120" i="9"/>
  <c r="CW119" i="9"/>
  <c r="CW118" i="9"/>
  <c r="CW117" i="9"/>
  <c r="CW116" i="9"/>
  <c r="CW115" i="9"/>
  <c r="CW114" i="9"/>
  <c r="CW113" i="9"/>
  <c r="CW112" i="9"/>
  <c r="CW111" i="9"/>
  <c r="CW110" i="9"/>
  <c r="CW109" i="9"/>
  <c r="CW108" i="9"/>
  <c r="CW107" i="9"/>
  <c r="CW106" i="9"/>
  <c r="CW105" i="9"/>
  <c r="CW104" i="9"/>
  <c r="CW103" i="9"/>
  <c r="CW102" i="9"/>
  <c r="CW101" i="9"/>
  <c r="CW100" i="9"/>
  <c r="CW99" i="9"/>
  <c r="CW98" i="9"/>
  <c r="CW97" i="9"/>
  <c r="CW96" i="9"/>
  <c r="CW95" i="9"/>
  <c r="CW94" i="9"/>
  <c r="CW93" i="9"/>
  <c r="CW92" i="9"/>
  <c r="CW91" i="9"/>
  <c r="CW90" i="9"/>
  <c r="CW89" i="9"/>
  <c r="CW88" i="9"/>
  <c r="CW87" i="9"/>
  <c r="CW86" i="9"/>
  <c r="CW85" i="9"/>
  <c r="CW84" i="9"/>
  <c r="CW83" i="9"/>
  <c r="CW82" i="9"/>
  <c r="CW81" i="9"/>
  <c r="CW80" i="9"/>
  <c r="CW79" i="9"/>
  <c r="CW78" i="9"/>
  <c r="CW77" i="9"/>
  <c r="CW76" i="9"/>
  <c r="CW75" i="9"/>
  <c r="CW74" i="9"/>
  <c r="CW73" i="9"/>
  <c r="CW72" i="9"/>
  <c r="CW71" i="9"/>
  <c r="CW70" i="9"/>
  <c r="CW69" i="9"/>
  <c r="CW68" i="9"/>
  <c r="CW67" i="9"/>
  <c r="CW66" i="9"/>
  <c r="CW65" i="9"/>
  <c r="CW64" i="9"/>
  <c r="CW63" i="9"/>
  <c r="CW62" i="9"/>
  <c r="CW61" i="9"/>
  <c r="CW60" i="9"/>
  <c r="CW59" i="9"/>
  <c r="CW58" i="9"/>
  <c r="CW57" i="9"/>
  <c r="CW56" i="9"/>
  <c r="CW55" i="9"/>
  <c r="CW54" i="9"/>
  <c r="CW53" i="9"/>
  <c r="CW52" i="9"/>
  <c r="CW51" i="9"/>
  <c r="CW50" i="9"/>
  <c r="CW49" i="9"/>
  <c r="CW48" i="9"/>
  <c r="CW47" i="9"/>
  <c r="CW46" i="9"/>
  <c r="CW45" i="9"/>
  <c r="CW44" i="9"/>
  <c r="CW43" i="9"/>
  <c r="CW42" i="9"/>
  <c r="CW41" i="9"/>
  <c r="CW40" i="9"/>
  <c r="CW39" i="9"/>
  <c r="CW38" i="9"/>
  <c r="CW37" i="9"/>
  <c r="CW36" i="9"/>
  <c r="CW35" i="9"/>
  <c r="CW34" i="9"/>
  <c r="CW33" i="9"/>
  <c r="CW32" i="9"/>
  <c r="CW31" i="9"/>
  <c r="CW30" i="9"/>
  <c r="CW29" i="9"/>
  <c r="CW28" i="9"/>
  <c r="CW27" i="9"/>
  <c r="CW26" i="9"/>
  <c r="CW25" i="9"/>
  <c r="CW24" i="9"/>
  <c r="CW23" i="9"/>
  <c r="CW22" i="9"/>
  <c r="CW21" i="9"/>
  <c r="CW20" i="9"/>
  <c r="CW19" i="9"/>
  <c r="CW18" i="9"/>
  <c r="CW17" i="9"/>
  <c r="CW16" i="9"/>
  <c r="CW15" i="9"/>
  <c r="CW14" i="9"/>
  <c r="CW13" i="9"/>
  <c r="CW12" i="9"/>
  <c r="CW11" i="9"/>
  <c r="CW10" i="9"/>
  <c r="CC10" i="9"/>
  <c r="BI10" i="9"/>
  <c r="T683" i="9" l="1"/>
  <c r="T58" i="9"/>
  <c r="T270" i="9"/>
  <c r="T182" i="9"/>
  <c r="T571" i="9"/>
  <c r="T451" i="9"/>
  <c r="T168" i="9"/>
  <c r="T672" i="9"/>
  <c r="T541" i="9"/>
  <c r="T223" i="9"/>
  <c r="T88" i="9"/>
  <c r="T48" i="9"/>
  <c r="T659" i="9"/>
  <c r="T586" i="9"/>
  <c r="T526" i="9"/>
  <c r="T412" i="9"/>
  <c r="T614" i="9"/>
  <c r="T562" i="9"/>
  <c r="T496" i="9"/>
  <c r="T431" i="9"/>
  <c r="T345" i="9"/>
  <c r="T300" i="9"/>
  <c r="T606" i="9"/>
  <c r="T549" i="9"/>
  <c r="T481" i="9"/>
  <c r="T428" i="9"/>
  <c r="T330" i="9"/>
  <c r="T297" i="9"/>
  <c r="T628" i="9"/>
  <c r="T567" i="9"/>
  <c r="T504" i="9"/>
  <c r="T436" i="9"/>
  <c r="T651" i="9"/>
  <c r="T581" i="9"/>
  <c r="T523" i="9"/>
  <c r="T472" i="9"/>
  <c r="T404" i="9"/>
  <c r="T321" i="9"/>
  <c r="T282" i="9"/>
  <c r="T137" i="9"/>
  <c r="T648" i="9"/>
  <c r="T576" i="9"/>
  <c r="M239" i="9"/>
  <c r="N239" i="9"/>
  <c r="T520" i="9"/>
  <c r="T459" i="9"/>
  <c r="T376" i="9"/>
  <c r="T314" i="9"/>
  <c r="T601" i="9"/>
  <c r="T478" i="9"/>
  <c r="T425" i="9"/>
  <c r="T327" i="9"/>
  <c r="T293" i="9"/>
  <c r="T353" i="9"/>
  <c r="T305" i="9"/>
  <c r="T249" i="9"/>
  <c r="T166" i="9"/>
  <c r="T208" i="9"/>
  <c r="T236" i="9"/>
  <c r="T100" i="9"/>
  <c r="T242" i="9"/>
  <c r="T632" i="9"/>
  <c r="T517" i="9"/>
  <c r="T372" i="9"/>
  <c r="T309" i="9"/>
  <c r="T262" i="9"/>
  <c r="T475" i="9"/>
  <c r="T324" i="9"/>
  <c r="T288" i="9"/>
  <c r="T215" i="9"/>
  <c r="T34" i="9"/>
  <c r="S690" i="9"/>
  <c r="R690" i="9"/>
  <c r="Q690" i="9"/>
  <c r="P690" i="9"/>
  <c r="O690" i="9"/>
  <c r="N690" i="9"/>
  <c r="M690" i="9"/>
  <c r="S689" i="9"/>
  <c r="R689" i="9"/>
  <c r="Q689" i="9"/>
  <c r="P689" i="9"/>
  <c r="O689" i="9"/>
  <c r="N689" i="9"/>
  <c r="M689" i="9"/>
  <c r="M688" i="9"/>
  <c r="M687" i="9"/>
  <c r="M686" i="9"/>
  <c r="S685" i="9"/>
  <c r="R685" i="9"/>
  <c r="Q685" i="9"/>
  <c r="P685" i="9"/>
  <c r="O685" i="9"/>
  <c r="N685" i="9"/>
  <c r="M685" i="9"/>
  <c r="S684" i="9"/>
  <c r="R684" i="9"/>
  <c r="Q684" i="9"/>
  <c r="P684" i="9"/>
  <c r="O684" i="9"/>
  <c r="N684" i="9"/>
  <c r="M684" i="9"/>
  <c r="S682" i="9"/>
  <c r="R682" i="9"/>
  <c r="Q682" i="9"/>
  <c r="P682" i="9"/>
  <c r="O682" i="9"/>
  <c r="N682" i="9"/>
  <c r="M682" i="9"/>
  <c r="M681" i="9"/>
  <c r="S680" i="9"/>
  <c r="R680" i="9"/>
  <c r="Q680" i="9"/>
  <c r="P680" i="9"/>
  <c r="O680" i="9"/>
  <c r="N680" i="9"/>
  <c r="M680" i="9"/>
  <c r="S679" i="9"/>
  <c r="R679" i="9"/>
  <c r="Q679" i="9"/>
  <c r="P679" i="9"/>
  <c r="O679" i="9"/>
  <c r="N679" i="9"/>
  <c r="M679" i="9"/>
  <c r="S678" i="9"/>
  <c r="R678" i="9"/>
  <c r="Q678" i="9"/>
  <c r="P678" i="9"/>
  <c r="O678" i="9"/>
  <c r="N678" i="9"/>
  <c r="M678" i="9"/>
  <c r="S677" i="9"/>
  <c r="R677" i="9"/>
  <c r="Q677" i="9"/>
  <c r="P677" i="9"/>
  <c r="O677" i="9"/>
  <c r="N677" i="9"/>
  <c r="M677" i="9"/>
  <c r="S676" i="9"/>
  <c r="R676" i="9"/>
  <c r="Q676" i="9"/>
  <c r="P676" i="9"/>
  <c r="O676" i="9"/>
  <c r="N676" i="9"/>
  <c r="M676" i="9"/>
  <c r="S675" i="9"/>
  <c r="R675" i="9"/>
  <c r="Q675" i="9"/>
  <c r="P675" i="9"/>
  <c r="O675" i="9"/>
  <c r="N675" i="9"/>
  <c r="M675" i="9"/>
  <c r="S674" i="9"/>
  <c r="R674" i="9"/>
  <c r="Q674" i="9"/>
  <c r="P674" i="9"/>
  <c r="O674" i="9"/>
  <c r="N674" i="9"/>
  <c r="M674" i="9"/>
  <c r="S673" i="9"/>
  <c r="R673" i="9"/>
  <c r="Q673" i="9"/>
  <c r="P673" i="9"/>
  <c r="O673" i="9"/>
  <c r="N673" i="9"/>
  <c r="M673" i="9"/>
  <c r="S671" i="9"/>
  <c r="R671" i="9"/>
  <c r="Q671" i="9"/>
  <c r="P671" i="9"/>
  <c r="O671" i="9"/>
  <c r="N671" i="9"/>
  <c r="M671" i="9"/>
  <c r="M670" i="9"/>
  <c r="S669" i="9"/>
  <c r="R669" i="9"/>
  <c r="Q669" i="9"/>
  <c r="P669" i="9"/>
  <c r="O669" i="9"/>
  <c r="N669" i="9"/>
  <c r="M669" i="9"/>
  <c r="S668" i="9"/>
  <c r="R668" i="9"/>
  <c r="Q668" i="9"/>
  <c r="P668" i="9"/>
  <c r="O668" i="9"/>
  <c r="N668" i="9"/>
  <c r="M668" i="9"/>
  <c r="S667" i="9"/>
  <c r="R667" i="9"/>
  <c r="Q667" i="9"/>
  <c r="P667" i="9"/>
  <c r="O667" i="9"/>
  <c r="N667" i="9"/>
  <c r="M667" i="9"/>
  <c r="S666" i="9"/>
  <c r="R666" i="9"/>
  <c r="Q666" i="9"/>
  <c r="P666" i="9"/>
  <c r="O666" i="9"/>
  <c r="N666" i="9"/>
  <c r="M666" i="9"/>
  <c r="S665" i="9"/>
  <c r="R665" i="9"/>
  <c r="Q665" i="9"/>
  <c r="P665" i="9"/>
  <c r="O665" i="9"/>
  <c r="N665" i="9"/>
  <c r="M665" i="9"/>
  <c r="S664" i="9"/>
  <c r="R664" i="9"/>
  <c r="Q664" i="9"/>
  <c r="P664" i="9"/>
  <c r="O664" i="9"/>
  <c r="N664" i="9"/>
  <c r="M664" i="9"/>
  <c r="S663" i="9"/>
  <c r="R663" i="9"/>
  <c r="Q663" i="9"/>
  <c r="P663" i="9"/>
  <c r="O663" i="9"/>
  <c r="N663" i="9"/>
  <c r="M663" i="9"/>
  <c r="S662" i="9"/>
  <c r="R662" i="9"/>
  <c r="Q662" i="9"/>
  <c r="P662" i="9"/>
  <c r="O662" i="9"/>
  <c r="N662" i="9"/>
  <c r="M662" i="9"/>
  <c r="S661" i="9"/>
  <c r="R661" i="9"/>
  <c r="Q661" i="9"/>
  <c r="P661" i="9"/>
  <c r="O661" i="9"/>
  <c r="N661" i="9"/>
  <c r="M661" i="9"/>
  <c r="S660" i="9"/>
  <c r="R660" i="9"/>
  <c r="Q660" i="9"/>
  <c r="P660" i="9"/>
  <c r="O660" i="9"/>
  <c r="N660" i="9"/>
  <c r="M660" i="9"/>
  <c r="S658" i="9"/>
  <c r="R658" i="9"/>
  <c r="Q658" i="9"/>
  <c r="P658" i="9"/>
  <c r="O658" i="9"/>
  <c r="N658" i="9"/>
  <c r="M658" i="9"/>
  <c r="S657" i="9"/>
  <c r="R657" i="9"/>
  <c r="Q657" i="9"/>
  <c r="P657" i="9"/>
  <c r="O657" i="9"/>
  <c r="N657" i="9"/>
  <c r="M657" i="9"/>
  <c r="S656" i="9"/>
  <c r="R656" i="9"/>
  <c r="Q656" i="9"/>
  <c r="P656" i="9"/>
  <c r="O656" i="9"/>
  <c r="N656" i="9"/>
  <c r="M656" i="9"/>
  <c r="S655" i="9"/>
  <c r="R655" i="9"/>
  <c r="Q655" i="9"/>
  <c r="P655" i="9"/>
  <c r="O655" i="9"/>
  <c r="N655" i="9"/>
  <c r="M655" i="9"/>
  <c r="S654" i="9"/>
  <c r="R654" i="9"/>
  <c r="Q654" i="9"/>
  <c r="P654" i="9"/>
  <c r="O654" i="9"/>
  <c r="N654" i="9"/>
  <c r="M654" i="9"/>
  <c r="S653" i="9"/>
  <c r="R653" i="9"/>
  <c r="Q653" i="9"/>
  <c r="P653" i="9"/>
  <c r="O653" i="9"/>
  <c r="N653" i="9"/>
  <c r="M653" i="9"/>
  <c r="S652" i="9"/>
  <c r="R652" i="9"/>
  <c r="Q652" i="9"/>
  <c r="P652" i="9"/>
  <c r="O652" i="9"/>
  <c r="N652" i="9"/>
  <c r="M652" i="9"/>
  <c r="S650" i="9"/>
  <c r="R650" i="9"/>
  <c r="Q650" i="9"/>
  <c r="P650" i="9"/>
  <c r="O650" i="9"/>
  <c r="N650" i="9"/>
  <c r="M650" i="9"/>
  <c r="S649" i="9"/>
  <c r="R649" i="9"/>
  <c r="Q649" i="9"/>
  <c r="P649" i="9"/>
  <c r="O649" i="9"/>
  <c r="N649" i="9"/>
  <c r="M649" i="9"/>
  <c r="S647" i="9"/>
  <c r="R647" i="9"/>
  <c r="Q647" i="9"/>
  <c r="P647" i="9"/>
  <c r="O647" i="9"/>
  <c r="N647" i="9"/>
  <c r="M647" i="9"/>
  <c r="S646" i="9"/>
  <c r="R646" i="9"/>
  <c r="Q646" i="9"/>
  <c r="P646" i="9"/>
  <c r="O646" i="9"/>
  <c r="N646" i="9"/>
  <c r="M646" i="9"/>
  <c r="S645" i="9"/>
  <c r="R645" i="9"/>
  <c r="Q645" i="9"/>
  <c r="P645" i="9"/>
  <c r="O645" i="9"/>
  <c r="N645" i="9"/>
  <c r="M645" i="9"/>
  <c r="S644" i="9"/>
  <c r="R644" i="9"/>
  <c r="Q644" i="9"/>
  <c r="P644" i="9"/>
  <c r="O644" i="9"/>
  <c r="N644" i="9"/>
  <c r="M644" i="9"/>
  <c r="S643" i="9"/>
  <c r="R643" i="9"/>
  <c r="Q643" i="9"/>
  <c r="P643" i="9"/>
  <c r="O643" i="9"/>
  <c r="N643" i="9"/>
  <c r="M643" i="9"/>
  <c r="S642" i="9"/>
  <c r="R642" i="9"/>
  <c r="Q642" i="9"/>
  <c r="P642" i="9"/>
  <c r="O642" i="9"/>
  <c r="N642" i="9"/>
  <c r="M642" i="9"/>
  <c r="S641" i="9"/>
  <c r="R641" i="9"/>
  <c r="Q641" i="9"/>
  <c r="P641" i="9"/>
  <c r="O641" i="9"/>
  <c r="N641" i="9"/>
  <c r="M641" i="9"/>
  <c r="S640" i="9"/>
  <c r="R640" i="9"/>
  <c r="Q640" i="9"/>
  <c r="P640" i="9"/>
  <c r="O640" i="9"/>
  <c r="N640" i="9"/>
  <c r="M640" i="9"/>
  <c r="S639" i="9"/>
  <c r="R639" i="9"/>
  <c r="Q639" i="9"/>
  <c r="P639" i="9"/>
  <c r="O639" i="9"/>
  <c r="N639" i="9"/>
  <c r="M639" i="9"/>
  <c r="S638" i="9"/>
  <c r="R638" i="9"/>
  <c r="Q638" i="9"/>
  <c r="P638" i="9"/>
  <c r="O638" i="9"/>
  <c r="N638" i="9"/>
  <c r="M638" i="9"/>
  <c r="S637" i="9"/>
  <c r="R637" i="9"/>
  <c r="Q637" i="9"/>
  <c r="P637" i="9"/>
  <c r="O637" i="9"/>
  <c r="N637" i="9"/>
  <c r="M637" i="9"/>
  <c r="S636" i="9"/>
  <c r="R636" i="9"/>
  <c r="Q636" i="9"/>
  <c r="P636" i="9"/>
  <c r="O636" i="9"/>
  <c r="N636" i="9"/>
  <c r="M636" i="9"/>
  <c r="S635" i="9"/>
  <c r="R635" i="9"/>
  <c r="Q635" i="9"/>
  <c r="P635" i="9"/>
  <c r="O635" i="9"/>
  <c r="N635" i="9"/>
  <c r="M635" i="9"/>
  <c r="S634" i="9"/>
  <c r="R634" i="9"/>
  <c r="Q634" i="9"/>
  <c r="P634" i="9"/>
  <c r="O634" i="9"/>
  <c r="N634" i="9"/>
  <c r="M634" i="9"/>
  <c r="S633" i="9"/>
  <c r="R633" i="9"/>
  <c r="Q633" i="9"/>
  <c r="P633" i="9"/>
  <c r="O633" i="9"/>
  <c r="N633" i="9"/>
  <c r="M633" i="9"/>
  <c r="S631" i="9"/>
  <c r="R631" i="9"/>
  <c r="Q631" i="9"/>
  <c r="P631" i="9"/>
  <c r="O631" i="9"/>
  <c r="N631" i="9"/>
  <c r="M631" i="9"/>
  <c r="S630" i="9"/>
  <c r="R630" i="9"/>
  <c r="Q630" i="9"/>
  <c r="P630" i="9"/>
  <c r="O630" i="9"/>
  <c r="N630" i="9"/>
  <c r="M630" i="9"/>
  <c r="S629" i="9"/>
  <c r="R629" i="9"/>
  <c r="Q629" i="9"/>
  <c r="P629" i="9"/>
  <c r="O629" i="9"/>
  <c r="N629" i="9"/>
  <c r="M629" i="9"/>
  <c r="S627" i="9"/>
  <c r="R627" i="9"/>
  <c r="Q627" i="9"/>
  <c r="P627" i="9"/>
  <c r="O627" i="9"/>
  <c r="N627" i="9"/>
  <c r="M627" i="9"/>
  <c r="M626" i="9"/>
  <c r="M625" i="9"/>
  <c r="S624" i="9"/>
  <c r="R624" i="9"/>
  <c r="Q624" i="9"/>
  <c r="P624" i="9"/>
  <c r="O624" i="9"/>
  <c r="N624" i="9"/>
  <c r="M624" i="9"/>
  <c r="S623" i="9"/>
  <c r="R623" i="9"/>
  <c r="Q623" i="9"/>
  <c r="P623" i="9"/>
  <c r="O623" i="9"/>
  <c r="N623" i="9"/>
  <c r="M623" i="9"/>
  <c r="S622" i="9"/>
  <c r="R622" i="9"/>
  <c r="Q622" i="9"/>
  <c r="P622" i="9"/>
  <c r="O622" i="9"/>
  <c r="N622" i="9"/>
  <c r="M622" i="9"/>
  <c r="S621" i="9"/>
  <c r="R621" i="9"/>
  <c r="Q621" i="9"/>
  <c r="P621" i="9"/>
  <c r="O621" i="9"/>
  <c r="N621" i="9"/>
  <c r="M621" i="9"/>
  <c r="S620" i="9"/>
  <c r="R620" i="9"/>
  <c r="Q620" i="9"/>
  <c r="P620" i="9"/>
  <c r="O620" i="9"/>
  <c r="N620" i="9"/>
  <c r="M620" i="9"/>
  <c r="S619" i="9"/>
  <c r="R619" i="9"/>
  <c r="Q619" i="9"/>
  <c r="P619" i="9"/>
  <c r="O619" i="9"/>
  <c r="N619" i="9"/>
  <c r="M619" i="9"/>
  <c r="S618" i="9"/>
  <c r="R618" i="9"/>
  <c r="Q618" i="9"/>
  <c r="P618" i="9"/>
  <c r="O618" i="9"/>
  <c r="N618" i="9"/>
  <c r="M618" i="9"/>
  <c r="S617" i="9"/>
  <c r="R617" i="9"/>
  <c r="Q617" i="9"/>
  <c r="P617" i="9"/>
  <c r="O617" i="9"/>
  <c r="N617" i="9"/>
  <c r="M617" i="9"/>
  <c r="S616" i="9"/>
  <c r="R616" i="9"/>
  <c r="Q616" i="9"/>
  <c r="P616" i="9"/>
  <c r="O616" i="9"/>
  <c r="N616" i="9"/>
  <c r="M616" i="9"/>
  <c r="S615" i="9"/>
  <c r="R615" i="9"/>
  <c r="Q615" i="9"/>
  <c r="P615" i="9"/>
  <c r="O615" i="9"/>
  <c r="N615" i="9"/>
  <c r="M615" i="9"/>
  <c r="S613" i="9"/>
  <c r="R613" i="9"/>
  <c r="Q613" i="9"/>
  <c r="P613" i="9"/>
  <c r="O613" i="9"/>
  <c r="N613" i="9"/>
  <c r="M613" i="9"/>
  <c r="S612" i="9"/>
  <c r="R612" i="9"/>
  <c r="Q612" i="9"/>
  <c r="P612" i="9"/>
  <c r="O612" i="9"/>
  <c r="N612" i="9"/>
  <c r="M612" i="9"/>
  <c r="S611" i="9"/>
  <c r="R611" i="9"/>
  <c r="Q611" i="9"/>
  <c r="P611" i="9"/>
  <c r="O611" i="9"/>
  <c r="N611" i="9"/>
  <c r="M611" i="9"/>
  <c r="S610" i="9"/>
  <c r="R610" i="9"/>
  <c r="Q610" i="9"/>
  <c r="P610" i="9"/>
  <c r="O610" i="9"/>
  <c r="N610" i="9"/>
  <c r="M610" i="9"/>
  <c r="S609" i="9"/>
  <c r="R609" i="9"/>
  <c r="Q609" i="9"/>
  <c r="P609" i="9"/>
  <c r="O609" i="9"/>
  <c r="N609" i="9"/>
  <c r="M609" i="9"/>
  <c r="S608" i="9"/>
  <c r="R608" i="9"/>
  <c r="Q608" i="9"/>
  <c r="P608" i="9"/>
  <c r="O608" i="9"/>
  <c r="N608" i="9"/>
  <c r="M608" i="9"/>
  <c r="S607" i="9"/>
  <c r="R607" i="9"/>
  <c r="Q607" i="9"/>
  <c r="P607" i="9"/>
  <c r="O607" i="9"/>
  <c r="N607" i="9"/>
  <c r="M607" i="9"/>
  <c r="S605" i="9"/>
  <c r="R605" i="9"/>
  <c r="Q605" i="9"/>
  <c r="P605" i="9"/>
  <c r="O605" i="9"/>
  <c r="N605" i="9"/>
  <c r="M605" i="9"/>
  <c r="S604" i="9"/>
  <c r="R604" i="9"/>
  <c r="Q604" i="9"/>
  <c r="P604" i="9"/>
  <c r="O604" i="9"/>
  <c r="N604" i="9"/>
  <c r="M604" i="9"/>
  <c r="S603" i="9"/>
  <c r="R603" i="9"/>
  <c r="Q603" i="9"/>
  <c r="P603" i="9"/>
  <c r="O603" i="9"/>
  <c r="N603" i="9"/>
  <c r="M603" i="9"/>
  <c r="S602" i="9"/>
  <c r="R602" i="9"/>
  <c r="Q602" i="9"/>
  <c r="P602" i="9"/>
  <c r="O602" i="9"/>
  <c r="N602" i="9"/>
  <c r="M602" i="9"/>
  <c r="S600" i="9"/>
  <c r="R600" i="9"/>
  <c r="Q600" i="9"/>
  <c r="P600" i="9"/>
  <c r="O600" i="9"/>
  <c r="N600" i="9"/>
  <c r="M600" i="9"/>
  <c r="S599" i="9"/>
  <c r="R599" i="9"/>
  <c r="Q599" i="9"/>
  <c r="P599" i="9"/>
  <c r="O599" i="9"/>
  <c r="N599" i="9"/>
  <c r="M599" i="9"/>
  <c r="S598" i="9"/>
  <c r="R598" i="9"/>
  <c r="Q598" i="9"/>
  <c r="P598" i="9"/>
  <c r="O598" i="9"/>
  <c r="N598" i="9"/>
  <c r="M598" i="9"/>
  <c r="S597" i="9"/>
  <c r="R597" i="9"/>
  <c r="Q597" i="9"/>
  <c r="P597" i="9"/>
  <c r="O597" i="9"/>
  <c r="N597" i="9"/>
  <c r="M597" i="9"/>
  <c r="S596" i="9"/>
  <c r="R596" i="9"/>
  <c r="Q596" i="9"/>
  <c r="P596" i="9"/>
  <c r="O596" i="9"/>
  <c r="N596" i="9"/>
  <c r="M596" i="9"/>
  <c r="S595" i="9"/>
  <c r="R595" i="9"/>
  <c r="Q595" i="9"/>
  <c r="P595" i="9"/>
  <c r="O595" i="9"/>
  <c r="N595" i="9"/>
  <c r="M595" i="9"/>
  <c r="S594" i="9"/>
  <c r="R594" i="9"/>
  <c r="Q594" i="9"/>
  <c r="P594" i="9"/>
  <c r="O594" i="9"/>
  <c r="N594" i="9"/>
  <c r="M594" i="9"/>
  <c r="S593" i="9"/>
  <c r="R593" i="9"/>
  <c r="Q593" i="9"/>
  <c r="P593" i="9"/>
  <c r="O593" i="9"/>
  <c r="N593" i="9"/>
  <c r="M593" i="9"/>
  <c r="S592" i="9"/>
  <c r="R592" i="9"/>
  <c r="Q592" i="9"/>
  <c r="P592" i="9"/>
  <c r="O592" i="9"/>
  <c r="N592" i="9"/>
  <c r="M592" i="9"/>
  <c r="S591" i="9"/>
  <c r="R591" i="9"/>
  <c r="Q591" i="9"/>
  <c r="P591" i="9"/>
  <c r="O591" i="9"/>
  <c r="N591" i="9"/>
  <c r="M591" i="9"/>
  <c r="S590" i="9"/>
  <c r="R590" i="9"/>
  <c r="Q590" i="9"/>
  <c r="P590" i="9"/>
  <c r="O590" i="9"/>
  <c r="N590" i="9"/>
  <c r="M590" i="9"/>
  <c r="S589" i="9"/>
  <c r="R589" i="9"/>
  <c r="Q589" i="9"/>
  <c r="P589" i="9"/>
  <c r="O589" i="9"/>
  <c r="N589" i="9"/>
  <c r="M589" i="9"/>
  <c r="S588" i="9"/>
  <c r="R588" i="9"/>
  <c r="Q588" i="9"/>
  <c r="P588" i="9"/>
  <c r="O588" i="9"/>
  <c r="N588" i="9"/>
  <c r="M588" i="9"/>
  <c r="S587" i="9"/>
  <c r="R587" i="9"/>
  <c r="Q587" i="9"/>
  <c r="P587" i="9"/>
  <c r="O587" i="9"/>
  <c r="N587" i="9"/>
  <c r="M587" i="9"/>
  <c r="S585" i="9"/>
  <c r="R585" i="9"/>
  <c r="Q585" i="9"/>
  <c r="P585" i="9"/>
  <c r="O585" i="9"/>
  <c r="N585" i="9"/>
  <c r="M585" i="9"/>
  <c r="S584" i="9"/>
  <c r="R584" i="9"/>
  <c r="Q584" i="9"/>
  <c r="P584" i="9"/>
  <c r="O584" i="9"/>
  <c r="N584" i="9"/>
  <c r="M584" i="9"/>
  <c r="S583" i="9"/>
  <c r="R583" i="9"/>
  <c r="Q583" i="9"/>
  <c r="P583" i="9"/>
  <c r="O583" i="9"/>
  <c r="N583" i="9"/>
  <c r="M583" i="9"/>
  <c r="S582" i="9"/>
  <c r="R582" i="9"/>
  <c r="Q582" i="9"/>
  <c r="P582" i="9"/>
  <c r="O582" i="9"/>
  <c r="N582" i="9"/>
  <c r="M582" i="9"/>
  <c r="S580" i="9"/>
  <c r="R580" i="9"/>
  <c r="Q580" i="9"/>
  <c r="P580" i="9"/>
  <c r="O580" i="9"/>
  <c r="N580" i="9"/>
  <c r="M580" i="9"/>
  <c r="S579" i="9"/>
  <c r="R579" i="9"/>
  <c r="Q579" i="9"/>
  <c r="P579" i="9"/>
  <c r="O579" i="9"/>
  <c r="N579" i="9"/>
  <c r="M579" i="9"/>
  <c r="S578" i="9"/>
  <c r="R578" i="9"/>
  <c r="Q578" i="9"/>
  <c r="P578" i="9"/>
  <c r="O578" i="9"/>
  <c r="N578" i="9"/>
  <c r="M578" i="9"/>
  <c r="S577" i="9"/>
  <c r="R577" i="9"/>
  <c r="Q577" i="9"/>
  <c r="P577" i="9"/>
  <c r="O577" i="9"/>
  <c r="N577" i="9"/>
  <c r="M577" i="9"/>
  <c r="S575" i="9"/>
  <c r="R575" i="9"/>
  <c r="Q575" i="9"/>
  <c r="P575" i="9"/>
  <c r="O575" i="9"/>
  <c r="N575" i="9"/>
  <c r="M575" i="9"/>
  <c r="S574" i="9"/>
  <c r="R574" i="9"/>
  <c r="Q574" i="9"/>
  <c r="P574" i="9"/>
  <c r="O574" i="9"/>
  <c r="N574" i="9"/>
  <c r="M574" i="9"/>
  <c r="S573" i="9"/>
  <c r="R573" i="9"/>
  <c r="Q573" i="9"/>
  <c r="P573" i="9"/>
  <c r="O573" i="9"/>
  <c r="N573" i="9"/>
  <c r="M573" i="9"/>
  <c r="S572" i="9"/>
  <c r="R572" i="9"/>
  <c r="Q572" i="9"/>
  <c r="P572" i="9"/>
  <c r="O572" i="9"/>
  <c r="N572" i="9"/>
  <c r="M572" i="9"/>
  <c r="S570" i="9"/>
  <c r="R570" i="9"/>
  <c r="Q570" i="9"/>
  <c r="P570" i="9"/>
  <c r="O570" i="9"/>
  <c r="N570" i="9"/>
  <c r="M570" i="9"/>
  <c r="S569" i="9"/>
  <c r="R569" i="9"/>
  <c r="Q569" i="9"/>
  <c r="P569" i="9"/>
  <c r="O569" i="9"/>
  <c r="N569" i="9"/>
  <c r="M569" i="9"/>
  <c r="S568" i="9"/>
  <c r="R568" i="9"/>
  <c r="Q568" i="9"/>
  <c r="P568" i="9"/>
  <c r="O568" i="9"/>
  <c r="N568" i="9"/>
  <c r="M568" i="9"/>
  <c r="S566" i="9"/>
  <c r="R566" i="9"/>
  <c r="Q566" i="9"/>
  <c r="P566" i="9"/>
  <c r="O566" i="9"/>
  <c r="N566" i="9"/>
  <c r="M566" i="9"/>
  <c r="S565" i="9"/>
  <c r="R565" i="9"/>
  <c r="Q565" i="9"/>
  <c r="P565" i="9"/>
  <c r="O565" i="9"/>
  <c r="N565" i="9"/>
  <c r="M565" i="9"/>
  <c r="S564" i="9"/>
  <c r="R564" i="9"/>
  <c r="Q564" i="9"/>
  <c r="P564" i="9"/>
  <c r="O564" i="9"/>
  <c r="N564" i="9"/>
  <c r="M564" i="9"/>
  <c r="S563" i="9"/>
  <c r="R563" i="9"/>
  <c r="Q563" i="9"/>
  <c r="P563" i="9"/>
  <c r="O563" i="9"/>
  <c r="N563" i="9"/>
  <c r="M563" i="9"/>
  <c r="S561" i="9"/>
  <c r="R561" i="9"/>
  <c r="Q561" i="9"/>
  <c r="P561" i="9"/>
  <c r="O561" i="9"/>
  <c r="N561" i="9"/>
  <c r="M561" i="9"/>
  <c r="M560" i="9"/>
  <c r="S559" i="9"/>
  <c r="R559" i="9"/>
  <c r="Q559" i="9"/>
  <c r="P559" i="9"/>
  <c r="O559" i="9"/>
  <c r="N559" i="9"/>
  <c r="M559" i="9"/>
  <c r="S558" i="9"/>
  <c r="R558" i="9"/>
  <c r="Q558" i="9"/>
  <c r="P558" i="9"/>
  <c r="O558" i="9"/>
  <c r="N558" i="9"/>
  <c r="M558" i="9"/>
  <c r="S557" i="9"/>
  <c r="R557" i="9"/>
  <c r="Q557" i="9"/>
  <c r="P557" i="9"/>
  <c r="O557" i="9"/>
  <c r="N557" i="9"/>
  <c r="M557" i="9"/>
  <c r="S556" i="9"/>
  <c r="R556" i="9"/>
  <c r="Q556" i="9"/>
  <c r="P556" i="9"/>
  <c r="O556" i="9"/>
  <c r="N556" i="9"/>
  <c r="M556" i="9"/>
  <c r="S555" i="9"/>
  <c r="R555" i="9"/>
  <c r="Q555" i="9"/>
  <c r="P555" i="9"/>
  <c r="O555" i="9"/>
  <c r="N555" i="9"/>
  <c r="M555" i="9"/>
  <c r="S554" i="9"/>
  <c r="R554" i="9"/>
  <c r="Q554" i="9"/>
  <c r="P554" i="9"/>
  <c r="O554" i="9"/>
  <c r="N554" i="9"/>
  <c r="M554" i="9"/>
  <c r="S553" i="9"/>
  <c r="R553" i="9"/>
  <c r="Q553" i="9"/>
  <c r="P553" i="9"/>
  <c r="O553" i="9"/>
  <c r="N553" i="9"/>
  <c r="M553" i="9"/>
  <c r="S552" i="9"/>
  <c r="R552" i="9"/>
  <c r="Q552" i="9"/>
  <c r="P552" i="9"/>
  <c r="O552" i="9"/>
  <c r="N552" i="9"/>
  <c r="M552" i="9"/>
  <c r="S551" i="9"/>
  <c r="R551" i="9"/>
  <c r="Q551" i="9"/>
  <c r="P551" i="9"/>
  <c r="O551" i="9"/>
  <c r="N551" i="9"/>
  <c r="M551" i="9"/>
  <c r="S550" i="9"/>
  <c r="R550" i="9"/>
  <c r="Q550" i="9"/>
  <c r="P550" i="9"/>
  <c r="O550" i="9"/>
  <c r="N550" i="9"/>
  <c r="M550" i="9"/>
  <c r="S548" i="9"/>
  <c r="R548" i="9"/>
  <c r="Q548" i="9"/>
  <c r="P548" i="9"/>
  <c r="O548" i="9"/>
  <c r="N548" i="9"/>
  <c r="M548" i="9"/>
  <c r="S547" i="9"/>
  <c r="R547" i="9"/>
  <c r="Q547" i="9"/>
  <c r="P547" i="9"/>
  <c r="O547" i="9"/>
  <c r="N547" i="9"/>
  <c r="M547" i="9"/>
  <c r="S546" i="9"/>
  <c r="R546" i="9"/>
  <c r="Q546" i="9"/>
  <c r="P546" i="9"/>
  <c r="O546" i="9"/>
  <c r="N546" i="9"/>
  <c r="M546" i="9"/>
  <c r="S545" i="9"/>
  <c r="R545" i="9"/>
  <c r="Q545" i="9"/>
  <c r="P545" i="9"/>
  <c r="O545" i="9"/>
  <c r="N545" i="9"/>
  <c r="M545" i="9"/>
  <c r="S544" i="9"/>
  <c r="R544" i="9"/>
  <c r="Q544" i="9"/>
  <c r="P544" i="9"/>
  <c r="O544" i="9"/>
  <c r="N544" i="9"/>
  <c r="M544" i="9"/>
  <c r="S543" i="9"/>
  <c r="R543" i="9"/>
  <c r="Q543" i="9"/>
  <c r="P543" i="9"/>
  <c r="O543" i="9"/>
  <c r="N543" i="9"/>
  <c r="M543" i="9"/>
  <c r="S542" i="9"/>
  <c r="R542" i="9"/>
  <c r="Q542" i="9"/>
  <c r="P542" i="9"/>
  <c r="O542" i="9"/>
  <c r="N542" i="9"/>
  <c r="M542" i="9"/>
  <c r="S540" i="9"/>
  <c r="R540" i="9"/>
  <c r="Q540" i="9"/>
  <c r="P540" i="9"/>
  <c r="O540" i="9"/>
  <c r="N540" i="9"/>
  <c r="M540" i="9"/>
  <c r="S539" i="9"/>
  <c r="R539" i="9"/>
  <c r="Q539" i="9"/>
  <c r="P539" i="9"/>
  <c r="O539" i="9"/>
  <c r="N539" i="9"/>
  <c r="M539" i="9"/>
  <c r="S538" i="9"/>
  <c r="R538" i="9"/>
  <c r="Q538" i="9"/>
  <c r="P538" i="9"/>
  <c r="O538" i="9"/>
  <c r="N538" i="9"/>
  <c r="M538" i="9"/>
  <c r="S537" i="9"/>
  <c r="R537" i="9"/>
  <c r="Q537" i="9"/>
  <c r="P537" i="9"/>
  <c r="O537" i="9"/>
  <c r="N537" i="9"/>
  <c r="M537" i="9"/>
  <c r="S536" i="9"/>
  <c r="R536" i="9"/>
  <c r="Q536" i="9"/>
  <c r="P536" i="9"/>
  <c r="O536" i="9"/>
  <c r="N536" i="9"/>
  <c r="M536" i="9"/>
  <c r="S535" i="9"/>
  <c r="R535" i="9"/>
  <c r="Q535" i="9"/>
  <c r="P535" i="9"/>
  <c r="O535" i="9"/>
  <c r="N535" i="9"/>
  <c r="M535" i="9"/>
  <c r="S534" i="9"/>
  <c r="R534" i="9"/>
  <c r="Q534" i="9"/>
  <c r="P534" i="9"/>
  <c r="O534" i="9"/>
  <c r="N534" i="9"/>
  <c r="M534" i="9"/>
  <c r="S533" i="9"/>
  <c r="R533" i="9"/>
  <c r="Q533" i="9"/>
  <c r="P533" i="9"/>
  <c r="O533" i="9"/>
  <c r="N533" i="9"/>
  <c r="M533" i="9"/>
  <c r="S532" i="9"/>
  <c r="R532" i="9"/>
  <c r="Q532" i="9"/>
  <c r="P532" i="9"/>
  <c r="O532" i="9"/>
  <c r="N532" i="9"/>
  <c r="M532" i="9"/>
  <c r="S531" i="9"/>
  <c r="R531" i="9"/>
  <c r="Q531" i="9"/>
  <c r="P531" i="9"/>
  <c r="O531" i="9"/>
  <c r="N531" i="9"/>
  <c r="M531" i="9"/>
  <c r="S530" i="9"/>
  <c r="R530" i="9"/>
  <c r="Q530" i="9"/>
  <c r="P530" i="9"/>
  <c r="O530" i="9"/>
  <c r="N530" i="9"/>
  <c r="M530" i="9"/>
  <c r="S529" i="9"/>
  <c r="R529" i="9"/>
  <c r="Q529" i="9"/>
  <c r="P529" i="9"/>
  <c r="O529" i="9"/>
  <c r="N529" i="9"/>
  <c r="M529" i="9"/>
  <c r="S528" i="9"/>
  <c r="R528" i="9"/>
  <c r="Q528" i="9"/>
  <c r="P528" i="9"/>
  <c r="O528" i="9"/>
  <c r="N528" i="9"/>
  <c r="M528" i="9"/>
  <c r="S527" i="9"/>
  <c r="R527" i="9"/>
  <c r="Q527" i="9"/>
  <c r="P527" i="9"/>
  <c r="O527" i="9"/>
  <c r="N527" i="9"/>
  <c r="M527" i="9"/>
  <c r="S525" i="9"/>
  <c r="R525" i="9"/>
  <c r="Q525" i="9"/>
  <c r="P525" i="9"/>
  <c r="O525" i="9"/>
  <c r="N525" i="9"/>
  <c r="M525" i="9"/>
  <c r="S524" i="9"/>
  <c r="R524" i="9"/>
  <c r="Q524" i="9"/>
  <c r="P524" i="9"/>
  <c r="O524" i="9"/>
  <c r="N524" i="9"/>
  <c r="M524" i="9"/>
  <c r="S522" i="9"/>
  <c r="R522" i="9"/>
  <c r="Q522" i="9"/>
  <c r="P522" i="9"/>
  <c r="O522" i="9"/>
  <c r="N522" i="9"/>
  <c r="M522" i="9"/>
  <c r="S521" i="9"/>
  <c r="R521" i="9"/>
  <c r="Q521" i="9"/>
  <c r="P521" i="9"/>
  <c r="O521" i="9"/>
  <c r="N521" i="9"/>
  <c r="M521" i="9"/>
  <c r="S519" i="9"/>
  <c r="R519" i="9"/>
  <c r="Q519" i="9"/>
  <c r="P519" i="9"/>
  <c r="O519" i="9"/>
  <c r="N519" i="9"/>
  <c r="M519" i="9"/>
  <c r="S518" i="9"/>
  <c r="R518" i="9"/>
  <c r="Q518" i="9"/>
  <c r="P518" i="9"/>
  <c r="O518" i="9"/>
  <c r="N518" i="9"/>
  <c r="M518" i="9"/>
  <c r="S516" i="9"/>
  <c r="R516" i="9"/>
  <c r="Q516" i="9"/>
  <c r="P516" i="9"/>
  <c r="O516" i="9"/>
  <c r="N516" i="9"/>
  <c r="M516" i="9"/>
  <c r="M515" i="9"/>
  <c r="S514" i="9"/>
  <c r="R514" i="9"/>
  <c r="Q514" i="9"/>
  <c r="P514" i="9"/>
  <c r="O514" i="9"/>
  <c r="N514" i="9"/>
  <c r="M514" i="9"/>
  <c r="S513" i="9"/>
  <c r="R513" i="9"/>
  <c r="Q513" i="9"/>
  <c r="P513" i="9"/>
  <c r="O513" i="9"/>
  <c r="N513" i="9"/>
  <c r="M513" i="9"/>
  <c r="S512" i="9"/>
  <c r="R512" i="9"/>
  <c r="Q512" i="9"/>
  <c r="P512" i="9"/>
  <c r="O512" i="9"/>
  <c r="N512" i="9"/>
  <c r="M512" i="9"/>
  <c r="S511" i="9"/>
  <c r="R511" i="9"/>
  <c r="Q511" i="9"/>
  <c r="P511" i="9"/>
  <c r="O511" i="9"/>
  <c r="N511" i="9"/>
  <c r="M511" i="9"/>
  <c r="S510" i="9"/>
  <c r="R510" i="9"/>
  <c r="Q510" i="9"/>
  <c r="P510" i="9"/>
  <c r="O510" i="9"/>
  <c r="N510" i="9"/>
  <c r="M510" i="9"/>
  <c r="S509" i="9"/>
  <c r="R509" i="9"/>
  <c r="Q509" i="9"/>
  <c r="P509" i="9"/>
  <c r="O509" i="9"/>
  <c r="N509" i="9"/>
  <c r="M509" i="9"/>
  <c r="S508" i="9"/>
  <c r="R508" i="9"/>
  <c r="Q508" i="9"/>
  <c r="P508" i="9"/>
  <c r="O508" i="9"/>
  <c r="N508" i="9"/>
  <c r="M508" i="9"/>
  <c r="S507" i="9"/>
  <c r="R507" i="9"/>
  <c r="Q507" i="9"/>
  <c r="P507" i="9"/>
  <c r="O507" i="9"/>
  <c r="N507" i="9"/>
  <c r="M507" i="9"/>
  <c r="S506" i="9"/>
  <c r="R506" i="9"/>
  <c r="Q506" i="9"/>
  <c r="P506" i="9"/>
  <c r="O506" i="9"/>
  <c r="N506" i="9"/>
  <c r="M506" i="9"/>
  <c r="S505" i="9"/>
  <c r="R505" i="9"/>
  <c r="Q505" i="9"/>
  <c r="P505" i="9"/>
  <c r="O505" i="9"/>
  <c r="N505" i="9"/>
  <c r="M505" i="9"/>
  <c r="S503" i="9"/>
  <c r="R503" i="9"/>
  <c r="Q503" i="9"/>
  <c r="P503" i="9"/>
  <c r="O503" i="9"/>
  <c r="N503" i="9"/>
  <c r="M503" i="9"/>
  <c r="S502" i="9"/>
  <c r="R502" i="9"/>
  <c r="Q502" i="9"/>
  <c r="P502" i="9"/>
  <c r="O502" i="9"/>
  <c r="N502" i="9"/>
  <c r="M502" i="9"/>
  <c r="S501" i="9"/>
  <c r="R501" i="9"/>
  <c r="Q501" i="9"/>
  <c r="P501" i="9"/>
  <c r="O501" i="9"/>
  <c r="N501" i="9"/>
  <c r="M501" i="9"/>
  <c r="S500" i="9"/>
  <c r="R500" i="9"/>
  <c r="Q500" i="9"/>
  <c r="P500" i="9"/>
  <c r="O500" i="9"/>
  <c r="N500" i="9"/>
  <c r="M500" i="9"/>
  <c r="S499" i="9"/>
  <c r="R499" i="9"/>
  <c r="Q499" i="9"/>
  <c r="P499" i="9"/>
  <c r="O499" i="9"/>
  <c r="N499" i="9"/>
  <c r="M499" i="9"/>
  <c r="S498" i="9"/>
  <c r="R498" i="9"/>
  <c r="Q498" i="9"/>
  <c r="P498" i="9"/>
  <c r="O498" i="9"/>
  <c r="N498" i="9"/>
  <c r="M498" i="9"/>
  <c r="S497" i="9"/>
  <c r="R497" i="9"/>
  <c r="Q497" i="9"/>
  <c r="P497" i="9"/>
  <c r="O497" i="9"/>
  <c r="N497" i="9"/>
  <c r="M497" i="9"/>
  <c r="S495" i="9"/>
  <c r="R495" i="9"/>
  <c r="Q495" i="9"/>
  <c r="P495" i="9"/>
  <c r="O495" i="9"/>
  <c r="N495" i="9"/>
  <c r="M495" i="9"/>
  <c r="S494" i="9"/>
  <c r="R494" i="9"/>
  <c r="Q494" i="9"/>
  <c r="P494" i="9"/>
  <c r="O494" i="9"/>
  <c r="N494" i="9"/>
  <c r="M494" i="9"/>
  <c r="S493" i="9"/>
  <c r="R493" i="9"/>
  <c r="Q493" i="9"/>
  <c r="P493" i="9"/>
  <c r="O493" i="9"/>
  <c r="N493" i="9"/>
  <c r="M493" i="9"/>
  <c r="S492" i="9"/>
  <c r="R492" i="9"/>
  <c r="Q492" i="9"/>
  <c r="P492" i="9"/>
  <c r="O492" i="9"/>
  <c r="N492" i="9"/>
  <c r="M492" i="9"/>
  <c r="S491" i="9"/>
  <c r="R491" i="9"/>
  <c r="Q491" i="9"/>
  <c r="P491" i="9"/>
  <c r="O491" i="9"/>
  <c r="N491" i="9"/>
  <c r="M491" i="9"/>
  <c r="S490" i="9"/>
  <c r="R490" i="9"/>
  <c r="Q490" i="9"/>
  <c r="P490" i="9"/>
  <c r="O490" i="9"/>
  <c r="N490" i="9"/>
  <c r="M490" i="9"/>
  <c r="S489" i="9"/>
  <c r="R489" i="9"/>
  <c r="Q489" i="9"/>
  <c r="P489" i="9"/>
  <c r="O489" i="9"/>
  <c r="N489" i="9"/>
  <c r="M489" i="9"/>
  <c r="S488" i="9"/>
  <c r="R488" i="9"/>
  <c r="Q488" i="9"/>
  <c r="P488" i="9"/>
  <c r="O488" i="9"/>
  <c r="N488" i="9"/>
  <c r="M488" i="9"/>
  <c r="S487" i="9"/>
  <c r="R487" i="9"/>
  <c r="Q487" i="9"/>
  <c r="P487" i="9"/>
  <c r="O487" i="9"/>
  <c r="N487" i="9"/>
  <c r="M487" i="9"/>
  <c r="S486" i="9"/>
  <c r="R486" i="9"/>
  <c r="Q486" i="9"/>
  <c r="P486" i="9"/>
  <c r="O486" i="9"/>
  <c r="N486" i="9"/>
  <c r="M486" i="9"/>
  <c r="S485" i="9"/>
  <c r="R485" i="9"/>
  <c r="Q485" i="9"/>
  <c r="P485" i="9"/>
  <c r="O485" i="9"/>
  <c r="N485" i="9"/>
  <c r="M485" i="9"/>
  <c r="S484" i="9"/>
  <c r="R484" i="9"/>
  <c r="Q484" i="9"/>
  <c r="P484" i="9"/>
  <c r="O484" i="9"/>
  <c r="N484" i="9"/>
  <c r="M484" i="9"/>
  <c r="S483" i="9"/>
  <c r="R483" i="9"/>
  <c r="Q483" i="9"/>
  <c r="P483" i="9"/>
  <c r="O483" i="9"/>
  <c r="N483" i="9"/>
  <c r="M483" i="9"/>
  <c r="S482" i="9"/>
  <c r="R482" i="9"/>
  <c r="Q482" i="9"/>
  <c r="P482" i="9"/>
  <c r="O482" i="9"/>
  <c r="N482" i="9"/>
  <c r="M482" i="9"/>
  <c r="S480" i="9"/>
  <c r="R480" i="9"/>
  <c r="Q480" i="9"/>
  <c r="P480" i="9"/>
  <c r="O480" i="9"/>
  <c r="N480" i="9"/>
  <c r="M480" i="9"/>
  <c r="S479" i="9"/>
  <c r="R479" i="9"/>
  <c r="Q479" i="9"/>
  <c r="P479" i="9"/>
  <c r="O479" i="9"/>
  <c r="N479" i="9"/>
  <c r="M479" i="9"/>
  <c r="S477" i="9"/>
  <c r="R477" i="9"/>
  <c r="Q477" i="9"/>
  <c r="P477" i="9"/>
  <c r="O477" i="9"/>
  <c r="N477" i="9"/>
  <c r="M477" i="9"/>
  <c r="S476" i="9"/>
  <c r="R476" i="9"/>
  <c r="Q476" i="9"/>
  <c r="P476" i="9"/>
  <c r="O476" i="9"/>
  <c r="N476" i="9"/>
  <c r="M476" i="9"/>
  <c r="S474" i="9"/>
  <c r="R474" i="9"/>
  <c r="Q474" i="9"/>
  <c r="P474" i="9"/>
  <c r="O474" i="9"/>
  <c r="N474" i="9"/>
  <c r="M474" i="9"/>
  <c r="S473" i="9"/>
  <c r="R473" i="9"/>
  <c r="Q473" i="9"/>
  <c r="P473" i="9"/>
  <c r="O473" i="9"/>
  <c r="N473" i="9"/>
  <c r="M473" i="9"/>
  <c r="S471" i="9"/>
  <c r="R471" i="9"/>
  <c r="Q471" i="9"/>
  <c r="P471" i="9"/>
  <c r="O471" i="9"/>
  <c r="N471" i="9"/>
  <c r="M471" i="9"/>
  <c r="M470" i="9"/>
  <c r="S469" i="9"/>
  <c r="R469" i="9"/>
  <c r="Q469" i="9"/>
  <c r="P469" i="9"/>
  <c r="O469" i="9"/>
  <c r="N469" i="9"/>
  <c r="M469" i="9"/>
  <c r="S468" i="9"/>
  <c r="R468" i="9"/>
  <c r="Q468" i="9"/>
  <c r="P468" i="9"/>
  <c r="O468" i="9"/>
  <c r="N468" i="9"/>
  <c r="M468" i="9"/>
  <c r="S467" i="9"/>
  <c r="R467" i="9"/>
  <c r="Q467" i="9"/>
  <c r="P467" i="9"/>
  <c r="O467" i="9"/>
  <c r="N467" i="9"/>
  <c r="M467" i="9"/>
  <c r="S466" i="9"/>
  <c r="R466" i="9"/>
  <c r="Q466" i="9"/>
  <c r="P466" i="9"/>
  <c r="O466" i="9"/>
  <c r="N466" i="9"/>
  <c r="M466" i="9"/>
  <c r="S465" i="9"/>
  <c r="R465" i="9"/>
  <c r="Q465" i="9"/>
  <c r="P465" i="9"/>
  <c r="O465" i="9"/>
  <c r="N465" i="9"/>
  <c r="M465" i="9"/>
  <c r="S464" i="9"/>
  <c r="R464" i="9"/>
  <c r="Q464" i="9"/>
  <c r="P464" i="9"/>
  <c r="O464" i="9"/>
  <c r="N464" i="9"/>
  <c r="M464" i="9"/>
  <c r="S463" i="9"/>
  <c r="R463" i="9"/>
  <c r="Q463" i="9"/>
  <c r="P463" i="9"/>
  <c r="O463" i="9"/>
  <c r="N463" i="9"/>
  <c r="M463" i="9"/>
  <c r="S462" i="9"/>
  <c r="R462" i="9"/>
  <c r="Q462" i="9"/>
  <c r="P462" i="9"/>
  <c r="O462" i="9"/>
  <c r="N462" i="9"/>
  <c r="M462" i="9"/>
  <c r="S461" i="9"/>
  <c r="R461" i="9"/>
  <c r="Q461" i="9"/>
  <c r="P461" i="9"/>
  <c r="O461" i="9"/>
  <c r="N461" i="9"/>
  <c r="M461" i="9"/>
  <c r="S460" i="9"/>
  <c r="R460" i="9"/>
  <c r="Q460" i="9"/>
  <c r="P460" i="9"/>
  <c r="O460" i="9"/>
  <c r="N460" i="9"/>
  <c r="M460" i="9"/>
  <c r="S458" i="9"/>
  <c r="R458" i="9"/>
  <c r="Q458" i="9"/>
  <c r="P458" i="9"/>
  <c r="O458" i="9"/>
  <c r="N458" i="9"/>
  <c r="M458" i="9"/>
  <c r="S457" i="9"/>
  <c r="R457" i="9"/>
  <c r="Q457" i="9"/>
  <c r="P457" i="9"/>
  <c r="O457" i="9"/>
  <c r="N457" i="9"/>
  <c r="M457" i="9"/>
  <c r="S456" i="9"/>
  <c r="R456" i="9"/>
  <c r="Q456" i="9"/>
  <c r="P456" i="9"/>
  <c r="O456" i="9"/>
  <c r="N456" i="9"/>
  <c r="M456" i="9"/>
  <c r="S455" i="9"/>
  <c r="R455" i="9"/>
  <c r="Q455" i="9"/>
  <c r="P455" i="9"/>
  <c r="O455" i="9"/>
  <c r="N455" i="9"/>
  <c r="M455" i="9"/>
  <c r="S454" i="9"/>
  <c r="R454" i="9"/>
  <c r="Q454" i="9"/>
  <c r="P454" i="9"/>
  <c r="O454" i="9"/>
  <c r="N454" i="9"/>
  <c r="M454" i="9"/>
  <c r="S453" i="9"/>
  <c r="R453" i="9"/>
  <c r="Q453" i="9"/>
  <c r="P453" i="9"/>
  <c r="O453" i="9"/>
  <c r="N453" i="9"/>
  <c r="M453" i="9"/>
  <c r="S452" i="9"/>
  <c r="R452" i="9"/>
  <c r="Q452" i="9"/>
  <c r="P452" i="9"/>
  <c r="O452" i="9"/>
  <c r="N452" i="9"/>
  <c r="M452" i="9"/>
  <c r="S450" i="9"/>
  <c r="R450" i="9"/>
  <c r="Q450" i="9"/>
  <c r="P450" i="9"/>
  <c r="O450" i="9"/>
  <c r="N450" i="9"/>
  <c r="M450" i="9"/>
  <c r="S449" i="9"/>
  <c r="R449" i="9"/>
  <c r="Q449" i="9"/>
  <c r="P449" i="9"/>
  <c r="O449" i="9"/>
  <c r="N449" i="9"/>
  <c r="M449" i="9"/>
  <c r="S448" i="9"/>
  <c r="R448" i="9"/>
  <c r="Q448" i="9"/>
  <c r="P448" i="9"/>
  <c r="O448" i="9"/>
  <c r="N448" i="9"/>
  <c r="M448" i="9"/>
  <c r="S447" i="9"/>
  <c r="R447" i="9"/>
  <c r="Q447" i="9"/>
  <c r="P447" i="9"/>
  <c r="O447" i="9"/>
  <c r="N447" i="9"/>
  <c r="M447" i="9"/>
  <c r="S446" i="9"/>
  <c r="R446" i="9"/>
  <c r="Q446" i="9"/>
  <c r="P446" i="9"/>
  <c r="O446" i="9"/>
  <c r="N446" i="9"/>
  <c r="M446" i="9"/>
  <c r="S445" i="9"/>
  <c r="R445" i="9"/>
  <c r="Q445" i="9"/>
  <c r="P445" i="9"/>
  <c r="O445" i="9"/>
  <c r="N445" i="9"/>
  <c r="M445" i="9"/>
  <c r="S444" i="9"/>
  <c r="R444" i="9"/>
  <c r="Q444" i="9"/>
  <c r="P444" i="9"/>
  <c r="O444" i="9"/>
  <c r="N444" i="9"/>
  <c r="M444" i="9"/>
  <c r="S443" i="9"/>
  <c r="R443" i="9"/>
  <c r="Q443" i="9"/>
  <c r="P443" i="9"/>
  <c r="O443" i="9"/>
  <c r="N443" i="9"/>
  <c r="M443" i="9"/>
  <c r="S442" i="9"/>
  <c r="R442" i="9"/>
  <c r="Q442" i="9"/>
  <c r="P442" i="9"/>
  <c r="O442" i="9"/>
  <c r="N442" i="9"/>
  <c r="M442" i="9"/>
  <c r="S441" i="9"/>
  <c r="R441" i="9"/>
  <c r="Q441" i="9"/>
  <c r="P441" i="9"/>
  <c r="O441" i="9"/>
  <c r="N441" i="9"/>
  <c r="M441" i="9"/>
  <c r="S440" i="9"/>
  <c r="R440" i="9"/>
  <c r="Q440" i="9"/>
  <c r="P440" i="9"/>
  <c r="O440" i="9"/>
  <c r="N440" i="9"/>
  <c r="M440" i="9"/>
  <c r="S439" i="9"/>
  <c r="R439" i="9"/>
  <c r="Q439" i="9"/>
  <c r="P439" i="9"/>
  <c r="O439" i="9"/>
  <c r="N439" i="9"/>
  <c r="M439" i="9"/>
  <c r="S438" i="9"/>
  <c r="R438" i="9"/>
  <c r="Q438" i="9"/>
  <c r="P438" i="9"/>
  <c r="O438" i="9"/>
  <c r="N438" i="9"/>
  <c r="M438" i="9"/>
  <c r="S437" i="9"/>
  <c r="R437" i="9"/>
  <c r="Q437" i="9"/>
  <c r="P437" i="9"/>
  <c r="O437" i="9"/>
  <c r="N437" i="9"/>
  <c r="M437" i="9"/>
  <c r="S435" i="9"/>
  <c r="R435" i="9"/>
  <c r="Q435" i="9"/>
  <c r="P435" i="9"/>
  <c r="O435" i="9"/>
  <c r="N435" i="9"/>
  <c r="M435" i="9"/>
  <c r="S434" i="9"/>
  <c r="R434" i="9"/>
  <c r="Q434" i="9"/>
  <c r="P434" i="9"/>
  <c r="O434" i="9"/>
  <c r="N434" i="9"/>
  <c r="M434" i="9"/>
  <c r="S433" i="9"/>
  <c r="R433" i="9"/>
  <c r="Q433" i="9"/>
  <c r="P433" i="9"/>
  <c r="O433" i="9"/>
  <c r="N433" i="9"/>
  <c r="M433" i="9"/>
  <c r="S432" i="9"/>
  <c r="R432" i="9"/>
  <c r="Q432" i="9"/>
  <c r="P432" i="9"/>
  <c r="O432" i="9"/>
  <c r="N432" i="9"/>
  <c r="M432" i="9"/>
  <c r="S430" i="9"/>
  <c r="R430" i="9"/>
  <c r="Q430" i="9"/>
  <c r="P430" i="9"/>
  <c r="O430" i="9"/>
  <c r="N430" i="9"/>
  <c r="M430" i="9"/>
  <c r="S429" i="9"/>
  <c r="R429" i="9"/>
  <c r="Q429" i="9"/>
  <c r="P429" i="9"/>
  <c r="O429" i="9"/>
  <c r="N429" i="9"/>
  <c r="M429" i="9"/>
  <c r="S427" i="9"/>
  <c r="R427" i="9"/>
  <c r="Q427" i="9"/>
  <c r="P427" i="9"/>
  <c r="O427" i="9"/>
  <c r="N427" i="9"/>
  <c r="M427" i="9"/>
  <c r="S426" i="9"/>
  <c r="R426" i="9"/>
  <c r="Q426" i="9"/>
  <c r="P426" i="9"/>
  <c r="O426" i="9"/>
  <c r="N426" i="9"/>
  <c r="M426" i="9"/>
  <c r="S424" i="9"/>
  <c r="R424" i="9"/>
  <c r="Q424" i="9"/>
  <c r="P424" i="9"/>
  <c r="O424" i="9"/>
  <c r="N424" i="9"/>
  <c r="M424" i="9"/>
  <c r="M423" i="9"/>
  <c r="S422" i="9"/>
  <c r="R422" i="9"/>
  <c r="Q422" i="9"/>
  <c r="P422" i="9"/>
  <c r="O422" i="9"/>
  <c r="N422" i="9"/>
  <c r="M422" i="9"/>
  <c r="S421" i="9"/>
  <c r="R421" i="9"/>
  <c r="Q421" i="9"/>
  <c r="P421" i="9"/>
  <c r="O421" i="9"/>
  <c r="N421" i="9"/>
  <c r="M421" i="9"/>
  <c r="S420" i="9"/>
  <c r="R420" i="9"/>
  <c r="Q420" i="9"/>
  <c r="P420" i="9"/>
  <c r="O420" i="9"/>
  <c r="N420" i="9"/>
  <c r="M420" i="9"/>
  <c r="S419" i="9"/>
  <c r="R419" i="9"/>
  <c r="Q419" i="9"/>
  <c r="P419" i="9"/>
  <c r="O419" i="9"/>
  <c r="N419" i="9"/>
  <c r="M419" i="9"/>
  <c r="S418" i="9"/>
  <c r="R418" i="9"/>
  <c r="Q418" i="9"/>
  <c r="P418" i="9"/>
  <c r="O418" i="9"/>
  <c r="N418" i="9"/>
  <c r="M418" i="9"/>
  <c r="S417" i="9"/>
  <c r="R417" i="9"/>
  <c r="Q417" i="9"/>
  <c r="P417" i="9"/>
  <c r="O417" i="9"/>
  <c r="N417" i="9"/>
  <c r="M417" i="9"/>
  <c r="S416" i="9"/>
  <c r="R416" i="9"/>
  <c r="Q416" i="9"/>
  <c r="P416" i="9"/>
  <c r="O416" i="9"/>
  <c r="N416" i="9"/>
  <c r="M416" i="9"/>
  <c r="S415" i="9"/>
  <c r="R415" i="9"/>
  <c r="Q415" i="9"/>
  <c r="P415" i="9"/>
  <c r="O415" i="9"/>
  <c r="N415" i="9"/>
  <c r="M415" i="9"/>
  <c r="S414" i="9"/>
  <c r="R414" i="9"/>
  <c r="Q414" i="9"/>
  <c r="P414" i="9"/>
  <c r="O414" i="9"/>
  <c r="N414" i="9"/>
  <c r="M414" i="9"/>
  <c r="S413" i="9"/>
  <c r="R413" i="9"/>
  <c r="Q413" i="9"/>
  <c r="P413" i="9"/>
  <c r="O413" i="9"/>
  <c r="N413" i="9"/>
  <c r="M413" i="9"/>
  <c r="S411" i="9"/>
  <c r="R411" i="9"/>
  <c r="Q411" i="9"/>
  <c r="P411" i="9"/>
  <c r="O411" i="9"/>
  <c r="N411" i="9"/>
  <c r="M411" i="9"/>
  <c r="S410" i="9"/>
  <c r="R410" i="9"/>
  <c r="Q410" i="9"/>
  <c r="P410" i="9"/>
  <c r="O410" i="9"/>
  <c r="N410" i="9"/>
  <c r="M410" i="9"/>
  <c r="S409" i="9"/>
  <c r="R409" i="9"/>
  <c r="Q409" i="9"/>
  <c r="P409" i="9"/>
  <c r="O409" i="9"/>
  <c r="N409" i="9"/>
  <c r="M409" i="9"/>
  <c r="S408" i="9"/>
  <c r="R408" i="9"/>
  <c r="Q408" i="9"/>
  <c r="P408" i="9"/>
  <c r="O408" i="9"/>
  <c r="N408" i="9"/>
  <c r="M408" i="9"/>
  <c r="S407" i="9"/>
  <c r="R407" i="9"/>
  <c r="Q407" i="9"/>
  <c r="P407" i="9"/>
  <c r="O407" i="9"/>
  <c r="N407" i="9"/>
  <c r="M407" i="9"/>
  <c r="S406" i="9"/>
  <c r="R406" i="9"/>
  <c r="Q406" i="9"/>
  <c r="P406" i="9"/>
  <c r="O406" i="9"/>
  <c r="N406" i="9"/>
  <c r="M406" i="9"/>
  <c r="S405" i="9"/>
  <c r="R405" i="9"/>
  <c r="Q405" i="9"/>
  <c r="P405" i="9"/>
  <c r="O405" i="9"/>
  <c r="N405" i="9"/>
  <c r="M405" i="9"/>
  <c r="S403" i="9"/>
  <c r="R403" i="9"/>
  <c r="Q403" i="9"/>
  <c r="P403" i="9"/>
  <c r="O403" i="9"/>
  <c r="N403" i="9"/>
  <c r="M403" i="9"/>
  <c r="S401" i="9"/>
  <c r="R401" i="9"/>
  <c r="Q401" i="9"/>
  <c r="P401" i="9"/>
  <c r="O401" i="9"/>
  <c r="N401" i="9"/>
  <c r="M401" i="9"/>
  <c r="S400" i="9"/>
  <c r="R400" i="9"/>
  <c r="Q400" i="9"/>
  <c r="P400" i="9"/>
  <c r="O400" i="9"/>
  <c r="N400" i="9"/>
  <c r="M400" i="9"/>
  <c r="S399" i="9"/>
  <c r="R399" i="9"/>
  <c r="Q399" i="9"/>
  <c r="P399" i="9"/>
  <c r="O399" i="9"/>
  <c r="N399" i="9"/>
  <c r="M399" i="9"/>
  <c r="S398" i="9"/>
  <c r="R398" i="9"/>
  <c r="Q398" i="9"/>
  <c r="P398" i="9"/>
  <c r="O398" i="9"/>
  <c r="N398" i="9"/>
  <c r="M398" i="9"/>
  <c r="S397" i="9"/>
  <c r="R397" i="9"/>
  <c r="Q397" i="9"/>
  <c r="P397" i="9"/>
  <c r="O397" i="9"/>
  <c r="N397" i="9"/>
  <c r="M397" i="9"/>
  <c r="S396" i="9"/>
  <c r="R396" i="9"/>
  <c r="Q396" i="9"/>
  <c r="P396" i="9"/>
  <c r="O396" i="9"/>
  <c r="N396" i="9"/>
  <c r="M396" i="9"/>
  <c r="S395" i="9"/>
  <c r="R395" i="9"/>
  <c r="Q395" i="9"/>
  <c r="P395" i="9"/>
  <c r="O395" i="9"/>
  <c r="N395" i="9"/>
  <c r="M395" i="9"/>
  <c r="S394" i="9"/>
  <c r="R394" i="9"/>
  <c r="Q394" i="9"/>
  <c r="P394" i="9"/>
  <c r="O394" i="9"/>
  <c r="N394" i="9"/>
  <c r="M394" i="9"/>
  <c r="S393" i="9"/>
  <c r="R393" i="9"/>
  <c r="Q393" i="9"/>
  <c r="P393" i="9"/>
  <c r="O393" i="9"/>
  <c r="N393" i="9"/>
  <c r="M393" i="9"/>
  <c r="S392" i="9"/>
  <c r="R392" i="9"/>
  <c r="Q392" i="9"/>
  <c r="P392" i="9"/>
  <c r="O392" i="9"/>
  <c r="N392" i="9"/>
  <c r="M392" i="9"/>
  <c r="S391" i="9"/>
  <c r="R391" i="9"/>
  <c r="Q391" i="9"/>
  <c r="P391" i="9"/>
  <c r="O391" i="9"/>
  <c r="N391" i="9"/>
  <c r="M391" i="9"/>
  <c r="S390" i="9"/>
  <c r="R390" i="9"/>
  <c r="Q390" i="9"/>
  <c r="P390" i="9"/>
  <c r="O390" i="9"/>
  <c r="N390" i="9"/>
  <c r="M390" i="9"/>
  <c r="S389" i="9"/>
  <c r="R389" i="9"/>
  <c r="Q389" i="9"/>
  <c r="P389" i="9"/>
  <c r="O389" i="9"/>
  <c r="N389" i="9"/>
  <c r="M389" i="9"/>
  <c r="S388" i="9"/>
  <c r="R388" i="9"/>
  <c r="Q388" i="9"/>
  <c r="P388" i="9"/>
  <c r="O388" i="9"/>
  <c r="N388" i="9"/>
  <c r="M388" i="9"/>
  <c r="S387" i="9"/>
  <c r="R387" i="9"/>
  <c r="Q387" i="9"/>
  <c r="P387" i="9"/>
  <c r="O387" i="9"/>
  <c r="N387" i="9"/>
  <c r="M387" i="9"/>
  <c r="S386" i="9"/>
  <c r="R386" i="9"/>
  <c r="Q386" i="9"/>
  <c r="P386" i="9"/>
  <c r="O386" i="9"/>
  <c r="N386" i="9"/>
  <c r="M386" i="9"/>
  <c r="S385" i="9"/>
  <c r="R385" i="9"/>
  <c r="Q385" i="9"/>
  <c r="P385" i="9"/>
  <c r="O385" i="9"/>
  <c r="N385" i="9"/>
  <c r="M385" i="9"/>
  <c r="S384" i="9"/>
  <c r="R384" i="9"/>
  <c r="Q384" i="9"/>
  <c r="P384" i="9"/>
  <c r="O384" i="9"/>
  <c r="N384" i="9"/>
  <c r="M384" i="9"/>
  <c r="S383" i="9"/>
  <c r="R383" i="9"/>
  <c r="Q383" i="9"/>
  <c r="P383" i="9"/>
  <c r="O383" i="9"/>
  <c r="N383" i="9"/>
  <c r="M383" i="9"/>
  <c r="S382" i="9"/>
  <c r="R382" i="9"/>
  <c r="Q382" i="9"/>
  <c r="P382" i="9"/>
  <c r="O382" i="9"/>
  <c r="N382" i="9"/>
  <c r="M382" i="9"/>
  <c r="S381" i="9"/>
  <c r="R381" i="9"/>
  <c r="Q381" i="9"/>
  <c r="P381" i="9"/>
  <c r="O381" i="9"/>
  <c r="N381" i="9"/>
  <c r="M381" i="9"/>
  <c r="S380" i="9"/>
  <c r="R380" i="9"/>
  <c r="Q380" i="9"/>
  <c r="P380" i="9"/>
  <c r="O380" i="9"/>
  <c r="N380" i="9"/>
  <c r="M380" i="9"/>
  <c r="S379" i="9"/>
  <c r="R379" i="9"/>
  <c r="Q379" i="9"/>
  <c r="P379" i="9"/>
  <c r="O379" i="9"/>
  <c r="N379" i="9"/>
  <c r="M379" i="9"/>
  <c r="S378" i="9"/>
  <c r="R378" i="9"/>
  <c r="Q378" i="9"/>
  <c r="P378" i="9"/>
  <c r="O378" i="9"/>
  <c r="N378" i="9"/>
  <c r="M378" i="9"/>
  <c r="S377" i="9"/>
  <c r="R377" i="9"/>
  <c r="Q377" i="9"/>
  <c r="P377" i="9"/>
  <c r="O377" i="9"/>
  <c r="N377" i="9"/>
  <c r="M377" i="9"/>
  <c r="S375" i="9"/>
  <c r="R375" i="9"/>
  <c r="Q375" i="9"/>
  <c r="P375" i="9"/>
  <c r="O375" i="9"/>
  <c r="N375" i="9"/>
  <c r="M375" i="9"/>
  <c r="S374" i="9"/>
  <c r="R374" i="9"/>
  <c r="Q374" i="9"/>
  <c r="P374" i="9"/>
  <c r="O374" i="9"/>
  <c r="N374" i="9"/>
  <c r="M374" i="9"/>
  <c r="S373" i="9"/>
  <c r="R373" i="9"/>
  <c r="Q373" i="9"/>
  <c r="P373" i="9"/>
  <c r="O373" i="9"/>
  <c r="N373" i="9"/>
  <c r="M373" i="9"/>
  <c r="S371" i="9"/>
  <c r="R371" i="9"/>
  <c r="Q371" i="9"/>
  <c r="P371" i="9"/>
  <c r="O371" i="9"/>
  <c r="N371" i="9"/>
  <c r="M371" i="9"/>
  <c r="S370" i="9"/>
  <c r="R370" i="9"/>
  <c r="Q370" i="9"/>
  <c r="P370" i="9"/>
  <c r="O370" i="9"/>
  <c r="N370" i="9"/>
  <c r="M370" i="9"/>
  <c r="S368" i="9"/>
  <c r="R368" i="9"/>
  <c r="Q368" i="9"/>
  <c r="P368" i="9"/>
  <c r="O368" i="9"/>
  <c r="N368" i="9"/>
  <c r="M368" i="9"/>
  <c r="S367" i="9"/>
  <c r="R367" i="9"/>
  <c r="Q367" i="9"/>
  <c r="P367" i="9"/>
  <c r="O367" i="9"/>
  <c r="N367" i="9"/>
  <c r="M367" i="9"/>
  <c r="S365" i="9"/>
  <c r="R365" i="9"/>
  <c r="Q365" i="9"/>
  <c r="P365" i="9"/>
  <c r="O365" i="9"/>
  <c r="N365" i="9"/>
  <c r="M365" i="9"/>
  <c r="M364" i="9"/>
  <c r="S363" i="9"/>
  <c r="R363" i="9"/>
  <c r="Q363" i="9"/>
  <c r="P363" i="9"/>
  <c r="O363" i="9"/>
  <c r="N363" i="9"/>
  <c r="M363" i="9"/>
  <c r="S362" i="9"/>
  <c r="R362" i="9"/>
  <c r="Q362" i="9"/>
  <c r="P362" i="9"/>
  <c r="O362" i="9"/>
  <c r="N362" i="9"/>
  <c r="M362" i="9"/>
  <c r="S361" i="9"/>
  <c r="R361" i="9"/>
  <c r="Q361" i="9"/>
  <c r="P361" i="9"/>
  <c r="O361" i="9"/>
  <c r="N361" i="9"/>
  <c r="M361" i="9"/>
  <c r="S360" i="9"/>
  <c r="R360" i="9"/>
  <c r="Q360" i="9"/>
  <c r="P360" i="9"/>
  <c r="O360" i="9"/>
  <c r="N360" i="9"/>
  <c r="M360" i="9"/>
  <c r="S359" i="9"/>
  <c r="R359" i="9"/>
  <c r="Q359" i="9"/>
  <c r="P359" i="9"/>
  <c r="O359" i="9"/>
  <c r="N359" i="9"/>
  <c r="M359" i="9"/>
  <c r="S358" i="9"/>
  <c r="R358" i="9"/>
  <c r="Q358" i="9"/>
  <c r="P358" i="9"/>
  <c r="O358" i="9"/>
  <c r="N358" i="9"/>
  <c r="M358" i="9"/>
  <c r="S357" i="9"/>
  <c r="R357" i="9"/>
  <c r="Q357" i="9"/>
  <c r="P357" i="9"/>
  <c r="O357" i="9"/>
  <c r="N357" i="9"/>
  <c r="M357" i="9"/>
  <c r="S356" i="9"/>
  <c r="R356" i="9"/>
  <c r="Q356" i="9"/>
  <c r="P356" i="9"/>
  <c r="O356" i="9"/>
  <c r="N356" i="9"/>
  <c r="M356" i="9"/>
  <c r="S355" i="9"/>
  <c r="R355" i="9"/>
  <c r="Q355" i="9"/>
  <c r="P355" i="9"/>
  <c r="O355" i="9"/>
  <c r="N355" i="9"/>
  <c r="M355" i="9"/>
  <c r="S354" i="9"/>
  <c r="R354" i="9"/>
  <c r="Q354" i="9"/>
  <c r="P354" i="9"/>
  <c r="O354" i="9"/>
  <c r="N354" i="9"/>
  <c r="M354" i="9"/>
  <c r="S352" i="9"/>
  <c r="R352" i="9"/>
  <c r="Q352" i="9"/>
  <c r="P352" i="9"/>
  <c r="O352" i="9"/>
  <c r="N352" i="9"/>
  <c r="M352" i="9"/>
  <c r="S351" i="9"/>
  <c r="R351" i="9"/>
  <c r="Q351" i="9"/>
  <c r="P351" i="9"/>
  <c r="O351" i="9"/>
  <c r="N351" i="9"/>
  <c r="M351" i="9"/>
  <c r="S350" i="9"/>
  <c r="R350" i="9"/>
  <c r="Q350" i="9"/>
  <c r="P350" i="9"/>
  <c r="O350" i="9"/>
  <c r="N350" i="9"/>
  <c r="M350" i="9"/>
  <c r="S349" i="9"/>
  <c r="R349" i="9"/>
  <c r="Q349" i="9"/>
  <c r="P349" i="9"/>
  <c r="O349" i="9"/>
  <c r="N349" i="9"/>
  <c r="M349" i="9"/>
  <c r="S348" i="9"/>
  <c r="R348" i="9"/>
  <c r="Q348" i="9"/>
  <c r="P348" i="9"/>
  <c r="O348" i="9"/>
  <c r="N348" i="9"/>
  <c r="M348" i="9"/>
  <c r="S347" i="9"/>
  <c r="R347" i="9"/>
  <c r="Q347" i="9"/>
  <c r="P347" i="9"/>
  <c r="O347" i="9"/>
  <c r="N347" i="9"/>
  <c r="M347" i="9"/>
  <c r="S346" i="9"/>
  <c r="R346" i="9"/>
  <c r="Q346" i="9"/>
  <c r="P346" i="9"/>
  <c r="O346" i="9"/>
  <c r="N346" i="9"/>
  <c r="M346" i="9"/>
  <c r="S344" i="9"/>
  <c r="R344" i="9"/>
  <c r="Q344" i="9"/>
  <c r="P344" i="9"/>
  <c r="O344" i="9"/>
  <c r="N344" i="9"/>
  <c r="M344" i="9"/>
  <c r="S343" i="9"/>
  <c r="R343" i="9"/>
  <c r="Q343" i="9"/>
  <c r="P343" i="9"/>
  <c r="O343" i="9"/>
  <c r="N343" i="9"/>
  <c r="M343" i="9"/>
  <c r="S342" i="9"/>
  <c r="R342" i="9"/>
  <c r="Q342" i="9"/>
  <c r="P342" i="9"/>
  <c r="O342" i="9"/>
  <c r="N342" i="9"/>
  <c r="M342" i="9"/>
  <c r="S341" i="9"/>
  <c r="R341" i="9"/>
  <c r="Q341" i="9"/>
  <c r="P341" i="9"/>
  <c r="O341" i="9"/>
  <c r="N341" i="9"/>
  <c r="M341" i="9"/>
  <c r="S340" i="9"/>
  <c r="R340" i="9"/>
  <c r="Q340" i="9"/>
  <c r="P340" i="9"/>
  <c r="O340" i="9"/>
  <c r="N340" i="9"/>
  <c r="M340" i="9"/>
  <c r="S339" i="9"/>
  <c r="R339" i="9"/>
  <c r="Q339" i="9"/>
  <c r="P339" i="9"/>
  <c r="O339" i="9"/>
  <c r="N339" i="9"/>
  <c r="M339" i="9"/>
  <c r="S338" i="9"/>
  <c r="R338" i="9"/>
  <c r="Q338" i="9"/>
  <c r="P338" i="9"/>
  <c r="O338" i="9"/>
  <c r="N338" i="9"/>
  <c r="M338" i="9"/>
  <c r="S337" i="9"/>
  <c r="R337" i="9"/>
  <c r="Q337" i="9"/>
  <c r="P337" i="9"/>
  <c r="O337" i="9"/>
  <c r="N337" i="9"/>
  <c r="M337" i="9"/>
  <c r="S336" i="9"/>
  <c r="R336" i="9"/>
  <c r="Q336" i="9"/>
  <c r="P336" i="9"/>
  <c r="O336" i="9"/>
  <c r="N336" i="9"/>
  <c r="M336" i="9"/>
  <c r="S335" i="9"/>
  <c r="R335" i="9"/>
  <c r="Q335" i="9"/>
  <c r="P335" i="9"/>
  <c r="O335" i="9"/>
  <c r="N335" i="9"/>
  <c r="M335" i="9"/>
  <c r="S334" i="9"/>
  <c r="R334" i="9"/>
  <c r="Q334" i="9"/>
  <c r="P334" i="9"/>
  <c r="O334" i="9"/>
  <c r="N334" i="9"/>
  <c r="M334" i="9"/>
  <c r="S333" i="9"/>
  <c r="R333" i="9"/>
  <c r="Q333" i="9"/>
  <c r="P333" i="9"/>
  <c r="O333" i="9"/>
  <c r="N333" i="9"/>
  <c r="M333" i="9"/>
  <c r="S332" i="9"/>
  <c r="R332" i="9"/>
  <c r="Q332" i="9"/>
  <c r="P332" i="9"/>
  <c r="O332" i="9"/>
  <c r="N332" i="9"/>
  <c r="M332" i="9"/>
  <c r="S331" i="9"/>
  <c r="R331" i="9"/>
  <c r="Q331" i="9"/>
  <c r="P331" i="9"/>
  <c r="O331" i="9"/>
  <c r="N331" i="9"/>
  <c r="M331" i="9"/>
  <c r="S329" i="9"/>
  <c r="R329" i="9"/>
  <c r="Q329" i="9"/>
  <c r="P329" i="9"/>
  <c r="O329" i="9"/>
  <c r="N329" i="9"/>
  <c r="M329" i="9"/>
  <c r="S328" i="9"/>
  <c r="R328" i="9"/>
  <c r="Q328" i="9"/>
  <c r="P328" i="9"/>
  <c r="O328" i="9"/>
  <c r="N328" i="9"/>
  <c r="M328" i="9"/>
  <c r="S326" i="9"/>
  <c r="R326" i="9"/>
  <c r="Q326" i="9"/>
  <c r="P326" i="9"/>
  <c r="O326" i="9"/>
  <c r="N326" i="9"/>
  <c r="M326" i="9"/>
  <c r="S325" i="9"/>
  <c r="R325" i="9"/>
  <c r="Q325" i="9"/>
  <c r="P325" i="9"/>
  <c r="O325" i="9"/>
  <c r="N325" i="9"/>
  <c r="M325" i="9"/>
  <c r="S323" i="9"/>
  <c r="R323" i="9"/>
  <c r="Q323" i="9"/>
  <c r="P323" i="9"/>
  <c r="O323" i="9"/>
  <c r="N323" i="9"/>
  <c r="M323" i="9"/>
  <c r="S322" i="9"/>
  <c r="R322" i="9"/>
  <c r="Q322" i="9"/>
  <c r="P322" i="9"/>
  <c r="O322" i="9"/>
  <c r="N322" i="9"/>
  <c r="M322" i="9"/>
  <c r="S320" i="9"/>
  <c r="R320" i="9"/>
  <c r="Q320" i="9"/>
  <c r="P320" i="9"/>
  <c r="O320" i="9"/>
  <c r="N320" i="9"/>
  <c r="M320" i="9"/>
  <c r="S319" i="9"/>
  <c r="R319" i="9"/>
  <c r="Q319" i="9"/>
  <c r="P319" i="9"/>
  <c r="O319" i="9"/>
  <c r="N319" i="9"/>
  <c r="M319" i="9"/>
  <c r="M318" i="9"/>
  <c r="M317" i="9"/>
  <c r="S316" i="9"/>
  <c r="R316" i="9"/>
  <c r="Q316" i="9"/>
  <c r="P316" i="9"/>
  <c r="O316" i="9"/>
  <c r="N316" i="9"/>
  <c r="M316" i="9"/>
  <c r="S315" i="9"/>
  <c r="R315" i="9"/>
  <c r="Q315" i="9"/>
  <c r="P315" i="9"/>
  <c r="O315" i="9"/>
  <c r="N315" i="9"/>
  <c r="M315" i="9"/>
  <c r="S313" i="9"/>
  <c r="R313" i="9"/>
  <c r="Q313" i="9"/>
  <c r="P313" i="9"/>
  <c r="O313" i="9"/>
  <c r="N313" i="9"/>
  <c r="M313" i="9"/>
  <c r="S312" i="9"/>
  <c r="R312" i="9"/>
  <c r="Q312" i="9"/>
  <c r="P312" i="9"/>
  <c r="O312" i="9"/>
  <c r="N312" i="9"/>
  <c r="M312" i="9"/>
  <c r="S311" i="9"/>
  <c r="R311" i="9"/>
  <c r="Q311" i="9"/>
  <c r="P311" i="9"/>
  <c r="O311" i="9"/>
  <c r="N311" i="9"/>
  <c r="M311" i="9"/>
  <c r="S310" i="9"/>
  <c r="R310" i="9"/>
  <c r="Q310" i="9"/>
  <c r="P310" i="9"/>
  <c r="O310" i="9"/>
  <c r="N310" i="9"/>
  <c r="M310" i="9"/>
  <c r="S308" i="9"/>
  <c r="R308" i="9"/>
  <c r="Q308" i="9"/>
  <c r="P308" i="9"/>
  <c r="O308" i="9"/>
  <c r="N308" i="9"/>
  <c r="M308" i="9"/>
  <c r="S307" i="9"/>
  <c r="R307" i="9"/>
  <c r="Q307" i="9"/>
  <c r="P307" i="9"/>
  <c r="O307" i="9"/>
  <c r="N307" i="9"/>
  <c r="M307" i="9"/>
  <c r="S306" i="9"/>
  <c r="R306" i="9"/>
  <c r="Q306" i="9"/>
  <c r="P306" i="9"/>
  <c r="O306" i="9"/>
  <c r="N306" i="9"/>
  <c r="M306" i="9"/>
  <c r="S304" i="9"/>
  <c r="R304" i="9"/>
  <c r="Q304" i="9"/>
  <c r="P304" i="9"/>
  <c r="O304" i="9"/>
  <c r="N304" i="9"/>
  <c r="M304" i="9"/>
  <c r="M303" i="9"/>
  <c r="S302" i="9"/>
  <c r="R302" i="9"/>
  <c r="Q302" i="9"/>
  <c r="P302" i="9"/>
  <c r="O302" i="9"/>
  <c r="N302" i="9"/>
  <c r="M302" i="9"/>
  <c r="S301" i="9"/>
  <c r="R301" i="9"/>
  <c r="Q301" i="9"/>
  <c r="P301" i="9"/>
  <c r="O301" i="9"/>
  <c r="N301" i="9"/>
  <c r="M301" i="9"/>
  <c r="S299" i="9"/>
  <c r="R299" i="9"/>
  <c r="Q299" i="9"/>
  <c r="P299" i="9"/>
  <c r="O299" i="9"/>
  <c r="N299" i="9"/>
  <c r="M299" i="9"/>
  <c r="S298" i="9"/>
  <c r="R298" i="9"/>
  <c r="Q298" i="9"/>
  <c r="P298" i="9"/>
  <c r="O298" i="9"/>
  <c r="N298" i="9"/>
  <c r="M298" i="9"/>
  <c r="S296" i="9"/>
  <c r="R296" i="9"/>
  <c r="Q296" i="9"/>
  <c r="P296" i="9"/>
  <c r="O296" i="9"/>
  <c r="N296" i="9"/>
  <c r="M296" i="9"/>
  <c r="S295" i="9"/>
  <c r="R295" i="9"/>
  <c r="Q295" i="9"/>
  <c r="P295" i="9"/>
  <c r="O295" i="9"/>
  <c r="N295" i="9"/>
  <c r="M295" i="9"/>
  <c r="S294" i="9"/>
  <c r="R294" i="9"/>
  <c r="Q294" i="9"/>
  <c r="P294" i="9"/>
  <c r="O294" i="9"/>
  <c r="N294" i="9"/>
  <c r="M294" i="9"/>
  <c r="S292" i="9"/>
  <c r="R292" i="9"/>
  <c r="Q292" i="9"/>
  <c r="P292" i="9"/>
  <c r="O292" i="9"/>
  <c r="N292" i="9"/>
  <c r="M292" i="9"/>
  <c r="M291" i="9"/>
  <c r="S290" i="9"/>
  <c r="R290" i="9"/>
  <c r="Q290" i="9"/>
  <c r="P290" i="9"/>
  <c r="O290" i="9"/>
  <c r="N290" i="9"/>
  <c r="M290" i="9"/>
  <c r="S289" i="9"/>
  <c r="R289" i="9"/>
  <c r="Q289" i="9"/>
  <c r="P289" i="9"/>
  <c r="O289" i="9"/>
  <c r="N289" i="9"/>
  <c r="M289" i="9"/>
  <c r="S287" i="9"/>
  <c r="R287" i="9"/>
  <c r="Q287" i="9"/>
  <c r="P287" i="9"/>
  <c r="O287" i="9"/>
  <c r="N287" i="9"/>
  <c r="M287" i="9"/>
  <c r="S286" i="9"/>
  <c r="R286" i="9"/>
  <c r="Q286" i="9"/>
  <c r="P286" i="9"/>
  <c r="O286" i="9"/>
  <c r="N286" i="9"/>
  <c r="M286" i="9"/>
  <c r="S285" i="9"/>
  <c r="R285" i="9"/>
  <c r="Q285" i="9"/>
  <c r="P285" i="9"/>
  <c r="O285" i="9"/>
  <c r="N285" i="9"/>
  <c r="M285" i="9"/>
  <c r="S284" i="9"/>
  <c r="R284" i="9"/>
  <c r="Q284" i="9"/>
  <c r="P284" i="9"/>
  <c r="O284" i="9"/>
  <c r="N284" i="9"/>
  <c r="M284" i="9"/>
  <c r="S283" i="9"/>
  <c r="R283" i="9"/>
  <c r="Q283" i="9"/>
  <c r="P283" i="9"/>
  <c r="O283" i="9"/>
  <c r="N283" i="9"/>
  <c r="M283" i="9"/>
  <c r="S281" i="9"/>
  <c r="R281" i="9"/>
  <c r="Q281" i="9"/>
  <c r="P281" i="9"/>
  <c r="O281" i="9"/>
  <c r="N281" i="9"/>
  <c r="M281" i="9"/>
  <c r="M280" i="9"/>
  <c r="S279" i="9"/>
  <c r="R279" i="9"/>
  <c r="Q279" i="9"/>
  <c r="P279" i="9"/>
  <c r="O279" i="9"/>
  <c r="N279" i="9"/>
  <c r="M279" i="9"/>
  <c r="S278" i="9"/>
  <c r="R278" i="9"/>
  <c r="Q278" i="9"/>
  <c r="P278" i="9"/>
  <c r="O278" i="9"/>
  <c r="N278" i="9"/>
  <c r="M278" i="9"/>
  <c r="S277" i="9"/>
  <c r="R277" i="9"/>
  <c r="Q277" i="9"/>
  <c r="P277" i="9"/>
  <c r="O277" i="9"/>
  <c r="N277" i="9"/>
  <c r="M277" i="9"/>
  <c r="S276" i="9"/>
  <c r="R276" i="9"/>
  <c r="Q276" i="9"/>
  <c r="P276" i="9"/>
  <c r="O276" i="9"/>
  <c r="N276" i="9"/>
  <c r="M276" i="9"/>
  <c r="S275" i="9"/>
  <c r="R275" i="9"/>
  <c r="Q275" i="9"/>
  <c r="P275" i="9"/>
  <c r="O275" i="9"/>
  <c r="N275" i="9"/>
  <c r="M275" i="9"/>
  <c r="S274" i="9"/>
  <c r="R274" i="9"/>
  <c r="Q274" i="9"/>
  <c r="P274" i="9"/>
  <c r="O274" i="9"/>
  <c r="N274" i="9"/>
  <c r="M274" i="9"/>
  <c r="S273" i="9"/>
  <c r="R273" i="9"/>
  <c r="Q273" i="9"/>
  <c r="P273" i="9"/>
  <c r="O273" i="9"/>
  <c r="N273" i="9"/>
  <c r="M273" i="9"/>
  <c r="S272" i="9"/>
  <c r="R272" i="9"/>
  <c r="Q272" i="9"/>
  <c r="P272" i="9"/>
  <c r="O272" i="9"/>
  <c r="N272" i="9"/>
  <c r="M272" i="9"/>
  <c r="S271" i="9"/>
  <c r="R271" i="9"/>
  <c r="Q271" i="9"/>
  <c r="P271" i="9"/>
  <c r="O271" i="9"/>
  <c r="N271" i="9"/>
  <c r="M271" i="9"/>
  <c r="S269" i="9"/>
  <c r="R269" i="9"/>
  <c r="Q269" i="9"/>
  <c r="P269" i="9"/>
  <c r="O269" i="9"/>
  <c r="N269" i="9"/>
  <c r="M269" i="9"/>
  <c r="M268" i="9"/>
  <c r="S267" i="9"/>
  <c r="R267" i="9"/>
  <c r="Q267" i="9"/>
  <c r="P267" i="9"/>
  <c r="O267" i="9"/>
  <c r="N267" i="9"/>
  <c r="M267" i="9"/>
  <c r="S266" i="9"/>
  <c r="R266" i="9"/>
  <c r="Q266" i="9"/>
  <c r="P266" i="9"/>
  <c r="O266" i="9"/>
  <c r="N266" i="9"/>
  <c r="M266" i="9"/>
  <c r="S265" i="9"/>
  <c r="R265" i="9"/>
  <c r="Q265" i="9"/>
  <c r="P265" i="9"/>
  <c r="O265" i="9"/>
  <c r="N265" i="9"/>
  <c r="M265" i="9"/>
  <c r="S264" i="9"/>
  <c r="R264" i="9"/>
  <c r="Q264" i="9"/>
  <c r="P264" i="9"/>
  <c r="O264" i="9"/>
  <c r="N264" i="9"/>
  <c r="M264" i="9"/>
  <c r="S263" i="9"/>
  <c r="R263" i="9"/>
  <c r="Q263" i="9"/>
  <c r="P263" i="9"/>
  <c r="O263" i="9"/>
  <c r="N263" i="9"/>
  <c r="M263" i="9"/>
  <c r="S261" i="9"/>
  <c r="R261" i="9"/>
  <c r="Q261" i="9"/>
  <c r="P261" i="9"/>
  <c r="O261" i="9"/>
  <c r="N261" i="9"/>
  <c r="M261" i="9"/>
  <c r="M260" i="9"/>
  <c r="S259" i="9"/>
  <c r="R259" i="9"/>
  <c r="Q259" i="9"/>
  <c r="P259" i="9"/>
  <c r="O259" i="9"/>
  <c r="N259" i="9"/>
  <c r="M259" i="9"/>
  <c r="S258" i="9"/>
  <c r="R258" i="9"/>
  <c r="Q258" i="9"/>
  <c r="P258" i="9"/>
  <c r="O258" i="9"/>
  <c r="N258" i="9"/>
  <c r="M258" i="9"/>
  <c r="S257" i="9"/>
  <c r="R257" i="9"/>
  <c r="Q257" i="9"/>
  <c r="P257" i="9"/>
  <c r="O257" i="9"/>
  <c r="N257" i="9"/>
  <c r="M257" i="9"/>
  <c r="S256" i="9"/>
  <c r="R256" i="9"/>
  <c r="Q256" i="9"/>
  <c r="P256" i="9"/>
  <c r="O256" i="9"/>
  <c r="N256" i="9"/>
  <c r="M256" i="9"/>
  <c r="S255" i="9"/>
  <c r="R255" i="9"/>
  <c r="Q255" i="9"/>
  <c r="P255" i="9"/>
  <c r="O255" i="9"/>
  <c r="N255" i="9"/>
  <c r="M255" i="9"/>
  <c r="S254" i="9"/>
  <c r="R254" i="9"/>
  <c r="Q254" i="9"/>
  <c r="P254" i="9"/>
  <c r="O254" i="9"/>
  <c r="N254" i="9"/>
  <c r="M254" i="9"/>
  <c r="S253" i="9"/>
  <c r="R253" i="9"/>
  <c r="Q253" i="9"/>
  <c r="P253" i="9"/>
  <c r="O253" i="9"/>
  <c r="N253" i="9"/>
  <c r="M253" i="9"/>
  <c r="S252" i="9"/>
  <c r="R252" i="9"/>
  <c r="Q252" i="9"/>
  <c r="P252" i="9"/>
  <c r="O252" i="9"/>
  <c r="N252" i="9"/>
  <c r="M252" i="9"/>
  <c r="S251" i="9"/>
  <c r="R251" i="9"/>
  <c r="Q251" i="9"/>
  <c r="P251" i="9"/>
  <c r="O251" i="9"/>
  <c r="N251" i="9"/>
  <c r="M251" i="9"/>
  <c r="S250" i="9"/>
  <c r="R250" i="9"/>
  <c r="Q250" i="9"/>
  <c r="P250" i="9"/>
  <c r="O250" i="9"/>
  <c r="N250" i="9"/>
  <c r="M250" i="9"/>
  <c r="S248" i="9"/>
  <c r="R248" i="9"/>
  <c r="Q248" i="9"/>
  <c r="P248" i="9"/>
  <c r="O248" i="9"/>
  <c r="N248" i="9"/>
  <c r="M248" i="9"/>
  <c r="S247" i="9"/>
  <c r="R247" i="9"/>
  <c r="Q247" i="9"/>
  <c r="P247" i="9"/>
  <c r="O247" i="9"/>
  <c r="N247" i="9"/>
  <c r="M247" i="9"/>
  <c r="S246" i="9"/>
  <c r="R246" i="9"/>
  <c r="Q246" i="9"/>
  <c r="P246" i="9"/>
  <c r="O246" i="9"/>
  <c r="N246" i="9"/>
  <c r="M246" i="9"/>
  <c r="S245" i="9"/>
  <c r="R245" i="9"/>
  <c r="Q245" i="9"/>
  <c r="P245" i="9"/>
  <c r="O245" i="9"/>
  <c r="N245" i="9"/>
  <c r="M245" i="9"/>
  <c r="S244" i="9"/>
  <c r="R244" i="9"/>
  <c r="Q244" i="9"/>
  <c r="P244" i="9"/>
  <c r="O244" i="9"/>
  <c r="N244" i="9"/>
  <c r="M244" i="9"/>
  <c r="S243" i="9"/>
  <c r="R243" i="9"/>
  <c r="Q243" i="9"/>
  <c r="P243" i="9"/>
  <c r="O243" i="9"/>
  <c r="N243" i="9"/>
  <c r="M243" i="9"/>
  <c r="S241" i="9"/>
  <c r="R241" i="9"/>
  <c r="Q241" i="9"/>
  <c r="P241" i="9"/>
  <c r="O241" i="9"/>
  <c r="N241" i="9"/>
  <c r="M241" i="9"/>
  <c r="S240" i="9"/>
  <c r="R240" i="9"/>
  <c r="Q240" i="9"/>
  <c r="P240" i="9"/>
  <c r="O240" i="9"/>
  <c r="N240" i="9"/>
  <c r="M240" i="9"/>
  <c r="S238" i="9"/>
  <c r="R238" i="9"/>
  <c r="Q238" i="9"/>
  <c r="P238" i="9"/>
  <c r="O238" i="9"/>
  <c r="N238" i="9"/>
  <c r="M238" i="9"/>
  <c r="S237" i="9"/>
  <c r="R237" i="9"/>
  <c r="Q237" i="9"/>
  <c r="P237" i="9"/>
  <c r="O237" i="9"/>
  <c r="N237" i="9"/>
  <c r="M237" i="9"/>
  <c r="S235" i="9"/>
  <c r="R235" i="9"/>
  <c r="Q235" i="9"/>
  <c r="P235" i="9"/>
  <c r="O235" i="9"/>
  <c r="N235" i="9"/>
  <c r="M235" i="9"/>
  <c r="M234" i="9"/>
  <c r="S233" i="9"/>
  <c r="R233" i="9"/>
  <c r="Q233" i="9"/>
  <c r="P233" i="9"/>
  <c r="O233" i="9"/>
  <c r="N233" i="9"/>
  <c r="M233" i="9"/>
  <c r="S232" i="9"/>
  <c r="R232" i="9"/>
  <c r="Q232" i="9"/>
  <c r="P232" i="9"/>
  <c r="O232" i="9"/>
  <c r="N232" i="9"/>
  <c r="M232" i="9"/>
  <c r="S231" i="9"/>
  <c r="R231" i="9"/>
  <c r="Q231" i="9"/>
  <c r="P231" i="9"/>
  <c r="O231" i="9"/>
  <c r="N231" i="9"/>
  <c r="M231" i="9"/>
  <c r="S230" i="9"/>
  <c r="R230" i="9"/>
  <c r="Q230" i="9"/>
  <c r="P230" i="9"/>
  <c r="O230" i="9"/>
  <c r="N230" i="9"/>
  <c r="M230" i="9"/>
  <c r="S229" i="9"/>
  <c r="R229" i="9"/>
  <c r="Q229" i="9"/>
  <c r="P229" i="9"/>
  <c r="O229" i="9"/>
  <c r="N229" i="9"/>
  <c r="M229" i="9"/>
  <c r="S228" i="9"/>
  <c r="R228" i="9"/>
  <c r="Q228" i="9"/>
  <c r="P228" i="9"/>
  <c r="O228" i="9"/>
  <c r="N228" i="9"/>
  <c r="M228" i="9"/>
  <c r="S227" i="9"/>
  <c r="R227" i="9"/>
  <c r="Q227" i="9"/>
  <c r="P227" i="9"/>
  <c r="O227" i="9"/>
  <c r="N227" i="9"/>
  <c r="M227" i="9"/>
  <c r="S226" i="9"/>
  <c r="R226" i="9"/>
  <c r="Q226" i="9"/>
  <c r="P226" i="9"/>
  <c r="O226" i="9"/>
  <c r="N226" i="9"/>
  <c r="M226" i="9"/>
  <c r="S225" i="9"/>
  <c r="R225" i="9"/>
  <c r="Q225" i="9"/>
  <c r="P225" i="9"/>
  <c r="O225" i="9"/>
  <c r="N225" i="9"/>
  <c r="M225" i="9"/>
  <c r="S224" i="9"/>
  <c r="R224" i="9"/>
  <c r="Q224" i="9"/>
  <c r="P224" i="9"/>
  <c r="O224" i="9"/>
  <c r="N224" i="9"/>
  <c r="M224" i="9"/>
  <c r="S222" i="9"/>
  <c r="R222" i="9"/>
  <c r="Q222" i="9"/>
  <c r="P222" i="9"/>
  <c r="O222" i="9"/>
  <c r="N222" i="9"/>
  <c r="M222" i="9"/>
  <c r="S221" i="9"/>
  <c r="R221" i="9"/>
  <c r="Q221" i="9"/>
  <c r="P221" i="9"/>
  <c r="O221" i="9"/>
  <c r="N221" i="9"/>
  <c r="M221" i="9"/>
  <c r="S220" i="9"/>
  <c r="R220" i="9"/>
  <c r="Q220" i="9"/>
  <c r="P220" i="9"/>
  <c r="O220" i="9"/>
  <c r="N220" i="9"/>
  <c r="M220" i="9"/>
  <c r="S219" i="9"/>
  <c r="R219" i="9"/>
  <c r="Q219" i="9"/>
  <c r="P219" i="9"/>
  <c r="O219" i="9"/>
  <c r="N219" i="9"/>
  <c r="M219" i="9"/>
  <c r="S218" i="9"/>
  <c r="R218" i="9"/>
  <c r="Q218" i="9"/>
  <c r="P218" i="9"/>
  <c r="O218" i="9"/>
  <c r="N218" i="9"/>
  <c r="M218" i="9"/>
  <c r="S217" i="9"/>
  <c r="R217" i="9"/>
  <c r="Q217" i="9"/>
  <c r="P217" i="9"/>
  <c r="O217" i="9"/>
  <c r="N217" i="9"/>
  <c r="M217" i="9"/>
  <c r="S216" i="9"/>
  <c r="R216" i="9"/>
  <c r="Q216" i="9"/>
  <c r="P216" i="9"/>
  <c r="O216" i="9"/>
  <c r="N216" i="9"/>
  <c r="M216" i="9"/>
  <c r="S214" i="9"/>
  <c r="R214" i="9"/>
  <c r="Q214" i="9"/>
  <c r="P214" i="9"/>
  <c r="O214" i="9"/>
  <c r="N214" i="9"/>
  <c r="M214" i="9"/>
  <c r="S213" i="9"/>
  <c r="R213" i="9"/>
  <c r="Q213" i="9"/>
  <c r="P213" i="9"/>
  <c r="O213" i="9"/>
  <c r="N213" i="9"/>
  <c r="M213" i="9"/>
  <c r="S212" i="9"/>
  <c r="R212" i="9"/>
  <c r="Q212" i="9"/>
  <c r="P212" i="9"/>
  <c r="O212" i="9"/>
  <c r="N212" i="9"/>
  <c r="M212" i="9"/>
  <c r="S211" i="9"/>
  <c r="R211" i="9"/>
  <c r="Q211" i="9"/>
  <c r="P211" i="9"/>
  <c r="O211" i="9"/>
  <c r="N211" i="9"/>
  <c r="M211" i="9"/>
  <c r="S210" i="9"/>
  <c r="R210" i="9"/>
  <c r="Q210" i="9"/>
  <c r="P210" i="9"/>
  <c r="O210" i="9"/>
  <c r="N210" i="9"/>
  <c r="M210" i="9"/>
  <c r="S209" i="9"/>
  <c r="R209" i="9"/>
  <c r="Q209" i="9"/>
  <c r="P209" i="9"/>
  <c r="O209" i="9"/>
  <c r="N209" i="9"/>
  <c r="M209" i="9"/>
  <c r="S207" i="9"/>
  <c r="R207" i="9"/>
  <c r="Q207" i="9"/>
  <c r="P207" i="9"/>
  <c r="O207" i="9"/>
  <c r="N207" i="9"/>
  <c r="M207" i="9"/>
  <c r="S206" i="9"/>
  <c r="R206" i="9"/>
  <c r="Q206" i="9"/>
  <c r="P206" i="9"/>
  <c r="O206" i="9"/>
  <c r="N206" i="9"/>
  <c r="M206" i="9"/>
  <c r="S205" i="9"/>
  <c r="R205" i="9"/>
  <c r="Q205" i="9"/>
  <c r="P205" i="9"/>
  <c r="O205" i="9"/>
  <c r="N205" i="9"/>
  <c r="M205" i="9"/>
  <c r="S204" i="9"/>
  <c r="R204" i="9"/>
  <c r="Q204" i="9"/>
  <c r="P204" i="9"/>
  <c r="O204" i="9"/>
  <c r="N204" i="9"/>
  <c r="M204" i="9"/>
  <c r="S203" i="9"/>
  <c r="R203" i="9"/>
  <c r="Q203" i="9"/>
  <c r="P203" i="9"/>
  <c r="O203" i="9"/>
  <c r="N203" i="9"/>
  <c r="M203" i="9"/>
  <c r="S202" i="9"/>
  <c r="R202" i="9"/>
  <c r="Q202" i="9"/>
  <c r="P202" i="9"/>
  <c r="O202" i="9"/>
  <c r="N202" i="9"/>
  <c r="M202" i="9"/>
  <c r="S201" i="9"/>
  <c r="R201" i="9"/>
  <c r="Q201" i="9"/>
  <c r="P201" i="9"/>
  <c r="O201" i="9"/>
  <c r="N201" i="9"/>
  <c r="M201" i="9"/>
  <c r="S200" i="9"/>
  <c r="R200" i="9"/>
  <c r="Q200" i="9"/>
  <c r="P200" i="9"/>
  <c r="O200" i="9"/>
  <c r="N200" i="9"/>
  <c r="M200" i="9"/>
  <c r="S199" i="9"/>
  <c r="R199" i="9"/>
  <c r="Q199" i="9"/>
  <c r="P199" i="9"/>
  <c r="O199" i="9"/>
  <c r="N199" i="9"/>
  <c r="M199" i="9"/>
  <c r="S198" i="9"/>
  <c r="R198" i="9"/>
  <c r="Q198" i="9"/>
  <c r="P198" i="9"/>
  <c r="O198" i="9"/>
  <c r="N198" i="9"/>
  <c r="M198" i="9"/>
  <c r="S197" i="9"/>
  <c r="R197" i="9"/>
  <c r="Q197" i="9"/>
  <c r="P197" i="9"/>
  <c r="O197" i="9"/>
  <c r="N197" i="9"/>
  <c r="M197" i="9"/>
  <c r="S196" i="9"/>
  <c r="R196" i="9"/>
  <c r="Q196" i="9"/>
  <c r="P196" i="9"/>
  <c r="O196" i="9"/>
  <c r="N196" i="9"/>
  <c r="M196" i="9"/>
  <c r="S195" i="9"/>
  <c r="R195" i="9"/>
  <c r="Q195" i="9"/>
  <c r="P195" i="9"/>
  <c r="O195" i="9"/>
  <c r="N195" i="9"/>
  <c r="M195" i="9"/>
  <c r="S194" i="9"/>
  <c r="R194" i="9"/>
  <c r="Q194" i="9"/>
  <c r="P194" i="9"/>
  <c r="O194" i="9"/>
  <c r="N194" i="9"/>
  <c r="M194" i="9"/>
  <c r="S193" i="9"/>
  <c r="R193" i="9"/>
  <c r="Q193" i="9"/>
  <c r="P193" i="9"/>
  <c r="O193" i="9"/>
  <c r="N193" i="9"/>
  <c r="M193" i="9"/>
  <c r="S192" i="9"/>
  <c r="R192" i="9"/>
  <c r="Q192" i="9"/>
  <c r="P192" i="9"/>
  <c r="O192" i="9"/>
  <c r="N192" i="9"/>
  <c r="M192" i="9"/>
  <c r="S191" i="9"/>
  <c r="R191" i="9"/>
  <c r="Q191" i="9"/>
  <c r="P191" i="9"/>
  <c r="O191" i="9"/>
  <c r="N191" i="9"/>
  <c r="M191" i="9"/>
  <c r="S190" i="9"/>
  <c r="R190" i="9"/>
  <c r="Q190" i="9"/>
  <c r="P190" i="9"/>
  <c r="O190" i="9"/>
  <c r="N190" i="9"/>
  <c r="M190" i="9"/>
  <c r="S189" i="9"/>
  <c r="R189" i="9"/>
  <c r="Q189" i="9"/>
  <c r="P189" i="9"/>
  <c r="O189" i="9"/>
  <c r="N189" i="9"/>
  <c r="M189" i="9"/>
  <c r="S188" i="9"/>
  <c r="R188" i="9"/>
  <c r="Q188" i="9"/>
  <c r="P188" i="9"/>
  <c r="O188" i="9"/>
  <c r="N188" i="9"/>
  <c r="M188" i="9"/>
  <c r="S187" i="9"/>
  <c r="R187" i="9"/>
  <c r="Q187" i="9"/>
  <c r="P187" i="9"/>
  <c r="O187" i="9"/>
  <c r="N187" i="9"/>
  <c r="M187" i="9"/>
  <c r="S186" i="9"/>
  <c r="R186" i="9"/>
  <c r="Q186" i="9"/>
  <c r="P186" i="9"/>
  <c r="O186" i="9"/>
  <c r="N186" i="9"/>
  <c r="M186" i="9"/>
  <c r="S185" i="9"/>
  <c r="R185" i="9"/>
  <c r="Q185" i="9"/>
  <c r="P185" i="9"/>
  <c r="O185" i="9"/>
  <c r="N185" i="9"/>
  <c r="M185" i="9"/>
  <c r="S184" i="9"/>
  <c r="R184" i="9"/>
  <c r="Q184" i="9"/>
  <c r="P184" i="9"/>
  <c r="O184" i="9"/>
  <c r="N184" i="9"/>
  <c r="M184" i="9"/>
  <c r="S183" i="9"/>
  <c r="R183" i="9"/>
  <c r="Q183" i="9"/>
  <c r="P183" i="9"/>
  <c r="O183" i="9"/>
  <c r="N183" i="9"/>
  <c r="M183" i="9"/>
  <c r="S181" i="9"/>
  <c r="R181" i="9"/>
  <c r="Q181" i="9"/>
  <c r="P181" i="9"/>
  <c r="O181" i="9"/>
  <c r="N181" i="9"/>
  <c r="M181" i="9"/>
  <c r="S180" i="9"/>
  <c r="R180" i="9"/>
  <c r="Q180" i="9"/>
  <c r="P180" i="9"/>
  <c r="O180" i="9"/>
  <c r="N180" i="9"/>
  <c r="M180" i="9"/>
  <c r="S179" i="9"/>
  <c r="R179" i="9"/>
  <c r="Q179" i="9"/>
  <c r="P179" i="9"/>
  <c r="O179" i="9"/>
  <c r="N179" i="9"/>
  <c r="M179" i="9"/>
  <c r="S178" i="9"/>
  <c r="R178" i="9"/>
  <c r="Q178" i="9"/>
  <c r="P178" i="9"/>
  <c r="O178" i="9"/>
  <c r="N178" i="9"/>
  <c r="M178" i="9"/>
  <c r="S177" i="9"/>
  <c r="R177" i="9"/>
  <c r="Q177" i="9"/>
  <c r="P177" i="9"/>
  <c r="O177" i="9"/>
  <c r="N177" i="9"/>
  <c r="M177" i="9"/>
  <c r="S176" i="9"/>
  <c r="R176" i="9"/>
  <c r="Q176" i="9"/>
  <c r="P176" i="9"/>
  <c r="O176" i="9"/>
  <c r="N176" i="9"/>
  <c r="M176" i="9"/>
  <c r="S175" i="9"/>
  <c r="R175" i="9"/>
  <c r="Q175" i="9"/>
  <c r="P175" i="9"/>
  <c r="O175" i="9"/>
  <c r="N175" i="9"/>
  <c r="M175" i="9"/>
  <c r="S174" i="9"/>
  <c r="R174" i="9"/>
  <c r="Q174" i="9"/>
  <c r="P174" i="9"/>
  <c r="O174" i="9"/>
  <c r="N174" i="9"/>
  <c r="M174" i="9"/>
  <c r="S173" i="9"/>
  <c r="R173" i="9"/>
  <c r="Q173" i="9"/>
  <c r="P173" i="9"/>
  <c r="O173" i="9"/>
  <c r="N173" i="9"/>
  <c r="M173" i="9"/>
  <c r="S172" i="9"/>
  <c r="R172" i="9"/>
  <c r="Q172" i="9"/>
  <c r="P172" i="9"/>
  <c r="O172" i="9"/>
  <c r="N172" i="9"/>
  <c r="M172" i="9"/>
  <c r="S171" i="9"/>
  <c r="R171" i="9"/>
  <c r="Q171" i="9"/>
  <c r="P171" i="9"/>
  <c r="O171" i="9"/>
  <c r="N171" i="9"/>
  <c r="M171" i="9"/>
  <c r="S170" i="9"/>
  <c r="R170" i="9"/>
  <c r="Q170" i="9"/>
  <c r="P170" i="9"/>
  <c r="O170" i="9"/>
  <c r="N170" i="9"/>
  <c r="M170" i="9"/>
  <c r="S169" i="9"/>
  <c r="R169" i="9"/>
  <c r="Q169" i="9"/>
  <c r="P169" i="9"/>
  <c r="O169" i="9"/>
  <c r="N169" i="9"/>
  <c r="M169" i="9"/>
  <c r="S167" i="9"/>
  <c r="R167" i="9"/>
  <c r="Q167" i="9"/>
  <c r="P167" i="9"/>
  <c r="O167" i="9"/>
  <c r="N167" i="9"/>
  <c r="M167" i="9"/>
  <c r="S165" i="9"/>
  <c r="R165" i="9"/>
  <c r="Q165" i="9"/>
  <c r="P165" i="9"/>
  <c r="O165" i="9"/>
  <c r="N165" i="9"/>
  <c r="M165" i="9"/>
  <c r="S164" i="9"/>
  <c r="R164" i="9"/>
  <c r="Q164" i="9"/>
  <c r="P164" i="9"/>
  <c r="O164" i="9"/>
  <c r="N164" i="9"/>
  <c r="M164" i="9"/>
  <c r="S163" i="9"/>
  <c r="R163" i="9"/>
  <c r="Q163" i="9"/>
  <c r="P163" i="9"/>
  <c r="O163" i="9"/>
  <c r="N163" i="9"/>
  <c r="M163" i="9"/>
  <c r="S162" i="9"/>
  <c r="R162" i="9"/>
  <c r="Q162" i="9"/>
  <c r="P162" i="9"/>
  <c r="O162" i="9"/>
  <c r="N162" i="9"/>
  <c r="M162" i="9"/>
  <c r="S161" i="9"/>
  <c r="R161" i="9"/>
  <c r="Q161" i="9"/>
  <c r="P161" i="9"/>
  <c r="O161" i="9"/>
  <c r="N161" i="9"/>
  <c r="M161" i="9"/>
  <c r="S160" i="9"/>
  <c r="R160" i="9"/>
  <c r="Q160" i="9"/>
  <c r="P160" i="9"/>
  <c r="O160" i="9"/>
  <c r="N160" i="9"/>
  <c r="M160" i="9"/>
  <c r="S159" i="9"/>
  <c r="R159" i="9"/>
  <c r="Q159" i="9"/>
  <c r="P159" i="9"/>
  <c r="O159" i="9"/>
  <c r="N159" i="9"/>
  <c r="M159" i="9"/>
  <c r="S158" i="9"/>
  <c r="R158" i="9"/>
  <c r="Q158" i="9"/>
  <c r="P158" i="9"/>
  <c r="O158" i="9"/>
  <c r="N158" i="9"/>
  <c r="M158" i="9"/>
  <c r="S157" i="9"/>
  <c r="R157" i="9"/>
  <c r="Q157" i="9"/>
  <c r="P157" i="9"/>
  <c r="O157" i="9"/>
  <c r="N157" i="9"/>
  <c r="M157" i="9"/>
  <c r="S156" i="9"/>
  <c r="R156" i="9"/>
  <c r="Q156" i="9"/>
  <c r="P156" i="9"/>
  <c r="O156" i="9"/>
  <c r="N156" i="9"/>
  <c r="M156" i="9"/>
  <c r="S155" i="9"/>
  <c r="R155" i="9"/>
  <c r="Q155" i="9"/>
  <c r="P155" i="9"/>
  <c r="O155" i="9"/>
  <c r="N155" i="9"/>
  <c r="M155" i="9"/>
  <c r="S154" i="9"/>
  <c r="R154" i="9"/>
  <c r="Q154" i="9"/>
  <c r="P154" i="9"/>
  <c r="O154" i="9"/>
  <c r="N154" i="9"/>
  <c r="M154" i="9"/>
  <c r="S153" i="9"/>
  <c r="R153" i="9"/>
  <c r="Q153" i="9"/>
  <c r="P153" i="9"/>
  <c r="O153" i="9"/>
  <c r="N153" i="9"/>
  <c r="M153" i="9"/>
  <c r="S152" i="9"/>
  <c r="R152" i="9"/>
  <c r="Q152" i="9"/>
  <c r="P152" i="9"/>
  <c r="O152" i="9"/>
  <c r="N152" i="9"/>
  <c r="M152" i="9"/>
  <c r="S151" i="9"/>
  <c r="R151" i="9"/>
  <c r="Q151" i="9"/>
  <c r="P151" i="9"/>
  <c r="O151" i="9"/>
  <c r="N151" i="9"/>
  <c r="M151" i="9"/>
  <c r="S150" i="9"/>
  <c r="R150" i="9"/>
  <c r="Q150" i="9"/>
  <c r="P150" i="9"/>
  <c r="O150" i="9"/>
  <c r="N150" i="9"/>
  <c r="M150" i="9"/>
  <c r="S149" i="9"/>
  <c r="R149" i="9"/>
  <c r="Q149" i="9"/>
  <c r="P149" i="9"/>
  <c r="O149" i="9"/>
  <c r="N149" i="9"/>
  <c r="M149" i="9"/>
  <c r="S148" i="9"/>
  <c r="R148" i="9"/>
  <c r="Q148" i="9"/>
  <c r="P148" i="9"/>
  <c r="O148" i="9"/>
  <c r="N148" i="9"/>
  <c r="M148" i="9"/>
  <c r="S147" i="9"/>
  <c r="R147" i="9"/>
  <c r="Q147" i="9"/>
  <c r="P147" i="9"/>
  <c r="O147" i="9"/>
  <c r="N147" i="9"/>
  <c r="M147" i="9"/>
  <c r="S146" i="9"/>
  <c r="R146" i="9"/>
  <c r="Q146" i="9"/>
  <c r="P146" i="9"/>
  <c r="O146" i="9"/>
  <c r="N146" i="9"/>
  <c r="M146" i="9"/>
  <c r="S145" i="9"/>
  <c r="R145" i="9"/>
  <c r="Q145" i="9"/>
  <c r="P145" i="9"/>
  <c r="O145" i="9"/>
  <c r="N145" i="9"/>
  <c r="M145" i="9"/>
  <c r="S144" i="9"/>
  <c r="R144" i="9"/>
  <c r="Q144" i="9"/>
  <c r="P144" i="9"/>
  <c r="O144" i="9"/>
  <c r="N144" i="9"/>
  <c r="M144" i="9"/>
  <c r="S143" i="9"/>
  <c r="R143" i="9"/>
  <c r="Q143" i="9"/>
  <c r="P143" i="9"/>
  <c r="O143" i="9"/>
  <c r="N143" i="9"/>
  <c r="M143" i="9"/>
  <c r="S142" i="9"/>
  <c r="R142" i="9"/>
  <c r="Q142" i="9"/>
  <c r="P142" i="9"/>
  <c r="O142" i="9"/>
  <c r="N142" i="9"/>
  <c r="M142" i="9"/>
  <c r="S141" i="9"/>
  <c r="R141" i="9"/>
  <c r="Q141" i="9"/>
  <c r="P141" i="9"/>
  <c r="O141" i="9"/>
  <c r="N141" i="9"/>
  <c r="M141" i="9"/>
  <c r="S140" i="9"/>
  <c r="R140" i="9"/>
  <c r="Q140" i="9"/>
  <c r="P140" i="9"/>
  <c r="O140" i="9"/>
  <c r="N140" i="9"/>
  <c r="M140" i="9"/>
  <c r="S139" i="9"/>
  <c r="R139" i="9"/>
  <c r="Q139" i="9"/>
  <c r="P139" i="9"/>
  <c r="O139" i="9"/>
  <c r="N139" i="9"/>
  <c r="M139" i="9"/>
  <c r="S138" i="9"/>
  <c r="R138" i="9"/>
  <c r="Q138" i="9"/>
  <c r="P138" i="9"/>
  <c r="O138" i="9"/>
  <c r="N138" i="9"/>
  <c r="M138" i="9"/>
  <c r="S136" i="9"/>
  <c r="R136" i="9"/>
  <c r="Q136" i="9"/>
  <c r="P136" i="9"/>
  <c r="O136" i="9"/>
  <c r="N136" i="9"/>
  <c r="M136" i="9"/>
  <c r="S135" i="9"/>
  <c r="R135" i="9"/>
  <c r="Q135" i="9"/>
  <c r="P135" i="9"/>
  <c r="O135" i="9"/>
  <c r="N135" i="9"/>
  <c r="M135" i="9"/>
  <c r="S130" i="9"/>
  <c r="R130" i="9"/>
  <c r="Q130" i="9"/>
  <c r="P130" i="9"/>
  <c r="O130" i="9"/>
  <c r="N130" i="9"/>
  <c r="M130" i="9"/>
  <c r="S129" i="9"/>
  <c r="R129" i="9"/>
  <c r="Q129" i="9"/>
  <c r="P129" i="9"/>
  <c r="O129" i="9"/>
  <c r="N129" i="9"/>
  <c r="M129" i="9"/>
  <c r="S128" i="9"/>
  <c r="R128" i="9"/>
  <c r="Q128" i="9"/>
  <c r="P128" i="9"/>
  <c r="O128" i="9"/>
  <c r="N128" i="9"/>
  <c r="M128" i="9"/>
  <c r="S127" i="9"/>
  <c r="R127" i="9"/>
  <c r="Q127" i="9"/>
  <c r="P127" i="9"/>
  <c r="O127" i="9"/>
  <c r="N127" i="9"/>
  <c r="M127" i="9"/>
  <c r="S126" i="9"/>
  <c r="R126" i="9"/>
  <c r="Q126" i="9"/>
  <c r="P126" i="9"/>
  <c r="O126" i="9"/>
  <c r="N126" i="9"/>
  <c r="M126" i="9"/>
  <c r="S125" i="9"/>
  <c r="R125" i="9"/>
  <c r="Q125" i="9"/>
  <c r="P125" i="9"/>
  <c r="O125" i="9"/>
  <c r="N125" i="9"/>
  <c r="M125" i="9"/>
  <c r="S124" i="9"/>
  <c r="R124" i="9"/>
  <c r="Q124" i="9"/>
  <c r="P124" i="9"/>
  <c r="O124" i="9"/>
  <c r="N124" i="9"/>
  <c r="M124" i="9"/>
  <c r="S123" i="9"/>
  <c r="R123" i="9"/>
  <c r="Q123" i="9"/>
  <c r="P123" i="9"/>
  <c r="O123" i="9"/>
  <c r="N123" i="9"/>
  <c r="M123" i="9"/>
  <c r="S122" i="9"/>
  <c r="R122" i="9"/>
  <c r="Q122" i="9"/>
  <c r="P122" i="9"/>
  <c r="O122" i="9"/>
  <c r="N122" i="9"/>
  <c r="M122" i="9"/>
  <c r="S121" i="9"/>
  <c r="R121" i="9"/>
  <c r="Q121" i="9"/>
  <c r="P121" i="9"/>
  <c r="O121" i="9"/>
  <c r="N121" i="9"/>
  <c r="M121" i="9"/>
  <c r="S120" i="9"/>
  <c r="R120" i="9"/>
  <c r="Q120" i="9"/>
  <c r="P120" i="9"/>
  <c r="O120" i="9"/>
  <c r="N120" i="9"/>
  <c r="M120" i="9"/>
  <c r="S119" i="9"/>
  <c r="R119" i="9"/>
  <c r="Q119" i="9"/>
  <c r="P119" i="9"/>
  <c r="O119" i="9"/>
  <c r="N119" i="9"/>
  <c r="M119" i="9"/>
  <c r="S118" i="9"/>
  <c r="R118" i="9"/>
  <c r="Q118" i="9"/>
  <c r="P118" i="9"/>
  <c r="O118" i="9"/>
  <c r="N118" i="9"/>
  <c r="M118" i="9"/>
  <c r="S117" i="9"/>
  <c r="R117" i="9"/>
  <c r="Q117" i="9"/>
  <c r="P117" i="9"/>
  <c r="O117" i="9"/>
  <c r="N117" i="9"/>
  <c r="M117" i="9"/>
  <c r="S116" i="9"/>
  <c r="R116" i="9"/>
  <c r="Q116" i="9"/>
  <c r="P116" i="9"/>
  <c r="O116" i="9"/>
  <c r="N116" i="9"/>
  <c r="M116" i="9"/>
  <c r="S115" i="9"/>
  <c r="R115" i="9"/>
  <c r="Q115" i="9"/>
  <c r="P115" i="9"/>
  <c r="O115" i="9"/>
  <c r="N115" i="9"/>
  <c r="M115" i="9"/>
  <c r="S114" i="9"/>
  <c r="R114" i="9"/>
  <c r="Q114" i="9"/>
  <c r="P114" i="9"/>
  <c r="O114" i="9"/>
  <c r="N114" i="9"/>
  <c r="M114" i="9"/>
  <c r="S113" i="9"/>
  <c r="R113" i="9"/>
  <c r="Q113" i="9"/>
  <c r="P113" i="9"/>
  <c r="O113" i="9"/>
  <c r="N113" i="9"/>
  <c r="M113" i="9"/>
  <c r="S112" i="9"/>
  <c r="R112" i="9"/>
  <c r="Q112" i="9"/>
  <c r="P112" i="9"/>
  <c r="O112" i="9"/>
  <c r="N112" i="9"/>
  <c r="M112" i="9"/>
  <c r="S111" i="9"/>
  <c r="R111" i="9"/>
  <c r="Q111" i="9"/>
  <c r="P111" i="9"/>
  <c r="O111" i="9"/>
  <c r="N111" i="9"/>
  <c r="M111" i="9"/>
  <c r="S110" i="9"/>
  <c r="R110" i="9"/>
  <c r="Q110" i="9"/>
  <c r="P110" i="9"/>
  <c r="O110" i="9"/>
  <c r="N110" i="9"/>
  <c r="M110" i="9"/>
  <c r="S109" i="9"/>
  <c r="R109" i="9"/>
  <c r="Q109" i="9"/>
  <c r="P109" i="9"/>
  <c r="O109" i="9"/>
  <c r="N109" i="9"/>
  <c r="M109" i="9"/>
  <c r="S108" i="9"/>
  <c r="R108" i="9"/>
  <c r="Q108" i="9"/>
  <c r="P108" i="9"/>
  <c r="O108" i="9"/>
  <c r="N108" i="9"/>
  <c r="M108" i="9"/>
  <c r="S107" i="9"/>
  <c r="R107" i="9"/>
  <c r="Q107" i="9"/>
  <c r="P107" i="9"/>
  <c r="O107" i="9"/>
  <c r="N107" i="9"/>
  <c r="M107" i="9"/>
  <c r="S106" i="9"/>
  <c r="R106" i="9"/>
  <c r="Q106" i="9"/>
  <c r="P106" i="9"/>
  <c r="O106" i="9"/>
  <c r="N106" i="9"/>
  <c r="M106" i="9"/>
  <c r="S105" i="9"/>
  <c r="R105" i="9"/>
  <c r="Q105" i="9"/>
  <c r="P105" i="9"/>
  <c r="O105" i="9"/>
  <c r="N105" i="9"/>
  <c r="M105" i="9"/>
  <c r="S104" i="9"/>
  <c r="R104" i="9"/>
  <c r="Q104" i="9"/>
  <c r="P104" i="9"/>
  <c r="O104" i="9"/>
  <c r="N104" i="9"/>
  <c r="M104" i="9"/>
  <c r="S103" i="9"/>
  <c r="R103" i="9"/>
  <c r="Q103" i="9"/>
  <c r="P103" i="9"/>
  <c r="O103" i="9"/>
  <c r="N103" i="9"/>
  <c r="M103" i="9"/>
  <c r="S102" i="9"/>
  <c r="R102" i="9"/>
  <c r="Q102" i="9"/>
  <c r="P102" i="9"/>
  <c r="O102" i="9"/>
  <c r="N102" i="9"/>
  <c r="M102" i="9"/>
  <c r="S101" i="9"/>
  <c r="R101" i="9"/>
  <c r="Q101" i="9"/>
  <c r="P101" i="9"/>
  <c r="O101" i="9"/>
  <c r="N101" i="9"/>
  <c r="M101" i="9"/>
  <c r="S99" i="9"/>
  <c r="R99" i="9"/>
  <c r="Q99" i="9"/>
  <c r="P99" i="9"/>
  <c r="O99" i="9"/>
  <c r="N99" i="9"/>
  <c r="M99" i="9"/>
  <c r="S98" i="9"/>
  <c r="R98" i="9"/>
  <c r="Q98" i="9"/>
  <c r="P98" i="9"/>
  <c r="O98" i="9"/>
  <c r="N98" i="9"/>
  <c r="M98" i="9"/>
  <c r="S97" i="9"/>
  <c r="R97" i="9"/>
  <c r="Q97" i="9"/>
  <c r="P97" i="9"/>
  <c r="O97" i="9"/>
  <c r="N97" i="9"/>
  <c r="M97" i="9"/>
  <c r="S96" i="9"/>
  <c r="R96" i="9"/>
  <c r="Q96" i="9"/>
  <c r="P96" i="9"/>
  <c r="O96" i="9"/>
  <c r="N96" i="9"/>
  <c r="M96" i="9"/>
  <c r="S95" i="9"/>
  <c r="R95" i="9"/>
  <c r="Q95" i="9"/>
  <c r="P95" i="9"/>
  <c r="O95" i="9"/>
  <c r="N95" i="9"/>
  <c r="M95" i="9"/>
  <c r="S94" i="9"/>
  <c r="R94" i="9"/>
  <c r="Q94" i="9"/>
  <c r="P94" i="9"/>
  <c r="O94" i="9"/>
  <c r="N94" i="9"/>
  <c r="M94" i="9"/>
  <c r="S93" i="9"/>
  <c r="R93" i="9"/>
  <c r="Q93" i="9"/>
  <c r="P93" i="9"/>
  <c r="O93" i="9"/>
  <c r="N93" i="9"/>
  <c r="M93" i="9"/>
  <c r="S92" i="9"/>
  <c r="R92" i="9"/>
  <c r="Q92" i="9"/>
  <c r="P92" i="9"/>
  <c r="O92" i="9"/>
  <c r="N92" i="9"/>
  <c r="M92" i="9"/>
  <c r="S91" i="9"/>
  <c r="R91" i="9"/>
  <c r="Q91" i="9"/>
  <c r="P91" i="9"/>
  <c r="O91" i="9"/>
  <c r="N91" i="9"/>
  <c r="M91" i="9"/>
  <c r="S90" i="9"/>
  <c r="R90" i="9"/>
  <c r="Q90" i="9"/>
  <c r="P90" i="9"/>
  <c r="O90" i="9"/>
  <c r="N90" i="9"/>
  <c r="M90" i="9"/>
  <c r="S89" i="9"/>
  <c r="R89" i="9"/>
  <c r="Q89" i="9"/>
  <c r="P89" i="9"/>
  <c r="O89" i="9"/>
  <c r="N89" i="9"/>
  <c r="M89" i="9"/>
  <c r="S87" i="9"/>
  <c r="R87" i="9"/>
  <c r="Q87" i="9"/>
  <c r="P87" i="9"/>
  <c r="O87" i="9"/>
  <c r="N87" i="9"/>
  <c r="M87" i="9"/>
  <c r="S86" i="9"/>
  <c r="R86" i="9"/>
  <c r="Q86" i="9"/>
  <c r="P86" i="9"/>
  <c r="O86" i="9"/>
  <c r="N86" i="9"/>
  <c r="M86" i="9"/>
  <c r="M85" i="9"/>
  <c r="S84" i="9"/>
  <c r="R84" i="9"/>
  <c r="Q84" i="9"/>
  <c r="P84" i="9"/>
  <c r="O84" i="9"/>
  <c r="N84" i="9"/>
  <c r="M84" i="9"/>
  <c r="S83" i="9"/>
  <c r="R83" i="9"/>
  <c r="Q83" i="9"/>
  <c r="P83" i="9"/>
  <c r="O83" i="9"/>
  <c r="N83" i="9"/>
  <c r="M83" i="9"/>
  <c r="S82" i="9"/>
  <c r="R82" i="9"/>
  <c r="Q82" i="9"/>
  <c r="P82" i="9"/>
  <c r="O82" i="9"/>
  <c r="N82" i="9"/>
  <c r="M82" i="9"/>
  <c r="S81" i="9"/>
  <c r="R81" i="9"/>
  <c r="Q81" i="9"/>
  <c r="P81" i="9"/>
  <c r="O81" i="9"/>
  <c r="N81" i="9"/>
  <c r="M81" i="9"/>
  <c r="S80" i="9"/>
  <c r="R80" i="9"/>
  <c r="Q80" i="9"/>
  <c r="P80" i="9"/>
  <c r="O80" i="9"/>
  <c r="N80" i="9"/>
  <c r="M80" i="9"/>
  <c r="S79" i="9"/>
  <c r="R79" i="9"/>
  <c r="Q79" i="9"/>
  <c r="P79" i="9"/>
  <c r="O79" i="9"/>
  <c r="N79" i="9"/>
  <c r="M79" i="9"/>
  <c r="S78" i="9"/>
  <c r="R78" i="9"/>
  <c r="Q78" i="9"/>
  <c r="P78" i="9"/>
  <c r="O78" i="9"/>
  <c r="N78" i="9"/>
  <c r="M78" i="9"/>
  <c r="S77" i="9"/>
  <c r="R77" i="9"/>
  <c r="Q77" i="9"/>
  <c r="P77" i="9"/>
  <c r="O77" i="9"/>
  <c r="N77" i="9"/>
  <c r="M77" i="9"/>
  <c r="S76" i="9"/>
  <c r="R76" i="9"/>
  <c r="Q76" i="9"/>
  <c r="P76" i="9"/>
  <c r="O76" i="9"/>
  <c r="N76" i="9"/>
  <c r="M76" i="9"/>
  <c r="S75" i="9"/>
  <c r="R75" i="9"/>
  <c r="Q75" i="9"/>
  <c r="P75" i="9"/>
  <c r="O75" i="9"/>
  <c r="N75" i="9"/>
  <c r="M75" i="9"/>
  <c r="S74" i="9"/>
  <c r="R74" i="9"/>
  <c r="Q74" i="9"/>
  <c r="P74" i="9"/>
  <c r="O74" i="9"/>
  <c r="N74" i="9"/>
  <c r="M74" i="9"/>
  <c r="S73" i="9"/>
  <c r="R73" i="9"/>
  <c r="Q73" i="9"/>
  <c r="P73" i="9"/>
  <c r="O73" i="9"/>
  <c r="N73" i="9"/>
  <c r="M73" i="9"/>
  <c r="S72" i="9"/>
  <c r="R72" i="9"/>
  <c r="Q72" i="9"/>
  <c r="P72" i="9"/>
  <c r="O72" i="9"/>
  <c r="N72" i="9"/>
  <c r="M72" i="9"/>
  <c r="S71" i="9"/>
  <c r="R71" i="9"/>
  <c r="Q71" i="9"/>
  <c r="P71" i="9"/>
  <c r="O71" i="9"/>
  <c r="N71" i="9"/>
  <c r="M71" i="9"/>
  <c r="S70" i="9"/>
  <c r="R70" i="9"/>
  <c r="Q70" i="9"/>
  <c r="P70" i="9"/>
  <c r="O70" i="9"/>
  <c r="N70" i="9"/>
  <c r="M70" i="9"/>
  <c r="S69" i="9"/>
  <c r="R69" i="9"/>
  <c r="Q69" i="9"/>
  <c r="P69" i="9"/>
  <c r="O69" i="9"/>
  <c r="N69" i="9"/>
  <c r="M69" i="9"/>
  <c r="S68" i="9"/>
  <c r="R68" i="9"/>
  <c r="Q68" i="9"/>
  <c r="P68" i="9"/>
  <c r="O68" i="9"/>
  <c r="N68" i="9"/>
  <c r="M68" i="9"/>
  <c r="S67" i="9"/>
  <c r="R67" i="9"/>
  <c r="Q67" i="9"/>
  <c r="P67" i="9"/>
  <c r="O67" i="9"/>
  <c r="N67" i="9"/>
  <c r="M67" i="9"/>
  <c r="S66" i="9"/>
  <c r="R66" i="9"/>
  <c r="Q66" i="9"/>
  <c r="P66" i="9"/>
  <c r="O66" i="9"/>
  <c r="N66" i="9"/>
  <c r="M66" i="9"/>
  <c r="S65" i="9"/>
  <c r="R65" i="9"/>
  <c r="Q65" i="9"/>
  <c r="P65" i="9"/>
  <c r="O65" i="9"/>
  <c r="N65" i="9"/>
  <c r="M65" i="9"/>
  <c r="M64" i="9"/>
  <c r="S63" i="9"/>
  <c r="R63" i="9"/>
  <c r="Q63" i="9"/>
  <c r="P63" i="9"/>
  <c r="O63" i="9"/>
  <c r="N63" i="9"/>
  <c r="M63" i="9"/>
  <c r="S62" i="9"/>
  <c r="R62" i="9"/>
  <c r="Q62" i="9"/>
  <c r="P62" i="9"/>
  <c r="O62" i="9"/>
  <c r="N62" i="9"/>
  <c r="M62" i="9"/>
  <c r="S61" i="9"/>
  <c r="R61" i="9"/>
  <c r="Q61" i="9"/>
  <c r="P61" i="9"/>
  <c r="O61" i="9"/>
  <c r="N61" i="9"/>
  <c r="M61" i="9"/>
  <c r="S60" i="9"/>
  <c r="R60" i="9"/>
  <c r="Q60" i="9"/>
  <c r="P60" i="9"/>
  <c r="O60" i="9"/>
  <c r="N60" i="9"/>
  <c r="M60" i="9"/>
  <c r="S59" i="9"/>
  <c r="R59" i="9"/>
  <c r="Q59" i="9"/>
  <c r="P59" i="9"/>
  <c r="O59" i="9"/>
  <c r="N59" i="9"/>
  <c r="M59" i="9"/>
  <c r="S57" i="9"/>
  <c r="R57" i="9"/>
  <c r="Q57" i="9"/>
  <c r="P57" i="9"/>
  <c r="O57" i="9"/>
  <c r="N57" i="9"/>
  <c r="M57" i="9"/>
  <c r="S56" i="9"/>
  <c r="R56" i="9"/>
  <c r="Q56" i="9"/>
  <c r="P56" i="9"/>
  <c r="O56" i="9"/>
  <c r="N56" i="9"/>
  <c r="M56" i="9"/>
  <c r="S55" i="9"/>
  <c r="R55" i="9"/>
  <c r="Q55" i="9"/>
  <c r="P55" i="9"/>
  <c r="O55" i="9"/>
  <c r="N55" i="9"/>
  <c r="M55" i="9"/>
  <c r="S54" i="9"/>
  <c r="R54" i="9"/>
  <c r="Q54" i="9"/>
  <c r="P54" i="9"/>
  <c r="O54" i="9"/>
  <c r="N54" i="9"/>
  <c r="M54" i="9"/>
  <c r="S53" i="9"/>
  <c r="R53" i="9"/>
  <c r="Q53" i="9"/>
  <c r="P53" i="9"/>
  <c r="O53" i="9"/>
  <c r="N53" i="9"/>
  <c r="M53" i="9"/>
  <c r="S52" i="9"/>
  <c r="R52" i="9"/>
  <c r="Q52" i="9"/>
  <c r="P52" i="9"/>
  <c r="O52" i="9"/>
  <c r="N52" i="9"/>
  <c r="M52" i="9"/>
  <c r="S51" i="9"/>
  <c r="R51" i="9"/>
  <c r="Q51" i="9"/>
  <c r="P51" i="9"/>
  <c r="O51" i="9"/>
  <c r="N51" i="9"/>
  <c r="M51" i="9"/>
  <c r="S50" i="9"/>
  <c r="R50" i="9"/>
  <c r="Q50" i="9"/>
  <c r="P50" i="9"/>
  <c r="O50" i="9"/>
  <c r="N50" i="9"/>
  <c r="M50" i="9"/>
  <c r="S49" i="9"/>
  <c r="R49" i="9"/>
  <c r="Q49" i="9"/>
  <c r="P49" i="9"/>
  <c r="O49" i="9"/>
  <c r="N49" i="9"/>
  <c r="M49" i="9"/>
  <c r="S47" i="9"/>
  <c r="R47" i="9"/>
  <c r="Q47" i="9"/>
  <c r="P47" i="9"/>
  <c r="O47" i="9"/>
  <c r="N47" i="9"/>
  <c r="M47" i="9"/>
  <c r="S46" i="9"/>
  <c r="R46" i="9"/>
  <c r="Q46" i="9"/>
  <c r="P46" i="9"/>
  <c r="O46" i="9"/>
  <c r="N46" i="9"/>
  <c r="M46" i="9"/>
  <c r="S45" i="9"/>
  <c r="R45" i="9"/>
  <c r="Q45" i="9"/>
  <c r="P45" i="9"/>
  <c r="O45" i="9"/>
  <c r="N45" i="9"/>
  <c r="M45" i="9"/>
  <c r="S44" i="9"/>
  <c r="R44" i="9"/>
  <c r="Q44" i="9"/>
  <c r="P44" i="9"/>
  <c r="O44" i="9"/>
  <c r="N44" i="9"/>
  <c r="M44" i="9"/>
  <c r="S43" i="9"/>
  <c r="R43" i="9"/>
  <c r="Q43" i="9"/>
  <c r="P43" i="9"/>
  <c r="O43" i="9"/>
  <c r="N43" i="9"/>
  <c r="M43" i="9"/>
  <c r="S42" i="9"/>
  <c r="R42" i="9"/>
  <c r="Q42" i="9"/>
  <c r="P42" i="9"/>
  <c r="O42" i="9"/>
  <c r="N42" i="9"/>
  <c r="M42" i="9"/>
  <c r="S41" i="9"/>
  <c r="R41" i="9"/>
  <c r="Q41" i="9"/>
  <c r="P41" i="9"/>
  <c r="O41" i="9"/>
  <c r="N41" i="9"/>
  <c r="M41" i="9"/>
  <c r="S40" i="9"/>
  <c r="R40" i="9"/>
  <c r="Q40" i="9"/>
  <c r="P40" i="9"/>
  <c r="O40" i="9"/>
  <c r="N40" i="9"/>
  <c r="M40" i="9"/>
  <c r="S39" i="9"/>
  <c r="R39" i="9"/>
  <c r="Q39" i="9"/>
  <c r="P39" i="9"/>
  <c r="O39" i="9"/>
  <c r="N39" i="9"/>
  <c r="M39" i="9"/>
  <c r="M38" i="9"/>
  <c r="S37" i="9"/>
  <c r="R37" i="9"/>
  <c r="Q37" i="9"/>
  <c r="P37" i="9"/>
  <c r="O37" i="9"/>
  <c r="N37" i="9"/>
  <c r="M37" i="9"/>
  <c r="S36" i="9"/>
  <c r="R36" i="9"/>
  <c r="Q36" i="9"/>
  <c r="P36" i="9"/>
  <c r="O36" i="9"/>
  <c r="N36" i="9"/>
  <c r="M36" i="9"/>
  <c r="S35" i="9"/>
  <c r="R35" i="9"/>
  <c r="Q35" i="9"/>
  <c r="P35" i="9"/>
  <c r="O35" i="9"/>
  <c r="N35" i="9"/>
  <c r="M35" i="9"/>
  <c r="S33" i="9"/>
  <c r="R33" i="9"/>
  <c r="Q33" i="9"/>
  <c r="P33" i="9"/>
  <c r="O33" i="9"/>
  <c r="N33" i="9"/>
  <c r="M33" i="9"/>
  <c r="S32" i="9"/>
  <c r="R32" i="9"/>
  <c r="Q32" i="9"/>
  <c r="P32" i="9"/>
  <c r="O32" i="9"/>
  <c r="N32" i="9"/>
  <c r="M32" i="9"/>
  <c r="S31" i="9"/>
  <c r="R31" i="9"/>
  <c r="Q31" i="9"/>
  <c r="P31" i="9"/>
  <c r="O31" i="9"/>
  <c r="N31" i="9"/>
  <c r="M31" i="9"/>
  <c r="S30" i="9"/>
  <c r="R30" i="9"/>
  <c r="Q30" i="9"/>
  <c r="P30" i="9"/>
  <c r="O30" i="9"/>
  <c r="N30" i="9"/>
  <c r="M30" i="9"/>
  <c r="S29" i="9"/>
  <c r="R29" i="9"/>
  <c r="Q29" i="9"/>
  <c r="P29" i="9"/>
  <c r="O29" i="9"/>
  <c r="N29" i="9"/>
  <c r="M29" i="9"/>
  <c r="S28" i="9"/>
  <c r="R28" i="9"/>
  <c r="Q28" i="9"/>
  <c r="P28" i="9"/>
  <c r="O28" i="9"/>
  <c r="N28" i="9"/>
  <c r="M28" i="9"/>
  <c r="S27" i="9"/>
  <c r="R27" i="9"/>
  <c r="Q27" i="9"/>
  <c r="P27" i="9"/>
  <c r="O27" i="9"/>
  <c r="N27" i="9"/>
  <c r="M27" i="9"/>
  <c r="S26" i="9"/>
  <c r="R26" i="9"/>
  <c r="Q26" i="9"/>
  <c r="P26" i="9"/>
  <c r="O26" i="9"/>
  <c r="N26" i="9"/>
  <c r="M26" i="9"/>
  <c r="S25" i="9"/>
  <c r="R25" i="9"/>
  <c r="Q25" i="9"/>
  <c r="P25" i="9"/>
  <c r="O25" i="9"/>
  <c r="N25" i="9"/>
  <c r="M25" i="9"/>
  <c r="S24" i="9"/>
  <c r="R24" i="9"/>
  <c r="Q24" i="9"/>
  <c r="P24" i="9"/>
  <c r="O24" i="9"/>
  <c r="N24" i="9"/>
  <c r="M24" i="9"/>
  <c r="S23" i="9"/>
  <c r="R23" i="9"/>
  <c r="Q23" i="9"/>
  <c r="P23" i="9"/>
  <c r="O23" i="9"/>
  <c r="N23" i="9"/>
  <c r="M23" i="9"/>
  <c r="S22" i="9"/>
  <c r="R22" i="9"/>
  <c r="Q22" i="9"/>
  <c r="P22" i="9"/>
  <c r="O22" i="9"/>
  <c r="N22" i="9"/>
  <c r="M22" i="9"/>
  <c r="S21" i="9"/>
  <c r="R21" i="9"/>
  <c r="Q21" i="9"/>
  <c r="P21" i="9"/>
  <c r="O21" i="9"/>
  <c r="N21" i="9"/>
  <c r="M21" i="9"/>
  <c r="S20" i="9"/>
  <c r="R20" i="9"/>
  <c r="Q20" i="9"/>
  <c r="P20" i="9"/>
  <c r="O20" i="9"/>
  <c r="N20" i="9"/>
  <c r="M20" i="9"/>
  <c r="S19" i="9"/>
  <c r="R19" i="9"/>
  <c r="Q19" i="9"/>
  <c r="P19" i="9"/>
  <c r="O19" i="9"/>
  <c r="N19" i="9"/>
  <c r="M19" i="9"/>
  <c r="S18" i="9"/>
  <c r="R18" i="9"/>
  <c r="Q18" i="9"/>
  <c r="P18" i="9"/>
  <c r="O18" i="9"/>
  <c r="N18" i="9"/>
  <c r="M18" i="9"/>
  <c r="S17" i="9"/>
  <c r="R17" i="9"/>
  <c r="Q17" i="9"/>
  <c r="P17" i="9"/>
  <c r="O17" i="9"/>
  <c r="N17" i="9"/>
  <c r="M17" i="9"/>
  <c r="S16" i="9"/>
  <c r="R16" i="9"/>
  <c r="Q16" i="9"/>
  <c r="P16" i="9"/>
  <c r="O16" i="9"/>
  <c r="N16" i="9"/>
  <c r="M16" i="9"/>
  <c r="S15" i="9"/>
  <c r="R15" i="9"/>
  <c r="Q15" i="9"/>
  <c r="P15" i="9"/>
  <c r="O15" i="9"/>
  <c r="N15" i="9"/>
  <c r="M15" i="9"/>
  <c r="S14" i="9"/>
  <c r="R14" i="9"/>
  <c r="Q14" i="9"/>
  <c r="P14" i="9"/>
  <c r="O14" i="9"/>
  <c r="N14" i="9"/>
  <c r="M14" i="9"/>
  <c r="S13" i="9"/>
  <c r="R13" i="9"/>
  <c r="Q13" i="9"/>
  <c r="P13" i="9"/>
  <c r="O13" i="9"/>
  <c r="N13" i="9"/>
  <c r="M13" i="9"/>
  <c r="S12" i="9"/>
  <c r="R12" i="9"/>
  <c r="Q12" i="9"/>
  <c r="P12" i="9"/>
  <c r="O12" i="9"/>
  <c r="N12" i="9"/>
  <c r="M12" i="9"/>
  <c r="M11" i="9"/>
  <c r="M10" i="9"/>
  <c r="BY632" i="9"/>
  <c r="BX632" i="9"/>
  <c r="BX586" i="9"/>
  <c r="BY586" i="9"/>
  <c r="BY526" i="9"/>
  <c r="BX526" i="9"/>
  <c r="BD481" i="9"/>
  <c r="BY481" i="9"/>
  <c r="BX481" i="9"/>
  <c r="BY436" i="9"/>
  <c r="BX436" i="9"/>
  <c r="BY376" i="9"/>
  <c r="BX376" i="9"/>
  <c r="BY330" i="9"/>
  <c r="BX330" i="9"/>
  <c r="BE314" i="9"/>
  <c r="BD314" i="9"/>
  <c r="BF313" i="9"/>
  <c r="BD313" i="9"/>
  <c r="BF312" i="9"/>
  <c r="BD312" i="9"/>
  <c r="BF311" i="9"/>
  <c r="BD311" i="9"/>
  <c r="BF310" i="9"/>
  <c r="BD310" i="9"/>
  <c r="BE309" i="9"/>
  <c r="BF308" i="9"/>
  <c r="BE308" i="9"/>
  <c r="BD308" i="9"/>
  <c r="BF307" i="9"/>
  <c r="BE307" i="9"/>
  <c r="BD307" i="9"/>
  <c r="BF306" i="9"/>
  <c r="BE306" i="9"/>
  <c r="BD306" i="9"/>
  <c r="BF290" i="9"/>
  <c r="BD290" i="9"/>
  <c r="BF289" i="9"/>
  <c r="BD289" i="9"/>
  <c r="BF287" i="9"/>
  <c r="BE287" i="9"/>
  <c r="BD287" i="9"/>
  <c r="BF286" i="9"/>
  <c r="BE286" i="9"/>
  <c r="BD286" i="9"/>
  <c r="BF285" i="9"/>
  <c r="BE285" i="9"/>
  <c r="BD285" i="9"/>
  <c r="BF284" i="9"/>
  <c r="BE284" i="9"/>
  <c r="BD284" i="9"/>
  <c r="BF283" i="9"/>
  <c r="BE283" i="9"/>
  <c r="BD283" i="9"/>
  <c r="BF279" i="9"/>
  <c r="BE279" i="9"/>
  <c r="BD279" i="9"/>
  <c r="BF278" i="9"/>
  <c r="BE278" i="9"/>
  <c r="BD278" i="9"/>
  <c r="BF277" i="9"/>
  <c r="BE277" i="9"/>
  <c r="BD277" i="9"/>
  <c r="BF276" i="9"/>
  <c r="BE276" i="9"/>
  <c r="BD276" i="9"/>
  <c r="BF275" i="9"/>
  <c r="BE275" i="9"/>
  <c r="BD275" i="9"/>
  <c r="BF274" i="9"/>
  <c r="BE274" i="9"/>
  <c r="BD274" i="9"/>
  <c r="BF273" i="9"/>
  <c r="BE273" i="9"/>
  <c r="BD273" i="9"/>
  <c r="BF272" i="9"/>
  <c r="BE272" i="9"/>
  <c r="BD272" i="9"/>
  <c r="BF271" i="9"/>
  <c r="BE271" i="9"/>
  <c r="BD271" i="9"/>
  <c r="BF267" i="9"/>
  <c r="BD267" i="9"/>
  <c r="BF266" i="9"/>
  <c r="BD266" i="9"/>
  <c r="BF265" i="9"/>
  <c r="BD265" i="9"/>
  <c r="BF264" i="9"/>
  <c r="BD264" i="9"/>
  <c r="BF263" i="9"/>
  <c r="BD263" i="9"/>
  <c r="BE262" i="9"/>
  <c r="BE249" i="9"/>
  <c r="BD249" i="9"/>
  <c r="BF248" i="9"/>
  <c r="BD248" i="9"/>
  <c r="BF243" i="9"/>
  <c r="BD243" i="9"/>
  <c r="BE242" i="9"/>
  <c r="BE239" i="9"/>
  <c r="BD239" i="9"/>
  <c r="BF238" i="9"/>
  <c r="BD238" i="9"/>
  <c r="BF237" i="9"/>
  <c r="BD237" i="9"/>
  <c r="BE236" i="9"/>
  <c r="BE223" i="9"/>
  <c r="BD223" i="9"/>
  <c r="BF222" i="9"/>
  <c r="BD222" i="9"/>
  <c r="BF216" i="9"/>
  <c r="BD216" i="9"/>
  <c r="BE215" i="9"/>
  <c r="AJ223" i="9"/>
  <c r="AK223" i="9"/>
  <c r="BF214" i="9"/>
  <c r="BD214" i="9"/>
  <c r="BF209" i="9"/>
  <c r="BD209" i="9"/>
  <c r="BY182" i="9"/>
  <c r="BX182" i="9"/>
  <c r="BE182" i="9"/>
  <c r="BD182" i="9"/>
  <c r="BF181" i="9"/>
  <c r="BE181" i="9"/>
  <c r="BD181" i="9"/>
  <c r="BF180" i="9"/>
  <c r="BE180" i="9"/>
  <c r="BD180" i="9"/>
  <c r="BF179" i="9"/>
  <c r="BE179" i="9"/>
  <c r="BD179" i="9"/>
  <c r="BF178" i="9"/>
  <c r="BE178" i="9"/>
  <c r="BD178" i="9"/>
  <c r="BF177" i="9"/>
  <c r="BE177" i="9"/>
  <c r="BD177" i="9"/>
  <c r="BF176" i="9"/>
  <c r="BE176" i="9"/>
  <c r="BD176" i="9"/>
  <c r="BF175" i="9"/>
  <c r="BE175" i="9"/>
  <c r="BD175" i="9"/>
  <c r="BF174" i="9"/>
  <c r="BE174" i="9"/>
  <c r="BD174" i="9"/>
  <c r="BF173" i="9"/>
  <c r="BE173" i="9"/>
  <c r="BD173" i="9"/>
  <c r="BF172" i="9"/>
  <c r="BE172" i="9"/>
  <c r="BD172" i="9"/>
  <c r="BF171" i="9"/>
  <c r="BE171" i="9"/>
  <c r="BD171" i="9"/>
  <c r="BF170" i="9"/>
  <c r="BE170" i="9"/>
  <c r="BD170" i="9"/>
  <c r="BF169" i="9"/>
  <c r="BE169" i="9"/>
  <c r="BE166" i="9"/>
  <c r="BD166" i="9"/>
  <c r="BF165" i="9"/>
  <c r="BD165" i="9"/>
  <c r="BF164" i="9"/>
  <c r="BD164" i="9"/>
  <c r="BF162" i="9"/>
  <c r="BD162" i="9"/>
  <c r="BF161" i="9"/>
  <c r="BD161" i="9"/>
  <c r="BF160" i="9"/>
  <c r="BD160" i="9"/>
  <c r="BF159" i="9"/>
  <c r="BD159" i="9"/>
  <c r="BF158" i="9"/>
  <c r="BD158" i="9"/>
  <c r="BF157" i="9"/>
  <c r="BD157" i="9"/>
  <c r="BF156" i="9"/>
  <c r="BD156" i="9"/>
  <c r="BF155" i="9"/>
  <c r="BD155" i="9"/>
  <c r="BF154" i="9"/>
  <c r="BD154" i="9"/>
  <c r="BF153" i="9"/>
  <c r="BD153" i="9"/>
  <c r="BF152" i="9"/>
  <c r="BD152" i="9"/>
  <c r="BF151" i="9"/>
  <c r="BD151" i="9"/>
  <c r="BF150" i="9"/>
  <c r="BD150" i="9"/>
  <c r="BF149" i="9"/>
  <c r="BD149" i="9"/>
  <c r="BF148" i="9"/>
  <c r="BD148" i="9"/>
  <c r="BF147" i="9"/>
  <c r="BD147" i="9"/>
  <c r="BF146" i="9"/>
  <c r="BD146" i="9"/>
  <c r="BF145" i="9"/>
  <c r="BD145" i="9"/>
  <c r="BF144" i="9"/>
  <c r="BD144" i="9"/>
  <c r="BF143" i="9"/>
  <c r="BD143" i="9"/>
  <c r="BF142" i="9"/>
  <c r="BD142" i="9"/>
  <c r="BF141" i="9"/>
  <c r="BD141" i="9"/>
  <c r="BF140" i="9"/>
  <c r="BD140" i="9"/>
  <c r="BF139" i="9"/>
  <c r="BD139" i="9"/>
  <c r="BF138" i="9"/>
  <c r="BD138" i="9"/>
  <c r="BE137" i="9"/>
  <c r="BF136" i="9"/>
  <c r="BE136" i="9"/>
  <c r="BD136" i="9"/>
  <c r="BF135" i="9"/>
  <c r="BE135" i="9"/>
  <c r="BF130" i="9"/>
  <c r="BE130" i="9"/>
  <c r="BF129" i="9"/>
  <c r="BE129" i="9"/>
  <c r="BF128" i="9"/>
  <c r="BE128" i="9"/>
  <c r="BF127" i="9"/>
  <c r="BE127" i="9"/>
  <c r="BF126" i="9"/>
  <c r="BE126" i="9"/>
  <c r="BF125" i="9"/>
  <c r="BE125" i="9"/>
  <c r="BF124" i="9"/>
  <c r="BE124" i="9"/>
  <c r="BF123" i="9"/>
  <c r="BE123" i="9"/>
  <c r="BD123" i="9"/>
  <c r="BF122" i="9"/>
  <c r="BE122" i="9"/>
  <c r="BD122" i="9"/>
  <c r="BF121" i="9"/>
  <c r="BE121" i="9"/>
  <c r="BD121" i="9"/>
  <c r="BF120" i="9"/>
  <c r="BE120" i="9"/>
  <c r="BD120" i="9"/>
  <c r="BF119" i="9"/>
  <c r="BE119" i="9"/>
  <c r="BD119" i="9"/>
  <c r="BF118" i="9"/>
  <c r="BE118" i="9"/>
  <c r="BD118" i="9"/>
  <c r="BF117" i="9"/>
  <c r="BE117" i="9"/>
  <c r="BD117" i="9"/>
  <c r="BF116" i="9"/>
  <c r="BE116" i="9"/>
  <c r="BD116" i="9"/>
  <c r="BF115" i="9"/>
  <c r="BE115" i="9"/>
  <c r="BD115" i="9"/>
  <c r="BF114" i="9"/>
  <c r="BE114" i="9"/>
  <c r="BD114" i="9"/>
  <c r="BF113" i="9"/>
  <c r="BE113" i="9"/>
  <c r="BD113" i="9"/>
  <c r="BF112" i="9"/>
  <c r="BE112" i="9"/>
  <c r="BD112" i="9"/>
  <c r="BF111" i="9"/>
  <c r="BE111" i="9"/>
  <c r="BD111" i="9"/>
  <c r="BF110" i="9"/>
  <c r="BE110" i="9"/>
  <c r="BD110" i="9"/>
  <c r="BF109" i="9"/>
  <c r="BE109" i="9"/>
  <c r="BD109" i="9"/>
  <c r="BF108" i="9"/>
  <c r="BE108" i="9"/>
  <c r="BD108" i="9"/>
  <c r="BF107" i="9"/>
  <c r="BE107" i="9"/>
  <c r="BD107" i="9"/>
  <c r="BF106" i="9"/>
  <c r="BE106" i="9"/>
  <c r="BD106" i="9"/>
  <c r="BF105" i="9"/>
  <c r="BE105" i="9"/>
  <c r="BD105" i="9"/>
  <c r="BF104" i="9"/>
  <c r="BE104" i="9"/>
  <c r="BD104" i="9"/>
  <c r="BF103" i="9"/>
  <c r="BE103" i="9"/>
  <c r="BD103" i="9"/>
  <c r="BF102" i="9"/>
  <c r="BE102" i="9"/>
  <c r="BD102" i="9"/>
  <c r="BF101" i="9"/>
  <c r="BE101" i="9"/>
  <c r="BD101" i="9"/>
  <c r="BE88" i="9"/>
  <c r="BD88" i="9"/>
  <c r="BD288" i="9" l="1"/>
  <c r="T64" i="9"/>
  <c r="T10" i="9"/>
  <c r="T11" i="9"/>
  <c r="T38" i="9"/>
  <c r="T13" i="9"/>
  <c r="T17" i="9"/>
  <c r="T21" i="9"/>
  <c r="T25" i="9"/>
  <c r="T29" i="9"/>
  <c r="T33" i="9"/>
  <c r="T40" i="9"/>
  <c r="T44" i="9"/>
  <c r="T49" i="9"/>
  <c r="T53" i="9"/>
  <c r="T57" i="9"/>
  <c r="T62" i="9"/>
  <c r="T68" i="9"/>
  <c r="T72" i="9"/>
  <c r="T76" i="9"/>
  <c r="T80" i="9"/>
  <c r="T84" i="9"/>
  <c r="T86" i="9"/>
  <c r="T91" i="9"/>
  <c r="T95" i="9"/>
  <c r="T99" i="9"/>
  <c r="T104" i="9"/>
  <c r="T108" i="9"/>
  <c r="T113" i="9"/>
  <c r="T117" i="9"/>
  <c r="T121" i="9"/>
  <c r="T125" i="9"/>
  <c r="T129" i="9"/>
  <c r="T138" i="9"/>
  <c r="T142" i="9"/>
  <c r="T146" i="9"/>
  <c r="T150" i="9"/>
  <c r="T154" i="9"/>
  <c r="T158" i="9"/>
  <c r="T162" i="9"/>
  <c r="T167" i="9"/>
  <c r="T172" i="9"/>
  <c r="T176" i="9"/>
  <c r="T180" i="9"/>
  <c r="T183" i="9"/>
  <c r="T187" i="9"/>
  <c r="T191" i="9"/>
  <c r="T195" i="9"/>
  <c r="T199" i="9"/>
  <c r="T203" i="9"/>
  <c r="T205" i="9"/>
  <c r="T210" i="9"/>
  <c r="T214" i="9"/>
  <c r="T219" i="9"/>
  <c r="T224" i="9"/>
  <c r="T228" i="9"/>
  <c r="T232" i="9"/>
  <c r="T243" i="9"/>
  <c r="T247" i="9"/>
  <c r="T252" i="9"/>
  <c r="T256" i="9"/>
  <c r="T263" i="9"/>
  <c r="T267" i="9"/>
  <c r="T269" i="9"/>
  <c r="T274" i="9"/>
  <c r="T278" i="9"/>
  <c r="T285" i="9"/>
  <c r="T290" i="9"/>
  <c r="T292" i="9"/>
  <c r="T298" i="9"/>
  <c r="T306" i="9"/>
  <c r="T311" i="9"/>
  <c r="T316" i="9"/>
  <c r="T320" i="9"/>
  <c r="T326" i="9"/>
  <c r="T332" i="9"/>
  <c r="T336" i="9"/>
  <c r="T340" i="9"/>
  <c r="T344" i="9"/>
  <c r="T349" i="9"/>
  <c r="T354" i="9"/>
  <c r="T358" i="9"/>
  <c r="T362" i="9"/>
  <c r="T370" i="9"/>
  <c r="T375" i="9"/>
  <c r="T380" i="9"/>
  <c r="T384" i="9"/>
  <c r="T388" i="9"/>
  <c r="T392" i="9"/>
  <c r="T396" i="9"/>
  <c r="T400" i="9"/>
  <c r="T406" i="9"/>
  <c r="T410" i="9"/>
  <c r="T415" i="9"/>
  <c r="T419" i="9"/>
  <c r="T426" i="9"/>
  <c r="T432" i="9"/>
  <c r="T437" i="9"/>
  <c r="T441" i="9"/>
  <c r="T445" i="9"/>
  <c r="T449" i="9"/>
  <c r="T454" i="9"/>
  <c r="T458" i="9"/>
  <c r="T463" i="9"/>
  <c r="T467" i="9"/>
  <c r="T474" i="9"/>
  <c r="T480" i="9"/>
  <c r="T485" i="9"/>
  <c r="T489" i="9"/>
  <c r="T493" i="9"/>
  <c r="T498" i="9"/>
  <c r="T502" i="9"/>
  <c r="T507" i="9"/>
  <c r="T511" i="9"/>
  <c r="T518" i="9"/>
  <c r="T524" i="9"/>
  <c r="T529" i="9"/>
  <c r="T533" i="9"/>
  <c r="T537" i="9"/>
  <c r="T542" i="9"/>
  <c r="T546" i="9"/>
  <c r="T551" i="9"/>
  <c r="T555" i="9"/>
  <c r="T559" i="9"/>
  <c r="T561" i="9"/>
  <c r="T566" i="9"/>
  <c r="T572" i="9"/>
  <c r="T577" i="9"/>
  <c r="T582" i="9"/>
  <c r="T587" i="9"/>
  <c r="T591" i="9"/>
  <c r="T595" i="9"/>
  <c r="T599" i="9"/>
  <c r="T604" i="9"/>
  <c r="T609" i="9"/>
  <c r="T613" i="9"/>
  <c r="T618" i="9"/>
  <c r="T622" i="9"/>
  <c r="T631" i="9"/>
  <c r="T636" i="9"/>
  <c r="T640" i="9"/>
  <c r="T644" i="9"/>
  <c r="T649" i="9"/>
  <c r="T654" i="9"/>
  <c r="T658" i="9"/>
  <c r="T663" i="9"/>
  <c r="T667" i="9"/>
  <c r="T674" i="9"/>
  <c r="T678" i="9"/>
  <c r="T685" i="9"/>
  <c r="T239" i="9"/>
  <c r="T690" i="9"/>
  <c r="T12" i="9"/>
  <c r="T16" i="9"/>
  <c r="T20" i="9"/>
  <c r="T24" i="9"/>
  <c r="T28" i="9"/>
  <c r="T32" i="9"/>
  <c r="T37" i="9"/>
  <c r="T39" i="9"/>
  <c r="T43" i="9"/>
  <c r="T47" i="9"/>
  <c r="T52" i="9"/>
  <c r="T56" i="9"/>
  <c r="T61" i="9"/>
  <c r="T67" i="9"/>
  <c r="T71" i="9"/>
  <c r="T75" i="9"/>
  <c r="T79" i="9"/>
  <c r="T83" i="9"/>
  <c r="T15" i="9"/>
  <c r="T19" i="9"/>
  <c r="T23" i="9"/>
  <c r="T27" i="9"/>
  <c r="T31" i="9"/>
  <c r="T36" i="9"/>
  <c r="T42" i="9"/>
  <c r="T46" i="9"/>
  <c r="T51" i="9"/>
  <c r="T55" i="9"/>
  <c r="T60" i="9"/>
  <c r="T66" i="9"/>
  <c r="T70" i="9"/>
  <c r="T74" i="9"/>
  <c r="T78" i="9"/>
  <c r="T82" i="9"/>
  <c r="T14" i="9"/>
  <c r="T18" i="9"/>
  <c r="T22" i="9"/>
  <c r="T26" i="9"/>
  <c r="T30" i="9"/>
  <c r="T35" i="9"/>
  <c r="T41" i="9"/>
  <c r="T45" i="9"/>
  <c r="T50" i="9"/>
  <c r="T54" i="9"/>
  <c r="T59" i="9"/>
  <c r="T63" i="9"/>
  <c r="T65" i="9"/>
  <c r="T69" i="9"/>
  <c r="T73" i="9"/>
  <c r="T77" i="9"/>
  <c r="T81" i="9"/>
  <c r="T90" i="9"/>
  <c r="T94" i="9"/>
  <c r="T98" i="9"/>
  <c r="T103" i="9"/>
  <c r="T107" i="9"/>
  <c r="T111" i="9"/>
  <c r="T112" i="9"/>
  <c r="T116" i="9"/>
  <c r="T120" i="9"/>
  <c r="T124" i="9"/>
  <c r="T128" i="9"/>
  <c r="T136" i="9"/>
  <c r="T141" i="9"/>
  <c r="T145" i="9"/>
  <c r="T149" i="9"/>
  <c r="T153" i="9"/>
  <c r="T157" i="9"/>
  <c r="T161" i="9"/>
  <c r="T165" i="9"/>
  <c r="T171" i="9"/>
  <c r="T175" i="9"/>
  <c r="T179" i="9"/>
  <c r="T181" i="9"/>
  <c r="T186" i="9"/>
  <c r="T190" i="9"/>
  <c r="T194" i="9"/>
  <c r="T198" i="9"/>
  <c r="T202" i="9"/>
  <c r="T209" i="9"/>
  <c r="T213" i="9"/>
  <c r="T218" i="9"/>
  <c r="T222" i="9"/>
  <c r="T227" i="9"/>
  <c r="T231" i="9"/>
  <c r="T241" i="9"/>
  <c r="T246" i="9"/>
  <c r="T251" i="9"/>
  <c r="T255" i="9"/>
  <c r="T259" i="9"/>
  <c r="T261" i="9"/>
  <c r="T266" i="9"/>
  <c r="T273" i="9"/>
  <c r="T277" i="9"/>
  <c r="T284" i="9"/>
  <c r="T289" i="9"/>
  <c r="T296" i="9"/>
  <c r="T302" i="9"/>
  <c r="T304" i="9"/>
  <c r="T310" i="9"/>
  <c r="T315" i="9"/>
  <c r="T319" i="9"/>
  <c r="T325" i="9"/>
  <c r="T331" i="9"/>
  <c r="T335" i="9"/>
  <c r="T339" i="9"/>
  <c r="T343" i="9"/>
  <c r="T348" i="9"/>
  <c r="T352" i="9"/>
  <c r="T357" i="9"/>
  <c r="T361" i="9"/>
  <c r="T368" i="9"/>
  <c r="T374" i="9"/>
  <c r="T379" i="9"/>
  <c r="T383" i="9"/>
  <c r="T387" i="9"/>
  <c r="T391" i="9"/>
  <c r="T395" i="9"/>
  <c r="T399" i="9"/>
  <c r="T405" i="9"/>
  <c r="T409" i="9"/>
  <c r="T414" i="9"/>
  <c r="T418" i="9"/>
  <c r="T422" i="9"/>
  <c r="T424" i="9"/>
  <c r="T430" i="9"/>
  <c r="T435" i="9"/>
  <c r="T440" i="9"/>
  <c r="T444" i="9"/>
  <c r="T448" i="9"/>
  <c r="T453" i="9"/>
  <c r="T457" i="9"/>
  <c r="T462" i="9"/>
  <c r="T466" i="9"/>
  <c r="T473" i="9"/>
  <c r="T479" i="9"/>
  <c r="T484" i="9"/>
  <c r="T488" i="9"/>
  <c r="T492" i="9"/>
  <c r="T497" i="9"/>
  <c r="T501" i="9"/>
  <c r="T506" i="9"/>
  <c r="T510" i="9"/>
  <c r="T514" i="9"/>
  <c r="T516" i="9"/>
  <c r="T522" i="9"/>
  <c r="T528" i="9"/>
  <c r="T532" i="9"/>
  <c r="T536" i="9"/>
  <c r="T540" i="9"/>
  <c r="T545" i="9"/>
  <c r="T550" i="9"/>
  <c r="T554" i="9"/>
  <c r="T558" i="9"/>
  <c r="T565" i="9"/>
  <c r="T570" i="9"/>
  <c r="T575" i="9"/>
  <c r="T580" i="9"/>
  <c r="T585" i="9"/>
  <c r="T590" i="9"/>
  <c r="T594" i="9"/>
  <c r="T598" i="9"/>
  <c r="T603" i="9"/>
  <c r="T608" i="9"/>
  <c r="T612" i="9"/>
  <c r="T617" i="9"/>
  <c r="T621" i="9"/>
  <c r="T630" i="9"/>
  <c r="T635" i="9"/>
  <c r="T639" i="9"/>
  <c r="T643" i="9"/>
  <c r="T647" i="9"/>
  <c r="T653" i="9"/>
  <c r="T657" i="9"/>
  <c r="T662" i="9"/>
  <c r="T666" i="9"/>
  <c r="T673" i="9"/>
  <c r="T677" i="9"/>
  <c r="T684" i="9"/>
  <c r="T89" i="9"/>
  <c r="T93" i="9"/>
  <c r="T97" i="9"/>
  <c r="T102" i="9"/>
  <c r="T106" i="9"/>
  <c r="T110" i="9"/>
  <c r="T115" i="9"/>
  <c r="T119" i="9"/>
  <c r="T123" i="9"/>
  <c r="T127" i="9"/>
  <c r="T135" i="9"/>
  <c r="T140" i="9"/>
  <c r="T144" i="9"/>
  <c r="T148" i="9"/>
  <c r="T152" i="9"/>
  <c r="T156" i="9"/>
  <c r="T160" i="9"/>
  <c r="T164" i="9"/>
  <c r="T170" i="9"/>
  <c r="T174" i="9"/>
  <c r="T178" i="9"/>
  <c r="T185" i="9"/>
  <c r="T189" i="9"/>
  <c r="T193" i="9"/>
  <c r="T197" i="9"/>
  <c r="T201" i="9"/>
  <c r="T207" i="9"/>
  <c r="T212" i="9"/>
  <c r="T217" i="9"/>
  <c r="T221" i="9"/>
  <c r="T226" i="9"/>
  <c r="T230" i="9"/>
  <c r="T237" i="9"/>
  <c r="T240" i="9"/>
  <c r="T245" i="9"/>
  <c r="T250" i="9"/>
  <c r="T254" i="9"/>
  <c r="T258" i="9"/>
  <c r="T265" i="9"/>
  <c r="T272" i="9"/>
  <c r="T276" i="9"/>
  <c r="T283" i="9"/>
  <c r="T287" i="9"/>
  <c r="T295" i="9"/>
  <c r="T301" i="9"/>
  <c r="T308" i="9"/>
  <c r="T313" i="9"/>
  <c r="T323" i="9"/>
  <c r="T329" i="9"/>
  <c r="T334" i="9"/>
  <c r="T338" i="9"/>
  <c r="T342" i="9"/>
  <c r="T347" i="9"/>
  <c r="T351" i="9"/>
  <c r="T356" i="9"/>
  <c r="T360" i="9"/>
  <c r="T367" i="9"/>
  <c r="T373" i="9"/>
  <c r="T378" i="9"/>
  <c r="T382" i="9"/>
  <c r="T386" i="9"/>
  <c r="T390" i="9"/>
  <c r="T394" i="9"/>
  <c r="T398" i="9"/>
  <c r="T403" i="9"/>
  <c r="T408" i="9"/>
  <c r="T413" i="9"/>
  <c r="T417" i="9"/>
  <c r="T421" i="9"/>
  <c r="T429" i="9"/>
  <c r="T434" i="9"/>
  <c r="T439" i="9"/>
  <c r="T443" i="9"/>
  <c r="T447" i="9"/>
  <c r="T452" i="9"/>
  <c r="T456" i="9"/>
  <c r="T461" i="9"/>
  <c r="T465" i="9"/>
  <c r="T469" i="9"/>
  <c r="T471" i="9"/>
  <c r="T477" i="9"/>
  <c r="T483" i="9"/>
  <c r="T487" i="9"/>
  <c r="T491" i="9"/>
  <c r="T495" i="9"/>
  <c r="T500" i="9"/>
  <c r="T505" i="9"/>
  <c r="T509" i="9"/>
  <c r="T513" i="9"/>
  <c r="T521" i="9"/>
  <c r="T527" i="9"/>
  <c r="T531" i="9"/>
  <c r="T535" i="9"/>
  <c r="T539" i="9"/>
  <c r="T544" i="9"/>
  <c r="T548" i="9"/>
  <c r="T553" i="9"/>
  <c r="T557" i="9"/>
  <c r="T564" i="9"/>
  <c r="T569" i="9"/>
  <c r="T574" i="9"/>
  <c r="T579" i="9"/>
  <c r="T584" i="9"/>
  <c r="T589" i="9"/>
  <c r="T593" i="9"/>
  <c r="T597" i="9"/>
  <c r="T602" i="9"/>
  <c r="T607" i="9"/>
  <c r="T611" i="9"/>
  <c r="T616" i="9"/>
  <c r="T620" i="9"/>
  <c r="T624" i="9"/>
  <c r="T629" i="9"/>
  <c r="T634" i="9"/>
  <c r="T638" i="9"/>
  <c r="T642" i="9"/>
  <c r="T646" i="9"/>
  <c r="T652" i="9"/>
  <c r="T656" i="9"/>
  <c r="T661" i="9"/>
  <c r="T665" i="9"/>
  <c r="T669" i="9"/>
  <c r="T671" i="9"/>
  <c r="T676" i="9"/>
  <c r="T680" i="9"/>
  <c r="T682" i="9"/>
  <c r="T87" i="9"/>
  <c r="T92" i="9"/>
  <c r="T96" i="9"/>
  <c r="T101" i="9"/>
  <c r="T105" i="9"/>
  <c r="T109" i="9"/>
  <c r="T114" i="9"/>
  <c r="T118" i="9"/>
  <c r="T122" i="9"/>
  <c r="T126" i="9"/>
  <c r="T130" i="9"/>
  <c r="T139" i="9"/>
  <c r="T143" i="9"/>
  <c r="T147" i="9"/>
  <c r="T151" i="9"/>
  <c r="T155" i="9"/>
  <c r="T159" i="9"/>
  <c r="T163" i="9"/>
  <c r="T169" i="9"/>
  <c r="T173" i="9"/>
  <c r="T177" i="9"/>
  <c r="T184" i="9"/>
  <c r="T188" i="9"/>
  <c r="T192" i="9"/>
  <c r="T196" i="9"/>
  <c r="T200" i="9"/>
  <c r="T204" i="9"/>
  <c r="T206" i="9"/>
  <c r="T211" i="9"/>
  <c r="T216" i="9"/>
  <c r="T220" i="9"/>
  <c r="T225" i="9"/>
  <c r="T229" i="9"/>
  <c r="T233" i="9"/>
  <c r="T235" i="9"/>
  <c r="T238" i="9"/>
  <c r="T244" i="9"/>
  <c r="T248" i="9"/>
  <c r="T253" i="9"/>
  <c r="T257" i="9"/>
  <c r="T264" i="9"/>
  <c r="T271" i="9"/>
  <c r="T275" i="9"/>
  <c r="T279" i="9"/>
  <c r="T281" i="9"/>
  <c r="T286" i="9"/>
  <c r="T294" i="9"/>
  <c r="T299" i="9"/>
  <c r="T307" i="9"/>
  <c r="T312" i="9"/>
  <c r="T322" i="9"/>
  <c r="T328" i="9"/>
  <c r="T333" i="9"/>
  <c r="T337" i="9"/>
  <c r="T341" i="9"/>
  <c r="T346" i="9"/>
  <c r="T350" i="9"/>
  <c r="T355" i="9"/>
  <c r="T359" i="9"/>
  <c r="T363" i="9"/>
  <c r="T365" i="9"/>
  <c r="T371" i="9"/>
  <c r="T377" i="9"/>
  <c r="T381" i="9"/>
  <c r="T385" i="9"/>
  <c r="T389" i="9"/>
  <c r="T393" i="9"/>
  <c r="T397" i="9"/>
  <c r="T401" i="9"/>
  <c r="T407" i="9"/>
  <c r="T411" i="9"/>
  <c r="T416" i="9"/>
  <c r="T420" i="9"/>
  <c r="T427" i="9"/>
  <c r="T433" i="9"/>
  <c r="T438" i="9"/>
  <c r="T442" i="9"/>
  <c r="T446" i="9"/>
  <c r="T450" i="9"/>
  <c r="T455" i="9"/>
  <c r="T460" i="9"/>
  <c r="T464" i="9"/>
  <c r="T468" i="9"/>
  <c r="T476" i="9"/>
  <c r="T482" i="9"/>
  <c r="T486" i="9"/>
  <c r="T490" i="9"/>
  <c r="T494" i="9"/>
  <c r="T499" i="9"/>
  <c r="T503" i="9"/>
  <c r="T508" i="9"/>
  <c r="T512" i="9"/>
  <c r="T519" i="9"/>
  <c r="T525" i="9"/>
  <c r="T530" i="9"/>
  <c r="T534" i="9"/>
  <c r="T538" i="9"/>
  <c r="T543" i="9"/>
  <c r="T547" i="9"/>
  <c r="T552" i="9"/>
  <c r="T556" i="9"/>
  <c r="T563" i="9"/>
  <c r="T568" i="9"/>
  <c r="T573" i="9"/>
  <c r="T578" i="9"/>
  <c r="T583" i="9"/>
  <c r="T588" i="9"/>
  <c r="T592" i="9"/>
  <c r="T596" i="9"/>
  <c r="T600" i="9"/>
  <c r="T605" i="9"/>
  <c r="T610" i="9"/>
  <c r="T615" i="9"/>
  <c r="T619" i="9"/>
  <c r="T623" i="9"/>
  <c r="T627" i="9"/>
  <c r="T633" i="9"/>
  <c r="T637" i="9"/>
  <c r="T641" i="9"/>
  <c r="T645" i="9"/>
  <c r="T650" i="9"/>
  <c r="T655" i="9"/>
  <c r="T660" i="9"/>
  <c r="T664" i="9"/>
  <c r="T668" i="9"/>
  <c r="T675" i="9"/>
  <c r="T679" i="9"/>
  <c r="T689" i="9"/>
  <c r="BD215" i="9"/>
  <c r="BD242" i="9"/>
  <c r="BF242" i="9" s="1"/>
  <c r="AL223" i="9"/>
  <c r="BZ330" i="9"/>
  <c r="BE270" i="9"/>
  <c r="BZ586" i="9"/>
  <c r="BE235" i="9"/>
  <c r="BZ182" i="9"/>
  <c r="BF249" i="9"/>
  <c r="BD262" i="9"/>
  <c r="BF262" i="9" s="1"/>
  <c r="BD309" i="9"/>
  <c r="BF309" i="9" s="1"/>
  <c r="BZ376" i="9"/>
  <c r="BZ481" i="9"/>
  <c r="BF182" i="9"/>
  <c r="BF223" i="9"/>
  <c r="BZ526" i="9"/>
  <c r="BZ632" i="9"/>
  <c r="BD137" i="9"/>
  <c r="BF137" i="9" s="1"/>
  <c r="BE168" i="9"/>
  <c r="BD168" i="9"/>
  <c r="BD282" i="9"/>
  <c r="BE305" i="9"/>
  <c r="BD270" i="9"/>
  <c r="BF166" i="9"/>
  <c r="BD236" i="9"/>
  <c r="BF236" i="9" s="1"/>
  <c r="BF239" i="9"/>
  <c r="BF215" i="9"/>
  <c r="BF88" i="9"/>
  <c r="BE100" i="9"/>
  <c r="BE282" i="9"/>
  <c r="BD305" i="9"/>
  <c r="BF314" i="9"/>
  <c r="BZ436" i="9"/>
  <c r="BD100" i="9"/>
  <c r="BF84" i="9"/>
  <c r="BD84" i="9"/>
  <c r="BF83" i="9"/>
  <c r="BD83" i="9"/>
  <c r="BF82" i="9"/>
  <c r="BD82" i="9"/>
  <c r="BF81" i="9"/>
  <c r="BD81" i="9"/>
  <c r="BF80" i="9"/>
  <c r="BD80" i="9"/>
  <c r="BF79" i="9"/>
  <c r="BD79" i="9"/>
  <c r="BF78" i="9"/>
  <c r="BD78" i="9"/>
  <c r="BF77" i="9"/>
  <c r="BD77" i="9"/>
  <c r="BF76" i="9"/>
  <c r="BD76" i="9"/>
  <c r="BF75" i="9"/>
  <c r="BD75" i="9"/>
  <c r="BF74" i="9"/>
  <c r="BD74" i="9"/>
  <c r="BF73" i="9"/>
  <c r="BD73" i="9"/>
  <c r="BF72" i="9"/>
  <c r="BD72" i="9"/>
  <c r="BF71" i="9"/>
  <c r="BD71" i="9"/>
  <c r="BF70" i="9"/>
  <c r="BD70" i="9"/>
  <c r="BF69" i="9"/>
  <c r="BD69" i="9"/>
  <c r="BF68" i="9"/>
  <c r="BD68" i="9"/>
  <c r="BF67" i="9"/>
  <c r="BD67" i="9"/>
  <c r="BF66" i="9"/>
  <c r="BD66" i="9"/>
  <c r="BF65" i="9"/>
  <c r="BD65" i="9"/>
  <c r="BF63" i="9"/>
  <c r="BD63" i="9"/>
  <c r="BF59" i="9"/>
  <c r="BD59" i="9"/>
  <c r="BE48" i="9"/>
  <c r="BD48" i="9"/>
  <c r="BF37" i="9"/>
  <c r="BE37" i="9"/>
  <c r="BD37" i="9"/>
  <c r="BF36" i="9"/>
  <c r="BE36" i="9"/>
  <c r="BF35" i="9"/>
  <c r="BE35" i="9"/>
  <c r="BD35" i="9"/>
  <c r="BF33" i="9"/>
  <c r="BE33" i="9"/>
  <c r="BD33" i="9"/>
  <c r="BF32" i="9"/>
  <c r="BE32" i="9"/>
  <c r="BD32" i="9"/>
  <c r="BF31" i="9"/>
  <c r="BE31" i="9"/>
  <c r="BD31" i="9"/>
  <c r="BF30" i="9"/>
  <c r="BE30" i="9"/>
  <c r="BD30" i="9"/>
  <c r="BF29" i="9"/>
  <c r="BE29" i="9"/>
  <c r="BD29" i="9"/>
  <c r="BF28" i="9"/>
  <c r="BE28" i="9"/>
  <c r="BD28" i="9"/>
  <c r="BF27" i="9"/>
  <c r="BE27" i="9"/>
  <c r="BD27" i="9"/>
  <c r="BF26" i="9"/>
  <c r="BE26" i="9"/>
  <c r="BD26" i="9"/>
  <c r="BF25" i="9"/>
  <c r="BE25" i="9"/>
  <c r="BD25" i="9"/>
  <c r="BF24" i="9"/>
  <c r="BE24" i="9"/>
  <c r="BD24" i="9"/>
  <c r="BF23" i="9"/>
  <c r="BE23" i="9"/>
  <c r="BD23" i="9"/>
  <c r="BF22" i="9"/>
  <c r="BE22" i="9"/>
  <c r="BD22" i="9"/>
  <c r="BF21" i="9"/>
  <c r="BE21" i="9"/>
  <c r="BD21" i="9"/>
  <c r="BF20" i="9"/>
  <c r="BE20" i="9"/>
  <c r="BD20" i="9"/>
  <c r="BF19" i="9"/>
  <c r="BE19" i="9"/>
  <c r="BD19" i="9"/>
  <c r="BF18" i="9"/>
  <c r="BE18" i="9"/>
  <c r="BD18" i="9"/>
  <c r="BF17" i="9"/>
  <c r="BE17" i="9"/>
  <c r="BD17" i="9"/>
  <c r="BF16" i="9"/>
  <c r="BE16" i="9"/>
  <c r="BD16" i="9"/>
  <c r="BF15" i="9"/>
  <c r="BE15" i="9"/>
  <c r="BD15" i="9"/>
  <c r="BF14" i="9"/>
  <c r="BE14" i="9"/>
  <c r="BD14" i="9"/>
  <c r="BF13" i="9"/>
  <c r="BE13" i="9"/>
  <c r="BD13" i="9"/>
  <c r="BF12" i="9"/>
  <c r="BE12" i="9"/>
  <c r="BD12" i="9"/>
  <c r="BF47" i="9"/>
  <c r="BD47" i="9"/>
  <c r="BF46" i="9"/>
  <c r="BD46" i="9"/>
  <c r="BF45" i="9"/>
  <c r="BD45" i="9"/>
  <c r="BF44" i="9"/>
  <c r="BD44" i="9"/>
  <c r="BF43" i="9"/>
  <c r="BD43" i="9"/>
  <c r="BF42" i="9"/>
  <c r="BD42" i="9"/>
  <c r="BF41" i="9"/>
  <c r="BD41" i="9"/>
  <c r="BF40" i="9"/>
  <c r="BD40" i="9"/>
  <c r="BF39" i="9"/>
  <c r="BD39" i="9"/>
  <c r="AL39" i="9"/>
  <c r="AJ39" i="9"/>
  <c r="BF85" i="9"/>
  <c r="BD38" i="9" l="1"/>
  <c r="BF38" i="9" s="1"/>
  <c r="BD58" i="9"/>
  <c r="BF58" i="9" s="1"/>
  <c r="BD64" i="9"/>
  <c r="BF64" i="9" s="1"/>
  <c r="BF270" i="9"/>
  <c r="BD34" i="9"/>
  <c r="BF282" i="9"/>
  <c r="BE34" i="9"/>
  <c r="BF48" i="9"/>
  <c r="BF100" i="9"/>
  <c r="BD11" i="9"/>
  <c r="BD235" i="9"/>
  <c r="BF305" i="9"/>
  <c r="BF168" i="9"/>
  <c r="BE11" i="9"/>
  <c r="BF328" i="9"/>
  <c r="BE328" i="9"/>
  <c r="BD328" i="9"/>
  <c r="BF374" i="9"/>
  <c r="BE374" i="9"/>
  <c r="BD374" i="9"/>
  <c r="BF373" i="9"/>
  <c r="BE373" i="9"/>
  <c r="BD373" i="9"/>
  <c r="BF434" i="9"/>
  <c r="BE434" i="9"/>
  <c r="BD434" i="9"/>
  <c r="BF433" i="9"/>
  <c r="BE433" i="9"/>
  <c r="BD433" i="9"/>
  <c r="BF432" i="9"/>
  <c r="BE432" i="9"/>
  <c r="BD432" i="9"/>
  <c r="BF479" i="9"/>
  <c r="BE479" i="9"/>
  <c r="BD479" i="9"/>
  <c r="BF585" i="9"/>
  <c r="BE585" i="9"/>
  <c r="BD585" i="9"/>
  <c r="BF584" i="9"/>
  <c r="BE584" i="9"/>
  <c r="BD584" i="9"/>
  <c r="BF583" i="9"/>
  <c r="BE583" i="9"/>
  <c r="BD583" i="9"/>
  <c r="BF582" i="9"/>
  <c r="BE582" i="9"/>
  <c r="BD582" i="9"/>
  <c r="BF34" i="9" l="1"/>
  <c r="BF11" i="9"/>
  <c r="AK659" i="9"/>
  <c r="AJ659" i="9"/>
  <c r="AK651" i="9"/>
  <c r="AK648" i="9"/>
  <c r="AK632" i="9"/>
  <c r="AJ632" i="9"/>
  <c r="AK628" i="9"/>
  <c r="AK614" i="9"/>
  <c r="AJ614" i="9"/>
  <c r="AK606" i="9"/>
  <c r="AK601" i="9"/>
  <c r="AK586" i="9"/>
  <c r="AJ586" i="9"/>
  <c r="AK581" i="9"/>
  <c r="AJ581" i="9"/>
  <c r="AK576" i="9"/>
  <c r="AJ576" i="9"/>
  <c r="AK571" i="9"/>
  <c r="AK549" i="9"/>
  <c r="AJ549" i="9"/>
  <c r="AK541" i="9"/>
  <c r="AK526" i="9"/>
  <c r="AJ526" i="9"/>
  <c r="AK520" i="9"/>
  <c r="AK504" i="9"/>
  <c r="AJ504" i="9"/>
  <c r="AK496" i="9"/>
  <c r="AK481" i="9"/>
  <c r="AJ481" i="9"/>
  <c r="AK475" i="9"/>
  <c r="AK459" i="9"/>
  <c r="AJ459" i="9"/>
  <c r="AK451" i="9"/>
  <c r="AK436" i="9"/>
  <c r="AJ436" i="9"/>
  <c r="AK428" i="9"/>
  <c r="AK412" i="9"/>
  <c r="AJ412" i="9"/>
  <c r="AK404" i="9"/>
  <c r="AK376" i="9"/>
  <c r="AJ376" i="9"/>
  <c r="AK369" i="9"/>
  <c r="AK353" i="9"/>
  <c r="AJ353" i="9"/>
  <c r="AK345" i="9"/>
  <c r="AK330" i="9"/>
  <c r="AJ330" i="9"/>
  <c r="AK324" i="9"/>
  <c r="AK314" i="9"/>
  <c r="AJ314" i="9"/>
  <c r="AK309" i="9"/>
  <c r="AK300" i="9"/>
  <c r="AJ300" i="9"/>
  <c r="AK297" i="9"/>
  <c r="AJ297" i="9"/>
  <c r="AK293" i="9"/>
  <c r="AJ293" i="9"/>
  <c r="AK288" i="9"/>
  <c r="AK262" i="9"/>
  <c r="AK249" i="9"/>
  <c r="AJ249" i="9"/>
  <c r="AK242" i="9"/>
  <c r="AK239" i="9"/>
  <c r="AJ239" i="9"/>
  <c r="AK236" i="9"/>
  <c r="AJ236" i="9"/>
  <c r="AK215" i="9"/>
  <c r="AK208" i="9"/>
  <c r="AK182" i="9"/>
  <c r="AK168" i="9"/>
  <c r="AJ168" i="9"/>
  <c r="AK166" i="9"/>
  <c r="AJ166" i="9"/>
  <c r="AK137" i="9"/>
  <c r="AK38" i="9"/>
  <c r="AK48" i="9"/>
  <c r="AJ48" i="9"/>
  <c r="AK64" i="9"/>
  <c r="AK235" i="9" l="1"/>
  <c r="GK645" i="9" l="1"/>
  <c r="FU645" i="9"/>
  <c r="FX645" i="9" s="1"/>
  <c r="FK645" i="9"/>
  <c r="FQ645" i="9" s="1"/>
  <c r="FJ645" i="9"/>
  <c r="FN645" i="9" s="1"/>
  <c r="EZ645" i="9"/>
  <c r="FF645" i="9" s="1"/>
  <c r="EY645" i="9"/>
  <c r="FC645" i="9" s="1"/>
  <c r="EO645" i="9"/>
  <c r="EU645" i="9" s="1"/>
  <c r="EN645" i="9"/>
  <c r="ER645" i="9" s="1"/>
  <c r="GB645" i="9"/>
  <c r="GH645" i="9" s="1"/>
  <c r="GA645" i="9"/>
  <c r="GE645" i="9" s="1"/>
  <c r="DN645" i="9"/>
  <c r="DL645" i="9"/>
  <c r="CC645" i="9"/>
  <c r="BI645" i="9"/>
  <c r="AO645" i="9"/>
  <c r="GK599" i="9"/>
  <c r="FU599" i="9"/>
  <c r="FX599" i="9" s="1"/>
  <c r="FK599" i="9"/>
  <c r="FQ599" i="9" s="1"/>
  <c r="FJ599" i="9"/>
  <c r="FN599" i="9" s="1"/>
  <c r="EZ599" i="9"/>
  <c r="FF599" i="9" s="1"/>
  <c r="EY599" i="9"/>
  <c r="FC599" i="9" s="1"/>
  <c r="EO599" i="9"/>
  <c r="EU599" i="9" s="1"/>
  <c r="EN599" i="9"/>
  <c r="ER599" i="9" s="1"/>
  <c r="GB599" i="9"/>
  <c r="GH599" i="9" s="1"/>
  <c r="GA599" i="9"/>
  <c r="GE599" i="9" s="1"/>
  <c r="DN599" i="9"/>
  <c r="DO599" i="9" s="1"/>
  <c r="DL599" i="9"/>
  <c r="CC599" i="9"/>
  <c r="BI599" i="9"/>
  <c r="AO599" i="9"/>
  <c r="GK539" i="9"/>
  <c r="FU539" i="9"/>
  <c r="FX539" i="9" s="1"/>
  <c r="FK539" i="9"/>
  <c r="FQ539" i="9" s="1"/>
  <c r="FJ539" i="9"/>
  <c r="FN539" i="9" s="1"/>
  <c r="EZ539" i="9"/>
  <c r="FF539" i="9" s="1"/>
  <c r="EY539" i="9"/>
  <c r="FC539" i="9" s="1"/>
  <c r="EO539" i="9"/>
  <c r="EU539" i="9" s="1"/>
  <c r="EN539" i="9"/>
  <c r="ER539" i="9" s="1"/>
  <c r="GB539" i="9"/>
  <c r="GH539" i="9" s="1"/>
  <c r="GA539" i="9"/>
  <c r="GE539" i="9" s="1"/>
  <c r="DN539" i="9"/>
  <c r="DO539" i="9" s="1"/>
  <c r="DL539" i="9"/>
  <c r="CC539" i="9"/>
  <c r="BI539" i="9"/>
  <c r="AO539" i="9"/>
  <c r="GK494" i="9"/>
  <c r="FU494" i="9"/>
  <c r="FX494" i="9" s="1"/>
  <c r="FK494" i="9"/>
  <c r="FQ494" i="9" s="1"/>
  <c r="FJ494" i="9"/>
  <c r="FN494" i="9" s="1"/>
  <c r="EZ494" i="9"/>
  <c r="FF494" i="9" s="1"/>
  <c r="EY494" i="9"/>
  <c r="FC494" i="9" s="1"/>
  <c r="EO494" i="9"/>
  <c r="EU494" i="9" s="1"/>
  <c r="EN494" i="9"/>
  <c r="ER494" i="9" s="1"/>
  <c r="GB494" i="9"/>
  <c r="GH494" i="9" s="1"/>
  <c r="GA494" i="9"/>
  <c r="GE494" i="9" s="1"/>
  <c r="DN494" i="9"/>
  <c r="DO494" i="9" s="1"/>
  <c r="DL494" i="9"/>
  <c r="CC494" i="9"/>
  <c r="BI494" i="9"/>
  <c r="AO494" i="9"/>
  <c r="GK449" i="9"/>
  <c r="FU449" i="9"/>
  <c r="FX449" i="9" s="1"/>
  <c r="FK449" i="9"/>
  <c r="FQ449" i="9" s="1"/>
  <c r="FJ449" i="9"/>
  <c r="FN449" i="9" s="1"/>
  <c r="EZ449" i="9"/>
  <c r="FF449" i="9" s="1"/>
  <c r="EY449" i="9"/>
  <c r="FC449" i="9" s="1"/>
  <c r="EO449" i="9"/>
  <c r="EU449" i="9" s="1"/>
  <c r="EN449" i="9"/>
  <c r="ER449" i="9" s="1"/>
  <c r="GB449" i="9"/>
  <c r="GH449" i="9" s="1"/>
  <c r="GA449" i="9"/>
  <c r="GE449" i="9" s="1"/>
  <c r="DN449" i="9"/>
  <c r="DO449" i="9" s="1"/>
  <c r="DL449" i="9"/>
  <c r="CC449" i="9"/>
  <c r="BI449" i="9"/>
  <c r="AO449" i="9"/>
  <c r="GK401" i="9"/>
  <c r="FU401" i="9"/>
  <c r="FX401" i="9" s="1"/>
  <c r="FK401" i="9"/>
  <c r="FQ401" i="9" s="1"/>
  <c r="FJ401" i="9"/>
  <c r="FN401" i="9" s="1"/>
  <c r="EZ401" i="9"/>
  <c r="FF401" i="9" s="1"/>
  <c r="EY401" i="9"/>
  <c r="FC401" i="9" s="1"/>
  <c r="EO401" i="9"/>
  <c r="EU401" i="9" s="1"/>
  <c r="EN401" i="9"/>
  <c r="ER401" i="9" s="1"/>
  <c r="GB401" i="9"/>
  <c r="GH401" i="9" s="1"/>
  <c r="GA401" i="9"/>
  <c r="GE401" i="9" s="1"/>
  <c r="DN401" i="9"/>
  <c r="DL401" i="9"/>
  <c r="CC401" i="9"/>
  <c r="BI401" i="9"/>
  <c r="AO401" i="9"/>
  <c r="GK343" i="9"/>
  <c r="FU343" i="9"/>
  <c r="FX343" i="9" s="1"/>
  <c r="FK343" i="9"/>
  <c r="FQ343" i="9" s="1"/>
  <c r="FJ343" i="9"/>
  <c r="FN343" i="9" s="1"/>
  <c r="EZ343" i="9"/>
  <c r="FF343" i="9" s="1"/>
  <c r="EY343" i="9"/>
  <c r="FC343" i="9" s="1"/>
  <c r="EO343" i="9"/>
  <c r="EU343" i="9" s="1"/>
  <c r="EN343" i="9"/>
  <c r="ER343" i="9" s="1"/>
  <c r="GB343" i="9"/>
  <c r="GH343" i="9" s="1"/>
  <c r="GA343" i="9"/>
  <c r="GE343" i="9" s="1"/>
  <c r="DN343" i="9"/>
  <c r="DO343" i="9" s="1"/>
  <c r="DL343" i="9"/>
  <c r="CC343" i="9"/>
  <c r="BI343" i="9"/>
  <c r="AO343" i="9"/>
  <c r="GK193" i="9"/>
  <c r="FU193" i="9"/>
  <c r="FX193" i="9" s="1"/>
  <c r="FK193" i="9"/>
  <c r="FQ193" i="9" s="1"/>
  <c r="FJ193" i="9"/>
  <c r="FN193" i="9" s="1"/>
  <c r="EZ193" i="9"/>
  <c r="FF193" i="9" s="1"/>
  <c r="EY193" i="9"/>
  <c r="FC193" i="9" s="1"/>
  <c r="EO193" i="9"/>
  <c r="EU193" i="9" s="1"/>
  <c r="EN193" i="9"/>
  <c r="ER193" i="9" s="1"/>
  <c r="GB193" i="9"/>
  <c r="GH193" i="9" s="1"/>
  <c r="GA193" i="9"/>
  <c r="GE193" i="9" s="1"/>
  <c r="DN193" i="9"/>
  <c r="DL193" i="9"/>
  <c r="CC193" i="9"/>
  <c r="BI193" i="9"/>
  <c r="AO193" i="9"/>
  <c r="FG193" i="9" l="1"/>
  <c r="GI193" i="9"/>
  <c r="EV193" i="9"/>
  <c r="FR401" i="9"/>
  <c r="FR645" i="9"/>
  <c r="FR599" i="9"/>
  <c r="EV645" i="9"/>
  <c r="FR539" i="9"/>
  <c r="EV599" i="9"/>
  <c r="GI645" i="9"/>
  <c r="FG645" i="9"/>
  <c r="GI449" i="9"/>
  <c r="GI599" i="9"/>
  <c r="EV539" i="9"/>
  <c r="FG599" i="9"/>
  <c r="GI401" i="9"/>
  <c r="GI539" i="9"/>
  <c r="FG539" i="9"/>
  <c r="EV449" i="9"/>
  <c r="EV494" i="9"/>
  <c r="FR343" i="9"/>
  <c r="FG449" i="9"/>
  <c r="FG494" i="9"/>
  <c r="GI494" i="9"/>
  <c r="FR494" i="9"/>
  <c r="EV401" i="9"/>
  <c r="FR449" i="9"/>
  <c r="FG343" i="9"/>
  <c r="FG401" i="9"/>
  <c r="GI343" i="9"/>
  <c r="EV343" i="9"/>
  <c r="FR193" i="9"/>
  <c r="BX432" i="9" l="1"/>
  <c r="BY432" i="9"/>
  <c r="BZ432" i="9"/>
  <c r="BX433" i="9"/>
  <c r="BY433" i="9"/>
  <c r="BZ433" i="9"/>
  <c r="BX434" i="9"/>
  <c r="BY434" i="9"/>
  <c r="BZ434" i="9"/>
  <c r="BZ480" i="9"/>
  <c r="CA480" i="9" s="1"/>
  <c r="BY480" i="9"/>
  <c r="BX480" i="9"/>
  <c r="BX479" i="9"/>
  <c r="BY479" i="9"/>
  <c r="BZ479" i="9"/>
  <c r="BZ524" i="9"/>
  <c r="CA524" i="9" s="1"/>
  <c r="BY524" i="9"/>
  <c r="BX524" i="9"/>
  <c r="BX574" i="9"/>
  <c r="BZ574" i="9"/>
  <c r="BZ559" i="9"/>
  <c r="CA559" i="9" s="1"/>
  <c r="BX559" i="9"/>
  <c r="BZ585" i="9"/>
  <c r="BY585" i="9"/>
  <c r="BX585" i="9"/>
  <c r="BZ584" i="9"/>
  <c r="BY584" i="9"/>
  <c r="BX584" i="9"/>
  <c r="BZ583" i="9"/>
  <c r="BY583" i="9"/>
  <c r="BX583" i="9"/>
  <c r="BZ582" i="9"/>
  <c r="BY582" i="9"/>
  <c r="BX582" i="9"/>
  <c r="BZ669" i="9"/>
  <c r="CA669" i="9" s="1"/>
  <c r="BX669" i="9"/>
  <c r="BZ624" i="9"/>
  <c r="CA624" i="9" s="1"/>
  <c r="BX624" i="9"/>
  <c r="BZ374" i="9"/>
  <c r="CA374" i="9" s="1"/>
  <c r="BY374" i="9"/>
  <c r="BX374" i="9"/>
  <c r="BZ373" i="9"/>
  <c r="BY373" i="9"/>
  <c r="BX373" i="9"/>
  <c r="BZ660" i="9"/>
  <c r="BX660" i="9"/>
  <c r="CA647" i="9"/>
  <c r="CA646" i="9"/>
  <c r="CA643" i="9"/>
  <c r="CA642" i="9"/>
  <c r="CA636" i="9"/>
  <c r="CA635" i="9"/>
  <c r="CA634" i="9"/>
  <c r="CA633" i="9"/>
  <c r="BZ615" i="9"/>
  <c r="CA615" i="9" s="1"/>
  <c r="BX615" i="9"/>
  <c r="BZ604" i="9"/>
  <c r="CA604" i="9" s="1"/>
  <c r="BX604" i="9"/>
  <c r="BZ603" i="9"/>
  <c r="CA603" i="9" s="1"/>
  <c r="BX603" i="9"/>
  <c r="CA600" i="9"/>
  <c r="CA597" i="9"/>
  <c r="CA596" i="9"/>
  <c r="CA590" i="9"/>
  <c r="CA589" i="9"/>
  <c r="CA588" i="9"/>
  <c r="CA587" i="9"/>
  <c r="BZ580" i="9"/>
  <c r="CA580" i="9" s="1"/>
  <c r="BX580" i="9"/>
  <c r="BZ579" i="9"/>
  <c r="CA579" i="9" s="1"/>
  <c r="BX579" i="9"/>
  <c r="BZ578" i="9"/>
  <c r="CA578" i="9" s="1"/>
  <c r="BX578" i="9"/>
  <c r="BZ577" i="9"/>
  <c r="CA577" i="9" s="1"/>
  <c r="BX577" i="9"/>
  <c r="BZ550" i="9"/>
  <c r="CA550" i="9" s="1"/>
  <c r="BX550" i="9"/>
  <c r="CA540" i="9"/>
  <c r="CA537" i="9"/>
  <c r="CA536" i="9"/>
  <c r="CA530" i="9"/>
  <c r="CA529" i="9"/>
  <c r="CA528" i="9"/>
  <c r="CA527" i="9"/>
  <c r="BZ514" i="9"/>
  <c r="CA514" i="9" s="1"/>
  <c r="BX514" i="9"/>
  <c r="BZ505" i="9"/>
  <c r="CA505" i="9" s="1"/>
  <c r="BX505" i="9"/>
  <c r="CA495" i="9"/>
  <c r="CA492" i="9"/>
  <c r="CA491" i="9"/>
  <c r="CA485" i="9"/>
  <c r="CA484" i="9"/>
  <c r="CA483" i="9"/>
  <c r="CA482" i="9"/>
  <c r="BZ469" i="9"/>
  <c r="CA469" i="9" s="1"/>
  <c r="BX469" i="9"/>
  <c r="BZ460" i="9"/>
  <c r="CA460" i="9" s="1"/>
  <c r="BX460" i="9"/>
  <c r="CA450" i="9"/>
  <c r="CA447" i="9"/>
  <c r="CA446" i="9"/>
  <c r="CA440" i="9"/>
  <c r="CA439" i="9"/>
  <c r="CA438" i="9"/>
  <c r="CA437" i="9"/>
  <c r="BZ422" i="9"/>
  <c r="CA422" i="9" s="1"/>
  <c r="BX422" i="9"/>
  <c r="BZ413" i="9"/>
  <c r="BX413" i="9"/>
  <c r="CA403" i="9"/>
  <c r="CA399" i="9"/>
  <c r="CA398" i="9"/>
  <c r="CA382" i="9"/>
  <c r="CA381" i="9"/>
  <c r="CA380" i="9"/>
  <c r="CA379" i="9"/>
  <c r="CA378" i="9"/>
  <c r="CA377" i="9"/>
  <c r="BZ354" i="9"/>
  <c r="CA354" i="9" s="1"/>
  <c r="BX354" i="9"/>
  <c r="CA341" i="9"/>
  <c r="CA340" i="9"/>
  <c r="CA334" i="9"/>
  <c r="CA333" i="9"/>
  <c r="CA332" i="9"/>
  <c r="CA331" i="9"/>
  <c r="BZ329" i="9"/>
  <c r="CA329" i="9" s="1"/>
  <c r="BY329" i="9"/>
  <c r="BX329" i="9"/>
  <c r="BZ328" i="9"/>
  <c r="BY328" i="9"/>
  <c r="BX328" i="9"/>
  <c r="BZ316" i="9"/>
  <c r="BX316" i="9"/>
  <c r="BZ315" i="9"/>
  <c r="BX315" i="9"/>
  <c r="BZ259" i="9"/>
  <c r="CA259" i="9" s="1"/>
  <c r="BX259" i="9"/>
  <c r="BZ233" i="9"/>
  <c r="CA233" i="9" s="1"/>
  <c r="BX233" i="9"/>
  <c r="BZ295" i="9"/>
  <c r="BY295" i="9"/>
  <c r="BX295" i="9"/>
  <c r="BZ299" i="9"/>
  <c r="BX299" i="9"/>
  <c r="BZ298" i="9"/>
  <c r="BX298" i="9"/>
  <c r="BZ296" i="9"/>
  <c r="BX296" i="9"/>
  <c r="BZ294" i="9"/>
  <c r="BX294" i="9"/>
  <c r="BZ266" i="9"/>
  <c r="BX266" i="9"/>
  <c r="BZ265" i="9"/>
  <c r="BX265" i="9"/>
  <c r="BZ264" i="9"/>
  <c r="BX264" i="9"/>
  <c r="BZ263" i="9"/>
  <c r="BX263" i="9"/>
  <c r="BZ250" i="9"/>
  <c r="BX250" i="9"/>
  <c r="BZ241" i="9"/>
  <c r="BX241" i="9"/>
  <c r="BZ240" i="9"/>
  <c r="BX240" i="9"/>
  <c r="BZ238" i="9"/>
  <c r="BX238" i="9"/>
  <c r="BZ237" i="9"/>
  <c r="BX237" i="9"/>
  <c r="BZ224" i="9"/>
  <c r="BX224" i="9"/>
  <c r="BX210" i="9"/>
  <c r="BZ210" i="9"/>
  <c r="BX211" i="9"/>
  <c r="BZ211" i="9"/>
  <c r="CA207" i="9"/>
  <c r="BZ169" i="9"/>
  <c r="BY169" i="9"/>
  <c r="BZ181" i="9"/>
  <c r="BY181" i="9"/>
  <c r="BX181" i="9"/>
  <c r="BZ180" i="9"/>
  <c r="BY180" i="9"/>
  <c r="BX180" i="9"/>
  <c r="BZ179" i="9"/>
  <c r="BY179" i="9"/>
  <c r="BX179" i="9"/>
  <c r="BZ178" i="9"/>
  <c r="BY178" i="9"/>
  <c r="BX178" i="9"/>
  <c r="BZ177" i="9"/>
  <c r="BY177" i="9"/>
  <c r="BX177" i="9"/>
  <c r="BZ176" i="9"/>
  <c r="BY176" i="9"/>
  <c r="BX176" i="9"/>
  <c r="BZ175" i="9"/>
  <c r="BY175" i="9"/>
  <c r="BX175" i="9"/>
  <c r="BZ174" i="9"/>
  <c r="BY174" i="9"/>
  <c r="BX174" i="9"/>
  <c r="BZ173" i="9"/>
  <c r="BY173" i="9"/>
  <c r="BX173" i="9"/>
  <c r="BZ172" i="9"/>
  <c r="BY172" i="9"/>
  <c r="BX172" i="9"/>
  <c r="BZ171" i="9"/>
  <c r="BY171" i="9"/>
  <c r="BX171" i="9"/>
  <c r="BZ170" i="9"/>
  <c r="BY170" i="9"/>
  <c r="BX170" i="9"/>
  <c r="BZ163" i="9"/>
  <c r="BY163" i="9"/>
  <c r="BX163" i="9"/>
  <c r="BY124" i="9"/>
  <c r="BZ124" i="9"/>
  <c r="BY125" i="9"/>
  <c r="BZ125" i="9"/>
  <c r="BY126" i="9"/>
  <c r="BZ126" i="9"/>
  <c r="BY127" i="9"/>
  <c r="BZ127" i="9"/>
  <c r="BY128" i="9"/>
  <c r="BZ128" i="9"/>
  <c r="BY129" i="9"/>
  <c r="BZ129" i="9"/>
  <c r="BY130" i="9"/>
  <c r="BZ130" i="9"/>
  <c r="BY135" i="9"/>
  <c r="BZ135" i="9"/>
  <c r="BZ62" i="9"/>
  <c r="BX62" i="9"/>
  <c r="BZ61" i="9"/>
  <c r="BX61" i="9"/>
  <c r="BZ57" i="9"/>
  <c r="BX57" i="9"/>
  <c r="BZ56" i="9"/>
  <c r="BX56" i="9"/>
  <c r="BZ55" i="9"/>
  <c r="BX55" i="9"/>
  <c r="BZ54" i="9"/>
  <c r="BX54" i="9"/>
  <c r="BZ53" i="9"/>
  <c r="BX53" i="9"/>
  <c r="BZ52" i="9"/>
  <c r="BX52" i="9"/>
  <c r="BZ51" i="9"/>
  <c r="BX51" i="9"/>
  <c r="BZ50" i="9"/>
  <c r="BX50" i="9"/>
  <c r="BZ49" i="9"/>
  <c r="BX49" i="9"/>
  <c r="BZ363" i="9"/>
  <c r="CA363" i="9" s="1"/>
  <c r="BX363" i="9"/>
  <c r="CA344" i="9"/>
  <c r="DN207" i="9"/>
  <c r="DO207" i="9" s="1"/>
  <c r="DL207" i="9"/>
  <c r="DN192" i="9"/>
  <c r="DL192" i="9"/>
  <c r="DN344" i="9"/>
  <c r="DO344" i="9" s="1"/>
  <c r="DL344" i="9"/>
  <c r="DN342" i="9"/>
  <c r="DO342" i="9" s="1"/>
  <c r="DL342" i="9"/>
  <c r="DN403" i="9"/>
  <c r="DO403" i="9" s="1"/>
  <c r="DL403" i="9"/>
  <c r="DN400" i="9"/>
  <c r="DL400" i="9"/>
  <c r="DN450" i="9"/>
  <c r="DO450" i="9" s="1"/>
  <c r="DL450" i="9"/>
  <c r="DN448" i="9"/>
  <c r="DO448" i="9" s="1"/>
  <c r="DL448" i="9"/>
  <c r="DN495" i="9"/>
  <c r="DO495" i="9" s="1"/>
  <c r="DL495" i="9"/>
  <c r="DN493" i="9"/>
  <c r="DO493" i="9" s="1"/>
  <c r="DL493" i="9"/>
  <c r="DN540" i="9"/>
  <c r="DO540" i="9" s="1"/>
  <c r="DL540" i="9"/>
  <c r="DN538" i="9"/>
  <c r="DO538" i="9" s="1"/>
  <c r="DL538" i="9"/>
  <c r="DN600" i="9"/>
  <c r="DO600" i="9" s="1"/>
  <c r="DL600" i="9"/>
  <c r="DN598" i="9"/>
  <c r="DO598" i="9" s="1"/>
  <c r="DL598" i="9"/>
  <c r="DN647" i="9"/>
  <c r="DO647" i="9" s="1"/>
  <c r="DL647" i="9"/>
  <c r="DN644" i="9"/>
  <c r="DL644" i="9"/>
  <c r="GK192" i="9"/>
  <c r="FU192" i="9"/>
  <c r="FX192" i="9" s="1"/>
  <c r="FK192" i="9"/>
  <c r="FQ192" i="9" s="1"/>
  <c r="FJ192" i="9"/>
  <c r="FN192" i="9" s="1"/>
  <c r="EZ192" i="9"/>
  <c r="FF192" i="9" s="1"/>
  <c r="EY192" i="9"/>
  <c r="FC192" i="9" s="1"/>
  <c r="EO192" i="9"/>
  <c r="EU192" i="9" s="1"/>
  <c r="EN192" i="9"/>
  <c r="ER192" i="9" s="1"/>
  <c r="GB192" i="9"/>
  <c r="GH192" i="9" s="1"/>
  <c r="GA192" i="9"/>
  <c r="GE192" i="9" s="1"/>
  <c r="CC192" i="9"/>
  <c r="BI192" i="9"/>
  <c r="AO192" i="9"/>
  <c r="GK342" i="9"/>
  <c r="FU342" i="9"/>
  <c r="FX342" i="9" s="1"/>
  <c r="FK342" i="9"/>
  <c r="FQ342" i="9" s="1"/>
  <c r="FJ342" i="9"/>
  <c r="FN342" i="9" s="1"/>
  <c r="EZ342" i="9"/>
  <c r="FF342" i="9" s="1"/>
  <c r="EY342" i="9"/>
  <c r="FC342" i="9" s="1"/>
  <c r="EO342" i="9"/>
  <c r="EU342" i="9" s="1"/>
  <c r="EN342" i="9"/>
  <c r="ER342" i="9" s="1"/>
  <c r="GB342" i="9"/>
  <c r="GH342" i="9" s="1"/>
  <c r="GA342" i="9"/>
  <c r="GE342" i="9" s="1"/>
  <c r="CC342" i="9"/>
  <c r="BI342" i="9"/>
  <c r="AO342" i="9"/>
  <c r="GK400" i="9"/>
  <c r="FU400" i="9"/>
  <c r="FX400" i="9" s="1"/>
  <c r="FK400" i="9"/>
  <c r="FQ400" i="9" s="1"/>
  <c r="FJ400" i="9"/>
  <c r="FN400" i="9" s="1"/>
  <c r="EZ400" i="9"/>
  <c r="FF400" i="9" s="1"/>
  <c r="EY400" i="9"/>
  <c r="FC400" i="9" s="1"/>
  <c r="EO400" i="9"/>
  <c r="EU400" i="9" s="1"/>
  <c r="EN400" i="9"/>
  <c r="ER400" i="9" s="1"/>
  <c r="GB400" i="9"/>
  <c r="GH400" i="9" s="1"/>
  <c r="GA400" i="9"/>
  <c r="GE400" i="9" s="1"/>
  <c r="CC400" i="9"/>
  <c r="BI400" i="9"/>
  <c r="AO400" i="9"/>
  <c r="GK448" i="9"/>
  <c r="FU448" i="9"/>
  <c r="FX448" i="9" s="1"/>
  <c r="FK448" i="9"/>
  <c r="FQ448" i="9" s="1"/>
  <c r="FJ448" i="9"/>
  <c r="FN448" i="9" s="1"/>
  <c r="EZ448" i="9"/>
  <c r="FF448" i="9" s="1"/>
  <c r="EY448" i="9"/>
  <c r="FC448" i="9" s="1"/>
  <c r="EO448" i="9"/>
  <c r="EU448" i="9" s="1"/>
  <c r="EN448" i="9"/>
  <c r="ER448" i="9" s="1"/>
  <c r="GB448" i="9"/>
  <c r="GH448" i="9" s="1"/>
  <c r="GA448" i="9"/>
  <c r="GE448" i="9" s="1"/>
  <c r="CC448" i="9"/>
  <c r="BI448" i="9"/>
  <c r="AO448" i="9"/>
  <c r="GK493" i="9"/>
  <c r="FU493" i="9"/>
  <c r="FX493" i="9" s="1"/>
  <c r="FK493" i="9"/>
  <c r="FQ493" i="9" s="1"/>
  <c r="FJ493" i="9"/>
  <c r="FN493" i="9" s="1"/>
  <c r="EZ493" i="9"/>
  <c r="FF493" i="9" s="1"/>
  <c r="EY493" i="9"/>
  <c r="FC493" i="9" s="1"/>
  <c r="EO493" i="9"/>
  <c r="EU493" i="9" s="1"/>
  <c r="EN493" i="9"/>
  <c r="ER493" i="9" s="1"/>
  <c r="GB493" i="9"/>
  <c r="GH493" i="9" s="1"/>
  <c r="GA493" i="9"/>
  <c r="GE493" i="9" s="1"/>
  <c r="CC493" i="9"/>
  <c r="BI493" i="9"/>
  <c r="AO493" i="9"/>
  <c r="GK538" i="9"/>
  <c r="FU538" i="9"/>
  <c r="FX538" i="9" s="1"/>
  <c r="FK538" i="9"/>
  <c r="FQ538" i="9" s="1"/>
  <c r="FJ538" i="9"/>
  <c r="FN538" i="9" s="1"/>
  <c r="EZ538" i="9"/>
  <c r="FF538" i="9" s="1"/>
  <c r="EY538" i="9"/>
  <c r="FC538" i="9" s="1"/>
  <c r="EO538" i="9"/>
  <c r="EU538" i="9" s="1"/>
  <c r="EN538" i="9"/>
  <c r="ER538" i="9" s="1"/>
  <c r="GB538" i="9"/>
  <c r="GH538" i="9" s="1"/>
  <c r="GA538" i="9"/>
  <c r="GE538" i="9" s="1"/>
  <c r="CC538" i="9"/>
  <c r="BI538" i="9"/>
  <c r="AO538" i="9"/>
  <c r="GK598" i="9"/>
  <c r="FU598" i="9"/>
  <c r="FX598" i="9" s="1"/>
  <c r="FK598" i="9"/>
  <c r="FQ598" i="9" s="1"/>
  <c r="FJ598" i="9"/>
  <c r="FN598" i="9" s="1"/>
  <c r="EZ598" i="9"/>
  <c r="FF598" i="9" s="1"/>
  <c r="EY598" i="9"/>
  <c r="FC598" i="9" s="1"/>
  <c r="EO598" i="9"/>
  <c r="EU598" i="9" s="1"/>
  <c r="EN598" i="9"/>
  <c r="ER598" i="9" s="1"/>
  <c r="GB598" i="9"/>
  <c r="GH598" i="9" s="1"/>
  <c r="GA598" i="9"/>
  <c r="GE598" i="9" s="1"/>
  <c r="CC598" i="9"/>
  <c r="BI598" i="9"/>
  <c r="AO598" i="9"/>
  <c r="GK644" i="9"/>
  <c r="FU644" i="9"/>
  <c r="FX644" i="9" s="1"/>
  <c r="FK644" i="9"/>
  <c r="FQ644" i="9" s="1"/>
  <c r="FJ644" i="9"/>
  <c r="FN644" i="9" s="1"/>
  <c r="EZ644" i="9"/>
  <c r="FF644" i="9" s="1"/>
  <c r="EY644" i="9"/>
  <c r="FC644" i="9" s="1"/>
  <c r="EO644" i="9"/>
  <c r="EU644" i="9" s="1"/>
  <c r="EN644" i="9"/>
  <c r="ER644" i="9" s="1"/>
  <c r="GB644" i="9"/>
  <c r="GH644" i="9" s="1"/>
  <c r="GA644" i="9"/>
  <c r="GE644" i="9" s="1"/>
  <c r="CC644" i="9"/>
  <c r="BI644" i="9"/>
  <c r="AO644" i="9"/>
  <c r="GK646" i="9"/>
  <c r="FU646" i="9"/>
  <c r="FX646" i="9" s="1"/>
  <c r="FK646" i="9"/>
  <c r="FQ646" i="9" s="1"/>
  <c r="FJ646" i="9"/>
  <c r="FN646" i="9" s="1"/>
  <c r="EZ646" i="9"/>
  <c r="FF646" i="9" s="1"/>
  <c r="EY646" i="9"/>
  <c r="FC646" i="9" s="1"/>
  <c r="EO646" i="9"/>
  <c r="EU646" i="9" s="1"/>
  <c r="EN646" i="9"/>
  <c r="ER646" i="9" s="1"/>
  <c r="EB646" i="9"/>
  <c r="EC646" i="9" s="1"/>
  <c r="GB646" i="9"/>
  <c r="GH646" i="9" s="1"/>
  <c r="GA646" i="9"/>
  <c r="GE646" i="9" s="1"/>
  <c r="CC646" i="9"/>
  <c r="BI646" i="9"/>
  <c r="AO646" i="9"/>
  <c r="EC11" i="9"/>
  <c r="ED11" i="9" s="1"/>
  <c r="EB658" i="9"/>
  <c r="EC658" i="9" s="1"/>
  <c r="ED658" i="9" s="1"/>
  <c r="EB657" i="9"/>
  <c r="EC657" i="9" s="1"/>
  <c r="ED657" i="9" s="1"/>
  <c r="EB655" i="9"/>
  <c r="EC655" i="9" s="1"/>
  <c r="ED655" i="9" s="1"/>
  <c r="EB654" i="9"/>
  <c r="EB647" i="9"/>
  <c r="EC647" i="9" s="1"/>
  <c r="ED647" i="9" s="1"/>
  <c r="EB643" i="9"/>
  <c r="EC643" i="9" s="1"/>
  <c r="ED643" i="9" s="1"/>
  <c r="EB642" i="9"/>
  <c r="EC642" i="9" s="1"/>
  <c r="ED642" i="9" s="1"/>
  <c r="EB641" i="9"/>
  <c r="EC641" i="9" s="1"/>
  <c r="EB640" i="9"/>
  <c r="EC640" i="9" s="1"/>
  <c r="EB639" i="9"/>
  <c r="EC639" i="9" s="1"/>
  <c r="EB638" i="9"/>
  <c r="EC638" i="9" s="1"/>
  <c r="EB637" i="9"/>
  <c r="EB613" i="9"/>
  <c r="EC613" i="9" s="1"/>
  <c r="ED613" i="9" s="1"/>
  <c r="EB612" i="9"/>
  <c r="EC612" i="9" s="1"/>
  <c r="ED612" i="9" s="1"/>
  <c r="EB610" i="9"/>
  <c r="EC610" i="9" s="1"/>
  <c r="ED610" i="9" s="1"/>
  <c r="EB609" i="9"/>
  <c r="EB600" i="9"/>
  <c r="EC600" i="9" s="1"/>
  <c r="ED600" i="9" s="1"/>
  <c r="EB597" i="9"/>
  <c r="EC597" i="9" s="1"/>
  <c r="ED597" i="9" s="1"/>
  <c r="EB596" i="9"/>
  <c r="EC596" i="9" s="1"/>
  <c r="ED596" i="9" s="1"/>
  <c r="EB595" i="9"/>
  <c r="EC595" i="9" s="1"/>
  <c r="ED595" i="9" s="1"/>
  <c r="EB594" i="9"/>
  <c r="EC594" i="9" s="1"/>
  <c r="ED594" i="9" s="1"/>
  <c r="EB593" i="9"/>
  <c r="EC593" i="9" s="1"/>
  <c r="ED593" i="9" s="1"/>
  <c r="EB592" i="9"/>
  <c r="EC592" i="9" s="1"/>
  <c r="ED592" i="9" s="1"/>
  <c r="EB591" i="9"/>
  <c r="EB548" i="9"/>
  <c r="EC548" i="9" s="1"/>
  <c r="ED548" i="9" s="1"/>
  <c r="EB547" i="9"/>
  <c r="EC547" i="9" s="1"/>
  <c r="ED547" i="9" s="1"/>
  <c r="EB545" i="9"/>
  <c r="EC545" i="9" s="1"/>
  <c r="ED545" i="9" s="1"/>
  <c r="EB544" i="9"/>
  <c r="EB540" i="9"/>
  <c r="EC540" i="9" s="1"/>
  <c r="ED540" i="9" s="1"/>
  <c r="EB537" i="9"/>
  <c r="EC537" i="9" s="1"/>
  <c r="ED537" i="9" s="1"/>
  <c r="EB536" i="9"/>
  <c r="EC536" i="9" s="1"/>
  <c r="ED536" i="9" s="1"/>
  <c r="EB535" i="9"/>
  <c r="EC535" i="9" s="1"/>
  <c r="ED535" i="9" s="1"/>
  <c r="EB534" i="9"/>
  <c r="EC534" i="9" s="1"/>
  <c r="ED534" i="9" s="1"/>
  <c r="EB533" i="9"/>
  <c r="EC533" i="9" s="1"/>
  <c r="ED533" i="9" s="1"/>
  <c r="EB532" i="9"/>
  <c r="EC532" i="9" s="1"/>
  <c r="ED532" i="9" s="1"/>
  <c r="EB531" i="9"/>
  <c r="EB522" i="9"/>
  <c r="EC522" i="9" s="1"/>
  <c r="ED522" i="9" s="1"/>
  <c r="EB521" i="9"/>
  <c r="EB503" i="9"/>
  <c r="EC503" i="9" s="1"/>
  <c r="ED503" i="9" s="1"/>
  <c r="EB502" i="9"/>
  <c r="EC502" i="9" s="1"/>
  <c r="ED502" i="9" s="1"/>
  <c r="EB500" i="9"/>
  <c r="EC500" i="9" s="1"/>
  <c r="ED500" i="9" s="1"/>
  <c r="EB499" i="9"/>
  <c r="EC495" i="9"/>
  <c r="ED495" i="9" s="1"/>
  <c r="EB492" i="9"/>
  <c r="EC492" i="9" s="1"/>
  <c r="ED492" i="9" s="1"/>
  <c r="EB491" i="9"/>
  <c r="EC491" i="9" s="1"/>
  <c r="EB490" i="9"/>
  <c r="EC490" i="9" s="1"/>
  <c r="EB489" i="9"/>
  <c r="EC489" i="9" s="1"/>
  <c r="EB488" i="9"/>
  <c r="EC488" i="9" s="1"/>
  <c r="EB487" i="9"/>
  <c r="EC487" i="9" s="1"/>
  <c r="EB486" i="9"/>
  <c r="EB477" i="9"/>
  <c r="EC477" i="9" s="1"/>
  <c r="ED477" i="9" s="1"/>
  <c r="EB476" i="9"/>
  <c r="EB458" i="9"/>
  <c r="EC458" i="9" s="1"/>
  <c r="ED458" i="9" s="1"/>
  <c r="EB457" i="9"/>
  <c r="EC457" i="9" s="1"/>
  <c r="ED457" i="9" s="1"/>
  <c r="EB455" i="9"/>
  <c r="EC455" i="9" s="1"/>
  <c r="ED455" i="9" s="1"/>
  <c r="EB454" i="9"/>
  <c r="EB450" i="9"/>
  <c r="EC450" i="9" s="1"/>
  <c r="ED450" i="9" s="1"/>
  <c r="EB447" i="9"/>
  <c r="EC447" i="9" s="1"/>
  <c r="ED447" i="9" s="1"/>
  <c r="EB446" i="9"/>
  <c r="EC446" i="9" s="1"/>
  <c r="ED446" i="9" s="1"/>
  <c r="EB445" i="9"/>
  <c r="EC445" i="9" s="1"/>
  <c r="ED445" i="9" s="1"/>
  <c r="EB444" i="9"/>
  <c r="EC444" i="9" s="1"/>
  <c r="ED444" i="9" s="1"/>
  <c r="EB443" i="9"/>
  <c r="EC443" i="9" s="1"/>
  <c r="ED443" i="9" s="1"/>
  <c r="EB442" i="9"/>
  <c r="EC442" i="9" s="1"/>
  <c r="ED442" i="9" s="1"/>
  <c r="EB441" i="9"/>
  <c r="EB430" i="9"/>
  <c r="EC430" i="9" s="1"/>
  <c r="ED430" i="9" s="1"/>
  <c r="EB429" i="9"/>
  <c r="EB411" i="9"/>
  <c r="EC411" i="9" s="1"/>
  <c r="ED411" i="9" s="1"/>
  <c r="EB410" i="9"/>
  <c r="EC410" i="9" s="1"/>
  <c r="ED410" i="9" s="1"/>
  <c r="EB408" i="9"/>
  <c r="EC408" i="9" s="1"/>
  <c r="ED408" i="9" s="1"/>
  <c r="EB407" i="9"/>
  <c r="EB403" i="9"/>
  <c r="EC403" i="9" s="1"/>
  <c r="ED403" i="9" s="1"/>
  <c r="EB399" i="9"/>
  <c r="EC399" i="9" s="1"/>
  <c r="ED399" i="9" s="1"/>
  <c r="EB398" i="9"/>
  <c r="EC398" i="9" s="1"/>
  <c r="EB397" i="9"/>
  <c r="EC397" i="9" s="1"/>
  <c r="ED397" i="9" s="1"/>
  <c r="EB396" i="9"/>
  <c r="EC396" i="9" s="1"/>
  <c r="ED396" i="9" s="1"/>
  <c r="EB395" i="9"/>
  <c r="EC395" i="9" s="1"/>
  <c r="ED395" i="9" s="1"/>
  <c r="EB394" i="9"/>
  <c r="EC394" i="9" s="1"/>
  <c r="ED394" i="9" s="1"/>
  <c r="EB393" i="9"/>
  <c r="EC393" i="9" s="1"/>
  <c r="ED393" i="9" s="1"/>
  <c r="EB392" i="9"/>
  <c r="EC392" i="9" s="1"/>
  <c r="ED392" i="9" s="1"/>
  <c r="EB391" i="9"/>
  <c r="EC391" i="9" s="1"/>
  <c r="ED391" i="9" s="1"/>
  <c r="EB390" i="9"/>
  <c r="EC390" i="9" s="1"/>
  <c r="ED390" i="9" s="1"/>
  <c r="EB389" i="9"/>
  <c r="EC389" i="9" s="1"/>
  <c r="ED389" i="9" s="1"/>
  <c r="EB388" i="9"/>
  <c r="EC388" i="9" s="1"/>
  <c r="ED388" i="9" s="1"/>
  <c r="EB387" i="9"/>
  <c r="EC387" i="9" s="1"/>
  <c r="EB386" i="9"/>
  <c r="EC386" i="9" s="1"/>
  <c r="EB385" i="9"/>
  <c r="EC385" i="9" s="1"/>
  <c r="EB384" i="9"/>
  <c r="EC384" i="9" s="1"/>
  <c r="EB383" i="9"/>
  <c r="EB371" i="9"/>
  <c r="EC371" i="9" s="1"/>
  <c r="ED371" i="9" s="1"/>
  <c r="EB370" i="9"/>
  <c r="EB352" i="9"/>
  <c r="EC352" i="9" s="1"/>
  <c r="ED352" i="9" s="1"/>
  <c r="EB351" i="9"/>
  <c r="EC351" i="9" s="1"/>
  <c r="ED351" i="9" s="1"/>
  <c r="EB349" i="9"/>
  <c r="EC349" i="9" s="1"/>
  <c r="ED349" i="9" s="1"/>
  <c r="EB348" i="9"/>
  <c r="EB344" i="9"/>
  <c r="EB326" i="9"/>
  <c r="EC326" i="9" s="1"/>
  <c r="ED326" i="9" s="1"/>
  <c r="EB325" i="9"/>
  <c r="EB222" i="9"/>
  <c r="EC222" i="9" s="1"/>
  <c r="ED222" i="9" s="1"/>
  <c r="EB221" i="9"/>
  <c r="EC221" i="9" s="1"/>
  <c r="ED221" i="9" s="1"/>
  <c r="EB219" i="9"/>
  <c r="EC219" i="9" s="1"/>
  <c r="ED219" i="9" s="1"/>
  <c r="EB218" i="9"/>
  <c r="EB207" i="9"/>
  <c r="EB63" i="9"/>
  <c r="EC63" i="9" s="1"/>
  <c r="ED63" i="9" s="1"/>
  <c r="EF59" i="9"/>
  <c r="BX297" i="9" l="1"/>
  <c r="BZ297" i="9" s="1"/>
  <c r="DL632" i="9"/>
  <c r="DN632" i="9" s="1"/>
  <c r="DL586" i="9"/>
  <c r="DN586" i="9" s="1"/>
  <c r="DL526" i="9"/>
  <c r="DN526" i="9" s="1"/>
  <c r="DL481" i="9"/>
  <c r="DN481" i="9" s="1"/>
  <c r="DL436" i="9"/>
  <c r="DN436" i="9" s="1"/>
  <c r="DL376" i="9"/>
  <c r="DN376" i="9" s="1"/>
  <c r="DL330" i="9"/>
  <c r="DN330" i="9" s="1"/>
  <c r="DL182" i="9"/>
  <c r="DN182" i="9" s="1"/>
  <c r="EC207" i="9"/>
  <c r="ED207" i="9" s="1"/>
  <c r="EB182" i="9"/>
  <c r="EC348" i="9"/>
  <c r="ED348" i="9" s="1"/>
  <c r="EB345" i="9"/>
  <c r="EC370" i="9"/>
  <c r="ED370" i="9" s="1"/>
  <c r="EB369" i="9"/>
  <c r="EC407" i="9"/>
  <c r="ED407" i="9" s="1"/>
  <c r="EB404" i="9"/>
  <c r="EC429" i="9"/>
  <c r="ED429" i="9" s="1"/>
  <c r="EB428" i="9"/>
  <c r="EC486" i="9"/>
  <c r="EB481" i="9"/>
  <c r="EC499" i="9"/>
  <c r="ED499" i="9" s="1"/>
  <c r="EB496" i="9"/>
  <c r="EC521" i="9"/>
  <c r="ED521" i="9" s="1"/>
  <c r="EB520" i="9"/>
  <c r="EC218" i="9"/>
  <c r="ED218" i="9" s="1"/>
  <c r="EB215" i="9"/>
  <c r="EC325" i="9"/>
  <c r="ED325" i="9" s="1"/>
  <c r="EB324" i="9"/>
  <c r="EC383" i="9"/>
  <c r="EB376" i="9"/>
  <c r="EC441" i="9"/>
  <c r="ED441" i="9" s="1"/>
  <c r="EB436" i="9"/>
  <c r="EC454" i="9"/>
  <c r="ED454" i="9" s="1"/>
  <c r="EB451" i="9"/>
  <c r="EC476" i="9"/>
  <c r="ED476" i="9" s="1"/>
  <c r="EB475" i="9"/>
  <c r="EC531" i="9"/>
  <c r="ED531" i="9" s="1"/>
  <c r="EB526" i="9"/>
  <c r="EC544" i="9"/>
  <c r="ED544" i="9" s="1"/>
  <c r="EB541" i="9"/>
  <c r="EC591" i="9"/>
  <c r="ED591" i="9" s="1"/>
  <c r="EB586" i="9"/>
  <c r="EC609" i="9"/>
  <c r="ED609" i="9" s="1"/>
  <c r="EB606" i="9"/>
  <c r="EC637" i="9"/>
  <c r="EB632" i="9"/>
  <c r="EC654" i="9"/>
  <c r="ED654" i="9" s="1"/>
  <c r="EB651" i="9"/>
  <c r="EC344" i="9"/>
  <c r="ED344" i="9" s="1"/>
  <c r="EB330" i="9"/>
  <c r="BX236" i="9"/>
  <c r="BX168" i="9"/>
  <c r="EC59" i="9"/>
  <c r="FG646" i="9"/>
  <c r="GI400" i="9"/>
  <c r="GI192" i="9"/>
  <c r="FR598" i="9"/>
  <c r="FR644" i="9"/>
  <c r="GI342" i="9"/>
  <c r="FR192" i="9"/>
  <c r="EV448" i="9"/>
  <c r="EV644" i="9"/>
  <c r="EV192" i="9"/>
  <c r="EV400" i="9"/>
  <c r="EV342" i="9"/>
  <c r="GI538" i="9"/>
  <c r="FR448" i="9"/>
  <c r="FR400" i="9"/>
  <c r="FR342" i="9"/>
  <c r="FG192" i="9"/>
  <c r="FG342" i="9"/>
  <c r="FG400" i="9"/>
  <c r="GI493" i="9"/>
  <c r="GI448" i="9"/>
  <c r="FG448" i="9"/>
  <c r="EV493" i="9"/>
  <c r="FR493" i="9"/>
  <c r="EV538" i="9"/>
  <c r="EV598" i="9"/>
  <c r="FG538" i="9"/>
  <c r="EV646" i="9"/>
  <c r="GI598" i="9"/>
  <c r="FG493" i="9"/>
  <c r="FR538" i="9"/>
  <c r="FG598" i="9"/>
  <c r="GI644" i="9"/>
  <c r="FG644" i="9"/>
  <c r="FR646" i="9"/>
  <c r="GI646" i="9"/>
  <c r="EB58" i="9"/>
  <c r="EA8" i="9"/>
  <c r="DZ8" i="9"/>
  <c r="EB690" i="9"/>
  <c r="EC690" i="9" s="1"/>
  <c r="ED690" i="9" s="1"/>
  <c r="EB689" i="9"/>
  <c r="EC689" i="9" s="1"/>
  <c r="ED689" i="9" s="1"/>
  <c r="EC659" i="9"/>
  <c r="ED659" i="9" s="1"/>
  <c r="EC648" i="9"/>
  <c r="ED648" i="9" s="1"/>
  <c r="EC614" i="9"/>
  <c r="ED614" i="9" s="1"/>
  <c r="EC601" i="9"/>
  <c r="ED601" i="9" s="1"/>
  <c r="EC576" i="9"/>
  <c r="ED576" i="9" s="1"/>
  <c r="EC571" i="9"/>
  <c r="ED571" i="9" s="1"/>
  <c r="EC567" i="9"/>
  <c r="ED567" i="9" s="1"/>
  <c r="EC562" i="9"/>
  <c r="ED562" i="9" s="1"/>
  <c r="EC549" i="9"/>
  <c r="ED549" i="9" s="1"/>
  <c r="EC523" i="9"/>
  <c r="ED523" i="9" s="1"/>
  <c r="EC517" i="9"/>
  <c r="ED517" i="9" s="1"/>
  <c r="EC504" i="9"/>
  <c r="ED504" i="9" s="1"/>
  <c r="EC472" i="9"/>
  <c r="ED472" i="9" s="1"/>
  <c r="EC459" i="9"/>
  <c r="ED459" i="9" s="1"/>
  <c r="EC425" i="9"/>
  <c r="ED425" i="9" s="1"/>
  <c r="EC412" i="9"/>
  <c r="ED412" i="9" s="1"/>
  <c r="EC376" i="9"/>
  <c r="EC366" i="9"/>
  <c r="ED366" i="9" s="1"/>
  <c r="EC353" i="9"/>
  <c r="ED353" i="9" s="1"/>
  <c r="EC321" i="9"/>
  <c r="ED321" i="9" s="1"/>
  <c r="EC314" i="9"/>
  <c r="ED314" i="9" s="1"/>
  <c r="EC309" i="9"/>
  <c r="ED309" i="9" s="1"/>
  <c r="EC305" i="9"/>
  <c r="ED305" i="9" s="1"/>
  <c r="EC300" i="9"/>
  <c r="ED300" i="9" s="1"/>
  <c r="EC297" i="9"/>
  <c r="ED297" i="9" s="1"/>
  <c r="EC293" i="9"/>
  <c r="ED293" i="9" s="1"/>
  <c r="EC288" i="9"/>
  <c r="ED288" i="9" s="1"/>
  <c r="EC270" i="9"/>
  <c r="ED270" i="9" s="1"/>
  <c r="EC249" i="9"/>
  <c r="ED249" i="9" s="1"/>
  <c r="EC239" i="9"/>
  <c r="ED239" i="9" s="1"/>
  <c r="EC236" i="9"/>
  <c r="ED236" i="9" s="1"/>
  <c r="EC223" i="9"/>
  <c r="ED223" i="9" s="1"/>
  <c r="EC208" i="9"/>
  <c r="ED208" i="9" s="1"/>
  <c r="EC166" i="9"/>
  <c r="ED166" i="9" s="1"/>
  <c r="EC137" i="9"/>
  <c r="ED137" i="9" s="1"/>
  <c r="EB64" i="9"/>
  <c r="EC64" i="9" s="1"/>
  <c r="ED64" i="9" s="1"/>
  <c r="EB48" i="9"/>
  <c r="EC48" i="9" s="1"/>
  <c r="ED48" i="9" s="1"/>
  <c r="EB38" i="9"/>
  <c r="EC38" i="9" s="1"/>
  <c r="ED38" i="9" s="1"/>
  <c r="EC34" i="9"/>
  <c r="ED34" i="9" s="1"/>
  <c r="EF8" i="9"/>
  <c r="EE8" i="9"/>
  <c r="ED8" i="9"/>
  <c r="EC8" i="9"/>
  <c r="EB8" i="9"/>
  <c r="DY8" i="9"/>
  <c r="DX8" i="9"/>
  <c r="DW8" i="9"/>
  <c r="DV8" i="9"/>
  <c r="DU8" i="9"/>
  <c r="DT8" i="9"/>
  <c r="DS8" i="9"/>
  <c r="DN122" i="9"/>
  <c r="DM122" i="9"/>
  <c r="DL122" i="9"/>
  <c r="DN121" i="9"/>
  <c r="DM121" i="9"/>
  <c r="DL121" i="9"/>
  <c r="DN120" i="9"/>
  <c r="DM120" i="9"/>
  <c r="DL120" i="9"/>
  <c r="DN119" i="9"/>
  <c r="DM119" i="9"/>
  <c r="DL119" i="9"/>
  <c r="DN118" i="9"/>
  <c r="DM118" i="9"/>
  <c r="DL118" i="9"/>
  <c r="DN117" i="9"/>
  <c r="DM117" i="9"/>
  <c r="DL117" i="9"/>
  <c r="DN116" i="9"/>
  <c r="DM116" i="9"/>
  <c r="DL116" i="9"/>
  <c r="DN115" i="9"/>
  <c r="DM115" i="9"/>
  <c r="DL115" i="9"/>
  <c r="DN114" i="9"/>
  <c r="DM114" i="9"/>
  <c r="DL114" i="9"/>
  <c r="DN113" i="9"/>
  <c r="DM113" i="9"/>
  <c r="DL113" i="9"/>
  <c r="DN112" i="9"/>
  <c r="DM112" i="9"/>
  <c r="DL112" i="9"/>
  <c r="DN111" i="9"/>
  <c r="DM111" i="9"/>
  <c r="DL111" i="9"/>
  <c r="DN110" i="9"/>
  <c r="DO110" i="9" s="1"/>
  <c r="DM110" i="9"/>
  <c r="DL110" i="9"/>
  <c r="DN109" i="9"/>
  <c r="DM109" i="9"/>
  <c r="DL109" i="9"/>
  <c r="DN108" i="9"/>
  <c r="DM108" i="9"/>
  <c r="DL108" i="9"/>
  <c r="DN107" i="9"/>
  <c r="DM107" i="9"/>
  <c r="DL107" i="9"/>
  <c r="DN106" i="9"/>
  <c r="DM106" i="9"/>
  <c r="DL106" i="9"/>
  <c r="DN105" i="9"/>
  <c r="DM105" i="9"/>
  <c r="DL105" i="9"/>
  <c r="DN104" i="9"/>
  <c r="DM104" i="9"/>
  <c r="DL104" i="9"/>
  <c r="DN103" i="9"/>
  <c r="DM103" i="9"/>
  <c r="DL103" i="9"/>
  <c r="DN102" i="9"/>
  <c r="DM102" i="9"/>
  <c r="DL102" i="9"/>
  <c r="DN101" i="9"/>
  <c r="DM101" i="9"/>
  <c r="DL101" i="9"/>
  <c r="DL100" i="9" s="1"/>
  <c r="DN689" i="9"/>
  <c r="DN690" i="9"/>
  <c r="DL689" i="9"/>
  <c r="DL690" i="9"/>
  <c r="DM100" i="9" l="1"/>
  <c r="DN100" i="9" s="1"/>
  <c r="EC58" i="9"/>
  <c r="EC88" i="9"/>
  <c r="EC628" i="9"/>
  <c r="ED628" i="9" s="1"/>
  <c r="EB682" i="9"/>
  <c r="EC682" i="9" s="1"/>
  <c r="ED682" i="9" s="1"/>
  <c r="EC683" i="9"/>
  <c r="ED683" i="9" s="1"/>
  <c r="EC672" i="9"/>
  <c r="ED672" i="9" s="1"/>
  <c r="EB671" i="9"/>
  <c r="EB261" i="9"/>
  <c r="EC261" i="9" s="1"/>
  <c r="ED261" i="9" s="1"/>
  <c r="EC262" i="9"/>
  <c r="ED262" i="9" s="1"/>
  <c r="EB281" i="9"/>
  <c r="EC282" i="9"/>
  <c r="ED282" i="9" s="1"/>
  <c r="EC431" i="9"/>
  <c r="ED431" i="9" s="1"/>
  <c r="EC581" i="9"/>
  <c r="ED581" i="9" s="1"/>
  <c r="EC651" i="9"/>
  <c r="ED651" i="9" s="1"/>
  <c r="EC481" i="9"/>
  <c r="EC451" i="9"/>
  <c r="ED451" i="9" s="1"/>
  <c r="EB292" i="9"/>
  <c r="EC292" i="9" s="1"/>
  <c r="ED292" i="9" s="1"/>
  <c r="EC478" i="9"/>
  <c r="ED478" i="9" s="1"/>
  <c r="EC100" i="9"/>
  <c r="ED100" i="9" s="1"/>
  <c r="EC327" i="9"/>
  <c r="ED327" i="9" s="1"/>
  <c r="EB10" i="9"/>
  <c r="EB304" i="9"/>
  <c r="EB269" i="9"/>
  <c r="EC269" i="9" s="1"/>
  <c r="ED269" i="9" s="1"/>
  <c r="DM64" i="9"/>
  <c r="DL64" i="9"/>
  <c r="DM48" i="9"/>
  <c r="DL48" i="9"/>
  <c r="DM38" i="9"/>
  <c r="DL38" i="9"/>
  <c r="DN585" i="9"/>
  <c r="DO585" i="9" s="1"/>
  <c r="DM585" i="9"/>
  <c r="DL585" i="9"/>
  <c r="DN584" i="9"/>
  <c r="DO584" i="9" s="1"/>
  <c r="DM584" i="9"/>
  <c r="DL584" i="9"/>
  <c r="DN583" i="9"/>
  <c r="DO583" i="9" s="1"/>
  <c r="DM583" i="9"/>
  <c r="DL583" i="9"/>
  <c r="DN582" i="9"/>
  <c r="DO582" i="9" s="1"/>
  <c r="DM582" i="9"/>
  <c r="DL582" i="9"/>
  <c r="DN525" i="9"/>
  <c r="DO525" i="9" s="1"/>
  <c r="DM525" i="9"/>
  <c r="DL525" i="9"/>
  <c r="DN524" i="9"/>
  <c r="DO524" i="9" s="1"/>
  <c r="DM524" i="9"/>
  <c r="DL524" i="9"/>
  <c r="DN480" i="9"/>
  <c r="DO480" i="9" s="1"/>
  <c r="DM480" i="9"/>
  <c r="DL480" i="9"/>
  <c r="DN479" i="9"/>
  <c r="DO479" i="9" s="1"/>
  <c r="DM479" i="9"/>
  <c r="DM478" i="9" s="1"/>
  <c r="DL479" i="9"/>
  <c r="DN435" i="9"/>
  <c r="DO435" i="9" s="1"/>
  <c r="DM435" i="9"/>
  <c r="DL435" i="9"/>
  <c r="DN434" i="9"/>
  <c r="DO434" i="9" s="1"/>
  <c r="DM434" i="9"/>
  <c r="DL434" i="9"/>
  <c r="DN433" i="9"/>
  <c r="DO433" i="9" s="1"/>
  <c r="DM433" i="9"/>
  <c r="DL433" i="9"/>
  <c r="DN432" i="9"/>
  <c r="DO432" i="9" s="1"/>
  <c r="DM432" i="9"/>
  <c r="DL432" i="9"/>
  <c r="DN375" i="9"/>
  <c r="DO375" i="9" s="1"/>
  <c r="DM375" i="9"/>
  <c r="DL375" i="9"/>
  <c r="DN374" i="9"/>
  <c r="DO374" i="9" s="1"/>
  <c r="DM374" i="9"/>
  <c r="DL374" i="9"/>
  <c r="DN373" i="9"/>
  <c r="DM373" i="9"/>
  <c r="DL373" i="9"/>
  <c r="DN329" i="9"/>
  <c r="DO329" i="9" s="1"/>
  <c r="DM329" i="9"/>
  <c r="DL329" i="9"/>
  <c r="DN328" i="9"/>
  <c r="DO328" i="9" s="1"/>
  <c r="DM328" i="9"/>
  <c r="DL328" i="9"/>
  <c r="DN180" i="9"/>
  <c r="DM180" i="9"/>
  <c r="DL180" i="9"/>
  <c r="DN179" i="9"/>
  <c r="DM179" i="9"/>
  <c r="DL179" i="9"/>
  <c r="DN178" i="9"/>
  <c r="DM178" i="9"/>
  <c r="DL178" i="9"/>
  <c r="DN177" i="9"/>
  <c r="DM177" i="9"/>
  <c r="DL177" i="9"/>
  <c r="DN176" i="9"/>
  <c r="DM176" i="9"/>
  <c r="DL176" i="9"/>
  <c r="DN181" i="9"/>
  <c r="DO181" i="9" s="1"/>
  <c r="DM181" i="9"/>
  <c r="DL181" i="9"/>
  <c r="DN175" i="9"/>
  <c r="DM175" i="9"/>
  <c r="DL175" i="9"/>
  <c r="DN174" i="9"/>
  <c r="DM174" i="9"/>
  <c r="DL174" i="9"/>
  <c r="DN173" i="9"/>
  <c r="DM173" i="9"/>
  <c r="DL173" i="9"/>
  <c r="DN172" i="9"/>
  <c r="DM172" i="9"/>
  <c r="DL172" i="9"/>
  <c r="DN171" i="9"/>
  <c r="DM171" i="9"/>
  <c r="DL171" i="9"/>
  <c r="DN170" i="9"/>
  <c r="DM170" i="9"/>
  <c r="DL170" i="9"/>
  <c r="DL372" i="9" l="1"/>
  <c r="DM523" i="9"/>
  <c r="DL168" i="9"/>
  <c r="DL327" i="9"/>
  <c r="DM431" i="9"/>
  <c r="DM581" i="9"/>
  <c r="DM168" i="9"/>
  <c r="DM327" i="9"/>
  <c r="DL523" i="9"/>
  <c r="DN523" i="9" s="1"/>
  <c r="DM372" i="9"/>
  <c r="DL431" i="9"/>
  <c r="DN431" i="9" s="1"/>
  <c r="DL478" i="9"/>
  <c r="DN478" i="9" s="1"/>
  <c r="DL581" i="9"/>
  <c r="EC10" i="9"/>
  <c r="EC281" i="9"/>
  <c r="ED281" i="9" s="1"/>
  <c r="EC304" i="9"/>
  <c r="ED304" i="9" s="1"/>
  <c r="EC671" i="9"/>
  <c r="ED671" i="9" s="1"/>
  <c r="EB627" i="9"/>
  <c r="EC372" i="9"/>
  <c r="ED372" i="9" s="1"/>
  <c r="EC168" i="9"/>
  <c r="ED168" i="9" s="1"/>
  <c r="EC242" i="9"/>
  <c r="ED242" i="9" s="1"/>
  <c r="EC632" i="9"/>
  <c r="EC404" i="9"/>
  <c r="ED404" i="9" s="1"/>
  <c r="EC215" i="9"/>
  <c r="ED215" i="9" s="1"/>
  <c r="EC520" i="9"/>
  <c r="ED520" i="9" s="1"/>
  <c r="EC369" i="9"/>
  <c r="ED369" i="9" s="1"/>
  <c r="EC345" i="9"/>
  <c r="ED345" i="9" s="1"/>
  <c r="EC324" i="9"/>
  <c r="ED324" i="9" s="1"/>
  <c r="EC475" i="9"/>
  <c r="ED475" i="9" s="1"/>
  <c r="EC496" i="9"/>
  <c r="ED496" i="9" s="1"/>
  <c r="EC586" i="9"/>
  <c r="ED586" i="9" s="1"/>
  <c r="EC182" i="9"/>
  <c r="EC606" i="9"/>
  <c r="ED606" i="9" s="1"/>
  <c r="EC428" i="9"/>
  <c r="ED428" i="9" s="1"/>
  <c r="EC541" i="9"/>
  <c r="ED541" i="9" s="1"/>
  <c r="EC526" i="9"/>
  <c r="ED526" i="9" s="1"/>
  <c r="EC436" i="9"/>
  <c r="ED436" i="9" s="1"/>
  <c r="EC330" i="9"/>
  <c r="EB235" i="9"/>
  <c r="EB471" i="9"/>
  <c r="EB424" i="9"/>
  <c r="EB561" i="9"/>
  <c r="EB516" i="9"/>
  <c r="EB320" i="9"/>
  <c r="EB365" i="9"/>
  <c r="DO239" i="9"/>
  <c r="DN658" i="9"/>
  <c r="DO658" i="9" s="1"/>
  <c r="DL658" i="9"/>
  <c r="DN657" i="9"/>
  <c r="DL657" i="9"/>
  <c r="DN656" i="9"/>
  <c r="DL656" i="9"/>
  <c r="DN655" i="9"/>
  <c r="DL655" i="9"/>
  <c r="DN654" i="9"/>
  <c r="DL654" i="9"/>
  <c r="DN613" i="9"/>
  <c r="DO613" i="9" s="1"/>
  <c r="DL613" i="9"/>
  <c r="DN612" i="9"/>
  <c r="DO612" i="9" s="1"/>
  <c r="DL612" i="9"/>
  <c r="DN611" i="9"/>
  <c r="DO611" i="9" s="1"/>
  <c r="DL611" i="9"/>
  <c r="DN610" i="9"/>
  <c r="DO610" i="9" s="1"/>
  <c r="DL610" i="9"/>
  <c r="DN609" i="9"/>
  <c r="DO609" i="9" s="1"/>
  <c r="DL609" i="9"/>
  <c r="DN548" i="9"/>
  <c r="DL548" i="9"/>
  <c r="DN547" i="9"/>
  <c r="DO547" i="9" s="1"/>
  <c r="DL547" i="9"/>
  <c r="DN546" i="9"/>
  <c r="DO546" i="9" s="1"/>
  <c r="DL546" i="9"/>
  <c r="DN545" i="9"/>
  <c r="DO545" i="9" s="1"/>
  <c r="DL545" i="9"/>
  <c r="DN544" i="9"/>
  <c r="DO544" i="9" s="1"/>
  <c r="DL544" i="9"/>
  <c r="DN503" i="9"/>
  <c r="DO503" i="9" s="1"/>
  <c r="DL503" i="9"/>
  <c r="DN502" i="9"/>
  <c r="DO502" i="9" s="1"/>
  <c r="DL502" i="9"/>
  <c r="DN501" i="9"/>
  <c r="DO501" i="9" s="1"/>
  <c r="DL501" i="9"/>
  <c r="DN500" i="9"/>
  <c r="DO500" i="9" s="1"/>
  <c r="DL500" i="9"/>
  <c r="DN499" i="9"/>
  <c r="DO499" i="9" s="1"/>
  <c r="DL499" i="9"/>
  <c r="DN458" i="9"/>
  <c r="DO458" i="9" s="1"/>
  <c r="DL458" i="9"/>
  <c r="DN457" i="9"/>
  <c r="DO457" i="9" s="1"/>
  <c r="DL457" i="9"/>
  <c r="DN456" i="9"/>
  <c r="DO456" i="9" s="1"/>
  <c r="DL456" i="9"/>
  <c r="DN455" i="9"/>
  <c r="DO455" i="9" s="1"/>
  <c r="DL455" i="9"/>
  <c r="DN454" i="9"/>
  <c r="DO454" i="9" s="1"/>
  <c r="DL454" i="9"/>
  <c r="DN410" i="9"/>
  <c r="DL410" i="9"/>
  <c r="DN409" i="9"/>
  <c r="DL409" i="9"/>
  <c r="DN408" i="9"/>
  <c r="DL408" i="9"/>
  <c r="DN407" i="9"/>
  <c r="DO407" i="9" s="1"/>
  <c r="DL407" i="9"/>
  <c r="DN351" i="9"/>
  <c r="DO351" i="9" s="1"/>
  <c r="DL351" i="9"/>
  <c r="DN350" i="9"/>
  <c r="DO350" i="9" s="1"/>
  <c r="DL350" i="9"/>
  <c r="DN349" i="9"/>
  <c r="DO349" i="9" s="1"/>
  <c r="DL349" i="9"/>
  <c r="DN348" i="9"/>
  <c r="DO348" i="9" s="1"/>
  <c r="DL348" i="9"/>
  <c r="DN247" i="9"/>
  <c r="DO247" i="9" s="1"/>
  <c r="DL247" i="9"/>
  <c r="DN246" i="9"/>
  <c r="DO246" i="9" s="1"/>
  <c r="DL246" i="9"/>
  <c r="DN245" i="9"/>
  <c r="DO245" i="9" s="1"/>
  <c r="DL245" i="9"/>
  <c r="DN221" i="9"/>
  <c r="DL221" i="9"/>
  <c r="DL248" i="9"/>
  <c r="DN248" i="9"/>
  <c r="DO248" i="9" s="1"/>
  <c r="DN222" i="9"/>
  <c r="DO222" i="9" s="1"/>
  <c r="DL222" i="9"/>
  <c r="DN220" i="9"/>
  <c r="DL220" i="9"/>
  <c r="DN219" i="9"/>
  <c r="DL219" i="9"/>
  <c r="DN218" i="9"/>
  <c r="DL218" i="9"/>
  <c r="DN522" i="9"/>
  <c r="DL522" i="9"/>
  <c r="DN521" i="9"/>
  <c r="DL521" i="9"/>
  <c r="DN477" i="9"/>
  <c r="DL477" i="9"/>
  <c r="DN476" i="9"/>
  <c r="DL476" i="9"/>
  <c r="DN430" i="9"/>
  <c r="DL430" i="9"/>
  <c r="DN429" i="9"/>
  <c r="DL429" i="9"/>
  <c r="DN411" i="9"/>
  <c r="DL411" i="9"/>
  <c r="DN371" i="9"/>
  <c r="DL371" i="9"/>
  <c r="DN370" i="9"/>
  <c r="DL370" i="9"/>
  <c r="DN352" i="9"/>
  <c r="DL352" i="9"/>
  <c r="DN326" i="9"/>
  <c r="DL326" i="9"/>
  <c r="DN325" i="9"/>
  <c r="DL325" i="9"/>
  <c r="DN63" i="9"/>
  <c r="DL324" i="9" l="1"/>
  <c r="DN324" i="9" s="1"/>
  <c r="DL428" i="9"/>
  <c r="DN428" i="9" s="1"/>
  <c r="DL475" i="9"/>
  <c r="DN475" i="9" s="1"/>
  <c r="DL520" i="9"/>
  <c r="DN520" i="9" s="1"/>
  <c r="DN372" i="9"/>
  <c r="DN168" i="9"/>
  <c r="DL215" i="9"/>
  <c r="DN215" i="9" s="1"/>
  <c r="DL451" i="9"/>
  <c r="DN451" i="9" s="1"/>
  <c r="DL541" i="9"/>
  <c r="DN541" i="9" s="1"/>
  <c r="DL651" i="9"/>
  <c r="DN651" i="9" s="1"/>
  <c r="DN581" i="9"/>
  <c r="DN327" i="9"/>
  <c r="DL369" i="9"/>
  <c r="DN369" i="9" s="1"/>
  <c r="DL242" i="9"/>
  <c r="DN242" i="9" s="1"/>
  <c r="DL496" i="9"/>
  <c r="DN496" i="9" s="1"/>
  <c r="DL606" i="9"/>
  <c r="DN606" i="9" s="1"/>
  <c r="DL345" i="9"/>
  <c r="DN345" i="9" s="1"/>
  <c r="DL404" i="9"/>
  <c r="DN404" i="9" s="1"/>
  <c r="EC365" i="9"/>
  <c r="EC471" i="9"/>
  <c r="EC516" i="9"/>
  <c r="ED516" i="9" s="1"/>
  <c r="EC561" i="9"/>
  <c r="ED561" i="9" s="1"/>
  <c r="EC424" i="9"/>
  <c r="ED424" i="9" s="1"/>
  <c r="EC235" i="9"/>
  <c r="ED235" i="9" s="1"/>
  <c r="EC627" i="9"/>
  <c r="EB87" i="9"/>
  <c r="EC320" i="9"/>
  <c r="EB319" i="9"/>
  <c r="DL235" i="9"/>
  <c r="DO249" i="9"/>
  <c r="DL63" i="9"/>
  <c r="DO690" i="9"/>
  <c r="DO689" i="9"/>
  <c r="DO548" i="9"/>
  <c r="DO522" i="9"/>
  <c r="DO521" i="9"/>
  <c r="DO477" i="9"/>
  <c r="DO476" i="9"/>
  <c r="DO430" i="9"/>
  <c r="DO429" i="9"/>
  <c r="DO411" i="9"/>
  <c r="DO371" i="9"/>
  <c r="DO352" i="9"/>
  <c r="DO326" i="9"/>
  <c r="DO325" i="9"/>
  <c r="DL261" i="9"/>
  <c r="DO63" i="9"/>
  <c r="DM690" i="9"/>
  <c r="DM689" i="9"/>
  <c r="DL269" i="9"/>
  <c r="DM261" i="9"/>
  <c r="DM235" i="9"/>
  <c r="DO223" i="9"/>
  <c r="DM63" i="9"/>
  <c r="DM58" i="9" s="1"/>
  <c r="DQ8" i="9"/>
  <c r="DP8" i="9"/>
  <c r="DO8" i="9"/>
  <c r="DN8" i="9"/>
  <c r="DM8" i="9"/>
  <c r="DL8" i="9"/>
  <c r="DK8" i="9"/>
  <c r="DJ8" i="9"/>
  <c r="DI8" i="9"/>
  <c r="DH8" i="9"/>
  <c r="DG8" i="9"/>
  <c r="DF8" i="9"/>
  <c r="DE8" i="9"/>
  <c r="DD8" i="9"/>
  <c r="DC8" i="9"/>
  <c r="DB8" i="9"/>
  <c r="DA8" i="9"/>
  <c r="CZ8" i="9"/>
  <c r="CY8" i="9"/>
  <c r="BZ12" i="9"/>
  <c r="BZ690" i="9"/>
  <c r="BY690" i="9"/>
  <c r="BX690" i="9"/>
  <c r="BZ689" i="9"/>
  <c r="BY689" i="9"/>
  <c r="BX689" i="9"/>
  <c r="BZ685" i="9"/>
  <c r="BY685" i="9"/>
  <c r="BX685" i="9"/>
  <c r="BZ684" i="9"/>
  <c r="BY684" i="9"/>
  <c r="BX684" i="9"/>
  <c r="BZ680" i="9"/>
  <c r="BY680" i="9"/>
  <c r="BX680" i="9"/>
  <c r="BZ679" i="9"/>
  <c r="BY679" i="9"/>
  <c r="BX679" i="9"/>
  <c r="BZ678" i="9"/>
  <c r="BY678" i="9"/>
  <c r="BX678" i="9"/>
  <c r="BZ677" i="9"/>
  <c r="BY677" i="9"/>
  <c r="BX677" i="9"/>
  <c r="BZ676" i="9"/>
  <c r="BY676" i="9"/>
  <c r="BX676" i="9"/>
  <c r="BZ675" i="9"/>
  <c r="BY675" i="9"/>
  <c r="BX675" i="9"/>
  <c r="BZ674" i="9"/>
  <c r="BY674" i="9"/>
  <c r="BX674" i="9"/>
  <c r="BZ673" i="9"/>
  <c r="BY673" i="9"/>
  <c r="BX673" i="9"/>
  <c r="BY659" i="9"/>
  <c r="BX659" i="9"/>
  <c r="BZ658" i="9"/>
  <c r="CA658" i="9" s="1"/>
  <c r="BX658" i="9"/>
  <c r="BZ652" i="9"/>
  <c r="BX652" i="9"/>
  <c r="BY651" i="9"/>
  <c r="BZ650" i="9"/>
  <c r="BX650" i="9"/>
  <c r="BZ649" i="9"/>
  <c r="BX649" i="9"/>
  <c r="BY648" i="9"/>
  <c r="BZ631" i="9"/>
  <c r="BX631" i="9"/>
  <c r="BZ630" i="9"/>
  <c r="BX630" i="9"/>
  <c r="BZ629" i="9"/>
  <c r="BX629" i="9"/>
  <c r="BY628" i="9"/>
  <c r="BY614" i="9"/>
  <c r="BX614" i="9"/>
  <c r="BZ613" i="9"/>
  <c r="CA613" i="9" s="1"/>
  <c r="BX613" i="9"/>
  <c r="BZ607" i="9"/>
  <c r="BX607" i="9"/>
  <c r="BY606" i="9"/>
  <c r="BZ605" i="9"/>
  <c r="BX605" i="9"/>
  <c r="BY601" i="9"/>
  <c r="BY581" i="9"/>
  <c r="BX581" i="9"/>
  <c r="BY576" i="9"/>
  <c r="BX576" i="9"/>
  <c r="BZ575" i="9"/>
  <c r="BX575" i="9"/>
  <c r="BZ573" i="9"/>
  <c r="BX573" i="9"/>
  <c r="BZ572" i="9"/>
  <c r="BX572" i="9"/>
  <c r="BY571" i="9"/>
  <c r="BZ570" i="9"/>
  <c r="BY570" i="9"/>
  <c r="BX570" i="9"/>
  <c r="BZ569" i="9"/>
  <c r="BY569" i="9"/>
  <c r="BX569" i="9"/>
  <c r="BZ568" i="9"/>
  <c r="BY568" i="9"/>
  <c r="BX568" i="9"/>
  <c r="BY549" i="9"/>
  <c r="BX549" i="9"/>
  <c r="BZ548" i="9"/>
  <c r="CA548" i="9" s="1"/>
  <c r="BX548" i="9"/>
  <c r="BZ542" i="9"/>
  <c r="CA542" i="9" s="1"/>
  <c r="BX542" i="9"/>
  <c r="BY541" i="9"/>
  <c r="BZ525" i="9"/>
  <c r="CA525" i="9" s="1"/>
  <c r="BY525" i="9"/>
  <c r="BY523" i="9" s="1"/>
  <c r="BX525" i="9"/>
  <c r="BX523" i="9" s="1"/>
  <c r="BZ522" i="9"/>
  <c r="BX522" i="9"/>
  <c r="BZ521" i="9"/>
  <c r="BX521" i="9"/>
  <c r="BY520" i="9"/>
  <c r="BY504" i="9"/>
  <c r="BX504" i="9"/>
  <c r="BZ503" i="9"/>
  <c r="CA503" i="9" s="1"/>
  <c r="BX503" i="9"/>
  <c r="BZ497" i="9"/>
  <c r="BX497" i="9"/>
  <c r="BY496" i="9"/>
  <c r="BY478" i="9"/>
  <c r="BX478" i="9"/>
  <c r="BZ477" i="9"/>
  <c r="BX477" i="9"/>
  <c r="BZ476" i="9"/>
  <c r="BX476" i="9"/>
  <c r="BY475" i="9"/>
  <c r="BY459" i="9"/>
  <c r="BX459" i="9"/>
  <c r="BZ458" i="9"/>
  <c r="CA458" i="9" s="1"/>
  <c r="BX458" i="9"/>
  <c r="BZ452" i="9"/>
  <c r="CA452" i="9" s="1"/>
  <c r="BX452" i="9"/>
  <c r="BY451" i="9"/>
  <c r="BZ435" i="9"/>
  <c r="BY435" i="9"/>
  <c r="BY431" i="9" s="1"/>
  <c r="BX435" i="9"/>
  <c r="BX431" i="9" s="1"/>
  <c r="BZ430" i="9"/>
  <c r="BX430" i="9"/>
  <c r="BZ429" i="9"/>
  <c r="BX429" i="9"/>
  <c r="BY428" i="9"/>
  <c r="BY412" i="9"/>
  <c r="BX412" i="9"/>
  <c r="BZ411" i="9"/>
  <c r="CA411" i="9" s="1"/>
  <c r="BX411" i="9"/>
  <c r="BZ405" i="9"/>
  <c r="BX405" i="9"/>
  <c r="BY404" i="9"/>
  <c r="BZ375" i="9"/>
  <c r="CA375" i="9" s="1"/>
  <c r="BY375" i="9"/>
  <c r="BY372" i="9" s="1"/>
  <c r="BX375" i="9"/>
  <c r="BX372" i="9" s="1"/>
  <c r="BZ371" i="9"/>
  <c r="BX371" i="9"/>
  <c r="BZ370" i="9"/>
  <c r="BX370" i="9"/>
  <c r="BY369" i="9"/>
  <c r="BY353" i="9"/>
  <c r="BX353" i="9"/>
  <c r="BZ352" i="9"/>
  <c r="CA352" i="9" s="1"/>
  <c r="BX352" i="9"/>
  <c r="BZ346" i="9"/>
  <c r="BX346" i="9"/>
  <c r="BY345" i="9"/>
  <c r="BY327" i="9"/>
  <c r="BX327" i="9"/>
  <c r="BZ326" i="9"/>
  <c r="BX326" i="9"/>
  <c r="BZ325" i="9"/>
  <c r="BX325" i="9"/>
  <c r="BY324" i="9"/>
  <c r="BY314" i="9"/>
  <c r="BX314" i="9"/>
  <c r="BZ313" i="9"/>
  <c r="BX313" i="9"/>
  <c r="BZ312" i="9"/>
  <c r="BX312" i="9"/>
  <c r="BZ311" i="9"/>
  <c r="BX311" i="9"/>
  <c r="BZ310" i="9"/>
  <c r="BX310" i="9"/>
  <c r="BY309" i="9"/>
  <c r="BZ308" i="9"/>
  <c r="BY308" i="9"/>
  <c r="BX308" i="9"/>
  <c r="BZ307" i="9"/>
  <c r="BY307" i="9"/>
  <c r="BX307" i="9"/>
  <c r="BZ306" i="9"/>
  <c r="BY306" i="9"/>
  <c r="BX306" i="9"/>
  <c r="BY300" i="9"/>
  <c r="BX300" i="9"/>
  <c r="BY293" i="9"/>
  <c r="BX293" i="9"/>
  <c r="BZ290" i="9"/>
  <c r="BX290" i="9"/>
  <c r="BY288" i="9"/>
  <c r="BZ287" i="9"/>
  <c r="BY287" i="9"/>
  <c r="BX287" i="9"/>
  <c r="BZ286" i="9"/>
  <c r="BY286" i="9"/>
  <c r="BX286" i="9"/>
  <c r="BZ285" i="9"/>
  <c r="BY285" i="9"/>
  <c r="BX285" i="9"/>
  <c r="BZ284" i="9"/>
  <c r="BY284" i="9"/>
  <c r="BX284" i="9"/>
  <c r="BZ283" i="9"/>
  <c r="BY283" i="9"/>
  <c r="BX283" i="9"/>
  <c r="BZ279" i="9"/>
  <c r="BY279" i="9"/>
  <c r="BX279" i="9"/>
  <c r="BZ278" i="9"/>
  <c r="BY278" i="9"/>
  <c r="BX278" i="9"/>
  <c r="BZ277" i="9"/>
  <c r="BY277" i="9"/>
  <c r="BX277" i="9"/>
  <c r="BZ276" i="9"/>
  <c r="BY276" i="9"/>
  <c r="BX276" i="9"/>
  <c r="BZ275" i="9"/>
  <c r="BY275" i="9"/>
  <c r="BX275" i="9"/>
  <c r="BZ274" i="9"/>
  <c r="BY274" i="9"/>
  <c r="BX274" i="9"/>
  <c r="BZ273" i="9"/>
  <c r="BY273" i="9"/>
  <c r="BX273" i="9"/>
  <c r="BZ272" i="9"/>
  <c r="BY272" i="9"/>
  <c r="BX272" i="9"/>
  <c r="BZ271" i="9"/>
  <c r="BY271" i="9"/>
  <c r="BX271" i="9"/>
  <c r="BZ267" i="9"/>
  <c r="BX267" i="9"/>
  <c r="BX262" i="9" s="1"/>
  <c r="BX261" i="9" s="1"/>
  <c r="BY262" i="9"/>
  <c r="BY261" i="9" s="1"/>
  <c r="BY249" i="9"/>
  <c r="BX249" i="9"/>
  <c r="BZ248" i="9"/>
  <c r="CA248" i="9" s="1"/>
  <c r="BX248" i="9"/>
  <c r="BZ243" i="9"/>
  <c r="BX243" i="9"/>
  <c r="BY242" i="9"/>
  <c r="BY239" i="9"/>
  <c r="BX239" i="9"/>
  <c r="BY236" i="9"/>
  <c r="BY223" i="9"/>
  <c r="BX223" i="9"/>
  <c r="BZ222" i="9"/>
  <c r="CA222" i="9" s="1"/>
  <c r="BX222" i="9"/>
  <c r="BZ216" i="9"/>
  <c r="BX216" i="9"/>
  <c r="BY215" i="9"/>
  <c r="BZ214" i="9"/>
  <c r="BX214" i="9"/>
  <c r="BZ213" i="9"/>
  <c r="BX213" i="9"/>
  <c r="BZ212" i="9"/>
  <c r="BX212" i="9"/>
  <c r="BY208" i="9"/>
  <c r="BY168" i="9"/>
  <c r="BY166" i="9"/>
  <c r="BX166" i="9"/>
  <c r="BZ165" i="9"/>
  <c r="BX165" i="9"/>
  <c r="BZ164" i="9"/>
  <c r="BX164" i="9"/>
  <c r="BZ162" i="9"/>
  <c r="BX162" i="9"/>
  <c r="BZ161" i="9"/>
  <c r="BX161" i="9"/>
  <c r="BZ160" i="9"/>
  <c r="BX160" i="9"/>
  <c r="BZ159" i="9"/>
  <c r="BX159" i="9"/>
  <c r="BZ158" i="9"/>
  <c r="BX158" i="9"/>
  <c r="BZ157" i="9"/>
  <c r="BX157" i="9"/>
  <c r="BZ156" i="9"/>
  <c r="BX156" i="9"/>
  <c r="BZ155" i="9"/>
  <c r="BX155" i="9"/>
  <c r="BZ154" i="9"/>
  <c r="BX154" i="9"/>
  <c r="BZ153" i="9"/>
  <c r="BX153" i="9"/>
  <c r="BZ152" i="9"/>
  <c r="BX152" i="9"/>
  <c r="BZ151" i="9"/>
  <c r="BX151" i="9"/>
  <c r="BZ150" i="9"/>
  <c r="BX150" i="9"/>
  <c r="BZ149" i="9"/>
  <c r="BX149" i="9"/>
  <c r="BZ148" i="9"/>
  <c r="BX148" i="9"/>
  <c r="BZ147" i="9"/>
  <c r="BX147" i="9"/>
  <c r="BZ146" i="9"/>
  <c r="BX146" i="9"/>
  <c r="BZ145" i="9"/>
  <c r="BX145" i="9"/>
  <c r="BZ144" i="9"/>
  <c r="BX144" i="9"/>
  <c r="BZ143" i="9"/>
  <c r="BX143" i="9"/>
  <c r="BZ142" i="9"/>
  <c r="BX142" i="9"/>
  <c r="BZ141" i="9"/>
  <c r="BX141" i="9"/>
  <c r="BZ140" i="9"/>
  <c r="BX140" i="9"/>
  <c r="BZ139" i="9"/>
  <c r="BX139" i="9"/>
  <c r="BZ138" i="9"/>
  <c r="BX138" i="9"/>
  <c r="BY137" i="9"/>
  <c r="BZ136" i="9"/>
  <c r="BY136" i="9"/>
  <c r="BX136" i="9"/>
  <c r="BZ123" i="9"/>
  <c r="BY123" i="9"/>
  <c r="BX123" i="9"/>
  <c r="BZ122" i="9"/>
  <c r="BY122" i="9"/>
  <c r="BX122" i="9"/>
  <c r="BZ121" i="9"/>
  <c r="BY121" i="9"/>
  <c r="BX121" i="9"/>
  <c r="BZ120" i="9"/>
  <c r="BY120" i="9"/>
  <c r="BX120" i="9"/>
  <c r="BZ119" i="9"/>
  <c r="BY119" i="9"/>
  <c r="BX119" i="9"/>
  <c r="BZ118" i="9"/>
  <c r="BY118" i="9"/>
  <c r="BX118" i="9"/>
  <c r="BZ117" i="9"/>
  <c r="BY117" i="9"/>
  <c r="BX117" i="9"/>
  <c r="BZ116" i="9"/>
  <c r="BY116" i="9"/>
  <c r="BX116" i="9"/>
  <c r="BZ115" i="9"/>
  <c r="BY115" i="9"/>
  <c r="BX115" i="9"/>
  <c r="BZ114" i="9"/>
  <c r="BY114" i="9"/>
  <c r="BX114" i="9"/>
  <c r="BZ113" i="9"/>
  <c r="BY113" i="9"/>
  <c r="BX113" i="9"/>
  <c r="BZ112" i="9"/>
  <c r="BY112" i="9"/>
  <c r="BX112" i="9"/>
  <c r="BZ111" i="9"/>
  <c r="BY111" i="9"/>
  <c r="BX111" i="9"/>
  <c r="BZ110" i="9"/>
  <c r="BY110" i="9"/>
  <c r="BX110" i="9"/>
  <c r="BZ109" i="9"/>
  <c r="BY109" i="9"/>
  <c r="BX109" i="9"/>
  <c r="BZ108" i="9"/>
  <c r="BY108" i="9"/>
  <c r="BX108" i="9"/>
  <c r="BZ107" i="9"/>
  <c r="BY107" i="9"/>
  <c r="BX107" i="9"/>
  <c r="BZ106" i="9"/>
  <c r="BY106" i="9"/>
  <c r="BX106" i="9"/>
  <c r="BZ105" i="9"/>
  <c r="BY105" i="9"/>
  <c r="BX105" i="9"/>
  <c r="BZ104" i="9"/>
  <c r="BY104" i="9"/>
  <c r="BX104" i="9"/>
  <c r="BZ103" i="9"/>
  <c r="BY103" i="9"/>
  <c r="BX103" i="9"/>
  <c r="BZ102" i="9"/>
  <c r="BY102" i="9"/>
  <c r="BX102" i="9"/>
  <c r="BZ101" i="9"/>
  <c r="BY101" i="9"/>
  <c r="BX101" i="9"/>
  <c r="BZ84" i="9"/>
  <c r="BX84" i="9"/>
  <c r="BZ83" i="9"/>
  <c r="BX83" i="9"/>
  <c r="BZ82" i="9"/>
  <c r="BX82" i="9"/>
  <c r="BZ81" i="9"/>
  <c r="BX81" i="9"/>
  <c r="BZ80" i="9"/>
  <c r="BX80" i="9"/>
  <c r="BZ79" i="9"/>
  <c r="BX79" i="9"/>
  <c r="BZ78" i="9"/>
  <c r="BX78" i="9"/>
  <c r="BZ77" i="9"/>
  <c r="BX77" i="9"/>
  <c r="BZ76" i="9"/>
  <c r="BX76" i="9"/>
  <c r="BZ75" i="9"/>
  <c r="BX75" i="9"/>
  <c r="BZ74" i="9"/>
  <c r="BX74" i="9"/>
  <c r="BZ73" i="9"/>
  <c r="BX73" i="9"/>
  <c r="BZ72" i="9"/>
  <c r="BX72" i="9"/>
  <c r="BZ71" i="9"/>
  <c r="BX71" i="9"/>
  <c r="BZ70" i="9"/>
  <c r="BX70" i="9"/>
  <c r="BZ69" i="9"/>
  <c r="BX69" i="9"/>
  <c r="BZ68" i="9"/>
  <c r="BX68" i="9"/>
  <c r="BZ67" i="9"/>
  <c r="BX67" i="9"/>
  <c r="BZ66" i="9"/>
  <c r="BX66" i="9"/>
  <c r="BZ65" i="9"/>
  <c r="BX65" i="9"/>
  <c r="BY64" i="9"/>
  <c r="BZ63" i="9"/>
  <c r="BY58" i="9"/>
  <c r="BX63" i="9"/>
  <c r="BZ59" i="9"/>
  <c r="BX59" i="9"/>
  <c r="BY48" i="9"/>
  <c r="BX48" i="9"/>
  <c r="BZ47" i="9"/>
  <c r="BX47" i="9"/>
  <c r="BZ46" i="9"/>
  <c r="BX46" i="9"/>
  <c r="BZ45" i="9"/>
  <c r="BX45" i="9"/>
  <c r="BZ44" i="9"/>
  <c r="BX44" i="9"/>
  <c r="BZ43" i="9"/>
  <c r="BX43" i="9"/>
  <c r="BZ42" i="9"/>
  <c r="BX42" i="9"/>
  <c r="BZ41" i="9"/>
  <c r="BX41" i="9"/>
  <c r="BZ40" i="9"/>
  <c r="BX40" i="9"/>
  <c r="BZ39" i="9"/>
  <c r="BX39" i="9"/>
  <c r="BY38" i="9"/>
  <c r="BZ37" i="9"/>
  <c r="BY37" i="9"/>
  <c r="BX37" i="9"/>
  <c r="BZ36" i="9"/>
  <c r="BY36" i="9"/>
  <c r="BZ35" i="9"/>
  <c r="BY35" i="9"/>
  <c r="BX35" i="9"/>
  <c r="BZ33" i="9"/>
  <c r="BY33" i="9"/>
  <c r="BX33" i="9"/>
  <c r="BZ32" i="9"/>
  <c r="BY32" i="9"/>
  <c r="BX32" i="9"/>
  <c r="BZ31" i="9"/>
  <c r="BY31" i="9"/>
  <c r="BX31" i="9"/>
  <c r="BZ30" i="9"/>
  <c r="BY30" i="9"/>
  <c r="BX30" i="9"/>
  <c r="BZ29" i="9"/>
  <c r="BY29" i="9"/>
  <c r="BX29" i="9"/>
  <c r="BZ28" i="9"/>
  <c r="BY28" i="9"/>
  <c r="BX28" i="9"/>
  <c r="BZ27" i="9"/>
  <c r="BY27" i="9"/>
  <c r="BX27" i="9"/>
  <c r="BZ26" i="9"/>
  <c r="BY26" i="9"/>
  <c r="BX26" i="9"/>
  <c r="BZ25" i="9"/>
  <c r="BY25" i="9"/>
  <c r="BX25" i="9"/>
  <c r="BZ24" i="9"/>
  <c r="BY24" i="9"/>
  <c r="BX24" i="9"/>
  <c r="BZ23" i="9"/>
  <c r="BY23" i="9"/>
  <c r="BX23" i="9"/>
  <c r="BZ22" i="9"/>
  <c r="BY22" i="9"/>
  <c r="BX22" i="9"/>
  <c r="BZ21" i="9"/>
  <c r="BY21" i="9"/>
  <c r="BX21" i="9"/>
  <c r="BZ20" i="9"/>
  <c r="BY20" i="9"/>
  <c r="BX20" i="9"/>
  <c r="BZ19" i="9"/>
  <c r="BY19" i="9"/>
  <c r="BX19" i="9"/>
  <c r="BZ18" i="9"/>
  <c r="BY18" i="9"/>
  <c r="BX18" i="9"/>
  <c r="BZ17" i="9"/>
  <c r="BY17" i="9"/>
  <c r="BX17" i="9"/>
  <c r="BZ16" i="9"/>
  <c r="BY16" i="9"/>
  <c r="BX16" i="9"/>
  <c r="BZ15" i="9"/>
  <c r="BY15" i="9"/>
  <c r="BX15" i="9"/>
  <c r="BZ14" i="9"/>
  <c r="BY14" i="9"/>
  <c r="BX14" i="9"/>
  <c r="BZ13" i="9"/>
  <c r="BY13" i="9"/>
  <c r="BX13" i="9"/>
  <c r="BY12" i="9"/>
  <c r="BX12" i="9"/>
  <c r="BF690" i="9"/>
  <c r="BE690" i="9"/>
  <c r="BD690" i="9"/>
  <c r="BF689" i="9"/>
  <c r="BE689" i="9"/>
  <c r="BD689" i="9"/>
  <c r="BF685" i="9"/>
  <c r="BE685" i="9"/>
  <c r="BD685" i="9"/>
  <c r="BF684" i="9"/>
  <c r="BE684" i="9"/>
  <c r="BD684" i="9"/>
  <c r="BF680" i="9"/>
  <c r="BE680" i="9"/>
  <c r="BD680" i="9"/>
  <c r="BF679" i="9"/>
  <c r="BE679" i="9"/>
  <c r="BD679" i="9"/>
  <c r="BF678" i="9"/>
  <c r="BE678" i="9"/>
  <c r="BD678" i="9"/>
  <c r="BF677" i="9"/>
  <c r="BE677" i="9"/>
  <c r="BD677" i="9"/>
  <c r="BF676" i="9"/>
  <c r="BE676" i="9"/>
  <c r="BD676" i="9"/>
  <c r="BF675" i="9"/>
  <c r="BE675" i="9"/>
  <c r="BD675" i="9"/>
  <c r="BF674" i="9"/>
  <c r="BE674" i="9"/>
  <c r="BD674" i="9"/>
  <c r="BF673" i="9"/>
  <c r="BE673" i="9"/>
  <c r="BD673" i="9"/>
  <c r="BE659" i="9"/>
  <c r="BD659" i="9"/>
  <c r="BF658" i="9"/>
  <c r="BD658" i="9"/>
  <c r="BF652" i="9"/>
  <c r="BD652" i="9"/>
  <c r="BE651" i="9"/>
  <c r="BF650" i="9"/>
  <c r="BD650" i="9"/>
  <c r="BF649" i="9"/>
  <c r="BD649" i="9"/>
  <c r="BE648" i="9"/>
  <c r="BE632" i="9"/>
  <c r="BD632" i="9"/>
  <c r="BF631" i="9"/>
  <c r="BD631" i="9"/>
  <c r="BF630" i="9"/>
  <c r="BD630" i="9"/>
  <c r="BF629" i="9"/>
  <c r="BD629" i="9"/>
  <c r="BE628" i="9"/>
  <c r="BE614" i="9"/>
  <c r="BD614" i="9"/>
  <c r="BF613" i="9"/>
  <c r="BD613" i="9"/>
  <c r="BF607" i="9"/>
  <c r="BD607" i="9"/>
  <c r="BE606" i="9"/>
  <c r="BF605" i="9"/>
  <c r="BD605" i="9"/>
  <c r="BF602" i="9"/>
  <c r="BD602" i="9"/>
  <c r="BE601" i="9"/>
  <c r="BE586" i="9"/>
  <c r="BD586" i="9"/>
  <c r="BE581" i="9"/>
  <c r="BD581" i="9"/>
  <c r="BE576" i="9"/>
  <c r="BD576" i="9"/>
  <c r="BF575" i="9"/>
  <c r="BD575" i="9"/>
  <c r="BF573" i="9"/>
  <c r="BD573" i="9"/>
  <c r="BF572" i="9"/>
  <c r="BD572" i="9"/>
  <c r="BE571" i="9"/>
  <c r="BF570" i="9"/>
  <c r="BE570" i="9"/>
  <c r="BD570" i="9"/>
  <c r="BF569" i="9"/>
  <c r="BE569" i="9"/>
  <c r="BD569" i="9"/>
  <c r="BF568" i="9"/>
  <c r="BE568" i="9"/>
  <c r="BD568" i="9"/>
  <c r="BE549" i="9"/>
  <c r="BD549" i="9"/>
  <c r="BF548" i="9"/>
  <c r="BD548" i="9"/>
  <c r="BF542" i="9"/>
  <c r="BD542" i="9"/>
  <c r="BE541" i="9"/>
  <c r="BE526" i="9"/>
  <c r="BD526" i="9"/>
  <c r="BF525" i="9"/>
  <c r="BE525" i="9"/>
  <c r="BE523" i="9" s="1"/>
  <c r="BD525" i="9"/>
  <c r="BD523" i="9" s="1"/>
  <c r="BF522" i="9"/>
  <c r="BD522" i="9"/>
  <c r="BF521" i="9"/>
  <c r="BD521" i="9"/>
  <c r="BE520" i="9"/>
  <c r="BE504" i="9"/>
  <c r="BD504" i="9"/>
  <c r="BF503" i="9"/>
  <c r="BD503" i="9"/>
  <c r="BF497" i="9"/>
  <c r="BD497" i="9"/>
  <c r="BE496" i="9"/>
  <c r="BE481" i="9"/>
  <c r="BF480" i="9"/>
  <c r="BE480" i="9"/>
  <c r="BE478" i="9" s="1"/>
  <c r="BD480" i="9"/>
  <c r="BD478" i="9" s="1"/>
  <c r="BF477" i="9"/>
  <c r="BD477" i="9"/>
  <c r="BF476" i="9"/>
  <c r="BD476" i="9"/>
  <c r="BE475" i="9"/>
  <c r="BE459" i="9"/>
  <c r="BD459" i="9"/>
  <c r="BF458" i="9"/>
  <c r="BD458" i="9"/>
  <c r="BF452" i="9"/>
  <c r="BD452" i="9"/>
  <c r="BE451" i="9"/>
  <c r="BE436" i="9"/>
  <c r="BD436" i="9"/>
  <c r="BF435" i="9"/>
  <c r="BE435" i="9"/>
  <c r="BE431" i="9" s="1"/>
  <c r="BD435" i="9"/>
  <c r="BD431" i="9" s="1"/>
  <c r="BF430" i="9"/>
  <c r="BD430" i="9"/>
  <c r="BF429" i="9"/>
  <c r="BD429" i="9"/>
  <c r="BE428" i="9"/>
  <c r="BE412" i="9"/>
  <c r="BD412" i="9"/>
  <c r="BF411" i="9"/>
  <c r="BD411" i="9"/>
  <c r="BF405" i="9"/>
  <c r="BD405" i="9"/>
  <c r="BE404" i="9"/>
  <c r="BE376" i="9"/>
  <c r="BD376" i="9"/>
  <c r="BF375" i="9"/>
  <c r="BE375" i="9"/>
  <c r="BE372" i="9" s="1"/>
  <c r="BD375" i="9"/>
  <c r="BD372" i="9" s="1"/>
  <c r="BF371" i="9"/>
  <c r="BD371" i="9"/>
  <c r="BF370" i="9"/>
  <c r="BD370" i="9"/>
  <c r="BE369" i="9"/>
  <c r="BE353" i="9"/>
  <c r="BD353" i="9"/>
  <c r="BF352" i="9"/>
  <c r="BD352" i="9"/>
  <c r="BF346" i="9"/>
  <c r="BD346" i="9"/>
  <c r="BE345" i="9"/>
  <c r="BE330" i="9"/>
  <c r="BD330" i="9"/>
  <c r="BF329" i="9"/>
  <c r="BE329" i="9"/>
  <c r="BE327" i="9" s="1"/>
  <c r="BD329" i="9"/>
  <c r="BD327" i="9" s="1"/>
  <c r="BF326" i="9"/>
  <c r="BD326" i="9"/>
  <c r="BF325" i="9"/>
  <c r="BD325" i="9"/>
  <c r="BE324" i="9"/>
  <c r="BF323" i="9"/>
  <c r="BE323" i="9"/>
  <c r="BD323" i="9"/>
  <c r="BF322" i="9"/>
  <c r="BE322" i="9"/>
  <c r="BD322" i="9"/>
  <c r="BX100" i="9" l="1"/>
  <c r="BD369" i="9"/>
  <c r="BD345" i="9"/>
  <c r="BF345" i="9" s="1"/>
  <c r="BD601" i="9"/>
  <c r="BF601" i="9" s="1"/>
  <c r="BD672" i="9"/>
  <c r="BD671" i="9" s="1"/>
  <c r="BD683" i="9"/>
  <c r="BD682" i="9" s="1"/>
  <c r="BE304" i="9"/>
  <c r="BE302" i="9" s="1"/>
  <c r="BE301" i="9" s="1"/>
  <c r="BE300" i="9" s="1"/>
  <c r="BE299" i="9" s="1"/>
  <c r="BE298" i="9" s="1"/>
  <c r="EC87" i="9"/>
  <c r="EB86" i="9"/>
  <c r="EC319" i="9"/>
  <c r="DN235" i="9"/>
  <c r="DO235" i="9" s="1"/>
  <c r="DN261" i="9"/>
  <c r="DO261" i="9" s="1"/>
  <c r="DL58" i="9"/>
  <c r="DO436" i="9"/>
  <c r="DO606" i="9"/>
  <c r="DO137" i="9"/>
  <c r="DO496" i="9"/>
  <c r="DM320" i="9"/>
  <c r="DO523" i="9"/>
  <c r="DO366" i="9"/>
  <c r="DO549" i="9"/>
  <c r="DO208" i="9"/>
  <c r="DO541" i="9"/>
  <c r="DO166" i="9"/>
  <c r="DM292" i="9"/>
  <c r="DO425" i="9"/>
  <c r="DO34" i="9"/>
  <c r="DO242" i="9"/>
  <c r="DO293" i="9"/>
  <c r="DO314" i="9"/>
  <c r="DO451" i="9"/>
  <c r="DO562" i="9"/>
  <c r="DO567" i="9"/>
  <c r="DO659" i="9"/>
  <c r="DO526" i="9"/>
  <c r="BZ261" i="9"/>
  <c r="DO297" i="9"/>
  <c r="DM304" i="9"/>
  <c r="DM671" i="9"/>
  <c r="DO236" i="9"/>
  <c r="DM269" i="9"/>
  <c r="DO353" i="9"/>
  <c r="DO459" i="9"/>
  <c r="DO475" i="9"/>
  <c r="DO478" i="9"/>
  <c r="DO504" i="9"/>
  <c r="DO586" i="9"/>
  <c r="DM682" i="9"/>
  <c r="DN38" i="9"/>
  <c r="DO38" i="9" s="1"/>
  <c r="DM281" i="9"/>
  <c r="DM471" i="9"/>
  <c r="DM516" i="9"/>
  <c r="BF330" i="9"/>
  <c r="DN48" i="9"/>
  <c r="DO48" i="9" s="1"/>
  <c r="DO431" i="9"/>
  <c r="DO309" i="9"/>
  <c r="DO345" i="9"/>
  <c r="DO428" i="9"/>
  <c r="DO571" i="9"/>
  <c r="DO576" i="9"/>
  <c r="DO601" i="9"/>
  <c r="DO648" i="9"/>
  <c r="DL292" i="9"/>
  <c r="DO324" i="9"/>
  <c r="DO330" i="9"/>
  <c r="DO412" i="9"/>
  <c r="DO481" i="9"/>
  <c r="DO581" i="9"/>
  <c r="DO614" i="9"/>
  <c r="DO288" i="9"/>
  <c r="DO327" i="9"/>
  <c r="DO520" i="9"/>
  <c r="DL320" i="9"/>
  <c r="DL365" i="9"/>
  <c r="DL281" i="9"/>
  <c r="DL516" i="9"/>
  <c r="DL471" i="9"/>
  <c r="DL304" i="9"/>
  <c r="DL424" i="9"/>
  <c r="DO262" i="9"/>
  <c r="DO300" i="9"/>
  <c r="DL561" i="9"/>
  <c r="DL682" i="9"/>
  <c r="DO628" i="9"/>
  <c r="DL671" i="9"/>
  <c r="BX472" i="9"/>
  <c r="BX451" i="9"/>
  <c r="BZ451" i="9" s="1"/>
  <c r="BX11" i="9"/>
  <c r="BF478" i="9"/>
  <c r="BX571" i="9"/>
  <c r="BZ571" i="9" s="1"/>
  <c r="BD472" i="9"/>
  <c r="BD606" i="9"/>
  <c r="BF606" i="9" s="1"/>
  <c r="BX324" i="9"/>
  <c r="BZ324" i="9" s="1"/>
  <c r="BE683" i="9"/>
  <c r="BE682" i="9" s="1"/>
  <c r="BZ166" i="9"/>
  <c r="BZ327" i="9"/>
  <c r="BY425" i="9"/>
  <c r="BY424" i="9" s="1"/>
  <c r="BZ504" i="9"/>
  <c r="BD404" i="9"/>
  <c r="BF404" i="9" s="1"/>
  <c r="BF412" i="9"/>
  <c r="BD475" i="9"/>
  <c r="BF475" i="9" s="1"/>
  <c r="BE517" i="9"/>
  <c r="BE516" i="9" s="1"/>
  <c r="BX369" i="9"/>
  <c r="BZ369" i="9" s="1"/>
  <c r="BX520" i="9"/>
  <c r="BZ520" i="9" s="1"/>
  <c r="BD324" i="9"/>
  <c r="BF324" i="9" s="1"/>
  <c r="BY517" i="9"/>
  <c r="BY516" i="9" s="1"/>
  <c r="BE321" i="9"/>
  <c r="BE320" i="9" s="1"/>
  <c r="BF353" i="9"/>
  <c r="BF481" i="9"/>
  <c r="BF549" i="9"/>
  <c r="BX683" i="9"/>
  <c r="BX682" i="9" s="1"/>
  <c r="BD541" i="9"/>
  <c r="BF541" i="9" s="1"/>
  <c r="BY282" i="9"/>
  <c r="BY281" i="9" s="1"/>
  <c r="BY321" i="9"/>
  <c r="BY320" i="9" s="1"/>
  <c r="BX517" i="9"/>
  <c r="BD366" i="9"/>
  <c r="BE425" i="9"/>
  <c r="BE424" i="9" s="1"/>
  <c r="BE567" i="9"/>
  <c r="BF632" i="9"/>
  <c r="BD651" i="9"/>
  <c r="BF651" i="9" s="1"/>
  <c r="BZ239" i="9"/>
  <c r="BZ48" i="9"/>
  <c r="BX345" i="9"/>
  <c r="BZ345" i="9" s="1"/>
  <c r="BX428" i="9"/>
  <c r="BZ428" i="9" s="1"/>
  <c r="BZ459" i="9"/>
  <c r="BY567" i="9"/>
  <c r="BX648" i="9"/>
  <c r="BZ648" i="9" s="1"/>
  <c r="BX58" i="9"/>
  <c r="BZ58" i="9" s="1"/>
  <c r="BY235" i="9"/>
  <c r="BY305" i="9"/>
  <c r="BY304" i="9" s="1"/>
  <c r="BX321" i="9"/>
  <c r="BX496" i="9"/>
  <c r="BZ496" i="9" s="1"/>
  <c r="BX541" i="9"/>
  <c r="BZ541" i="9" s="1"/>
  <c r="BX628" i="9"/>
  <c r="BX651" i="9"/>
  <c r="BZ651" i="9" s="1"/>
  <c r="BZ659" i="9"/>
  <c r="BF431" i="9"/>
  <c r="BF523" i="9"/>
  <c r="BF369" i="9"/>
  <c r="BF376" i="9"/>
  <c r="BF459" i="9"/>
  <c r="BD562" i="9"/>
  <c r="BF436" i="9"/>
  <c r="BD496" i="9"/>
  <c r="BF496" i="9" s="1"/>
  <c r="BF504" i="9"/>
  <c r="BD571" i="9"/>
  <c r="BF571" i="9" s="1"/>
  <c r="BF576" i="9"/>
  <c r="BF586" i="9"/>
  <c r="BD648" i="9"/>
  <c r="BF648" i="9" s="1"/>
  <c r="BZ223" i="9"/>
  <c r="BZ249" i="9"/>
  <c r="BZ262" i="9"/>
  <c r="BX425" i="9"/>
  <c r="BX34" i="9"/>
  <c r="BX137" i="9"/>
  <c r="BZ137" i="9" s="1"/>
  <c r="BX208" i="9"/>
  <c r="BZ208" i="9" s="1"/>
  <c r="BZ314" i="9"/>
  <c r="BX567" i="9"/>
  <c r="BX88" i="9"/>
  <c r="BZ168" i="9"/>
  <c r="BZ412" i="9"/>
  <c r="BY472" i="9"/>
  <c r="BY471" i="9" s="1"/>
  <c r="BZ478" i="9"/>
  <c r="BZ576" i="9"/>
  <c r="BZ614" i="9"/>
  <c r="BE562" i="9"/>
  <c r="BF526" i="9"/>
  <c r="BD425" i="9"/>
  <c r="BD520" i="9"/>
  <c r="BF520" i="9" s="1"/>
  <c r="BE672" i="9"/>
  <c r="BE671" i="9" s="1"/>
  <c r="BF327" i="9"/>
  <c r="BE366" i="9"/>
  <c r="BE365" i="9" s="1"/>
  <c r="BD428" i="9"/>
  <c r="BF428" i="9" s="1"/>
  <c r="BD451" i="9"/>
  <c r="BF451" i="9" s="1"/>
  <c r="BE472" i="9"/>
  <c r="BE471" i="9" s="1"/>
  <c r="BD567" i="9"/>
  <c r="BF581" i="9"/>
  <c r="BF614" i="9"/>
  <c r="BD628" i="9"/>
  <c r="BF628" i="9" s="1"/>
  <c r="BF659" i="9"/>
  <c r="BZ300" i="9"/>
  <c r="BX292" i="9"/>
  <c r="BY11" i="9"/>
  <c r="BX64" i="9"/>
  <c r="BZ64" i="9" s="1"/>
  <c r="BY34" i="9"/>
  <c r="BZ523" i="9"/>
  <c r="BY88" i="9"/>
  <c r="BX215" i="9"/>
  <c r="BZ215" i="9" s="1"/>
  <c r="BX242" i="9"/>
  <c r="BX235" i="9" s="1"/>
  <c r="BX288" i="9"/>
  <c r="BZ288" i="9" s="1"/>
  <c r="BX309" i="9"/>
  <c r="BZ309" i="9" s="1"/>
  <c r="BX475" i="9"/>
  <c r="BZ475" i="9" s="1"/>
  <c r="BX606" i="9"/>
  <c r="BZ606" i="9" s="1"/>
  <c r="BY100" i="9"/>
  <c r="BY292" i="9"/>
  <c r="BX366" i="9"/>
  <c r="BY366" i="9"/>
  <c r="BY365" i="9" s="1"/>
  <c r="BZ372" i="9"/>
  <c r="BX404" i="9"/>
  <c r="BZ404" i="9" s="1"/>
  <c r="BX562" i="9"/>
  <c r="BX601" i="9"/>
  <c r="BZ601" i="9" s="1"/>
  <c r="BY672" i="9"/>
  <c r="BY671" i="9" s="1"/>
  <c r="BY683" i="9"/>
  <c r="BY682" i="9" s="1"/>
  <c r="BZ236" i="9"/>
  <c r="BX270" i="9"/>
  <c r="BX269" i="9" s="1"/>
  <c r="BY270" i="9"/>
  <c r="BY269" i="9" s="1"/>
  <c r="BX282" i="9"/>
  <c r="BZ293" i="9"/>
  <c r="BX305" i="9"/>
  <c r="BZ353" i="9"/>
  <c r="BZ431" i="9"/>
  <c r="BZ549" i="9"/>
  <c r="BY562" i="9"/>
  <c r="BZ581" i="9"/>
  <c r="BX672" i="9"/>
  <c r="BX671" i="9" s="1"/>
  <c r="BX38" i="9"/>
  <c r="BZ38" i="9" s="1"/>
  <c r="BD517" i="9"/>
  <c r="BF372" i="9"/>
  <c r="BD321" i="9"/>
  <c r="CC683" i="9"/>
  <c r="CC684" i="9"/>
  <c r="CC685" i="9"/>
  <c r="CC672" i="9"/>
  <c r="CC673" i="9"/>
  <c r="CC674" i="9"/>
  <c r="CC675" i="9"/>
  <c r="CC676" i="9"/>
  <c r="CC677" i="9"/>
  <c r="CC678" i="9"/>
  <c r="CC679" i="9"/>
  <c r="CC680" i="9"/>
  <c r="CC628" i="9"/>
  <c r="CC629" i="9"/>
  <c r="CC630" i="9"/>
  <c r="CC631" i="9"/>
  <c r="CC632" i="9"/>
  <c r="CC633" i="9"/>
  <c r="CC634" i="9"/>
  <c r="CC635" i="9"/>
  <c r="CC636" i="9"/>
  <c r="CC637" i="9"/>
  <c r="CC638" i="9"/>
  <c r="CC639" i="9"/>
  <c r="CC640" i="9"/>
  <c r="CC641" i="9"/>
  <c r="CC642" i="9"/>
  <c r="CC643" i="9"/>
  <c r="CC647" i="9"/>
  <c r="CC648" i="9"/>
  <c r="CC649" i="9"/>
  <c r="CC650" i="9"/>
  <c r="CC651" i="9"/>
  <c r="CC652" i="9"/>
  <c r="CC653" i="9"/>
  <c r="CC654" i="9"/>
  <c r="CC655" i="9"/>
  <c r="CC656" i="9"/>
  <c r="CC657" i="9"/>
  <c r="CC658" i="9"/>
  <c r="CC659" i="9"/>
  <c r="CC660" i="9"/>
  <c r="CC661" i="9"/>
  <c r="CC662" i="9"/>
  <c r="CC663" i="9"/>
  <c r="CC664" i="9"/>
  <c r="CC665" i="9"/>
  <c r="CC666" i="9"/>
  <c r="CC667" i="9"/>
  <c r="CC668" i="9"/>
  <c r="CC669" i="9"/>
  <c r="CC562" i="9"/>
  <c r="CC563" i="9"/>
  <c r="CC564" i="9"/>
  <c r="CC565" i="9"/>
  <c r="CC566" i="9"/>
  <c r="CC567" i="9"/>
  <c r="CC568" i="9"/>
  <c r="CC569" i="9"/>
  <c r="CC570" i="9"/>
  <c r="CC571" i="9"/>
  <c r="CC572" i="9"/>
  <c r="CC573" i="9"/>
  <c r="CC574" i="9"/>
  <c r="CC575" i="9"/>
  <c r="CC576" i="9"/>
  <c r="CC577" i="9"/>
  <c r="CC578" i="9"/>
  <c r="CC579" i="9"/>
  <c r="CC580" i="9"/>
  <c r="CC581" i="9"/>
  <c r="CC582" i="9"/>
  <c r="CC583" i="9"/>
  <c r="CC584" i="9"/>
  <c r="CC585" i="9"/>
  <c r="CC586" i="9"/>
  <c r="CC587" i="9"/>
  <c r="CC588" i="9"/>
  <c r="CC589" i="9"/>
  <c r="CC590" i="9"/>
  <c r="CC591" i="9"/>
  <c r="CC592" i="9"/>
  <c r="CC593" i="9"/>
  <c r="CC594" i="9"/>
  <c r="CC595" i="9"/>
  <c r="CC596" i="9"/>
  <c r="CC597" i="9"/>
  <c r="CC600" i="9"/>
  <c r="CC601" i="9"/>
  <c r="CC602" i="9"/>
  <c r="CC603" i="9"/>
  <c r="CC604" i="9"/>
  <c r="CC605" i="9"/>
  <c r="CC606" i="9"/>
  <c r="CC607" i="9"/>
  <c r="CC608" i="9"/>
  <c r="CC609" i="9"/>
  <c r="CC610" i="9"/>
  <c r="CC611" i="9"/>
  <c r="CC612" i="9"/>
  <c r="CC613" i="9"/>
  <c r="CC614" i="9"/>
  <c r="CC615" i="9"/>
  <c r="CC616" i="9"/>
  <c r="CC617" i="9"/>
  <c r="CC618" i="9"/>
  <c r="CC619" i="9"/>
  <c r="CC620" i="9"/>
  <c r="CC621" i="9"/>
  <c r="CC622" i="9"/>
  <c r="CC623" i="9"/>
  <c r="CC624" i="9"/>
  <c r="CC517" i="9"/>
  <c r="CC518" i="9"/>
  <c r="CC519" i="9"/>
  <c r="CC520" i="9"/>
  <c r="CC521" i="9"/>
  <c r="CC522" i="9"/>
  <c r="CC523" i="9"/>
  <c r="CC524" i="9"/>
  <c r="CC525" i="9"/>
  <c r="CC526" i="9"/>
  <c r="CC527" i="9"/>
  <c r="CC528" i="9"/>
  <c r="CC529" i="9"/>
  <c r="CC530" i="9"/>
  <c r="CC531" i="9"/>
  <c r="CC532" i="9"/>
  <c r="CC533" i="9"/>
  <c r="CC534" i="9"/>
  <c r="CC535" i="9"/>
  <c r="CC536" i="9"/>
  <c r="CC537" i="9"/>
  <c r="CC540" i="9"/>
  <c r="CC541" i="9"/>
  <c r="CC542" i="9"/>
  <c r="CC543" i="9"/>
  <c r="CC544" i="9"/>
  <c r="CC545" i="9"/>
  <c r="CC546" i="9"/>
  <c r="CC547" i="9"/>
  <c r="CC548" i="9"/>
  <c r="CC549" i="9"/>
  <c r="CC550" i="9"/>
  <c r="CC551" i="9"/>
  <c r="CC552" i="9"/>
  <c r="CC553" i="9"/>
  <c r="CC554" i="9"/>
  <c r="CC555" i="9"/>
  <c r="CC556" i="9"/>
  <c r="CC557" i="9"/>
  <c r="CC558" i="9"/>
  <c r="CC559" i="9"/>
  <c r="CC472" i="9"/>
  <c r="CC473" i="9"/>
  <c r="CC474" i="9"/>
  <c r="CC475" i="9"/>
  <c r="CC476" i="9"/>
  <c r="CC477" i="9"/>
  <c r="CC478" i="9"/>
  <c r="CC479" i="9"/>
  <c r="CC480" i="9"/>
  <c r="CC481" i="9"/>
  <c r="CC482" i="9"/>
  <c r="CC483" i="9"/>
  <c r="CC484" i="9"/>
  <c r="CC485" i="9"/>
  <c r="CC486" i="9"/>
  <c r="CC487" i="9"/>
  <c r="CC488" i="9"/>
  <c r="CC489" i="9"/>
  <c r="CC490" i="9"/>
  <c r="CC491" i="9"/>
  <c r="CC492" i="9"/>
  <c r="CC495" i="9"/>
  <c r="CC496" i="9"/>
  <c r="CC497" i="9"/>
  <c r="CC498" i="9"/>
  <c r="CC499" i="9"/>
  <c r="CC500" i="9"/>
  <c r="CC501" i="9"/>
  <c r="CC502" i="9"/>
  <c r="CC503" i="9"/>
  <c r="CC504" i="9"/>
  <c r="CC505" i="9"/>
  <c r="CC506" i="9"/>
  <c r="CC507" i="9"/>
  <c r="CC508" i="9"/>
  <c r="CC509" i="9"/>
  <c r="CC510" i="9"/>
  <c r="CC511" i="9"/>
  <c r="CC512" i="9"/>
  <c r="CC513" i="9"/>
  <c r="CC514" i="9"/>
  <c r="CC425" i="9"/>
  <c r="CC426" i="9"/>
  <c r="CC427" i="9"/>
  <c r="CC428" i="9"/>
  <c r="CC429" i="9"/>
  <c r="CC430" i="9"/>
  <c r="CC431" i="9"/>
  <c r="CC432" i="9"/>
  <c r="CC433" i="9"/>
  <c r="CC434" i="9"/>
  <c r="CC435" i="9"/>
  <c r="CC436" i="9"/>
  <c r="CC437" i="9"/>
  <c r="CC438" i="9"/>
  <c r="CC439" i="9"/>
  <c r="CC440" i="9"/>
  <c r="CC441" i="9"/>
  <c r="CC442" i="9"/>
  <c r="CC443" i="9"/>
  <c r="CC444" i="9"/>
  <c r="CC445" i="9"/>
  <c r="CC446" i="9"/>
  <c r="CC447" i="9"/>
  <c r="CC450" i="9"/>
  <c r="CC451" i="9"/>
  <c r="CC452" i="9"/>
  <c r="CC453" i="9"/>
  <c r="CC454" i="9"/>
  <c r="CC455" i="9"/>
  <c r="CC456" i="9"/>
  <c r="CC457" i="9"/>
  <c r="CC458" i="9"/>
  <c r="CC459" i="9"/>
  <c r="CC460" i="9"/>
  <c r="CC461" i="9"/>
  <c r="CC462" i="9"/>
  <c r="CC463" i="9"/>
  <c r="CC464" i="9"/>
  <c r="CC465" i="9"/>
  <c r="CC466" i="9"/>
  <c r="CC467" i="9"/>
  <c r="CC468" i="9"/>
  <c r="CC469" i="9"/>
  <c r="CC366" i="9"/>
  <c r="CC367" i="9"/>
  <c r="CC368" i="9"/>
  <c r="CC369" i="9"/>
  <c r="CC370" i="9"/>
  <c r="CC371" i="9"/>
  <c r="CC372" i="9"/>
  <c r="CC373" i="9"/>
  <c r="CC374" i="9"/>
  <c r="CC375" i="9"/>
  <c r="CC376" i="9"/>
  <c r="CC377" i="9"/>
  <c r="CC378" i="9"/>
  <c r="CC379" i="9"/>
  <c r="CC380" i="9"/>
  <c r="CC381" i="9"/>
  <c r="CC382" i="9"/>
  <c r="CC383" i="9"/>
  <c r="CC384" i="9"/>
  <c r="CC385" i="9"/>
  <c r="CC386" i="9"/>
  <c r="CC387" i="9"/>
  <c r="CC388" i="9"/>
  <c r="CC389" i="9"/>
  <c r="CC390" i="9"/>
  <c r="CC391" i="9"/>
  <c r="CC392" i="9"/>
  <c r="CC393" i="9"/>
  <c r="CC394" i="9"/>
  <c r="CC395" i="9"/>
  <c r="CC396" i="9"/>
  <c r="CC397" i="9"/>
  <c r="CC398" i="9"/>
  <c r="CC399" i="9"/>
  <c r="CC403" i="9"/>
  <c r="CC404" i="9"/>
  <c r="CC405" i="9"/>
  <c r="CC406" i="9"/>
  <c r="CC407" i="9"/>
  <c r="CC408" i="9"/>
  <c r="CC409" i="9"/>
  <c r="CC410" i="9"/>
  <c r="CC411" i="9"/>
  <c r="CC412" i="9"/>
  <c r="CC413" i="9"/>
  <c r="CC414" i="9"/>
  <c r="CC415" i="9"/>
  <c r="CC416" i="9"/>
  <c r="CC417" i="9"/>
  <c r="CC418" i="9"/>
  <c r="CC419" i="9"/>
  <c r="CC420" i="9"/>
  <c r="CC421" i="9"/>
  <c r="CC422" i="9"/>
  <c r="CC321" i="9"/>
  <c r="CC322" i="9"/>
  <c r="CC323" i="9"/>
  <c r="CC324" i="9"/>
  <c r="CC325" i="9"/>
  <c r="CC326" i="9"/>
  <c r="CC327" i="9"/>
  <c r="CC328" i="9"/>
  <c r="CC329" i="9"/>
  <c r="CC330" i="9"/>
  <c r="CC331" i="9"/>
  <c r="CC332" i="9"/>
  <c r="CC333" i="9"/>
  <c r="CC334" i="9"/>
  <c r="CC335" i="9"/>
  <c r="CC336" i="9"/>
  <c r="CC337" i="9"/>
  <c r="CC338" i="9"/>
  <c r="CC339" i="9"/>
  <c r="CC340" i="9"/>
  <c r="CC341" i="9"/>
  <c r="CC344" i="9"/>
  <c r="CC345" i="9"/>
  <c r="CC346" i="9"/>
  <c r="CC347" i="9"/>
  <c r="CC348" i="9"/>
  <c r="CC349" i="9"/>
  <c r="CC350" i="9"/>
  <c r="CC351" i="9"/>
  <c r="CC352" i="9"/>
  <c r="CC353" i="9"/>
  <c r="CC354" i="9"/>
  <c r="CC355" i="9"/>
  <c r="CC356" i="9"/>
  <c r="CC357" i="9"/>
  <c r="CC358" i="9"/>
  <c r="CC359" i="9"/>
  <c r="CC360" i="9"/>
  <c r="CC361" i="9"/>
  <c r="CC362" i="9"/>
  <c r="CC363" i="9"/>
  <c r="CC305" i="9"/>
  <c r="CC306" i="9"/>
  <c r="CC307" i="9"/>
  <c r="CC308" i="9"/>
  <c r="CC309" i="9"/>
  <c r="CC310" i="9"/>
  <c r="CC311" i="9"/>
  <c r="CC312" i="9"/>
  <c r="CC313" i="9"/>
  <c r="CC314" i="9"/>
  <c r="CC315" i="9"/>
  <c r="CC316" i="9"/>
  <c r="CC293" i="9"/>
  <c r="CC294" i="9"/>
  <c r="CC295" i="9"/>
  <c r="CC296" i="9"/>
  <c r="CC297" i="9"/>
  <c r="CC298" i="9"/>
  <c r="CC299" i="9"/>
  <c r="CC300" i="9"/>
  <c r="CC301" i="9"/>
  <c r="CC302" i="9"/>
  <c r="CC282" i="9"/>
  <c r="CC283" i="9"/>
  <c r="CC284" i="9"/>
  <c r="CC285" i="9"/>
  <c r="CC286" i="9"/>
  <c r="CC287" i="9"/>
  <c r="CC288" i="9"/>
  <c r="CC289" i="9"/>
  <c r="CC290" i="9"/>
  <c r="CC270" i="9"/>
  <c r="CC271" i="9"/>
  <c r="CC272" i="9"/>
  <c r="CC273" i="9"/>
  <c r="CC274" i="9"/>
  <c r="CC275" i="9"/>
  <c r="CC276" i="9"/>
  <c r="CC277" i="9"/>
  <c r="CC278" i="9"/>
  <c r="CC279" i="9"/>
  <c r="CC262" i="9"/>
  <c r="CC263" i="9"/>
  <c r="CC264" i="9"/>
  <c r="CC265" i="9"/>
  <c r="CC266" i="9"/>
  <c r="CC267" i="9"/>
  <c r="CC236" i="9"/>
  <c r="CC237" i="9"/>
  <c r="CC238" i="9"/>
  <c r="CC239" i="9"/>
  <c r="CC240" i="9"/>
  <c r="CC241" i="9"/>
  <c r="CC242" i="9"/>
  <c r="CC243" i="9"/>
  <c r="CC244" i="9"/>
  <c r="CC245" i="9"/>
  <c r="CC246" i="9"/>
  <c r="CC247" i="9"/>
  <c r="CC248" i="9"/>
  <c r="CC249" i="9"/>
  <c r="CC250" i="9"/>
  <c r="CC251" i="9"/>
  <c r="CC252" i="9"/>
  <c r="CC253" i="9"/>
  <c r="CC254" i="9"/>
  <c r="CC255" i="9"/>
  <c r="CC256" i="9"/>
  <c r="CC257" i="9"/>
  <c r="CC258" i="9"/>
  <c r="CC259" i="9"/>
  <c r="CC88" i="9"/>
  <c r="CC89" i="9"/>
  <c r="CC90" i="9"/>
  <c r="CC91" i="9"/>
  <c r="CC92" i="9"/>
  <c r="CC93" i="9"/>
  <c r="CC94" i="9"/>
  <c r="CC95" i="9"/>
  <c r="CC96" i="9"/>
  <c r="CC97" i="9"/>
  <c r="CC98" i="9"/>
  <c r="CC99" i="9"/>
  <c r="CC100" i="9"/>
  <c r="CC101" i="9"/>
  <c r="CC102" i="9"/>
  <c r="CC103" i="9"/>
  <c r="CC104" i="9"/>
  <c r="CC105" i="9"/>
  <c r="CC106" i="9"/>
  <c r="CC107" i="9"/>
  <c r="CC108" i="9"/>
  <c r="CC109" i="9"/>
  <c r="CC110" i="9"/>
  <c r="CC111" i="9"/>
  <c r="CC112" i="9"/>
  <c r="CC113" i="9"/>
  <c r="CC114" i="9"/>
  <c r="CC115" i="9"/>
  <c r="CC116" i="9"/>
  <c r="CC117" i="9"/>
  <c r="CC118" i="9"/>
  <c r="CC119" i="9"/>
  <c r="CC120" i="9"/>
  <c r="CC121" i="9"/>
  <c r="CC122" i="9"/>
  <c r="CC123" i="9"/>
  <c r="CC124" i="9"/>
  <c r="CC125" i="9"/>
  <c r="CC126" i="9"/>
  <c r="CC127" i="9"/>
  <c r="CC128" i="9"/>
  <c r="CC129" i="9"/>
  <c r="CC130" i="9"/>
  <c r="CC135" i="9"/>
  <c r="CC136" i="9"/>
  <c r="CC137" i="9"/>
  <c r="CC138" i="9"/>
  <c r="CC139" i="9"/>
  <c r="CC140" i="9"/>
  <c r="CC141" i="9"/>
  <c r="CC142" i="9"/>
  <c r="CC143" i="9"/>
  <c r="CC144" i="9"/>
  <c r="CC145" i="9"/>
  <c r="CC146" i="9"/>
  <c r="CC147" i="9"/>
  <c r="CC148" i="9"/>
  <c r="CC149" i="9"/>
  <c r="CC150" i="9"/>
  <c r="CC151" i="9"/>
  <c r="CC152" i="9"/>
  <c r="CC153" i="9"/>
  <c r="CC154" i="9"/>
  <c r="CC155" i="9"/>
  <c r="CC156" i="9"/>
  <c r="CC157" i="9"/>
  <c r="CC158" i="9"/>
  <c r="CC159" i="9"/>
  <c r="CC160" i="9"/>
  <c r="CC161" i="9"/>
  <c r="CC162" i="9"/>
  <c r="CC163" i="9"/>
  <c r="CC164" i="9"/>
  <c r="CC165" i="9"/>
  <c r="CC166" i="9"/>
  <c r="CC167" i="9"/>
  <c r="CC168" i="9"/>
  <c r="CC169" i="9"/>
  <c r="CC170" i="9"/>
  <c r="CC171" i="9"/>
  <c r="CC172" i="9"/>
  <c r="CC173" i="9"/>
  <c r="CC174" i="9"/>
  <c r="CC175" i="9"/>
  <c r="CC176" i="9"/>
  <c r="CC177" i="9"/>
  <c r="CC178" i="9"/>
  <c r="CC179" i="9"/>
  <c r="CC180" i="9"/>
  <c r="CC181" i="9"/>
  <c r="CC182" i="9"/>
  <c r="CC183" i="9"/>
  <c r="CC184" i="9"/>
  <c r="CC185" i="9"/>
  <c r="CC186" i="9"/>
  <c r="CC187" i="9"/>
  <c r="CC188" i="9"/>
  <c r="CC189" i="9"/>
  <c r="CC190" i="9"/>
  <c r="CC191" i="9"/>
  <c r="CC194" i="9"/>
  <c r="CC195" i="9"/>
  <c r="CC196" i="9"/>
  <c r="CC197" i="9"/>
  <c r="CC198" i="9"/>
  <c r="CC199" i="9"/>
  <c r="CC200" i="9"/>
  <c r="CC201" i="9"/>
  <c r="CC202" i="9"/>
  <c r="CC203" i="9"/>
  <c r="CC204" i="9"/>
  <c r="CC205" i="9"/>
  <c r="CC206" i="9"/>
  <c r="CC207" i="9"/>
  <c r="CC208" i="9"/>
  <c r="CC209" i="9"/>
  <c r="CC210" i="9"/>
  <c r="CC211" i="9"/>
  <c r="CC212" i="9"/>
  <c r="CC213" i="9"/>
  <c r="CC214" i="9"/>
  <c r="CC215" i="9"/>
  <c r="CC216" i="9"/>
  <c r="CC217" i="9"/>
  <c r="CC218" i="9"/>
  <c r="CC219" i="9"/>
  <c r="CC220" i="9"/>
  <c r="CC221" i="9"/>
  <c r="CC222" i="9"/>
  <c r="CC223" i="9"/>
  <c r="CC224" i="9"/>
  <c r="CC225" i="9"/>
  <c r="CC226" i="9"/>
  <c r="CC227" i="9"/>
  <c r="CC228" i="9"/>
  <c r="CC229" i="9"/>
  <c r="CC230" i="9"/>
  <c r="CC231" i="9"/>
  <c r="CC232" i="9"/>
  <c r="CC233" i="9"/>
  <c r="CC37" i="9"/>
  <c r="CC38" i="9"/>
  <c r="CC39" i="9"/>
  <c r="CC40" i="9"/>
  <c r="CC41" i="9"/>
  <c r="CC42" i="9"/>
  <c r="CC43" i="9"/>
  <c r="CC44" i="9"/>
  <c r="CC45" i="9"/>
  <c r="CC46" i="9"/>
  <c r="CC47" i="9"/>
  <c r="CC48" i="9"/>
  <c r="CC49" i="9"/>
  <c r="CC50" i="9"/>
  <c r="CC51" i="9"/>
  <c r="CC52" i="9"/>
  <c r="CC53" i="9"/>
  <c r="CC54" i="9"/>
  <c r="CC55" i="9"/>
  <c r="CC56" i="9"/>
  <c r="CC57" i="9"/>
  <c r="CC58" i="9"/>
  <c r="CC59" i="9"/>
  <c r="CC60" i="9"/>
  <c r="CC61" i="9"/>
  <c r="CC62" i="9"/>
  <c r="CC63" i="9"/>
  <c r="CC64" i="9"/>
  <c r="CC65" i="9"/>
  <c r="CC66" i="9"/>
  <c r="CC67" i="9"/>
  <c r="CC68" i="9"/>
  <c r="CC69" i="9"/>
  <c r="CC70" i="9"/>
  <c r="CC71" i="9"/>
  <c r="CC72" i="9"/>
  <c r="CC73" i="9"/>
  <c r="CC74" i="9"/>
  <c r="CC75" i="9"/>
  <c r="CC76" i="9"/>
  <c r="CC77" i="9"/>
  <c r="CC78" i="9"/>
  <c r="CC79" i="9"/>
  <c r="CC80" i="9"/>
  <c r="CC81" i="9"/>
  <c r="CC82" i="9"/>
  <c r="CC83" i="9"/>
  <c r="CC84" i="9"/>
  <c r="CC11" i="9"/>
  <c r="CC12" i="9"/>
  <c r="CC13" i="9"/>
  <c r="CC14" i="9"/>
  <c r="CC15" i="9"/>
  <c r="CC16" i="9"/>
  <c r="CC17" i="9"/>
  <c r="CC18" i="9"/>
  <c r="CC19" i="9"/>
  <c r="CC20" i="9"/>
  <c r="CC21" i="9"/>
  <c r="CC22" i="9"/>
  <c r="CC23" i="9"/>
  <c r="CC24" i="9"/>
  <c r="CC25" i="9"/>
  <c r="CC26" i="9"/>
  <c r="CC27" i="9"/>
  <c r="CC28" i="9"/>
  <c r="CC29" i="9"/>
  <c r="CC30" i="9"/>
  <c r="CC31" i="9"/>
  <c r="CC32" i="9"/>
  <c r="CC33" i="9"/>
  <c r="CC34" i="9"/>
  <c r="AK261" i="9"/>
  <c r="BE297" i="9" l="1"/>
  <c r="BE296" i="9" s="1"/>
  <c r="BE293" i="9" s="1"/>
  <c r="BE292" i="9" s="1"/>
  <c r="BE281" i="9" s="1"/>
  <c r="BE269" i="9" s="1"/>
  <c r="BE261" i="9" s="1"/>
  <c r="BE208" i="9" s="1"/>
  <c r="BE87" i="9" s="1"/>
  <c r="DN58" i="9"/>
  <c r="DL10" i="9"/>
  <c r="BF682" i="9"/>
  <c r="BF235" i="9"/>
  <c r="BD320" i="9"/>
  <c r="BF320" i="9" s="1"/>
  <c r="BF671" i="9"/>
  <c r="DO672" i="9"/>
  <c r="DO321" i="9"/>
  <c r="EC86" i="9"/>
  <c r="DN269" i="9"/>
  <c r="DO269" i="9" s="1"/>
  <c r="DM424" i="9"/>
  <c r="DM627" i="9"/>
  <c r="BF425" i="9"/>
  <c r="BZ235" i="9"/>
  <c r="DO683" i="9"/>
  <c r="DN671" i="9"/>
  <c r="DN471" i="9"/>
  <c r="DO471" i="9" s="1"/>
  <c r="DN292" i="9"/>
  <c r="DO292" i="9" s="1"/>
  <c r="DN682" i="9"/>
  <c r="DO682" i="9" s="1"/>
  <c r="DN516" i="9"/>
  <c r="DO516" i="9" s="1"/>
  <c r="DN304" i="9"/>
  <c r="DO304" i="9" s="1"/>
  <c r="DN281" i="9"/>
  <c r="DO281" i="9" s="1"/>
  <c r="DL627" i="9"/>
  <c r="DL87" i="9"/>
  <c r="DN320" i="9"/>
  <c r="DO320" i="9" s="1"/>
  <c r="DL319" i="9"/>
  <c r="DN64" i="9"/>
  <c r="DO64" i="9" s="1"/>
  <c r="DO270" i="9"/>
  <c r="DO472" i="9"/>
  <c r="DO517" i="9"/>
  <c r="DO282" i="9"/>
  <c r="DM87" i="9"/>
  <c r="DM10" i="9"/>
  <c r="DO11" i="9"/>
  <c r="DM561" i="9"/>
  <c r="BE561" i="9"/>
  <c r="DO305" i="9"/>
  <c r="DM365" i="9"/>
  <c r="BZ34" i="9"/>
  <c r="BZ671" i="9"/>
  <c r="BZ292" i="9"/>
  <c r="BZ11" i="9"/>
  <c r="BZ425" i="9"/>
  <c r="BZ269" i="9"/>
  <c r="BY87" i="9"/>
  <c r="BY627" i="9"/>
  <c r="BX281" i="9"/>
  <c r="BZ281" i="9" s="1"/>
  <c r="BZ628" i="9"/>
  <c r="BX627" i="9"/>
  <c r="BZ321" i="9"/>
  <c r="BZ682" i="9"/>
  <c r="BY561" i="9"/>
  <c r="BY319" i="9" s="1"/>
  <c r="BF567" i="9"/>
  <c r="BX320" i="9"/>
  <c r="BF472" i="9"/>
  <c r="BZ517" i="9"/>
  <c r="BZ88" i="9"/>
  <c r="BX561" i="9"/>
  <c r="BZ282" i="9"/>
  <c r="BD471" i="9"/>
  <c r="BF471" i="9" s="1"/>
  <c r="BX424" i="9"/>
  <c r="BZ424" i="9" s="1"/>
  <c r="BZ683" i="9"/>
  <c r="BZ567" i="9"/>
  <c r="BF683" i="9"/>
  <c r="BZ242" i="9"/>
  <c r="BX471" i="9"/>
  <c r="BZ471" i="9" s="1"/>
  <c r="BF366" i="9"/>
  <c r="BZ366" i="9"/>
  <c r="BD561" i="9"/>
  <c r="BF561" i="9" s="1"/>
  <c r="BF562" i="9"/>
  <c r="BD365" i="9"/>
  <c r="BF365" i="9" s="1"/>
  <c r="BX516" i="9"/>
  <c r="BZ516" i="9" s="1"/>
  <c r="BF672" i="9"/>
  <c r="BZ472" i="9"/>
  <c r="BZ305" i="9"/>
  <c r="BZ100" i="9"/>
  <c r="BZ562" i="9"/>
  <c r="BZ672" i="9"/>
  <c r="BX365" i="9"/>
  <c r="BZ365" i="9" s="1"/>
  <c r="BD424" i="9"/>
  <c r="BX304" i="9"/>
  <c r="BZ304" i="9" s="1"/>
  <c r="BZ270" i="9"/>
  <c r="BD516" i="9"/>
  <c r="BF516" i="9" s="1"/>
  <c r="BF517" i="9"/>
  <c r="BF321" i="9"/>
  <c r="AK292" i="9"/>
  <c r="AJ292" i="9"/>
  <c r="ED190" i="9" l="1"/>
  <c r="ED86" i="9"/>
  <c r="ED491" i="9"/>
  <c r="ED398" i="9"/>
  <c r="ED490" i="9"/>
  <c r="ED641" i="9"/>
  <c r="ED639" i="9"/>
  <c r="ED640" i="9"/>
  <c r="ED637" i="9"/>
  <c r="ED638" i="9"/>
  <c r="ED489" i="9"/>
  <c r="ED646" i="9"/>
  <c r="ED632" i="9"/>
  <c r="ED627" i="9"/>
  <c r="ED487" i="9"/>
  <c r="ED488" i="9"/>
  <c r="ED402" i="9"/>
  <c r="ED486" i="9"/>
  <c r="ED386" i="9"/>
  <c r="ED387" i="9"/>
  <c r="ED384" i="9"/>
  <c r="ED385" i="9"/>
  <c r="ED383" i="9"/>
  <c r="ED376" i="9"/>
  <c r="ED365" i="9"/>
  <c r="ED204" i="9"/>
  <c r="ED205" i="9"/>
  <c r="ED202" i="9"/>
  <c r="ED203" i="9"/>
  <c r="ED200" i="9"/>
  <c r="ED201" i="9"/>
  <c r="ED198" i="9"/>
  <c r="ED199" i="9"/>
  <c r="ED196" i="9"/>
  <c r="ED197" i="9"/>
  <c r="ED194" i="9"/>
  <c r="ED195" i="9"/>
  <c r="ED188" i="9"/>
  <c r="ED189" i="9"/>
  <c r="ED186" i="9"/>
  <c r="ED187" i="9"/>
  <c r="ED185" i="9"/>
  <c r="ED182" i="9"/>
  <c r="ED87" i="9"/>
  <c r="ED334" i="9"/>
  <c r="ED330" i="9"/>
  <c r="ED320" i="9"/>
  <c r="ED483" i="9"/>
  <c r="ED481" i="9"/>
  <c r="ED471" i="9"/>
  <c r="ED319" i="9"/>
  <c r="DN424" i="9"/>
  <c r="DO424" i="9" s="1"/>
  <c r="ED59" i="9"/>
  <c r="ED58" i="9"/>
  <c r="ED10" i="9"/>
  <c r="BZ561" i="9"/>
  <c r="BF424" i="9"/>
  <c r="DN10" i="9"/>
  <c r="EC6" i="9"/>
  <c r="DN561" i="9"/>
  <c r="DO561" i="9" s="1"/>
  <c r="DN365" i="9"/>
  <c r="DN627" i="9"/>
  <c r="DM319" i="9"/>
  <c r="DL86" i="9"/>
  <c r="DN87" i="9"/>
  <c r="BZ627" i="9"/>
  <c r="BX319" i="9"/>
  <c r="BZ320" i="9"/>
  <c r="BX87" i="9"/>
  <c r="BY86" i="9"/>
  <c r="GK173" i="9"/>
  <c r="FU173" i="9"/>
  <c r="FX173" i="9" s="1"/>
  <c r="FK173" i="9"/>
  <c r="FQ173" i="9" s="1"/>
  <c r="FJ173" i="9"/>
  <c r="FN173" i="9" s="1"/>
  <c r="EZ173" i="9"/>
  <c r="FF173" i="9" s="1"/>
  <c r="EY173" i="9"/>
  <c r="FC173" i="9" s="1"/>
  <c r="EO173" i="9"/>
  <c r="EU173" i="9" s="1"/>
  <c r="EN173" i="9"/>
  <c r="ER173" i="9" s="1"/>
  <c r="GB173" i="9"/>
  <c r="GH173" i="9" s="1"/>
  <c r="GA173" i="9"/>
  <c r="GE173" i="9" s="1"/>
  <c r="BI173" i="9"/>
  <c r="AO173" i="9"/>
  <c r="DN319" i="9" l="1"/>
  <c r="DM86" i="9"/>
  <c r="BZ87" i="9"/>
  <c r="BX86" i="9"/>
  <c r="BZ319" i="9"/>
  <c r="FG173" i="9"/>
  <c r="EV173" i="9"/>
  <c r="FR173" i="9"/>
  <c r="GI173" i="9"/>
  <c r="DN86" i="9" l="1"/>
  <c r="BZ86" i="9"/>
  <c r="DN6" i="9" l="1"/>
  <c r="DO657" i="9" l="1"/>
  <c r="DO655" i="9"/>
  <c r="DO656" i="9"/>
  <c r="DO645" i="9"/>
  <c r="DO654" i="9"/>
  <c r="DO651" i="9"/>
  <c r="DO644" i="9"/>
  <c r="DO632" i="9"/>
  <c r="DO627" i="9"/>
  <c r="DO410" i="9"/>
  <c r="DO409" i="9"/>
  <c r="DO401" i="9"/>
  <c r="DO408" i="9"/>
  <c r="DO404" i="9"/>
  <c r="DO400" i="9"/>
  <c r="DO376" i="9"/>
  <c r="DO373" i="9"/>
  <c r="DO372" i="9"/>
  <c r="DO220" i="9"/>
  <c r="DO370" i="9"/>
  <c r="DO369" i="9"/>
  <c r="DO365" i="9"/>
  <c r="DO319" i="9"/>
  <c r="DO219" i="9"/>
  <c r="DO221" i="9"/>
  <c r="DO193" i="9"/>
  <c r="DO218" i="9"/>
  <c r="DO215" i="9"/>
  <c r="DO180" i="9"/>
  <c r="DO192" i="9"/>
  <c r="DO182" i="9"/>
  <c r="DO177" i="9"/>
  <c r="DO179" i="9"/>
  <c r="DO178" i="9"/>
  <c r="DO175" i="9"/>
  <c r="DO176" i="9"/>
  <c r="DO173" i="9"/>
  <c r="DO174" i="9"/>
  <c r="DO171" i="9"/>
  <c r="DO172" i="9"/>
  <c r="DO170" i="9"/>
  <c r="DO168" i="9"/>
  <c r="DO121" i="9"/>
  <c r="DO122" i="9"/>
  <c r="DO119" i="9"/>
  <c r="DO120" i="9"/>
  <c r="DO117" i="9"/>
  <c r="DO118" i="9"/>
  <c r="DO115" i="9"/>
  <c r="DO116" i="9"/>
  <c r="DO113" i="9"/>
  <c r="DO114" i="9"/>
  <c r="DO111" i="9"/>
  <c r="DO112" i="9"/>
  <c r="DO108" i="9"/>
  <c r="DO109" i="9"/>
  <c r="DO106" i="9"/>
  <c r="DO107" i="9"/>
  <c r="DO104" i="9"/>
  <c r="DO105" i="9"/>
  <c r="DO102" i="9"/>
  <c r="DO103" i="9"/>
  <c r="DO101" i="9"/>
  <c r="DO100" i="9"/>
  <c r="DO87" i="9"/>
  <c r="DO86" i="9"/>
  <c r="DO59" i="9"/>
  <c r="DO58" i="9"/>
  <c r="DO10" i="9"/>
  <c r="BD304" i="9"/>
  <c r="BD302" i="9" s="1"/>
  <c r="GK17" i="9"/>
  <c r="FU17" i="9"/>
  <c r="FX17" i="9" s="1"/>
  <c r="FK17" i="9"/>
  <c r="FQ17" i="9" s="1"/>
  <c r="FJ17" i="9"/>
  <c r="FN17" i="9" s="1"/>
  <c r="EZ17" i="9"/>
  <c r="FF17" i="9" s="1"/>
  <c r="EY17" i="9"/>
  <c r="FC17" i="9" s="1"/>
  <c r="GB17" i="9"/>
  <c r="GH17" i="9" s="1"/>
  <c r="GA17" i="9"/>
  <c r="GE17" i="9" s="1"/>
  <c r="CA17" i="9"/>
  <c r="BI17" i="9"/>
  <c r="AO17" i="9"/>
  <c r="AL17" i="9"/>
  <c r="AM17" i="9" s="1"/>
  <c r="AK17" i="9"/>
  <c r="EO17" i="9" s="1"/>
  <c r="EU17" i="9" s="1"/>
  <c r="AJ17" i="9"/>
  <c r="EN17" i="9" s="1"/>
  <c r="ER17" i="9" s="1"/>
  <c r="GK19" i="9"/>
  <c r="FU19" i="9"/>
  <c r="FX19" i="9" s="1"/>
  <c r="FK19" i="9"/>
  <c r="FQ19" i="9" s="1"/>
  <c r="FJ19" i="9"/>
  <c r="FN19" i="9" s="1"/>
  <c r="EZ19" i="9"/>
  <c r="FF19" i="9" s="1"/>
  <c r="EY19" i="9"/>
  <c r="FC19" i="9" s="1"/>
  <c r="GB19" i="9"/>
  <c r="GH19" i="9" s="1"/>
  <c r="GA19" i="9"/>
  <c r="GE19" i="9" s="1"/>
  <c r="CA19" i="9"/>
  <c r="BI19" i="9"/>
  <c r="AO19" i="9"/>
  <c r="AL19" i="9"/>
  <c r="AM19" i="9" s="1"/>
  <c r="AK19" i="9"/>
  <c r="EO19" i="9" s="1"/>
  <c r="EU19" i="9" s="1"/>
  <c r="AJ19" i="9"/>
  <c r="EN19" i="9" s="1"/>
  <c r="ER19" i="9" s="1"/>
  <c r="GK18" i="9"/>
  <c r="FU18" i="9"/>
  <c r="FX18" i="9" s="1"/>
  <c r="FK18" i="9"/>
  <c r="FQ18" i="9" s="1"/>
  <c r="FJ18" i="9"/>
  <c r="FN18" i="9" s="1"/>
  <c r="EZ18" i="9"/>
  <c r="FF18" i="9" s="1"/>
  <c r="EY18" i="9"/>
  <c r="FC18" i="9" s="1"/>
  <c r="GB18" i="9"/>
  <c r="GH18" i="9" s="1"/>
  <c r="GA18" i="9"/>
  <c r="GE18" i="9" s="1"/>
  <c r="CA18" i="9"/>
  <c r="BI18" i="9"/>
  <c r="AO18" i="9"/>
  <c r="AL18" i="9"/>
  <c r="AM18" i="9" s="1"/>
  <c r="AK18" i="9"/>
  <c r="EO18" i="9" s="1"/>
  <c r="EU18" i="9" s="1"/>
  <c r="AJ18" i="9"/>
  <c r="EN18" i="9" s="1"/>
  <c r="ER18" i="9" s="1"/>
  <c r="GK13" i="9"/>
  <c r="FU13" i="9"/>
  <c r="FX13" i="9" s="1"/>
  <c r="FK13" i="9"/>
  <c r="FQ13" i="9" s="1"/>
  <c r="FJ13" i="9"/>
  <c r="FN13" i="9" s="1"/>
  <c r="EZ13" i="9"/>
  <c r="FF13" i="9" s="1"/>
  <c r="EY13" i="9"/>
  <c r="FC13" i="9" s="1"/>
  <c r="GB13" i="9"/>
  <c r="GH13" i="9" s="1"/>
  <c r="GA13" i="9"/>
  <c r="GE13" i="9" s="1"/>
  <c r="CA13" i="9"/>
  <c r="BI13" i="9"/>
  <c r="AL13" i="9"/>
  <c r="AM13" i="9" s="1"/>
  <c r="AK13" i="9"/>
  <c r="EO13" i="9" s="1"/>
  <c r="EU13" i="9" s="1"/>
  <c r="AJ13" i="9"/>
  <c r="EN13" i="9" s="1"/>
  <c r="ER13" i="9" s="1"/>
  <c r="GK15" i="9"/>
  <c r="FU15" i="9"/>
  <c r="FX15" i="9" s="1"/>
  <c r="FK15" i="9"/>
  <c r="FQ15" i="9" s="1"/>
  <c r="FJ15" i="9"/>
  <c r="FN15" i="9" s="1"/>
  <c r="EZ15" i="9"/>
  <c r="FF15" i="9" s="1"/>
  <c r="EY15" i="9"/>
  <c r="FC15" i="9" s="1"/>
  <c r="GB15" i="9"/>
  <c r="GH15" i="9" s="1"/>
  <c r="GA15" i="9"/>
  <c r="GE15" i="9" s="1"/>
  <c r="CA15" i="9"/>
  <c r="BI15" i="9"/>
  <c r="AL15" i="9"/>
  <c r="AM15" i="9" s="1"/>
  <c r="AK15" i="9"/>
  <c r="EO15" i="9" s="1"/>
  <c r="EU15" i="9" s="1"/>
  <c r="AJ15" i="9"/>
  <c r="EN15" i="9" s="1"/>
  <c r="ER15" i="9" s="1"/>
  <c r="GK30" i="9"/>
  <c r="FU30" i="9"/>
  <c r="FX30" i="9" s="1"/>
  <c r="FK30" i="9"/>
  <c r="FQ30" i="9" s="1"/>
  <c r="FJ30" i="9"/>
  <c r="FN30" i="9" s="1"/>
  <c r="EZ30" i="9"/>
  <c r="FF30" i="9" s="1"/>
  <c r="EY30" i="9"/>
  <c r="FC30" i="9" s="1"/>
  <c r="GB30" i="9"/>
  <c r="GH30" i="9" s="1"/>
  <c r="GA30" i="9"/>
  <c r="GE30" i="9" s="1"/>
  <c r="BI30" i="9"/>
  <c r="AO30" i="9"/>
  <c r="AL30" i="9"/>
  <c r="AM30" i="9" s="1"/>
  <c r="AK30" i="9"/>
  <c r="EO30" i="9" s="1"/>
  <c r="EU30" i="9" s="1"/>
  <c r="AJ30" i="9"/>
  <c r="EN30" i="9" s="1"/>
  <c r="ER30" i="9" s="1"/>
  <c r="BD301" i="9" l="1"/>
  <c r="BF302" i="9"/>
  <c r="EV13" i="9"/>
  <c r="FG15" i="9"/>
  <c r="FR13" i="9"/>
  <c r="GI15" i="9"/>
  <c r="EV18" i="9"/>
  <c r="FG18" i="9"/>
  <c r="FR17" i="9"/>
  <c r="GI17" i="9"/>
  <c r="GI13" i="9"/>
  <c r="GI19" i="9"/>
  <c r="FG19" i="9"/>
  <c r="EV17" i="9"/>
  <c r="FR18" i="9"/>
  <c r="FG17" i="9"/>
  <c r="FR19" i="9"/>
  <c r="GI18" i="9"/>
  <c r="EV19" i="9"/>
  <c r="FG13" i="9"/>
  <c r="FR15" i="9"/>
  <c r="EV15" i="9"/>
  <c r="GI30" i="9"/>
  <c r="FG30" i="9"/>
  <c r="FR30" i="9"/>
  <c r="EV30" i="9"/>
  <c r="BD300" i="9" l="1"/>
  <c r="BF301" i="9"/>
  <c r="BF304" i="9"/>
  <c r="BF300" i="9" l="1"/>
  <c r="BD299" i="9"/>
  <c r="BF299" i="9" l="1"/>
  <c r="BD298" i="9"/>
  <c r="BD297" i="9" s="1"/>
  <c r="GK169" i="9"/>
  <c r="FU169" i="9"/>
  <c r="FX169" i="9" s="1"/>
  <c r="FK169" i="9"/>
  <c r="FQ169" i="9" s="1"/>
  <c r="FJ169" i="9"/>
  <c r="FN169" i="9" s="1"/>
  <c r="EZ169" i="9"/>
  <c r="FF169" i="9" s="1"/>
  <c r="EY169" i="9"/>
  <c r="FC169" i="9" s="1"/>
  <c r="EO169" i="9"/>
  <c r="EU169" i="9" s="1"/>
  <c r="EN169" i="9"/>
  <c r="ER169" i="9" s="1"/>
  <c r="GB169" i="9"/>
  <c r="GH169" i="9" s="1"/>
  <c r="GA169" i="9"/>
  <c r="GE169" i="9" s="1"/>
  <c r="CA169" i="9"/>
  <c r="BI169" i="9"/>
  <c r="AO169" i="9"/>
  <c r="BF297" i="9" l="1"/>
  <c r="BF298" i="9"/>
  <c r="EV169" i="9"/>
  <c r="FG169" i="9"/>
  <c r="GI169" i="9"/>
  <c r="FR169" i="9"/>
  <c r="GK307" i="9"/>
  <c r="FU307" i="9"/>
  <c r="FX307" i="9" s="1"/>
  <c r="FK307" i="9"/>
  <c r="FQ307" i="9" s="1"/>
  <c r="FJ307" i="9"/>
  <c r="FN307" i="9" s="1"/>
  <c r="EZ307" i="9"/>
  <c r="FF307" i="9" s="1"/>
  <c r="EY307" i="9"/>
  <c r="FC307" i="9" s="1"/>
  <c r="GB307" i="9"/>
  <c r="GH307" i="9" s="1"/>
  <c r="GA307" i="9"/>
  <c r="GE307" i="9" s="1"/>
  <c r="BI307" i="9"/>
  <c r="BG307" i="9"/>
  <c r="AO307" i="9"/>
  <c r="AL307" i="9"/>
  <c r="AM307" i="9" s="1"/>
  <c r="AK307" i="9"/>
  <c r="EO307" i="9" s="1"/>
  <c r="EU307" i="9" s="1"/>
  <c r="AJ307" i="9"/>
  <c r="EN307" i="9" s="1"/>
  <c r="ER307" i="9" s="1"/>
  <c r="FG307" i="9" l="1"/>
  <c r="GI307" i="9"/>
  <c r="EV307" i="9"/>
  <c r="FR307" i="9"/>
  <c r="GK643" i="9"/>
  <c r="FU643" i="9"/>
  <c r="FX643" i="9" s="1"/>
  <c r="FK643" i="9"/>
  <c r="FQ643" i="9" s="1"/>
  <c r="FJ643" i="9"/>
  <c r="FN643" i="9" s="1"/>
  <c r="EZ643" i="9"/>
  <c r="FF643" i="9" s="1"/>
  <c r="EY643" i="9"/>
  <c r="FC643" i="9" s="1"/>
  <c r="EO643" i="9"/>
  <c r="EU643" i="9" s="1"/>
  <c r="EN643" i="9"/>
  <c r="ER643" i="9" s="1"/>
  <c r="GB643" i="9"/>
  <c r="GH643" i="9" s="1"/>
  <c r="GA643" i="9"/>
  <c r="GE643" i="9" s="1"/>
  <c r="BI643" i="9"/>
  <c r="AO643" i="9"/>
  <c r="GK642" i="9"/>
  <c r="FU642" i="9"/>
  <c r="FX642" i="9" s="1"/>
  <c r="FK642" i="9"/>
  <c r="FQ642" i="9" s="1"/>
  <c r="FJ642" i="9"/>
  <c r="FN642" i="9" s="1"/>
  <c r="EZ642" i="9"/>
  <c r="FF642" i="9" s="1"/>
  <c r="EY642" i="9"/>
  <c r="FC642" i="9" s="1"/>
  <c r="EO642" i="9"/>
  <c r="EU642" i="9" s="1"/>
  <c r="EN642" i="9"/>
  <c r="ER642" i="9" s="1"/>
  <c r="GB642" i="9"/>
  <c r="GH642" i="9" s="1"/>
  <c r="GA642" i="9"/>
  <c r="GE642" i="9" s="1"/>
  <c r="BI642" i="9"/>
  <c r="AO642" i="9"/>
  <c r="GK295" i="9"/>
  <c r="FU295" i="9"/>
  <c r="FX295" i="9" s="1"/>
  <c r="FK295" i="9"/>
  <c r="FQ295" i="9" s="1"/>
  <c r="FJ295" i="9"/>
  <c r="FN295" i="9" s="1"/>
  <c r="EZ295" i="9"/>
  <c r="FF295" i="9" s="1"/>
  <c r="EY295" i="9"/>
  <c r="FC295" i="9" s="1"/>
  <c r="EO295" i="9"/>
  <c r="EU295" i="9" s="1"/>
  <c r="EN295" i="9"/>
  <c r="ER295" i="9" s="1"/>
  <c r="GB295" i="9"/>
  <c r="GH295" i="9" s="1"/>
  <c r="GA295" i="9"/>
  <c r="GE295" i="9" s="1"/>
  <c r="CA295" i="9"/>
  <c r="BI295" i="9"/>
  <c r="AO295" i="9"/>
  <c r="EV295" i="9" l="1"/>
  <c r="FR642" i="9"/>
  <c r="EV642" i="9"/>
  <c r="EV643" i="9"/>
  <c r="FG642" i="9"/>
  <c r="FR295" i="9"/>
  <c r="GI642" i="9"/>
  <c r="GI643" i="9"/>
  <c r="FR643" i="9"/>
  <c r="FG643" i="9"/>
  <c r="GI295" i="9"/>
  <c r="FG295" i="9"/>
  <c r="BG658" i="9"/>
  <c r="BG652" i="9"/>
  <c r="BG607" i="9"/>
  <c r="BG613" i="9"/>
  <c r="BG548" i="9"/>
  <c r="BG542" i="9"/>
  <c r="BG503" i="9"/>
  <c r="BG497" i="9"/>
  <c r="BG458" i="9"/>
  <c r="BG452" i="9"/>
  <c r="BG411" i="9"/>
  <c r="BG405" i="9"/>
  <c r="BG352" i="9"/>
  <c r="BG346" i="9"/>
  <c r="GK135" i="9"/>
  <c r="FU135" i="9"/>
  <c r="FX135" i="9" s="1"/>
  <c r="FK135" i="9"/>
  <c r="FQ135" i="9" s="1"/>
  <c r="FJ135" i="9"/>
  <c r="FN135" i="9" s="1"/>
  <c r="EZ135" i="9"/>
  <c r="FF135" i="9" s="1"/>
  <c r="EY135" i="9"/>
  <c r="FC135" i="9" s="1"/>
  <c r="EO135" i="9"/>
  <c r="EU135" i="9" s="1"/>
  <c r="EN135" i="9"/>
  <c r="ER135" i="9" s="1"/>
  <c r="GB135" i="9"/>
  <c r="GH135" i="9" s="1"/>
  <c r="GA135" i="9"/>
  <c r="GE135" i="9" s="1"/>
  <c r="CA135" i="9"/>
  <c r="BI135" i="9"/>
  <c r="BG135" i="9"/>
  <c r="AO135" i="9"/>
  <c r="GK130" i="9"/>
  <c r="FU130" i="9"/>
  <c r="FX130" i="9" s="1"/>
  <c r="FK130" i="9"/>
  <c r="FQ130" i="9" s="1"/>
  <c r="FJ130" i="9"/>
  <c r="FN130" i="9" s="1"/>
  <c r="EZ130" i="9"/>
  <c r="FF130" i="9" s="1"/>
  <c r="EY130" i="9"/>
  <c r="FC130" i="9" s="1"/>
  <c r="EO130" i="9"/>
  <c r="EU130" i="9" s="1"/>
  <c r="EN130" i="9"/>
  <c r="ER130" i="9" s="1"/>
  <c r="GB130" i="9"/>
  <c r="GH130" i="9" s="1"/>
  <c r="GA130" i="9"/>
  <c r="GE130" i="9" s="1"/>
  <c r="CA130" i="9"/>
  <c r="BI130" i="9"/>
  <c r="BG130" i="9"/>
  <c r="AO130" i="9"/>
  <c r="GK129" i="9"/>
  <c r="FU129" i="9"/>
  <c r="FX129" i="9" s="1"/>
  <c r="FK129" i="9"/>
  <c r="FQ129" i="9" s="1"/>
  <c r="FJ129" i="9"/>
  <c r="FN129" i="9" s="1"/>
  <c r="EZ129" i="9"/>
  <c r="FF129" i="9" s="1"/>
  <c r="EY129" i="9"/>
  <c r="FC129" i="9" s="1"/>
  <c r="EO129" i="9"/>
  <c r="EU129" i="9" s="1"/>
  <c r="EN129" i="9"/>
  <c r="ER129" i="9" s="1"/>
  <c r="GB129" i="9"/>
  <c r="GH129" i="9" s="1"/>
  <c r="GA129" i="9"/>
  <c r="GE129" i="9" s="1"/>
  <c r="CA129" i="9"/>
  <c r="BI129" i="9"/>
  <c r="BG129" i="9"/>
  <c r="AO129" i="9"/>
  <c r="GK128" i="9"/>
  <c r="FU128" i="9"/>
  <c r="FX128" i="9" s="1"/>
  <c r="FK128" i="9"/>
  <c r="FQ128" i="9" s="1"/>
  <c r="FJ128" i="9"/>
  <c r="FN128" i="9" s="1"/>
  <c r="EZ128" i="9"/>
  <c r="FF128" i="9" s="1"/>
  <c r="EY128" i="9"/>
  <c r="FC128" i="9" s="1"/>
  <c r="EO128" i="9"/>
  <c r="EU128" i="9" s="1"/>
  <c r="EN128" i="9"/>
  <c r="ER128" i="9" s="1"/>
  <c r="GB128" i="9"/>
  <c r="GH128" i="9" s="1"/>
  <c r="GA128" i="9"/>
  <c r="GE128" i="9" s="1"/>
  <c r="CA128" i="9"/>
  <c r="BI128" i="9"/>
  <c r="BG128" i="9"/>
  <c r="AO128" i="9"/>
  <c r="GK127" i="9"/>
  <c r="FU127" i="9"/>
  <c r="FX127" i="9" s="1"/>
  <c r="FK127" i="9"/>
  <c r="FQ127" i="9" s="1"/>
  <c r="FJ127" i="9"/>
  <c r="FN127" i="9" s="1"/>
  <c r="EZ127" i="9"/>
  <c r="FF127" i="9" s="1"/>
  <c r="EY127" i="9"/>
  <c r="FC127" i="9" s="1"/>
  <c r="EO127" i="9"/>
  <c r="EU127" i="9" s="1"/>
  <c r="EN127" i="9"/>
  <c r="ER127" i="9" s="1"/>
  <c r="GB127" i="9"/>
  <c r="GH127" i="9" s="1"/>
  <c r="GA127" i="9"/>
  <c r="GE127" i="9" s="1"/>
  <c r="CA127" i="9"/>
  <c r="BI127" i="9"/>
  <c r="BG127" i="9"/>
  <c r="AO127" i="9"/>
  <c r="GK126" i="9"/>
  <c r="FU126" i="9"/>
  <c r="FX126" i="9" s="1"/>
  <c r="FK126" i="9"/>
  <c r="FQ126" i="9" s="1"/>
  <c r="FJ126" i="9"/>
  <c r="FN126" i="9" s="1"/>
  <c r="EZ126" i="9"/>
  <c r="FF126" i="9" s="1"/>
  <c r="EY126" i="9"/>
  <c r="FC126" i="9" s="1"/>
  <c r="EO126" i="9"/>
  <c r="EU126" i="9" s="1"/>
  <c r="EN126" i="9"/>
  <c r="ER126" i="9" s="1"/>
  <c r="GB126" i="9"/>
  <c r="GH126" i="9" s="1"/>
  <c r="GA126" i="9"/>
  <c r="GE126" i="9" s="1"/>
  <c r="CA126" i="9"/>
  <c r="BI126" i="9"/>
  <c r="BG126" i="9"/>
  <c r="AO126" i="9"/>
  <c r="GK125" i="9"/>
  <c r="FU125" i="9"/>
  <c r="FX125" i="9" s="1"/>
  <c r="FK125" i="9"/>
  <c r="FQ125" i="9" s="1"/>
  <c r="FJ125" i="9"/>
  <c r="FN125" i="9" s="1"/>
  <c r="EZ125" i="9"/>
  <c r="FF125" i="9" s="1"/>
  <c r="EY125" i="9"/>
  <c r="FC125" i="9" s="1"/>
  <c r="EO125" i="9"/>
  <c r="EU125" i="9" s="1"/>
  <c r="EN125" i="9"/>
  <c r="ER125" i="9" s="1"/>
  <c r="GB125" i="9"/>
  <c r="GH125" i="9" s="1"/>
  <c r="GA125" i="9"/>
  <c r="GE125" i="9" s="1"/>
  <c r="CA125" i="9"/>
  <c r="BI125" i="9"/>
  <c r="BG125" i="9"/>
  <c r="AO125" i="9"/>
  <c r="GK124" i="9"/>
  <c r="FU124" i="9"/>
  <c r="FX124" i="9" s="1"/>
  <c r="FK124" i="9"/>
  <c r="FQ124" i="9" s="1"/>
  <c r="FJ124" i="9"/>
  <c r="FN124" i="9" s="1"/>
  <c r="EZ124" i="9"/>
  <c r="FF124" i="9" s="1"/>
  <c r="EY124" i="9"/>
  <c r="FC124" i="9" s="1"/>
  <c r="EO124" i="9"/>
  <c r="EU124" i="9" s="1"/>
  <c r="EN124" i="9"/>
  <c r="ER124" i="9" s="1"/>
  <c r="GB124" i="9"/>
  <c r="GH124" i="9" s="1"/>
  <c r="GA124" i="9"/>
  <c r="GE124" i="9" s="1"/>
  <c r="CA124" i="9"/>
  <c r="BI124" i="9"/>
  <c r="BG124" i="9"/>
  <c r="AO124" i="9"/>
  <c r="GK27" i="9"/>
  <c r="FU27" i="9"/>
  <c r="FX27" i="9" s="1"/>
  <c r="FK27" i="9"/>
  <c r="FQ27" i="9" s="1"/>
  <c r="FJ27" i="9"/>
  <c r="FN27" i="9" s="1"/>
  <c r="FB27" i="9"/>
  <c r="EZ27" i="9"/>
  <c r="FF27" i="9" s="1"/>
  <c r="EY27" i="9"/>
  <c r="EQ27" i="9"/>
  <c r="GB27" i="9"/>
  <c r="GH27" i="9" s="1"/>
  <c r="GA27" i="9"/>
  <c r="GE27" i="9" s="1"/>
  <c r="CA27" i="9"/>
  <c r="BI27" i="9"/>
  <c r="AO27" i="9"/>
  <c r="AL27" i="9"/>
  <c r="AM27" i="9" s="1"/>
  <c r="AK27" i="9"/>
  <c r="EO27" i="9" s="1"/>
  <c r="EU27" i="9" s="1"/>
  <c r="AJ27" i="9"/>
  <c r="EN27" i="9" s="1"/>
  <c r="GK36" i="9"/>
  <c r="FU36" i="9"/>
  <c r="FX36" i="9" s="1"/>
  <c r="FK36" i="9"/>
  <c r="FQ36" i="9" s="1"/>
  <c r="FJ36" i="9"/>
  <c r="FN36" i="9" s="1"/>
  <c r="EZ36" i="9"/>
  <c r="FF36" i="9" s="1"/>
  <c r="EY36" i="9"/>
  <c r="FC36" i="9" s="1"/>
  <c r="GB36" i="9"/>
  <c r="GH36" i="9" s="1"/>
  <c r="GA36" i="9"/>
  <c r="GE36" i="9" s="1"/>
  <c r="CC36" i="9"/>
  <c r="CA36" i="9"/>
  <c r="BI36" i="9"/>
  <c r="AO36" i="9"/>
  <c r="AL36" i="9"/>
  <c r="AM36" i="9" s="1"/>
  <c r="AK36" i="9"/>
  <c r="EO36" i="9" s="1"/>
  <c r="EU36" i="9" s="1"/>
  <c r="EN36" i="9"/>
  <c r="ER36" i="9" s="1"/>
  <c r="GK37" i="9"/>
  <c r="FU37" i="9"/>
  <c r="FX37" i="9" s="1"/>
  <c r="FK37" i="9"/>
  <c r="FQ37" i="9" s="1"/>
  <c r="FJ37" i="9"/>
  <c r="FN37" i="9" s="1"/>
  <c r="EZ37" i="9"/>
  <c r="FF37" i="9" s="1"/>
  <c r="EY37" i="9"/>
  <c r="FC37" i="9" s="1"/>
  <c r="GB37" i="9"/>
  <c r="GH37" i="9" s="1"/>
  <c r="GA37" i="9"/>
  <c r="GE37" i="9" s="1"/>
  <c r="CA37" i="9"/>
  <c r="BI37" i="9"/>
  <c r="AO37" i="9"/>
  <c r="AL37" i="9"/>
  <c r="AM37" i="9" s="1"/>
  <c r="AK37" i="9"/>
  <c r="EO37" i="9" s="1"/>
  <c r="EU37" i="9" s="1"/>
  <c r="AJ37" i="9"/>
  <c r="EN37" i="9" s="1"/>
  <c r="ER37" i="9" s="1"/>
  <c r="GK35" i="9"/>
  <c r="FU35" i="9"/>
  <c r="FX35" i="9" s="1"/>
  <c r="FK35" i="9"/>
  <c r="FQ35" i="9" s="1"/>
  <c r="FJ35" i="9"/>
  <c r="FN35" i="9" s="1"/>
  <c r="EZ35" i="9"/>
  <c r="FF35" i="9" s="1"/>
  <c r="EY35" i="9"/>
  <c r="FC35" i="9" s="1"/>
  <c r="GB35" i="9"/>
  <c r="GH35" i="9" s="1"/>
  <c r="GA35" i="9"/>
  <c r="GE35" i="9" s="1"/>
  <c r="CC35" i="9"/>
  <c r="BI35" i="9"/>
  <c r="AO35" i="9"/>
  <c r="AL35" i="9"/>
  <c r="AM35" i="9" s="1"/>
  <c r="AK35" i="9"/>
  <c r="AJ35" i="9"/>
  <c r="GK34" i="9"/>
  <c r="FU34" i="9"/>
  <c r="FX34" i="9" s="1"/>
  <c r="FK34" i="9"/>
  <c r="FQ34" i="9" s="1"/>
  <c r="FJ34" i="9"/>
  <c r="FN34" i="9" s="1"/>
  <c r="EZ34" i="9"/>
  <c r="FF34" i="9" s="1"/>
  <c r="EY34" i="9"/>
  <c r="FC34" i="9" s="1"/>
  <c r="GB34" i="9"/>
  <c r="GH34" i="9" s="1"/>
  <c r="GA34" i="9"/>
  <c r="GE34" i="9" s="1"/>
  <c r="BI34" i="9"/>
  <c r="AO34" i="9"/>
  <c r="AJ34" i="9" l="1"/>
  <c r="AK34" i="9"/>
  <c r="BG606" i="9"/>
  <c r="FC27" i="9"/>
  <c r="FG27" i="9" s="1"/>
  <c r="EO35" i="9"/>
  <c r="EU35" i="9" s="1"/>
  <c r="EN35" i="9"/>
  <c r="ER35" i="9" s="1"/>
  <c r="GI130" i="9"/>
  <c r="FG135" i="9"/>
  <c r="EV125" i="9"/>
  <c r="FR130" i="9"/>
  <c r="EV135" i="9"/>
  <c r="EV126" i="9"/>
  <c r="GI135" i="9"/>
  <c r="FR135" i="9"/>
  <c r="EV130" i="9"/>
  <c r="FG124" i="9"/>
  <c r="EV127" i="9"/>
  <c r="EV129" i="9"/>
  <c r="EV128" i="9"/>
  <c r="EV124" i="9"/>
  <c r="ER27" i="9"/>
  <c r="EV27" i="9" s="1"/>
  <c r="GI27" i="9"/>
  <c r="FR27" i="9"/>
  <c r="GI37" i="9"/>
  <c r="GI124" i="9"/>
  <c r="GI125" i="9"/>
  <c r="GI126" i="9"/>
  <c r="GI127" i="9"/>
  <c r="GI128" i="9"/>
  <c r="GI129" i="9"/>
  <c r="FG125" i="9"/>
  <c r="FG126" i="9"/>
  <c r="FG127" i="9"/>
  <c r="FG128" i="9"/>
  <c r="FG129" i="9"/>
  <c r="FR124" i="9"/>
  <c r="FR125" i="9"/>
  <c r="FR126" i="9"/>
  <c r="FR127" i="9"/>
  <c r="FR128" i="9"/>
  <c r="FR129" i="9"/>
  <c r="FG130" i="9"/>
  <c r="GI34" i="9"/>
  <c r="GI36" i="9"/>
  <c r="GI35" i="9"/>
  <c r="FR37" i="9"/>
  <c r="EV36" i="9"/>
  <c r="FR36" i="9"/>
  <c r="FG36" i="9"/>
  <c r="EV37" i="9"/>
  <c r="FG37" i="9"/>
  <c r="FR35" i="9"/>
  <c r="FG34" i="9"/>
  <c r="FR34" i="9"/>
  <c r="FG35" i="9"/>
  <c r="BD296" i="9" l="1"/>
  <c r="BD293" i="9" s="1"/>
  <c r="EV35" i="9"/>
  <c r="GK213" i="9"/>
  <c r="FU213" i="9"/>
  <c r="FX213" i="9" s="1"/>
  <c r="FK213" i="9"/>
  <c r="FQ213" i="9" s="1"/>
  <c r="FJ213" i="9"/>
  <c r="FN213" i="9" s="1"/>
  <c r="EZ213" i="9"/>
  <c r="FF213" i="9" s="1"/>
  <c r="EY213" i="9"/>
  <c r="FC213" i="9" s="1"/>
  <c r="EO213" i="9"/>
  <c r="EU213" i="9" s="1"/>
  <c r="GB213" i="9"/>
  <c r="GH213" i="9" s="1"/>
  <c r="GA213" i="9"/>
  <c r="GE213" i="9" s="1"/>
  <c r="BI213" i="9"/>
  <c r="AO213" i="9"/>
  <c r="AL213" i="9"/>
  <c r="AM213" i="9" s="1"/>
  <c r="AJ213" i="9"/>
  <c r="EN213" i="9" s="1"/>
  <c r="ER213" i="9" s="1"/>
  <c r="GK206" i="9"/>
  <c r="FU206" i="9"/>
  <c r="FX206" i="9" s="1"/>
  <c r="FK206" i="9"/>
  <c r="FQ206" i="9" s="1"/>
  <c r="FJ206" i="9"/>
  <c r="FN206" i="9" s="1"/>
  <c r="EZ206" i="9"/>
  <c r="FF206" i="9" s="1"/>
  <c r="EY206" i="9"/>
  <c r="FC206" i="9" s="1"/>
  <c r="EO206" i="9"/>
  <c r="EU206" i="9" s="1"/>
  <c r="EN206" i="9"/>
  <c r="ER206" i="9" s="1"/>
  <c r="GB206" i="9"/>
  <c r="GH206" i="9" s="1"/>
  <c r="GA206" i="9"/>
  <c r="GE206" i="9" s="1"/>
  <c r="BI206" i="9"/>
  <c r="AO206" i="9"/>
  <c r="GK205" i="9"/>
  <c r="FU205" i="9"/>
  <c r="FX205" i="9" s="1"/>
  <c r="FK205" i="9"/>
  <c r="FQ205" i="9" s="1"/>
  <c r="FJ205" i="9"/>
  <c r="FN205" i="9" s="1"/>
  <c r="EZ205" i="9"/>
  <c r="FF205" i="9" s="1"/>
  <c r="EY205" i="9"/>
  <c r="FC205" i="9" s="1"/>
  <c r="EO205" i="9"/>
  <c r="EU205" i="9" s="1"/>
  <c r="EN205" i="9"/>
  <c r="ER205" i="9" s="1"/>
  <c r="GB205" i="9"/>
  <c r="GH205" i="9" s="1"/>
  <c r="GA205" i="9"/>
  <c r="GE205" i="9" s="1"/>
  <c r="BI205" i="9"/>
  <c r="AO205" i="9"/>
  <c r="GK204" i="9"/>
  <c r="FU204" i="9"/>
  <c r="FX204" i="9" s="1"/>
  <c r="FK204" i="9"/>
  <c r="FQ204" i="9" s="1"/>
  <c r="FJ204" i="9"/>
  <c r="FN204" i="9" s="1"/>
  <c r="EZ204" i="9"/>
  <c r="FF204" i="9" s="1"/>
  <c r="EY204" i="9"/>
  <c r="FC204" i="9" s="1"/>
  <c r="EO204" i="9"/>
  <c r="EU204" i="9" s="1"/>
  <c r="EN204" i="9"/>
  <c r="ER204" i="9" s="1"/>
  <c r="GB204" i="9"/>
  <c r="GH204" i="9" s="1"/>
  <c r="GA204" i="9"/>
  <c r="GE204" i="9" s="1"/>
  <c r="BI204" i="9"/>
  <c r="AO204" i="9"/>
  <c r="GK203" i="9"/>
  <c r="FU203" i="9"/>
  <c r="FX203" i="9" s="1"/>
  <c r="FK203" i="9"/>
  <c r="FQ203" i="9" s="1"/>
  <c r="FJ203" i="9"/>
  <c r="FN203" i="9" s="1"/>
  <c r="EZ203" i="9"/>
  <c r="FF203" i="9" s="1"/>
  <c r="EY203" i="9"/>
  <c r="FC203" i="9" s="1"/>
  <c r="EO203" i="9"/>
  <c r="EU203" i="9" s="1"/>
  <c r="EN203" i="9"/>
  <c r="ER203" i="9" s="1"/>
  <c r="GB203" i="9"/>
  <c r="GH203" i="9" s="1"/>
  <c r="GA203" i="9"/>
  <c r="GE203" i="9" s="1"/>
  <c r="BI203" i="9"/>
  <c r="AO203" i="9"/>
  <c r="GK202" i="9"/>
  <c r="FU202" i="9"/>
  <c r="FX202" i="9" s="1"/>
  <c r="FK202" i="9"/>
  <c r="FQ202" i="9" s="1"/>
  <c r="FJ202" i="9"/>
  <c r="FN202" i="9" s="1"/>
  <c r="EZ202" i="9"/>
  <c r="FF202" i="9" s="1"/>
  <c r="EY202" i="9"/>
  <c r="FC202" i="9" s="1"/>
  <c r="EO202" i="9"/>
  <c r="EU202" i="9" s="1"/>
  <c r="EN202" i="9"/>
  <c r="ER202" i="9" s="1"/>
  <c r="GB202" i="9"/>
  <c r="GH202" i="9" s="1"/>
  <c r="GA202" i="9"/>
  <c r="GE202" i="9" s="1"/>
  <c r="BI202" i="9"/>
  <c r="AO202" i="9"/>
  <c r="GK201" i="9"/>
  <c r="FU201" i="9"/>
  <c r="FX201" i="9" s="1"/>
  <c r="FK201" i="9"/>
  <c r="FQ201" i="9" s="1"/>
  <c r="FJ201" i="9"/>
  <c r="FN201" i="9" s="1"/>
  <c r="EZ201" i="9"/>
  <c r="FF201" i="9" s="1"/>
  <c r="EY201" i="9"/>
  <c r="FC201" i="9" s="1"/>
  <c r="EO201" i="9"/>
  <c r="EU201" i="9" s="1"/>
  <c r="EN201" i="9"/>
  <c r="ER201" i="9" s="1"/>
  <c r="GB201" i="9"/>
  <c r="GH201" i="9" s="1"/>
  <c r="GA201" i="9"/>
  <c r="GE201" i="9" s="1"/>
  <c r="BI201" i="9"/>
  <c r="AO201" i="9"/>
  <c r="GK200" i="9"/>
  <c r="FU200" i="9"/>
  <c r="FX200" i="9" s="1"/>
  <c r="FK200" i="9"/>
  <c r="FQ200" i="9" s="1"/>
  <c r="FJ200" i="9"/>
  <c r="FN200" i="9" s="1"/>
  <c r="EZ200" i="9"/>
  <c r="FF200" i="9" s="1"/>
  <c r="EY200" i="9"/>
  <c r="FC200" i="9" s="1"/>
  <c r="EO200" i="9"/>
  <c r="EU200" i="9" s="1"/>
  <c r="EN200" i="9"/>
  <c r="ER200" i="9" s="1"/>
  <c r="GB200" i="9"/>
  <c r="GH200" i="9" s="1"/>
  <c r="GA200" i="9"/>
  <c r="GE200" i="9" s="1"/>
  <c r="BI200" i="9"/>
  <c r="AO200" i="9"/>
  <c r="GK199" i="9"/>
  <c r="FU199" i="9"/>
  <c r="FX199" i="9" s="1"/>
  <c r="FK199" i="9"/>
  <c r="FQ199" i="9" s="1"/>
  <c r="FJ199" i="9"/>
  <c r="FN199" i="9" s="1"/>
  <c r="EZ199" i="9"/>
  <c r="FF199" i="9" s="1"/>
  <c r="EY199" i="9"/>
  <c r="FC199" i="9" s="1"/>
  <c r="EO199" i="9"/>
  <c r="EU199" i="9" s="1"/>
  <c r="EN199" i="9"/>
  <c r="ER199" i="9" s="1"/>
  <c r="GB199" i="9"/>
  <c r="GH199" i="9" s="1"/>
  <c r="GA199" i="9"/>
  <c r="GE199" i="9" s="1"/>
  <c r="BI199" i="9"/>
  <c r="AO199" i="9"/>
  <c r="GK198" i="9"/>
  <c r="FU198" i="9"/>
  <c r="FX198" i="9" s="1"/>
  <c r="FK198" i="9"/>
  <c r="FQ198" i="9" s="1"/>
  <c r="FJ198" i="9"/>
  <c r="FN198" i="9" s="1"/>
  <c r="EZ198" i="9"/>
  <c r="FF198" i="9" s="1"/>
  <c r="EY198" i="9"/>
  <c r="FC198" i="9" s="1"/>
  <c r="EO198" i="9"/>
  <c r="EU198" i="9" s="1"/>
  <c r="EN198" i="9"/>
  <c r="ER198" i="9" s="1"/>
  <c r="GB198" i="9"/>
  <c r="GH198" i="9" s="1"/>
  <c r="GA198" i="9"/>
  <c r="GE198" i="9" s="1"/>
  <c r="BI198" i="9"/>
  <c r="AO198" i="9"/>
  <c r="GK197" i="9"/>
  <c r="FU197" i="9"/>
  <c r="FX197" i="9" s="1"/>
  <c r="FK197" i="9"/>
  <c r="FQ197" i="9" s="1"/>
  <c r="FJ197" i="9"/>
  <c r="FN197" i="9" s="1"/>
  <c r="EZ197" i="9"/>
  <c r="FF197" i="9" s="1"/>
  <c r="EY197" i="9"/>
  <c r="FC197" i="9" s="1"/>
  <c r="EO197" i="9"/>
  <c r="EU197" i="9" s="1"/>
  <c r="EN197" i="9"/>
  <c r="ER197" i="9" s="1"/>
  <c r="GB197" i="9"/>
  <c r="GH197" i="9" s="1"/>
  <c r="GA197" i="9"/>
  <c r="GE197" i="9" s="1"/>
  <c r="BI197" i="9"/>
  <c r="AO197" i="9"/>
  <c r="GK196" i="9"/>
  <c r="FU196" i="9"/>
  <c r="FX196" i="9" s="1"/>
  <c r="FK196" i="9"/>
  <c r="FQ196" i="9" s="1"/>
  <c r="FJ196" i="9"/>
  <c r="FN196" i="9" s="1"/>
  <c r="EZ196" i="9"/>
  <c r="FF196" i="9" s="1"/>
  <c r="EY196" i="9"/>
  <c r="FC196" i="9" s="1"/>
  <c r="EO196" i="9"/>
  <c r="EU196" i="9" s="1"/>
  <c r="EN196" i="9"/>
  <c r="ER196" i="9" s="1"/>
  <c r="GB196" i="9"/>
  <c r="GH196" i="9" s="1"/>
  <c r="GA196" i="9"/>
  <c r="GE196" i="9" s="1"/>
  <c r="BI196" i="9"/>
  <c r="AO196" i="9"/>
  <c r="GK195" i="9"/>
  <c r="FU195" i="9"/>
  <c r="FX195" i="9" s="1"/>
  <c r="FK195" i="9"/>
  <c r="FQ195" i="9" s="1"/>
  <c r="FJ195" i="9"/>
  <c r="FN195" i="9" s="1"/>
  <c r="EZ195" i="9"/>
  <c r="FF195" i="9" s="1"/>
  <c r="EY195" i="9"/>
  <c r="FC195" i="9" s="1"/>
  <c r="EO195" i="9"/>
  <c r="EU195" i="9" s="1"/>
  <c r="EN195" i="9"/>
  <c r="ER195" i="9" s="1"/>
  <c r="GB195" i="9"/>
  <c r="GH195" i="9" s="1"/>
  <c r="GA195" i="9"/>
  <c r="GE195" i="9" s="1"/>
  <c r="BI195" i="9"/>
  <c r="AO195" i="9"/>
  <c r="GK194" i="9"/>
  <c r="FU194" i="9"/>
  <c r="FX194" i="9" s="1"/>
  <c r="FK194" i="9"/>
  <c r="FQ194" i="9" s="1"/>
  <c r="FJ194" i="9"/>
  <c r="FN194" i="9" s="1"/>
  <c r="EZ194" i="9"/>
  <c r="FF194" i="9" s="1"/>
  <c r="EY194" i="9"/>
  <c r="FC194" i="9" s="1"/>
  <c r="EO194" i="9"/>
  <c r="EU194" i="9" s="1"/>
  <c r="EN194" i="9"/>
  <c r="ER194" i="9" s="1"/>
  <c r="GB194" i="9"/>
  <c r="GH194" i="9" s="1"/>
  <c r="GA194" i="9"/>
  <c r="GE194" i="9" s="1"/>
  <c r="BI194" i="9"/>
  <c r="AO194" i="9"/>
  <c r="BF293" i="9" l="1"/>
  <c r="BD292" i="9"/>
  <c r="BF296" i="9"/>
  <c r="FG213" i="9"/>
  <c r="GI197" i="9"/>
  <c r="GI205" i="9"/>
  <c r="GI213" i="9"/>
  <c r="GI201" i="9"/>
  <c r="FR201" i="9"/>
  <c r="FG205" i="9"/>
  <c r="EV206" i="9"/>
  <c r="EV200" i="9"/>
  <c r="FR205" i="9"/>
  <c r="EV199" i="9"/>
  <c r="FG199" i="9"/>
  <c r="GI204" i="9"/>
  <c r="EV204" i="9"/>
  <c r="EV213" i="9"/>
  <c r="FR213" i="9"/>
  <c r="EV205" i="9"/>
  <c r="EV194" i="9"/>
  <c r="GI202" i="9"/>
  <c r="FR198" i="9"/>
  <c r="FG202" i="9"/>
  <c r="EV203" i="9"/>
  <c r="FR203" i="9"/>
  <c r="GI206" i="9"/>
  <c r="FG206" i="9"/>
  <c r="FR206" i="9"/>
  <c r="GI198" i="9"/>
  <c r="FG201" i="9"/>
  <c r="GI194" i="9"/>
  <c r="FR194" i="9"/>
  <c r="FG195" i="9"/>
  <c r="FG196" i="9"/>
  <c r="EV197" i="9"/>
  <c r="FR200" i="9"/>
  <c r="EV201" i="9"/>
  <c r="EV195" i="9"/>
  <c r="FR196" i="9"/>
  <c r="FG197" i="9"/>
  <c r="FR197" i="9"/>
  <c r="FG198" i="9"/>
  <c r="FR202" i="9"/>
  <c r="GI203" i="9"/>
  <c r="FG203" i="9"/>
  <c r="FR204" i="9"/>
  <c r="FG194" i="9"/>
  <c r="GI195" i="9"/>
  <c r="EV198" i="9"/>
  <c r="GI199" i="9"/>
  <c r="FR199" i="9"/>
  <c r="FG200" i="9"/>
  <c r="FR195" i="9"/>
  <c r="EV196" i="9"/>
  <c r="GI196" i="9"/>
  <c r="GI200" i="9"/>
  <c r="EV202" i="9"/>
  <c r="FG204" i="9"/>
  <c r="GK189" i="9"/>
  <c r="FU189" i="9"/>
  <c r="FX189" i="9" s="1"/>
  <c r="FK189" i="9"/>
  <c r="FQ189" i="9" s="1"/>
  <c r="FJ189" i="9"/>
  <c r="FN189" i="9" s="1"/>
  <c r="EZ189" i="9"/>
  <c r="FF189" i="9" s="1"/>
  <c r="EY189" i="9"/>
  <c r="FC189" i="9" s="1"/>
  <c r="EO189" i="9"/>
  <c r="EU189" i="9" s="1"/>
  <c r="EN189" i="9"/>
  <c r="ER189" i="9" s="1"/>
  <c r="GB189" i="9"/>
  <c r="GH189" i="9" s="1"/>
  <c r="GA189" i="9"/>
  <c r="GE189" i="9" s="1"/>
  <c r="BI189" i="9"/>
  <c r="AO189" i="9"/>
  <c r="GK188" i="9"/>
  <c r="FU188" i="9"/>
  <c r="FX188" i="9" s="1"/>
  <c r="FK188" i="9"/>
  <c r="FQ188" i="9" s="1"/>
  <c r="FJ188" i="9"/>
  <c r="FN188" i="9" s="1"/>
  <c r="EZ188" i="9"/>
  <c r="FF188" i="9" s="1"/>
  <c r="EY188" i="9"/>
  <c r="FC188" i="9" s="1"/>
  <c r="EO188" i="9"/>
  <c r="EU188" i="9" s="1"/>
  <c r="EN188" i="9"/>
  <c r="ER188" i="9" s="1"/>
  <c r="GB188" i="9"/>
  <c r="GH188" i="9" s="1"/>
  <c r="GA188" i="9"/>
  <c r="GE188" i="9" s="1"/>
  <c r="BI188" i="9"/>
  <c r="AO188" i="9"/>
  <c r="GK187" i="9"/>
  <c r="FU187" i="9"/>
  <c r="FX187" i="9" s="1"/>
  <c r="FK187" i="9"/>
  <c r="FQ187" i="9" s="1"/>
  <c r="FJ187" i="9"/>
  <c r="FN187" i="9" s="1"/>
  <c r="EZ187" i="9"/>
  <c r="FF187" i="9" s="1"/>
  <c r="EY187" i="9"/>
  <c r="FC187" i="9" s="1"/>
  <c r="EO187" i="9"/>
  <c r="EU187" i="9" s="1"/>
  <c r="EN187" i="9"/>
  <c r="ER187" i="9" s="1"/>
  <c r="GB187" i="9"/>
  <c r="GH187" i="9" s="1"/>
  <c r="GA187" i="9"/>
  <c r="GE187" i="9" s="1"/>
  <c r="BI187" i="9"/>
  <c r="AO187" i="9"/>
  <c r="GK186" i="9"/>
  <c r="FU186" i="9"/>
  <c r="FX186" i="9" s="1"/>
  <c r="FK186" i="9"/>
  <c r="FQ186" i="9" s="1"/>
  <c r="FJ186" i="9"/>
  <c r="FN186" i="9" s="1"/>
  <c r="EZ186" i="9"/>
  <c r="FF186" i="9" s="1"/>
  <c r="EY186" i="9"/>
  <c r="FC186" i="9" s="1"/>
  <c r="EO186" i="9"/>
  <c r="EU186" i="9" s="1"/>
  <c r="EN186" i="9"/>
  <c r="ER186" i="9" s="1"/>
  <c r="GB186" i="9"/>
  <c r="GH186" i="9" s="1"/>
  <c r="GA186" i="9"/>
  <c r="GE186" i="9" s="1"/>
  <c r="BI186" i="9"/>
  <c r="AO186" i="9"/>
  <c r="GK185" i="9"/>
  <c r="FU185" i="9"/>
  <c r="FX185" i="9" s="1"/>
  <c r="FK185" i="9"/>
  <c r="FQ185" i="9" s="1"/>
  <c r="FJ185" i="9"/>
  <c r="FN185" i="9" s="1"/>
  <c r="EZ185" i="9"/>
  <c r="FF185" i="9" s="1"/>
  <c r="EY185" i="9"/>
  <c r="FC185" i="9" s="1"/>
  <c r="EO185" i="9"/>
  <c r="EU185" i="9" s="1"/>
  <c r="EN185" i="9"/>
  <c r="ER185" i="9" s="1"/>
  <c r="GB185" i="9"/>
  <c r="GH185" i="9" s="1"/>
  <c r="GA185" i="9"/>
  <c r="GE185" i="9" s="1"/>
  <c r="BI185" i="9"/>
  <c r="AO185" i="9"/>
  <c r="GK339" i="9"/>
  <c r="FU339" i="9"/>
  <c r="FX339" i="9" s="1"/>
  <c r="FK339" i="9"/>
  <c r="FQ339" i="9" s="1"/>
  <c r="FJ339" i="9"/>
  <c r="FN339" i="9" s="1"/>
  <c r="EZ339" i="9"/>
  <c r="FF339" i="9" s="1"/>
  <c r="EY339" i="9"/>
  <c r="FC339" i="9" s="1"/>
  <c r="EO339" i="9"/>
  <c r="EU339" i="9" s="1"/>
  <c r="EN339" i="9"/>
  <c r="ER339" i="9" s="1"/>
  <c r="GB339" i="9"/>
  <c r="GH339" i="9" s="1"/>
  <c r="GA339" i="9"/>
  <c r="GE339" i="9" s="1"/>
  <c r="BI339" i="9"/>
  <c r="AO339" i="9"/>
  <c r="GK338" i="9"/>
  <c r="FU338" i="9"/>
  <c r="FX338" i="9" s="1"/>
  <c r="FK338" i="9"/>
  <c r="FQ338" i="9" s="1"/>
  <c r="FJ338" i="9"/>
  <c r="FN338" i="9" s="1"/>
  <c r="EZ338" i="9"/>
  <c r="FF338" i="9" s="1"/>
  <c r="EY338" i="9"/>
  <c r="FC338" i="9" s="1"/>
  <c r="EO338" i="9"/>
  <c r="EU338" i="9" s="1"/>
  <c r="EN338" i="9"/>
  <c r="ER338" i="9" s="1"/>
  <c r="GB338" i="9"/>
  <c r="GH338" i="9" s="1"/>
  <c r="GA338" i="9"/>
  <c r="GE338" i="9" s="1"/>
  <c r="BI338" i="9"/>
  <c r="AO338" i="9"/>
  <c r="GK337" i="9"/>
  <c r="FU337" i="9"/>
  <c r="FX337" i="9" s="1"/>
  <c r="FK337" i="9"/>
  <c r="FQ337" i="9" s="1"/>
  <c r="FJ337" i="9"/>
  <c r="FN337" i="9" s="1"/>
  <c r="EZ337" i="9"/>
  <c r="FF337" i="9" s="1"/>
  <c r="EY337" i="9"/>
  <c r="FC337" i="9" s="1"/>
  <c r="EO337" i="9"/>
  <c r="EU337" i="9" s="1"/>
  <c r="EN337" i="9"/>
  <c r="ER337" i="9" s="1"/>
  <c r="GB337" i="9"/>
  <c r="GH337" i="9" s="1"/>
  <c r="GA337" i="9"/>
  <c r="GE337" i="9" s="1"/>
  <c r="BI337" i="9"/>
  <c r="AO337" i="9"/>
  <c r="GK336" i="9"/>
  <c r="FU336" i="9"/>
  <c r="FX336" i="9" s="1"/>
  <c r="FK336" i="9"/>
  <c r="FQ336" i="9" s="1"/>
  <c r="FJ336" i="9"/>
  <c r="FN336" i="9" s="1"/>
  <c r="EZ336" i="9"/>
  <c r="FF336" i="9" s="1"/>
  <c r="EY336" i="9"/>
  <c r="FC336" i="9" s="1"/>
  <c r="EO336" i="9"/>
  <c r="EU336" i="9" s="1"/>
  <c r="EN336" i="9"/>
  <c r="ER336" i="9" s="1"/>
  <c r="GB336" i="9"/>
  <c r="GH336" i="9" s="1"/>
  <c r="GA336" i="9"/>
  <c r="GE336" i="9" s="1"/>
  <c r="BI336" i="9"/>
  <c r="AO336" i="9"/>
  <c r="GK335" i="9"/>
  <c r="FU335" i="9"/>
  <c r="FX335" i="9" s="1"/>
  <c r="FK335" i="9"/>
  <c r="FQ335" i="9" s="1"/>
  <c r="FJ335" i="9"/>
  <c r="FN335" i="9" s="1"/>
  <c r="EZ335" i="9"/>
  <c r="FF335" i="9" s="1"/>
  <c r="EY335" i="9"/>
  <c r="FC335" i="9" s="1"/>
  <c r="EO335" i="9"/>
  <c r="EU335" i="9" s="1"/>
  <c r="EN335" i="9"/>
  <c r="ER335" i="9" s="1"/>
  <c r="GB335" i="9"/>
  <c r="GH335" i="9" s="1"/>
  <c r="GA335" i="9"/>
  <c r="GE335" i="9" s="1"/>
  <c r="BI335" i="9"/>
  <c r="AO335" i="9"/>
  <c r="GK397" i="9"/>
  <c r="FU397" i="9"/>
  <c r="FX397" i="9" s="1"/>
  <c r="FK397" i="9"/>
  <c r="FQ397" i="9" s="1"/>
  <c r="FJ397" i="9"/>
  <c r="FN397" i="9" s="1"/>
  <c r="EZ397" i="9"/>
  <c r="FF397" i="9" s="1"/>
  <c r="EY397" i="9"/>
  <c r="FC397" i="9" s="1"/>
  <c r="EO397" i="9"/>
  <c r="EU397" i="9" s="1"/>
  <c r="EN397" i="9"/>
  <c r="ER397" i="9" s="1"/>
  <c r="GB397" i="9"/>
  <c r="GH397" i="9" s="1"/>
  <c r="GA397" i="9"/>
  <c r="GE397" i="9" s="1"/>
  <c r="BI397" i="9"/>
  <c r="AO397" i="9"/>
  <c r="GK396" i="9"/>
  <c r="FU396" i="9"/>
  <c r="FX396" i="9" s="1"/>
  <c r="FK396" i="9"/>
  <c r="FQ396" i="9" s="1"/>
  <c r="FJ396" i="9"/>
  <c r="FN396" i="9" s="1"/>
  <c r="EZ396" i="9"/>
  <c r="FF396" i="9" s="1"/>
  <c r="EY396" i="9"/>
  <c r="FC396" i="9" s="1"/>
  <c r="EO396" i="9"/>
  <c r="EU396" i="9" s="1"/>
  <c r="EN396" i="9"/>
  <c r="ER396" i="9" s="1"/>
  <c r="GB396" i="9"/>
  <c r="GH396" i="9" s="1"/>
  <c r="GA396" i="9"/>
  <c r="GE396" i="9" s="1"/>
  <c r="BI396" i="9"/>
  <c r="AO396" i="9"/>
  <c r="GK395" i="9"/>
  <c r="FU395" i="9"/>
  <c r="FX395" i="9" s="1"/>
  <c r="FK395" i="9"/>
  <c r="FQ395" i="9" s="1"/>
  <c r="FJ395" i="9"/>
  <c r="FN395" i="9" s="1"/>
  <c r="EZ395" i="9"/>
  <c r="FF395" i="9" s="1"/>
  <c r="EY395" i="9"/>
  <c r="FC395" i="9" s="1"/>
  <c r="EO395" i="9"/>
  <c r="EU395" i="9" s="1"/>
  <c r="EN395" i="9"/>
  <c r="ER395" i="9" s="1"/>
  <c r="GB395" i="9"/>
  <c r="GH395" i="9" s="1"/>
  <c r="GA395" i="9"/>
  <c r="GE395" i="9" s="1"/>
  <c r="BI395" i="9"/>
  <c r="AO395" i="9"/>
  <c r="GK394" i="9"/>
  <c r="FU394" i="9"/>
  <c r="FX394" i="9" s="1"/>
  <c r="FK394" i="9"/>
  <c r="FQ394" i="9" s="1"/>
  <c r="FJ394" i="9"/>
  <c r="FN394" i="9" s="1"/>
  <c r="EZ394" i="9"/>
  <c r="FF394" i="9" s="1"/>
  <c r="EY394" i="9"/>
  <c r="FC394" i="9" s="1"/>
  <c r="EO394" i="9"/>
  <c r="EU394" i="9" s="1"/>
  <c r="EN394" i="9"/>
  <c r="ER394" i="9" s="1"/>
  <c r="GB394" i="9"/>
  <c r="GH394" i="9" s="1"/>
  <c r="GA394" i="9"/>
  <c r="GE394" i="9" s="1"/>
  <c r="BI394" i="9"/>
  <c r="AO394" i="9"/>
  <c r="GK393" i="9"/>
  <c r="FU393" i="9"/>
  <c r="FX393" i="9" s="1"/>
  <c r="FK393" i="9"/>
  <c r="FQ393" i="9" s="1"/>
  <c r="FJ393" i="9"/>
  <c r="FN393" i="9" s="1"/>
  <c r="EZ393" i="9"/>
  <c r="FF393" i="9" s="1"/>
  <c r="EY393" i="9"/>
  <c r="FC393" i="9" s="1"/>
  <c r="EO393" i="9"/>
  <c r="EU393" i="9" s="1"/>
  <c r="EN393" i="9"/>
  <c r="ER393" i="9" s="1"/>
  <c r="GB393" i="9"/>
  <c r="GH393" i="9" s="1"/>
  <c r="GA393" i="9"/>
  <c r="GE393" i="9" s="1"/>
  <c r="BI393" i="9"/>
  <c r="AO393" i="9"/>
  <c r="GK392" i="9"/>
  <c r="FU392" i="9"/>
  <c r="FX392" i="9" s="1"/>
  <c r="FK392" i="9"/>
  <c r="FQ392" i="9" s="1"/>
  <c r="FJ392" i="9"/>
  <c r="FN392" i="9" s="1"/>
  <c r="EZ392" i="9"/>
  <c r="FF392" i="9" s="1"/>
  <c r="EY392" i="9"/>
  <c r="FC392" i="9" s="1"/>
  <c r="EO392" i="9"/>
  <c r="EU392" i="9" s="1"/>
  <c r="EN392" i="9"/>
  <c r="ER392" i="9" s="1"/>
  <c r="GB392" i="9"/>
  <c r="GH392" i="9" s="1"/>
  <c r="GA392" i="9"/>
  <c r="GE392" i="9" s="1"/>
  <c r="BI392" i="9"/>
  <c r="AO392" i="9"/>
  <c r="GK391" i="9"/>
  <c r="FU391" i="9"/>
  <c r="FX391" i="9" s="1"/>
  <c r="FK391" i="9"/>
  <c r="FQ391" i="9" s="1"/>
  <c r="FJ391" i="9"/>
  <c r="FN391" i="9" s="1"/>
  <c r="EZ391" i="9"/>
  <c r="FF391" i="9" s="1"/>
  <c r="EY391" i="9"/>
  <c r="FC391" i="9" s="1"/>
  <c r="EO391" i="9"/>
  <c r="EU391" i="9" s="1"/>
  <c r="EN391" i="9"/>
  <c r="ER391" i="9" s="1"/>
  <c r="GB391" i="9"/>
  <c r="GH391" i="9" s="1"/>
  <c r="GA391" i="9"/>
  <c r="GE391" i="9" s="1"/>
  <c r="BI391" i="9"/>
  <c r="AO391" i="9"/>
  <c r="GK390" i="9"/>
  <c r="FU390" i="9"/>
  <c r="FX390" i="9" s="1"/>
  <c r="FK390" i="9"/>
  <c r="FQ390" i="9" s="1"/>
  <c r="FJ390" i="9"/>
  <c r="FN390" i="9" s="1"/>
  <c r="EZ390" i="9"/>
  <c r="FF390" i="9" s="1"/>
  <c r="EY390" i="9"/>
  <c r="FC390" i="9" s="1"/>
  <c r="EO390" i="9"/>
  <c r="EU390" i="9" s="1"/>
  <c r="EN390" i="9"/>
  <c r="ER390" i="9" s="1"/>
  <c r="GB390" i="9"/>
  <c r="GH390" i="9" s="1"/>
  <c r="GA390" i="9"/>
  <c r="GE390" i="9" s="1"/>
  <c r="BI390" i="9"/>
  <c r="AO390" i="9"/>
  <c r="GK389" i="9"/>
  <c r="FU389" i="9"/>
  <c r="FX389" i="9" s="1"/>
  <c r="FK389" i="9"/>
  <c r="FQ389" i="9" s="1"/>
  <c r="FJ389" i="9"/>
  <c r="FN389" i="9" s="1"/>
  <c r="EZ389" i="9"/>
  <c r="FF389" i="9" s="1"/>
  <c r="EY389" i="9"/>
  <c r="FC389" i="9" s="1"/>
  <c r="EO389" i="9"/>
  <c r="EU389" i="9" s="1"/>
  <c r="EN389" i="9"/>
  <c r="ER389" i="9" s="1"/>
  <c r="GB389" i="9"/>
  <c r="GH389" i="9" s="1"/>
  <c r="GA389" i="9"/>
  <c r="GE389" i="9" s="1"/>
  <c r="BI389" i="9"/>
  <c r="AO389" i="9"/>
  <c r="GK388" i="9"/>
  <c r="FU388" i="9"/>
  <c r="FX388" i="9" s="1"/>
  <c r="FK388" i="9"/>
  <c r="FQ388" i="9" s="1"/>
  <c r="FJ388" i="9"/>
  <c r="FN388" i="9" s="1"/>
  <c r="EZ388" i="9"/>
  <c r="FF388" i="9" s="1"/>
  <c r="EY388" i="9"/>
  <c r="FC388" i="9" s="1"/>
  <c r="EO388" i="9"/>
  <c r="EU388" i="9" s="1"/>
  <c r="EN388" i="9"/>
  <c r="ER388" i="9" s="1"/>
  <c r="GB388" i="9"/>
  <c r="GH388" i="9" s="1"/>
  <c r="GA388" i="9"/>
  <c r="GE388" i="9" s="1"/>
  <c r="BI388" i="9"/>
  <c r="AO388" i="9"/>
  <c r="GK387" i="9"/>
  <c r="FU387" i="9"/>
  <c r="FX387" i="9" s="1"/>
  <c r="FK387" i="9"/>
  <c r="FQ387" i="9" s="1"/>
  <c r="FJ387" i="9"/>
  <c r="FN387" i="9" s="1"/>
  <c r="EZ387" i="9"/>
  <c r="FF387" i="9" s="1"/>
  <c r="EY387" i="9"/>
  <c r="FC387" i="9" s="1"/>
  <c r="EO387" i="9"/>
  <c r="EU387" i="9" s="1"/>
  <c r="EN387" i="9"/>
  <c r="ER387" i="9" s="1"/>
  <c r="GB387" i="9"/>
  <c r="GH387" i="9" s="1"/>
  <c r="GA387" i="9"/>
  <c r="GE387" i="9" s="1"/>
  <c r="BI387" i="9"/>
  <c r="AO387" i="9"/>
  <c r="GK386" i="9"/>
  <c r="FU386" i="9"/>
  <c r="FX386" i="9" s="1"/>
  <c r="FK386" i="9"/>
  <c r="FQ386" i="9" s="1"/>
  <c r="FJ386" i="9"/>
  <c r="FN386" i="9" s="1"/>
  <c r="EZ386" i="9"/>
  <c r="FF386" i="9" s="1"/>
  <c r="EY386" i="9"/>
  <c r="FC386" i="9" s="1"/>
  <c r="EO386" i="9"/>
  <c r="EU386" i="9" s="1"/>
  <c r="EN386" i="9"/>
  <c r="ER386" i="9" s="1"/>
  <c r="GB386" i="9"/>
  <c r="GH386" i="9" s="1"/>
  <c r="GA386" i="9"/>
  <c r="GE386" i="9" s="1"/>
  <c r="BI386" i="9"/>
  <c r="AO386" i="9"/>
  <c r="GK385" i="9"/>
  <c r="FU385" i="9"/>
  <c r="FX385" i="9" s="1"/>
  <c r="FK385" i="9"/>
  <c r="FQ385" i="9" s="1"/>
  <c r="FJ385" i="9"/>
  <c r="FN385" i="9" s="1"/>
  <c r="EZ385" i="9"/>
  <c r="FF385" i="9" s="1"/>
  <c r="EY385" i="9"/>
  <c r="FC385" i="9" s="1"/>
  <c r="EO385" i="9"/>
  <c r="EU385" i="9" s="1"/>
  <c r="EN385" i="9"/>
  <c r="ER385" i="9" s="1"/>
  <c r="GB385" i="9"/>
  <c r="GH385" i="9" s="1"/>
  <c r="GA385" i="9"/>
  <c r="GE385" i="9" s="1"/>
  <c r="BI385" i="9"/>
  <c r="AO385" i="9"/>
  <c r="GK384" i="9"/>
  <c r="FU384" i="9"/>
  <c r="FX384" i="9" s="1"/>
  <c r="FK384" i="9"/>
  <c r="FQ384" i="9" s="1"/>
  <c r="FJ384" i="9"/>
  <c r="FN384" i="9" s="1"/>
  <c r="EZ384" i="9"/>
  <c r="FF384" i="9" s="1"/>
  <c r="EY384" i="9"/>
  <c r="FC384" i="9" s="1"/>
  <c r="EO384" i="9"/>
  <c r="EU384" i="9" s="1"/>
  <c r="EN384" i="9"/>
  <c r="ER384" i="9" s="1"/>
  <c r="GB384" i="9"/>
  <c r="GH384" i="9" s="1"/>
  <c r="GA384" i="9"/>
  <c r="GE384" i="9" s="1"/>
  <c r="BI384" i="9"/>
  <c r="AO384" i="9"/>
  <c r="GK383" i="9"/>
  <c r="FU383" i="9"/>
  <c r="FX383" i="9" s="1"/>
  <c r="FK383" i="9"/>
  <c r="FQ383" i="9" s="1"/>
  <c r="FJ383" i="9"/>
  <c r="FN383" i="9" s="1"/>
  <c r="EZ383" i="9"/>
  <c r="FF383" i="9" s="1"/>
  <c r="EY383" i="9"/>
  <c r="FC383" i="9" s="1"/>
  <c r="EO383" i="9"/>
  <c r="EU383" i="9" s="1"/>
  <c r="EN383" i="9"/>
  <c r="ER383" i="9" s="1"/>
  <c r="GB383" i="9"/>
  <c r="GH383" i="9" s="1"/>
  <c r="GA383" i="9"/>
  <c r="GE383" i="9" s="1"/>
  <c r="BI383" i="9"/>
  <c r="AO383" i="9"/>
  <c r="GK445" i="9"/>
  <c r="FU445" i="9"/>
  <c r="FX445" i="9" s="1"/>
  <c r="FK445" i="9"/>
  <c r="FQ445" i="9" s="1"/>
  <c r="FJ445" i="9"/>
  <c r="FN445" i="9" s="1"/>
  <c r="EZ445" i="9"/>
  <c r="FF445" i="9" s="1"/>
  <c r="EY445" i="9"/>
  <c r="FC445" i="9" s="1"/>
  <c r="EO445" i="9"/>
  <c r="EU445" i="9" s="1"/>
  <c r="EN445" i="9"/>
  <c r="ER445" i="9" s="1"/>
  <c r="GB445" i="9"/>
  <c r="GH445" i="9" s="1"/>
  <c r="GA445" i="9"/>
  <c r="GE445" i="9" s="1"/>
  <c r="BI445" i="9"/>
  <c r="AO445" i="9"/>
  <c r="GK444" i="9"/>
  <c r="FU444" i="9"/>
  <c r="FX444" i="9" s="1"/>
  <c r="FK444" i="9"/>
  <c r="FQ444" i="9" s="1"/>
  <c r="FJ444" i="9"/>
  <c r="FN444" i="9" s="1"/>
  <c r="EZ444" i="9"/>
  <c r="FF444" i="9" s="1"/>
  <c r="EY444" i="9"/>
  <c r="FC444" i="9" s="1"/>
  <c r="EO444" i="9"/>
  <c r="EU444" i="9" s="1"/>
  <c r="EN444" i="9"/>
  <c r="ER444" i="9" s="1"/>
  <c r="GB444" i="9"/>
  <c r="GH444" i="9" s="1"/>
  <c r="GA444" i="9"/>
  <c r="GE444" i="9" s="1"/>
  <c r="BI444" i="9"/>
  <c r="AO444" i="9"/>
  <c r="GK443" i="9"/>
  <c r="FU443" i="9"/>
  <c r="FX443" i="9" s="1"/>
  <c r="FK443" i="9"/>
  <c r="FQ443" i="9" s="1"/>
  <c r="FJ443" i="9"/>
  <c r="FN443" i="9" s="1"/>
  <c r="EZ443" i="9"/>
  <c r="FF443" i="9" s="1"/>
  <c r="EY443" i="9"/>
  <c r="FC443" i="9" s="1"/>
  <c r="EO443" i="9"/>
  <c r="EU443" i="9" s="1"/>
  <c r="EN443" i="9"/>
  <c r="ER443" i="9" s="1"/>
  <c r="GB443" i="9"/>
  <c r="GH443" i="9" s="1"/>
  <c r="GA443" i="9"/>
  <c r="GE443" i="9" s="1"/>
  <c r="BI443" i="9"/>
  <c r="AO443" i="9"/>
  <c r="GK442" i="9"/>
  <c r="FU442" i="9"/>
  <c r="FX442" i="9" s="1"/>
  <c r="FK442" i="9"/>
  <c r="FQ442" i="9" s="1"/>
  <c r="FJ442" i="9"/>
  <c r="FN442" i="9" s="1"/>
  <c r="EZ442" i="9"/>
  <c r="FF442" i="9" s="1"/>
  <c r="EY442" i="9"/>
  <c r="FC442" i="9" s="1"/>
  <c r="EO442" i="9"/>
  <c r="EU442" i="9" s="1"/>
  <c r="EN442" i="9"/>
  <c r="ER442" i="9" s="1"/>
  <c r="GB442" i="9"/>
  <c r="GH442" i="9" s="1"/>
  <c r="GA442" i="9"/>
  <c r="GE442" i="9" s="1"/>
  <c r="BI442" i="9"/>
  <c r="AO442" i="9"/>
  <c r="GK441" i="9"/>
  <c r="FU441" i="9"/>
  <c r="FX441" i="9" s="1"/>
  <c r="FK441" i="9"/>
  <c r="FQ441" i="9" s="1"/>
  <c r="FJ441" i="9"/>
  <c r="FN441" i="9" s="1"/>
  <c r="EZ441" i="9"/>
  <c r="FF441" i="9" s="1"/>
  <c r="EY441" i="9"/>
  <c r="FC441" i="9" s="1"/>
  <c r="EO441" i="9"/>
  <c r="EU441" i="9" s="1"/>
  <c r="EN441" i="9"/>
  <c r="ER441" i="9" s="1"/>
  <c r="GB441" i="9"/>
  <c r="GH441" i="9" s="1"/>
  <c r="GA441" i="9"/>
  <c r="GE441" i="9" s="1"/>
  <c r="BI441" i="9"/>
  <c r="AO441" i="9"/>
  <c r="GK490" i="9"/>
  <c r="FU490" i="9"/>
  <c r="FX490" i="9" s="1"/>
  <c r="FK490" i="9"/>
  <c r="FQ490" i="9" s="1"/>
  <c r="FJ490" i="9"/>
  <c r="FN490" i="9" s="1"/>
  <c r="EZ490" i="9"/>
  <c r="FF490" i="9" s="1"/>
  <c r="EY490" i="9"/>
  <c r="FC490" i="9" s="1"/>
  <c r="EO490" i="9"/>
  <c r="EU490" i="9" s="1"/>
  <c r="EN490" i="9"/>
  <c r="ER490" i="9" s="1"/>
  <c r="GB490" i="9"/>
  <c r="GH490" i="9" s="1"/>
  <c r="GA490" i="9"/>
  <c r="GE490" i="9" s="1"/>
  <c r="BI490" i="9"/>
  <c r="AO490" i="9"/>
  <c r="GK489" i="9"/>
  <c r="FU489" i="9"/>
  <c r="FX489" i="9" s="1"/>
  <c r="FK489" i="9"/>
  <c r="FQ489" i="9" s="1"/>
  <c r="FJ489" i="9"/>
  <c r="FN489" i="9" s="1"/>
  <c r="EZ489" i="9"/>
  <c r="FF489" i="9" s="1"/>
  <c r="EY489" i="9"/>
  <c r="FC489" i="9" s="1"/>
  <c r="EO489" i="9"/>
  <c r="EU489" i="9" s="1"/>
  <c r="EN489" i="9"/>
  <c r="ER489" i="9" s="1"/>
  <c r="GB489" i="9"/>
  <c r="GH489" i="9" s="1"/>
  <c r="GA489" i="9"/>
  <c r="GE489" i="9" s="1"/>
  <c r="BI489" i="9"/>
  <c r="AO489" i="9"/>
  <c r="GK488" i="9"/>
  <c r="FU488" i="9"/>
  <c r="FX488" i="9" s="1"/>
  <c r="FK488" i="9"/>
  <c r="FQ488" i="9" s="1"/>
  <c r="FJ488" i="9"/>
  <c r="FN488" i="9" s="1"/>
  <c r="EZ488" i="9"/>
  <c r="FF488" i="9" s="1"/>
  <c r="EY488" i="9"/>
  <c r="FC488" i="9" s="1"/>
  <c r="EO488" i="9"/>
  <c r="EU488" i="9" s="1"/>
  <c r="EN488" i="9"/>
  <c r="ER488" i="9" s="1"/>
  <c r="GB488" i="9"/>
  <c r="GH488" i="9" s="1"/>
  <c r="GA488" i="9"/>
  <c r="GE488" i="9" s="1"/>
  <c r="BI488" i="9"/>
  <c r="AO488" i="9"/>
  <c r="GK487" i="9"/>
  <c r="FU487" i="9"/>
  <c r="FX487" i="9" s="1"/>
  <c r="FK487" i="9"/>
  <c r="FQ487" i="9" s="1"/>
  <c r="FJ487" i="9"/>
  <c r="FN487" i="9" s="1"/>
  <c r="EZ487" i="9"/>
  <c r="FF487" i="9" s="1"/>
  <c r="EY487" i="9"/>
  <c r="FC487" i="9" s="1"/>
  <c r="EO487" i="9"/>
  <c r="EU487" i="9" s="1"/>
  <c r="EN487" i="9"/>
  <c r="ER487" i="9" s="1"/>
  <c r="GB487" i="9"/>
  <c r="GH487" i="9" s="1"/>
  <c r="GA487" i="9"/>
  <c r="GE487" i="9" s="1"/>
  <c r="BI487" i="9"/>
  <c r="AO487" i="9"/>
  <c r="GK486" i="9"/>
  <c r="FU486" i="9"/>
  <c r="FX486" i="9" s="1"/>
  <c r="FK486" i="9"/>
  <c r="FQ486" i="9" s="1"/>
  <c r="FJ486" i="9"/>
  <c r="FN486" i="9" s="1"/>
  <c r="EZ486" i="9"/>
  <c r="FF486" i="9" s="1"/>
  <c r="EY486" i="9"/>
  <c r="FC486" i="9" s="1"/>
  <c r="EO486" i="9"/>
  <c r="EU486" i="9" s="1"/>
  <c r="EN486" i="9"/>
  <c r="ER486" i="9" s="1"/>
  <c r="GB486" i="9"/>
  <c r="GH486" i="9" s="1"/>
  <c r="GA486" i="9"/>
  <c r="GE486" i="9" s="1"/>
  <c r="BI486" i="9"/>
  <c r="AO486" i="9"/>
  <c r="GK534" i="9"/>
  <c r="FU534" i="9"/>
  <c r="FX534" i="9" s="1"/>
  <c r="FK534" i="9"/>
  <c r="FQ534" i="9" s="1"/>
  <c r="FJ534" i="9"/>
  <c r="FN534" i="9" s="1"/>
  <c r="EZ534" i="9"/>
  <c r="FF534" i="9" s="1"/>
  <c r="EY534" i="9"/>
  <c r="FC534" i="9" s="1"/>
  <c r="EO534" i="9"/>
  <c r="EU534" i="9" s="1"/>
  <c r="EN534" i="9"/>
  <c r="ER534" i="9" s="1"/>
  <c r="GB534" i="9"/>
  <c r="GH534" i="9" s="1"/>
  <c r="GA534" i="9"/>
  <c r="GE534" i="9" s="1"/>
  <c r="BI534" i="9"/>
  <c r="AO534" i="9"/>
  <c r="GK533" i="9"/>
  <c r="FU533" i="9"/>
  <c r="FX533" i="9" s="1"/>
  <c r="FK533" i="9"/>
  <c r="FQ533" i="9" s="1"/>
  <c r="FJ533" i="9"/>
  <c r="FN533" i="9" s="1"/>
  <c r="EZ533" i="9"/>
  <c r="FF533" i="9" s="1"/>
  <c r="EY533" i="9"/>
  <c r="FC533" i="9" s="1"/>
  <c r="EO533" i="9"/>
  <c r="EU533" i="9" s="1"/>
  <c r="EN533" i="9"/>
  <c r="ER533" i="9" s="1"/>
  <c r="GB533" i="9"/>
  <c r="GH533" i="9" s="1"/>
  <c r="GA533" i="9"/>
  <c r="GE533" i="9" s="1"/>
  <c r="BI533" i="9"/>
  <c r="AO533" i="9"/>
  <c r="GK532" i="9"/>
  <c r="FU532" i="9"/>
  <c r="FX532" i="9" s="1"/>
  <c r="FK532" i="9"/>
  <c r="FQ532" i="9" s="1"/>
  <c r="FJ532" i="9"/>
  <c r="FN532" i="9" s="1"/>
  <c r="EZ532" i="9"/>
  <c r="FF532" i="9" s="1"/>
  <c r="EY532" i="9"/>
  <c r="FC532" i="9" s="1"/>
  <c r="EO532" i="9"/>
  <c r="EU532" i="9" s="1"/>
  <c r="EN532" i="9"/>
  <c r="ER532" i="9" s="1"/>
  <c r="GB532" i="9"/>
  <c r="GH532" i="9" s="1"/>
  <c r="GA532" i="9"/>
  <c r="GE532" i="9" s="1"/>
  <c r="BI532" i="9"/>
  <c r="AO532" i="9"/>
  <c r="GK531" i="9"/>
  <c r="FU531" i="9"/>
  <c r="FX531" i="9" s="1"/>
  <c r="FK531" i="9"/>
  <c r="FQ531" i="9" s="1"/>
  <c r="FJ531" i="9"/>
  <c r="FN531" i="9" s="1"/>
  <c r="EZ531" i="9"/>
  <c r="FF531" i="9" s="1"/>
  <c r="EY531" i="9"/>
  <c r="FC531" i="9" s="1"/>
  <c r="EO531" i="9"/>
  <c r="EU531" i="9" s="1"/>
  <c r="EN531" i="9"/>
  <c r="ER531" i="9" s="1"/>
  <c r="GB531" i="9"/>
  <c r="GH531" i="9" s="1"/>
  <c r="GA531" i="9"/>
  <c r="GE531" i="9" s="1"/>
  <c r="BI531" i="9"/>
  <c r="AO531" i="9"/>
  <c r="GK595" i="9"/>
  <c r="FU595" i="9"/>
  <c r="FX595" i="9" s="1"/>
  <c r="FK595" i="9"/>
  <c r="FQ595" i="9" s="1"/>
  <c r="FJ595" i="9"/>
  <c r="FN595" i="9" s="1"/>
  <c r="EZ595" i="9"/>
  <c r="FF595" i="9" s="1"/>
  <c r="EY595" i="9"/>
  <c r="FC595" i="9" s="1"/>
  <c r="EO595" i="9"/>
  <c r="EU595" i="9" s="1"/>
  <c r="EN595" i="9"/>
  <c r="ER595" i="9" s="1"/>
  <c r="GB595" i="9"/>
  <c r="GH595" i="9" s="1"/>
  <c r="GA595" i="9"/>
  <c r="GE595" i="9" s="1"/>
  <c r="BI595" i="9"/>
  <c r="AO595" i="9"/>
  <c r="GK594" i="9"/>
  <c r="FU594" i="9"/>
  <c r="FX594" i="9" s="1"/>
  <c r="FK594" i="9"/>
  <c r="FQ594" i="9" s="1"/>
  <c r="FJ594" i="9"/>
  <c r="FN594" i="9" s="1"/>
  <c r="EZ594" i="9"/>
  <c r="FF594" i="9" s="1"/>
  <c r="EY594" i="9"/>
  <c r="FC594" i="9" s="1"/>
  <c r="EO594" i="9"/>
  <c r="EU594" i="9" s="1"/>
  <c r="EN594" i="9"/>
  <c r="ER594" i="9" s="1"/>
  <c r="GB594" i="9"/>
  <c r="GH594" i="9" s="1"/>
  <c r="GA594" i="9"/>
  <c r="GE594" i="9" s="1"/>
  <c r="BI594" i="9"/>
  <c r="AO594" i="9"/>
  <c r="GK593" i="9"/>
  <c r="FU593" i="9"/>
  <c r="FX593" i="9" s="1"/>
  <c r="FK593" i="9"/>
  <c r="FQ593" i="9" s="1"/>
  <c r="FJ593" i="9"/>
  <c r="FN593" i="9" s="1"/>
  <c r="EZ593" i="9"/>
  <c r="FF593" i="9" s="1"/>
  <c r="EY593" i="9"/>
  <c r="FC593" i="9" s="1"/>
  <c r="EO593" i="9"/>
  <c r="EU593" i="9" s="1"/>
  <c r="EN593" i="9"/>
  <c r="ER593" i="9" s="1"/>
  <c r="GB593" i="9"/>
  <c r="GH593" i="9" s="1"/>
  <c r="GA593" i="9"/>
  <c r="GE593" i="9" s="1"/>
  <c r="BI593" i="9"/>
  <c r="AO593" i="9"/>
  <c r="GK592" i="9"/>
  <c r="FU592" i="9"/>
  <c r="FX592" i="9" s="1"/>
  <c r="FK592" i="9"/>
  <c r="FQ592" i="9" s="1"/>
  <c r="FJ592" i="9"/>
  <c r="FN592" i="9" s="1"/>
  <c r="EZ592" i="9"/>
  <c r="FF592" i="9" s="1"/>
  <c r="EY592" i="9"/>
  <c r="FC592" i="9" s="1"/>
  <c r="EO592" i="9"/>
  <c r="EU592" i="9" s="1"/>
  <c r="EN592" i="9"/>
  <c r="ER592" i="9" s="1"/>
  <c r="GB592" i="9"/>
  <c r="GH592" i="9" s="1"/>
  <c r="GA592" i="9"/>
  <c r="GE592" i="9" s="1"/>
  <c r="BI592" i="9"/>
  <c r="AO592" i="9"/>
  <c r="GK591" i="9"/>
  <c r="FU591" i="9"/>
  <c r="FX591" i="9" s="1"/>
  <c r="FK591" i="9"/>
  <c r="FQ591" i="9" s="1"/>
  <c r="FJ591" i="9"/>
  <c r="FN591" i="9" s="1"/>
  <c r="EZ591" i="9"/>
  <c r="FF591" i="9" s="1"/>
  <c r="EY591" i="9"/>
  <c r="FC591" i="9" s="1"/>
  <c r="EO591" i="9"/>
  <c r="EU591" i="9" s="1"/>
  <c r="EN591" i="9"/>
  <c r="ER591" i="9" s="1"/>
  <c r="GB591" i="9"/>
  <c r="GH591" i="9" s="1"/>
  <c r="GA591" i="9"/>
  <c r="GE591" i="9" s="1"/>
  <c r="BI591" i="9"/>
  <c r="AO591" i="9"/>
  <c r="GK191" i="9"/>
  <c r="FU191" i="9"/>
  <c r="FX191" i="9" s="1"/>
  <c r="FK191" i="9"/>
  <c r="FQ191" i="9" s="1"/>
  <c r="FJ191" i="9"/>
  <c r="FN191" i="9" s="1"/>
  <c r="EZ191" i="9"/>
  <c r="FF191" i="9" s="1"/>
  <c r="EY191" i="9"/>
  <c r="FC191" i="9" s="1"/>
  <c r="EO191" i="9"/>
  <c r="EU191" i="9" s="1"/>
  <c r="EN191" i="9"/>
  <c r="ER191" i="9" s="1"/>
  <c r="GB191" i="9"/>
  <c r="GH191" i="9" s="1"/>
  <c r="GA191" i="9"/>
  <c r="GE191" i="9" s="1"/>
  <c r="BI191" i="9"/>
  <c r="AO191" i="9"/>
  <c r="GK190" i="9"/>
  <c r="FU190" i="9"/>
  <c r="FX190" i="9" s="1"/>
  <c r="FK190" i="9"/>
  <c r="FQ190" i="9" s="1"/>
  <c r="FJ190" i="9"/>
  <c r="FN190" i="9" s="1"/>
  <c r="EZ190" i="9"/>
  <c r="FF190" i="9" s="1"/>
  <c r="EY190" i="9"/>
  <c r="FC190" i="9" s="1"/>
  <c r="EO190" i="9"/>
  <c r="EU190" i="9" s="1"/>
  <c r="EN190" i="9"/>
  <c r="ER190" i="9" s="1"/>
  <c r="GB190" i="9"/>
  <c r="GH190" i="9" s="1"/>
  <c r="GA190" i="9"/>
  <c r="GE190" i="9" s="1"/>
  <c r="BI190" i="9"/>
  <c r="AO190" i="9"/>
  <c r="GK597" i="9"/>
  <c r="FU597" i="9"/>
  <c r="FX597" i="9" s="1"/>
  <c r="FK597" i="9"/>
  <c r="FQ597" i="9" s="1"/>
  <c r="FJ597" i="9"/>
  <c r="FN597" i="9" s="1"/>
  <c r="EZ597" i="9"/>
  <c r="FF597" i="9" s="1"/>
  <c r="EY597" i="9"/>
  <c r="FC597" i="9" s="1"/>
  <c r="EO597" i="9"/>
  <c r="EU597" i="9" s="1"/>
  <c r="EN597" i="9"/>
  <c r="ER597" i="9" s="1"/>
  <c r="GB597" i="9"/>
  <c r="GH597" i="9" s="1"/>
  <c r="GA597" i="9"/>
  <c r="GE597" i="9" s="1"/>
  <c r="BI597" i="9"/>
  <c r="AO597" i="9"/>
  <c r="GK596" i="9"/>
  <c r="FU596" i="9"/>
  <c r="FX596" i="9" s="1"/>
  <c r="FK596" i="9"/>
  <c r="FQ596" i="9" s="1"/>
  <c r="FJ596" i="9"/>
  <c r="FN596" i="9" s="1"/>
  <c r="EZ596" i="9"/>
  <c r="FF596" i="9" s="1"/>
  <c r="EY596" i="9"/>
  <c r="FC596" i="9" s="1"/>
  <c r="EO596" i="9"/>
  <c r="EU596" i="9" s="1"/>
  <c r="EN596" i="9"/>
  <c r="ER596" i="9" s="1"/>
  <c r="GB596" i="9"/>
  <c r="GH596" i="9" s="1"/>
  <c r="GA596" i="9"/>
  <c r="GE596" i="9" s="1"/>
  <c r="BI596" i="9"/>
  <c r="AO596" i="9"/>
  <c r="GK641" i="9"/>
  <c r="FU641" i="9"/>
  <c r="FX641" i="9" s="1"/>
  <c r="FK641" i="9"/>
  <c r="FQ641" i="9" s="1"/>
  <c r="FJ641" i="9"/>
  <c r="FN641" i="9" s="1"/>
  <c r="EZ641" i="9"/>
  <c r="FF641" i="9" s="1"/>
  <c r="EY641" i="9"/>
  <c r="FC641" i="9" s="1"/>
  <c r="EO641" i="9"/>
  <c r="EU641" i="9" s="1"/>
  <c r="EN641" i="9"/>
  <c r="ER641" i="9" s="1"/>
  <c r="GB641" i="9"/>
  <c r="GH641" i="9" s="1"/>
  <c r="GA641" i="9"/>
  <c r="GE641" i="9" s="1"/>
  <c r="BI641" i="9"/>
  <c r="AO641" i="9"/>
  <c r="GK640" i="9"/>
  <c r="FU640" i="9"/>
  <c r="FX640" i="9" s="1"/>
  <c r="FK640" i="9"/>
  <c r="FQ640" i="9" s="1"/>
  <c r="FJ640" i="9"/>
  <c r="FN640" i="9" s="1"/>
  <c r="EZ640" i="9"/>
  <c r="FF640" i="9" s="1"/>
  <c r="EY640" i="9"/>
  <c r="FC640" i="9" s="1"/>
  <c r="EO640" i="9"/>
  <c r="EU640" i="9" s="1"/>
  <c r="EN640" i="9"/>
  <c r="ER640" i="9" s="1"/>
  <c r="GB640" i="9"/>
  <c r="GH640" i="9" s="1"/>
  <c r="GA640" i="9"/>
  <c r="GE640" i="9" s="1"/>
  <c r="BI640" i="9"/>
  <c r="AO640" i="9"/>
  <c r="GK639" i="9"/>
  <c r="FU639" i="9"/>
  <c r="FX639" i="9" s="1"/>
  <c r="FK639" i="9"/>
  <c r="FQ639" i="9" s="1"/>
  <c r="FJ639" i="9"/>
  <c r="FN639" i="9" s="1"/>
  <c r="EZ639" i="9"/>
  <c r="FF639" i="9" s="1"/>
  <c r="EY639" i="9"/>
  <c r="FC639" i="9" s="1"/>
  <c r="EO639" i="9"/>
  <c r="EU639" i="9" s="1"/>
  <c r="EN639" i="9"/>
  <c r="ER639" i="9" s="1"/>
  <c r="GB639" i="9"/>
  <c r="GH639" i="9" s="1"/>
  <c r="GA639" i="9"/>
  <c r="GE639" i="9" s="1"/>
  <c r="BI639" i="9"/>
  <c r="AO639" i="9"/>
  <c r="GK638" i="9"/>
  <c r="FU638" i="9"/>
  <c r="FX638" i="9" s="1"/>
  <c r="FK638" i="9"/>
  <c r="FQ638" i="9" s="1"/>
  <c r="FJ638" i="9"/>
  <c r="FN638" i="9" s="1"/>
  <c r="EZ638" i="9"/>
  <c r="FF638" i="9" s="1"/>
  <c r="EY638" i="9"/>
  <c r="FC638" i="9" s="1"/>
  <c r="EO638" i="9"/>
  <c r="EU638" i="9" s="1"/>
  <c r="EN638" i="9"/>
  <c r="ER638" i="9" s="1"/>
  <c r="GB638" i="9"/>
  <c r="GH638" i="9" s="1"/>
  <c r="GA638" i="9"/>
  <c r="GE638" i="9" s="1"/>
  <c r="BI638" i="9"/>
  <c r="AO638" i="9"/>
  <c r="GK637" i="9"/>
  <c r="FU637" i="9"/>
  <c r="FX637" i="9" s="1"/>
  <c r="FK637" i="9"/>
  <c r="FQ637" i="9" s="1"/>
  <c r="FJ637" i="9"/>
  <c r="FN637" i="9" s="1"/>
  <c r="EZ637" i="9"/>
  <c r="FF637" i="9" s="1"/>
  <c r="EY637" i="9"/>
  <c r="FC637" i="9" s="1"/>
  <c r="EO637" i="9"/>
  <c r="EU637" i="9" s="1"/>
  <c r="EN637" i="9"/>
  <c r="ER637" i="9" s="1"/>
  <c r="GB637" i="9"/>
  <c r="GH637" i="9" s="1"/>
  <c r="GA637" i="9"/>
  <c r="GE637" i="9" s="1"/>
  <c r="BI637" i="9"/>
  <c r="AO637" i="9"/>
  <c r="FR187" i="9" l="1"/>
  <c r="FR337" i="9"/>
  <c r="FR390" i="9"/>
  <c r="EV391" i="9"/>
  <c r="FG392" i="9"/>
  <c r="FG395" i="9"/>
  <c r="FR189" i="9"/>
  <c r="FR384" i="9"/>
  <c r="FR386" i="9"/>
  <c r="FG390" i="9"/>
  <c r="FG393" i="9"/>
  <c r="GI394" i="9"/>
  <c r="FR445" i="9"/>
  <c r="FG391" i="9"/>
  <c r="EV188" i="9"/>
  <c r="GI189" i="9"/>
  <c r="GI187" i="9"/>
  <c r="EV186" i="9"/>
  <c r="GI185" i="9"/>
  <c r="FR185" i="9"/>
  <c r="EV189" i="9"/>
  <c r="FG443" i="9"/>
  <c r="FR394" i="9"/>
  <c r="EV393" i="9"/>
  <c r="EV397" i="9"/>
  <c r="FR339" i="9"/>
  <c r="EV395" i="9"/>
  <c r="FR396" i="9"/>
  <c r="FG186" i="9"/>
  <c r="FG188" i="9"/>
  <c r="FR443" i="9"/>
  <c r="FR335" i="9"/>
  <c r="EV185" i="9"/>
  <c r="FR186" i="9"/>
  <c r="EV187" i="9"/>
  <c r="FR188" i="9"/>
  <c r="FG185" i="9"/>
  <c r="GI186" i="9"/>
  <c r="FG187" i="9"/>
  <c r="GI188" i="9"/>
  <c r="FG189" i="9"/>
  <c r="EV338" i="9"/>
  <c r="EV339" i="9"/>
  <c r="EV336" i="9"/>
  <c r="GI339" i="9"/>
  <c r="FR391" i="9"/>
  <c r="FG394" i="9"/>
  <c r="FG396" i="9"/>
  <c r="GI335" i="9"/>
  <c r="GI337" i="9"/>
  <c r="EV389" i="9"/>
  <c r="FR389" i="9"/>
  <c r="GI397" i="9"/>
  <c r="FR397" i="9"/>
  <c r="FG336" i="9"/>
  <c r="FG338" i="9"/>
  <c r="FR388" i="9"/>
  <c r="FG389" i="9"/>
  <c r="EV335" i="9"/>
  <c r="FR336" i="9"/>
  <c r="EV337" i="9"/>
  <c r="FR338" i="9"/>
  <c r="FG335" i="9"/>
  <c r="GI336" i="9"/>
  <c r="FG337" i="9"/>
  <c r="GI338" i="9"/>
  <c r="FG339" i="9"/>
  <c r="GI393" i="9"/>
  <c r="FR393" i="9"/>
  <c r="EV394" i="9"/>
  <c r="GI395" i="9"/>
  <c r="FR395" i="9"/>
  <c r="EV396" i="9"/>
  <c r="GI396" i="9"/>
  <c r="FG397" i="9"/>
  <c r="EV388" i="9"/>
  <c r="EV390" i="9"/>
  <c r="FG388" i="9"/>
  <c r="GI389" i="9"/>
  <c r="EV392" i="9"/>
  <c r="FG387" i="9"/>
  <c r="GI392" i="9"/>
  <c r="FR392" i="9"/>
  <c r="GI388" i="9"/>
  <c r="GI390" i="9"/>
  <c r="GI391" i="9"/>
  <c r="FG441" i="9"/>
  <c r="FR441" i="9"/>
  <c r="EV444" i="9"/>
  <c r="EV383" i="9"/>
  <c r="EV385" i="9"/>
  <c r="EV387" i="9"/>
  <c r="EV442" i="9"/>
  <c r="FG384" i="9"/>
  <c r="FG386" i="9"/>
  <c r="GI383" i="9"/>
  <c r="GI385" i="9"/>
  <c r="GI387" i="9"/>
  <c r="GI386" i="9"/>
  <c r="FG383" i="9"/>
  <c r="GI384" i="9"/>
  <c r="FG385" i="9"/>
  <c r="FR383" i="9"/>
  <c r="EV384" i="9"/>
  <c r="FR385" i="9"/>
  <c r="EV386" i="9"/>
  <c r="FR387" i="9"/>
  <c r="EV445" i="9"/>
  <c r="GI445" i="9"/>
  <c r="FG489" i="9"/>
  <c r="GI442" i="9"/>
  <c r="FR534" i="9"/>
  <c r="FR487" i="9"/>
  <c r="GI441" i="9"/>
  <c r="GI443" i="9"/>
  <c r="FR532" i="9"/>
  <c r="FR490" i="9"/>
  <c r="EV441" i="9"/>
  <c r="FR442" i="9"/>
  <c r="EV443" i="9"/>
  <c r="FR444" i="9"/>
  <c r="FG442" i="9"/>
  <c r="FG444" i="9"/>
  <c r="GI444" i="9"/>
  <c r="FG445" i="9"/>
  <c r="EV486" i="9"/>
  <c r="EV488" i="9"/>
  <c r="FR489" i="9"/>
  <c r="FG487" i="9"/>
  <c r="FR641" i="9"/>
  <c r="GI490" i="9"/>
  <c r="EV490" i="9"/>
  <c r="GI489" i="9"/>
  <c r="FG486" i="9"/>
  <c r="GI487" i="9"/>
  <c r="FG488" i="9"/>
  <c r="GI486" i="9"/>
  <c r="FR486" i="9"/>
  <c r="EV487" i="9"/>
  <c r="GI488" i="9"/>
  <c r="FR488" i="9"/>
  <c r="EV489" i="9"/>
  <c r="FG490" i="9"/>
  <c r="GI533" i="9"/>
  <c r="FR595" i="9"/>
  <c r="FR592" i="9"/>
  <c r="FR594" i="9"/>
  <c r="FG532" i="9"/>
  <c r="EV531" i="9"/>
  <c r="FG534" i="9"/>
  <c r="EV533" i="9"/>
  <c r="GI532" i="9"/>
  <c r="GI534" i="9"/>
  <c r="FG531" i="9"/>
  <c r="GI531" i="9"/>
  <c r="FR531" i="9"/>
  <c r="EV532" i="9"/>
  <c r="FG533" i="9"/>
  <c r="FR533" i="9"/>
  <c r="EV534" i="9"/>
  <c r="EV595" i="9"/>
  <c r="EV190" i="9"/>
  <c r="GI595" i="9"/>
  <c r="EV591" i="9"/>
  <c r="EV593" i="9"/>
  <c r="FG592" i="9"/>
  <c r="FG594" i="9"/>
  <c r="FR639" i="9"/>
  <c r="GI594" i="9"/>
  <c r="FG591" i="9"/>
  <c r="GI592" i="9"/>
  <c r="FG593" i="9"/>
  <c r="GI591" i="9"/>
  <c r="FR591" i="9"/>
  <c r="EV592" i="9"/>
  <c r="GI593" i="9"/>
  <c r="FR593" i="9"/>
  <c r="EV594" i="9"/>
  <c r="FG595" i="9"/>
  <c r="FR597" i="9"/>
  <c r="FR190" i="9"/>
  <c r="EV597" i="9"/>
  <c r="FG596" i="9"/>
  <c r="EV191" i="9"/>
  <c r="FR596" i="9"/>
  <c r="GI597" i="9"/>
  <c r="FG190" i="9"/>
  <c r="FG191" i="9"/>
  <c r="GI191" i="9"/>
  <c r="FR191" i="9"/>
  <c r="GI190" i="9"/>
  <c r="FR637" i="9"/>
  <c r="GI596" i="9"/>
  <c r="EV596" i="9"/>
  <c r="FG597" i="9"/>
  <c r="GI637" i="9"/>
  <c r="EV640" i="9"/>
  <c r="GI641" i="9"/>
  <c r="GI639" i="9"/>
  <c r="EV638" i="9"/>
  <c r="FG638" i="9"/>
  <c r="FG640" i="9"/>
  <c r="EV637" i="9"/>
  <c r="FR638" i="9"/>
  <c r="EV639" i="9"/>
  <c r="FR640" i="9"/>
  <c r="EV641" i="9"/>
  <c r="FG637" i="9"/>
  <c r="GI638" i="9"/>
  <c r="FG639" i="9"/>
  <c r="GI640" i="9"/>
  <c r="FG641" i="9"/>
  <c r="GK341" i="9"/>
  <c r="FU341" i="9"/>
  <c r="FX341" i="9" s="1"/>
  <c r="FK341" i="9"/>
  <c r="FQ341" i="9" s="1"/>
  <c r="FJ341" i="9"/>
  <c r="FN341" i="9" s="1"/>
  <c r="EZ341" i="9"/>
  <c r="FF341" i="9" s="1"/>
  <c r="EY341" i="9"/>
  <c r="FC341" i="9" s="1"/>
  <c r="EO341" i="9"/>
  <c r="EU341" i="9" s="1"/>
  <c r="EN341" i="9"/>
  <c r="ER341" i="9" s="1"/>
  <c r="GB341" i="9"/>
  <c r="GH341" i="9" s="1"/>
  <c r="GA341" i="9"/>
  <c r="GE341" i="9" s="1"/>
  <c r="BI341" i="9"/>
  <c r="AO341" i="9"/>
  <c r="GK340" i="9"/>
  <c r="FU340" i="9"/>
  <c r="FX340" i="9" s="1"/>
  <c r="FK340" i="9"/>
  <c r="FQ340" i="9" s="1"/>
  <c r="FJ340" i="9"/>
  <c r="FN340" i="9" s="1"/>
  <c r="EZ340" i="9"/>
  <c r="FF340" i="9" s="1"/>
  <c r="EY340" i="9"/>
  <c r="FC340" i="9" s="1"/>
  <c r="EO340" i="9"/>
  <c r="EU340" i="9" s="1"/>
  <c r="EN340" i="9"/>
  <c r="ER340" i="9" s="1"/>
  <c r="GB340" i="9"/>
  <c r="GH340" i="9" s="1"/>
  <c r="GA340" i="9"/>
  <c r="GE340" i="9" s="1"/>
  <c r="BI340" i="9"/>
  <c r="AO340" i="9"/>
  <c r="GK399" i="9"/>
  <c r="FU399" i="9"/>
  <c r="FX399" i="9" s="1"/>
  <c r="FK399" i="9"/>
  <c r="FQ399" i="9" s="1"/>
  <c r="FJ399" i="9"/>
  <c r="FN399" i="9" s="1"/>
  <c r="EZ399" i="9"/>
  <c r="FF399" i="9" s="1"/>
  <c r="EY399" i="9"/>
  <c r="FC399" i="9" s="1"/>
  <c r="EO399" i="9"/>
  <c r="EU399" i="9" s="1"/>
  <c r="EN399" i="9"/>
  <c r="ER399" i="9" s="1"/>
  <c r="GB399" i="9"/>
  <c r="GH399" i="9" s="1"/>
  <c r="GA399" i="9"/>
  <c r="GE399" i="9" s="1"/>
  <c r="BI399" i="9"/>
  <c r="AO399" i="9"/>
  <c r="GK398" i="9"/>
  <c r="FU398" i="9"/>
  <c r="FX398" i="9" s="1"/>
  <c r="FK398" i="9"/>
  <c r="FQ398" i="9" s="1"/>
  <c r="FJ398" i="9"/>
  <c r="FN398" i="9" s="1"/>
  <c r="EZ398" i="9"/>
  <c r="FF398" i="9" s="1"/>
  <c r="EY398" i="9"/>
  <c r="FC398" i="9" s="1"/>
  <c r="EO398" i="9"/>
  <c r="EU398" i="9" s="1"/>
  <c r="EN398" i="9"/>
  <c r="ER398" i="9" s="1"/>
  <c r="GB398" i="9"/>
  <c r="GH398" i="9" s="1"/>
  <c r="GA398" i="9"/>
  <c r="GE398" i="9" s="1"/>
  <c r="BI398" i="9"/>
  <c r="AO398" i="9"/>
  <c r="GK447" i="9"/>
  <c r="FU447" i="9"/>
  <c r="FX447" i="9" s="1"/>
  <c r="FK447" i="9"/>
  <c r="FQ447" i="9" s="1"/>
  <c r="FJ447" i="9"/>
  <c r="FN447" i="9" s="1"/>
  <c r="EZ447" i="9"/>
  <c r="FF447" i="9" s="1"/>
  <c r="EY447" i="9"/>
  <c r="FC447" i="9" s="1"/>
  <c r="EO447" i="9"/>
  <c r="EU447" i="9" s="1"/>
  <c r="EN447" i="9"/>
  <c r="ER447" i="9" s="1"/>
  <c r="GB447" i="9"/>
  <c r="GH447" i="9" s="1"/>
  <c r="GA447" i="9"/>
  <c r="GE447" i="9" s="1"/>
  <c r="BI447" i="9"/>
  <c r="AO447" i="9"/>
  <c r="GK446" i="9"/>
  <c r="FU446" i="9"/>
  <c r="FX446" i="9" s="1"/>
  <c r="FK446" i="9"/>
  <c r="FQ446" i="9" s="1"/>
  <c r="FJ446" i="9"/>
  <c r="FN446" i="9" s="1"/>
  <c r="EZ446" i="9"/>
  <c r="FF446" i="9" s="1"/>
  <c r="EY446" i="9"/>
  <c r="FC446" i="9" s="1"/>
  <c r="EO446" i="9"/>
  <c r="EU446" i="9" s="1"/>
  <c r="EN446" i="9"/>
  <c r="ER446" i="9" s="1"/>
  <c r="GB446" i="9"/>
  <c r="GH446" i="9" s="1"/>
  <c r="GA446" i="9"/>
  <c r="GE446" i="9" s="1"/>
  <c r="BI446" i="9"/>
  <c r="AO446" i="9"/>
  <c r="GK537" i="9"/>
  <c r="FU537" i="9"/>
  <c r="FX537" i="9" s="1"/>
  <c r="FK537" i="9"/>
  <c r="FQ537" i="9" s="1"/>
  <c r="FJ537" i="9"/>
  <c r="FN537" i="9" s="1"/>
  <c r="EZ537" i="9"/>
  <c r="FF537" i="9" s="1"/>
  <c r="EY537" i="9"/>
  <c r="FC537" i="9" s="1"/>
  <c r="EO537" i="9"/>
  <c r="EU537" i="9" s="1"/>
  <c r="EN537" i="9"/>
  <c r="ER537" i="9" s="1"/>
  <c r="GB537" i="9"/>
  <c r="GH537" i="9" s="1"/>
  <c r="GA537" i="9"/>
  <c r="GE537" i="9" s="1"/>
  <c r="BI537" i="9"/>
  <c r="AO537" i="9"/>
  <c r="GK536" i="9"/>
  <c r="FU536" i="9"/>
  <c r="FX536" i="9" s="1"/>
  <c r="FK536" i="9"/>
  <c r="FQ536" i="9" s="1"/>
  <c r="FJ536" i="9"/>
  <c r="FN536" i="9" s="1"/>
  <c r="EZ536" i="9"/>
  <c r="FF536" i="9" s="1"/>
  <c r="EY536" i="9"/>
  <c r="FC536" i="9" s="1"/>
  <c r="EO536" i="9"/>
  <c r="EU536" i="9" s="1"/>
  <c r="EN536" i="9"/>
  <c r="ER536" i="9" s="1"/>
  <c r="GB536" i="9"/>
  <c r="GH536" i="9" s="1"/>
  <c r="GA536" i="9"/>
  <c r="GE536" i="9" s="1"/>
  <c r="BI536" i="9"/>
  <c r="AO536" i="9"/>
  <c r="GK492" i="9"/>
  <c r="FU492" i="9"/>
  <c r="FX492" i="9" s="1"/>
  <c r="FK492" i="9"/>
  <c r="FQ492" i="9" s="1"/>
  <c r="FJ492" i="9"/>
  <c r="FN492" i="9" s="1"/>
  <c r="EZ492" i="9"/>
  <c r="FF492" i="9" s="1"/>
  <c r="EY492" i="9"/>
  <c r="FC492" i="9" s="1"/>
  <c r="EO492" i="9"/>
  <c r="EU492" i="9" s="1"/>
  <c r="EN492" i="9"/>
  <c r="ER492" i="9" s="1"/>
  <c r="GB492" i="9"/>
  <c r="GH492" i="9" s="1"/>
  <c r="GA492" i="9"/>
  <c r="GE492" i="9" s="1"/>
  <c r="BI492" i="9"/>
  <c r="AO492" i="9"/>
  <c r="GK491" i="9"/>
  <c r="FU491" i="9"/>
  <c r="FX491" i="9" s="1"/>
  <c r="FK491" i="9"/>
  <c r="FQ491" i="9" s="1"/>
  <c r="FJ491" i="9"/>
  <c r="FN491" i="9" s="1"/>
  <c r="EZ491" i="9"/>
  <c r="FF491" i="9" s="1"/>
  <c r="EY491" i="9"/>
  <c r="FC491" i="9" s="1"/>
  <c r="EO491" i="9"/>
  <c r="EU491" i="9" s="1"/>
  <c r="EN491" i="9"/>
  <c r="ER491" i="9" s="1"/>
  <c r="GB491" i="9"/>
  <c r="GH491" i="9" s="1"/>
  <c r="GA491" i="9"/>
  <c r="GE491" i="9" s="1"/>
  <c r="BI491" i="9"/>
  <c r="AO491" i="9"/>
  <c r="FG398" i="9" l="1"/>
  <c r="FR340" i="9"/>
  <c r="EV341" i="9"/>
  <c r="FG340" i="9"/>
  <c r="GI492" i="9"/>
  <c r="FR492" i="9"/>
  <c r="FR398" i="9"/>
  <c r="GI399" i="9"/>
  <c r="EV491" i="9"/>
  <c r="FR399" i="9"/>
  <c r="EV537" i="9"/>
  <c r="FG536" i="9"/>
  <c r="FR537" i="9"/>
  <c r="GI447" i="9"/>
  <c r="FR447" i="9"/>
  <c r="EV447" i="9"/>
  <c r="FR536" i="9"/>
  <c r="FG446" i="9"/>
  <c r="GI537" i="9"/>
  <c r="FR446" i="9"/>
  <c r="EV340" i="9"/>
  <c r="GI341" i="9"/>
  <c r="FR341" i="9"/>
  <c r="GI340" i="9"/>
  <c r="FG341" i="9"/>
  <c r="EV399" i="9"/>
  <c r="EV398" i="9"/>
  <c r="GI398" i="9"/>
  <c r="FG399" i="9"/>
  <c r="GI446" i="9"/>
  <c r="EV446" i="9"/>
  <c r="FG447" i="9"/>
  <c r="GI536" i="9"/>
  <c r="EV536" i="9"/>
  <c r="FG537" i="9"/>
  <c r="FG491" i="9"/>
  <c r="FR491" i="9"/>
  <c r="EV492" i="9"/>
  <c r="GI491" i="9"/>
  <c r="FG492" i="9"/>
  <c r="GK669" i="9"/>
  <c r="FU669" i="9"/>
  <c r="FX669" i="9" s="1"/>
  <c r="FK669" i="9"/>
  <c r="FQ669" i="9" s="1"/>
  <c r="FJ669" i="9"/>
  <c r="FN669" i="9" s="1"/>
  <c r="EZ669" i="9"/>
  <c r="FF669" i="9" s="1"/>
  <c r="EY669" i="9"/>
  <c r="FC669" i="9" s="1"/>
  <c r="EO669" i="9"/>
  <c r="EU669" i="9" s="1"/>
  <c r="EN669" i="9"/>
  <c r="ER669" i="9" s="1"/>
  <c r="GB669" i="9"/>
  <c r="GH669" i="9" s="1"/>
  <c r="GA669" i="9"/>
  <c r="GE669" i="9" s="1"/>
  <c r="CT669" i="9"/>
  <c r="CU669" i="9" s="1"/>
  <c r="CR669" i="9"/>
  <c r="BI669" i="9"/>
  <c r="AO669" i="9"/>
  <c r="GK668" i="9"/>
  <c r="FU668" i="9"/>
  <c r="FX668" i="9" s="1"/>
  <c r="FK668" i="9"/>
  <c r="FQ668" i="9" s="1"/>
  <c r="FJ668" i="9"/>
  <c r="FN668" i="9" s="1"/>
  <c r="EZ668" i="9"/>
  <c r="FF668" i="9" s="1"/>
  <c r="EY668" i="9"/>
  <c r="FC668" i="9" s="1"/>
  <c r="EO668" i="9"/>
  <c r="EU668" i="9" s="1"/>
  <c r="EN668" i="9"/>
  <c r="ER668" i="9" s="1"/>
  <c r="GB668" i="9"/>
  <c r="GH668" i="9" s="1"/>
  <c r="GA668" i="9"/>
  <c r="GE668" i="9" s="1"/>
  <c r="CT668" i="9"/>
  <c r="CR668" i="9"/>
  <c r="BI668" i="9"/>
  <c r="AO668" i="9"/>
  <c r="GK667" i="9"/>
  <c r="FU667" i="9"/>
  <c r="FX667" i="9" s="1"/>
  <c r="FK667" i="9"/>
  <c r="FQ667" i="9" s="1"/>
  <c r="FJ667" i="9"/>
  <c r="FN667" i="9" s="1"/>
  <c r="EZ667" i="9"/>
  <c r="FF667" i="9" s="1"/>
  <c r="EY667" i="9"/>
  <c r="FC667" i="9" s="1"/>
  <c r="EO667" i="9"/>
  <c r="EU667" i="9" s="1"/>
  <c r="EN667" i="9"/>
  <c r="ER667" i="9" s="1"/>
  <c r="GB667" i="9"/>
  <c r="GH667" i="9" s="1"/>
  <c r="GA667" i="9"/>
  <c r="GE667" i="9" s="1"/>
  <c r="CT667" i="9"/>
  <c r="CR667" i="9"/>
  <c r="BI667" i="9"/>
  <c r="AO667" i="9"/>
  <c r="GK666" i="9"/>
  <c r="FU666" i="9"/>
  <c r="FX666" i="9" s="1"/>
  <c r="FK666" i="9"/>
  <c r="FQ666" i="9" s="1"/>
  <c r="FJ666" i="9"/>
  <c r="FN666" i="9" s="1"/>
  <c r="EZ666" i="9"/>
  <c r="FF666" i="9" s="1"/>
  <c r="EY666" i="9"/>
  <c r="FC666" i="9" s="1"/>
  <c r="EO666" i="9"/>
  <c r="EU666" i="9" s="1"/>
  <c r="EN666" i="9"/>
  <c r="ER666" i="9" s="1"/>
  <c r="GB666" i="9"/>
  <c r="GH666" i="9" s="1"/>
  <c r="GA666" i="9"/>
  <c r="GE666" i="9" s="1"/>
  <c r="CT666" i="9"/>
  <c r="CR666" i="9"/>
  <c r="BI666" i="9"/>
  <c r="AO666" i="9"/>
  <c r="GK665" i="9"/>
  <c r="FU665" i="9"/>
  <c r="FX665" i="9" s="1"/>
  <c r="FK665" i="9"/>
  <c r="FQ665" i="9" s="1"/>
  <c r="FJ665" i="9"/>
  <c r="FN665" i="9" s="1"/>
  <c r="EZ665" i="9"/>
  <c r="FF665" i="9" s="1"/>
  <c r="EY665" i="9"/>
  <c r="FC665" i="9" s="1"/>
  <c r="EO665" i="9"/>
  <c r="EU665" i="9" s="1"/>
  <c r="EN665" i="9"/>
  <c r="ER665" i="9" s="1"/>
  <c r="GB665" i="9"/>
  <c r="GH665" i="9" s="1"/>
  <c r="GA665" i="9"/>
  <c r="GE665" i="9" s="1"/>
  <c r="CT665" i="9"/>
  <c r="CR665" i="9"/>
  <c r="BI665" i="9"/>
  <c r="AO665" i="9"/>
  <c r="GK664" i="9"/>
  <c r="FU664" i="9"/>
  <c r="FX664" i="9" s="1"/>
  <c r="FK664" i="9"/>
  <c r="FQ664" i="9" s="1"/>
  <c r="FJ664" i="9"/>
  <c r="FN664" i="9" s="1"/>
  <c r="EZ664" i="9"/>
  <c r="FF664" i="9" s="1"/>
  <c r="EY664" i="9"/>
  <c r="FC664" i="9" s="1"/>
  <c r="EO664" i="9"/>
  <c r="EU664" i="9" s="1"/>
  <c r="EN664" i="9"/>
  <c r="ER664" i="9" s="1"/>
  <c r="GB664" i="9"/>
  <c r="GH664" i="9" s="1"/>
  <c r="GA664" i="9"/>
  <c r="GE664" i="9" s="1"/>
  <c r="CT664" i="9"/>
  <c r="CR664" i="9"/>
  <c r="BI664" i="9"/>
  <c r="AO664" i="9"/>
  <c r="GK663" i="9"/>
  <c r="FU663" i="9"/>
  <c r="FX663" i="9" s="1"/>
  <c r="FK663" i="9"/>
  <c r="FQ663" i="9" s="1"/>
  <c r="FJ663" i="9"/>
  <c r="FN663" i="9" s="1"/>
  <c r="EZ663" i="9"/>
  <c r="FF663" i="9" s="1"/>
  <c r="EY663" i="9"/>
  <c r="FC663" i="9" s="1"/>
  <c r="EO663" i="9"/>
  <c r="EU663" i="9" s="1"/>
  <c r="EN663" i="9"/>
  <c r="ER663" i="9" s="1"/>
  <c r="GB663" i="9"/>
  <c r="GH663" i="9" s="1"/>
  <c r="GA663" i="9"/>
  <c r="GE663" i="9" s="1"/>
  <c r="CT663" i="9"/>
  <c r="CR663" i="9"/>
  <c r="BI663" i="9"/>
  <c r="AO663" i="9"/>
  <c r="GK662" i="9"/>
  <c r="FU662" i="9"/>
  <c r="FX662" i="9" s="1"/>
  <c r="FK662" i="9"/>
  <c r="FQ662" i="9" s="1"/>
  <c r="FJ662" i="9"/>
  <c r="FN662" i="9" s="1"/>
  <c r="EZ662" i="9"/>
  <c r="FF662" i="9" s="1"/>
  <c r="EY662" i="9"/>
  <c r="FC662" i="9" s="1"/>
  <c r="EO662" i="9"/>
  <c r="EU662" i="9" s="1"/>
  <c r="EN662" i="9"/>
  <c r="ER662" i="9" s="1"/>
  <c r="GB662" i="9"/>
  <c r="GH662" i="9" s="1"/>
  <c r="GA662" i="9"/>
  <c r="GE662" i="9" s="1"/>
  <c r="CT662" i="9"/>
  <c r="CR662" i="9"/>
  <c r="BI662" i="9"/>
  <c r="AO662" i="9"/>
  <c r="GK661" i="9"/>
  <c r="FU661" i="9"/>
  <c r="FX661" i="9" s="1"/>
  <c r="FK661" i="9"/>
  <c r="FQ661" i="9" s="1"/>
  <c r="FJ661" i="9"/>
  <c r="FN661" i="9" s="1"/>
  <c r="EZ661" i="9"/>
  <c r="FF661" i="9" s="1"/>
  <c r="EY661" i="9"/>
  <c r="FC661" i="9" s="1"/>
  <c r="EO661" i="9"/>
  <c r="EU661" i="9" s="1"/>
  <c r="EN661" i="9"/>
  <c r="ER661" i="9" s="1"/>
  <c r="GB661" i="9"/>
  <c r="GH661" i="9" s="1"/>
  <c r="GA661" i="9"/>
  <c r="GE661" i="9" s="1"/>
  <c r="CT661" i="9"/>
  <c r="CR661" i="9"/>
  <c r="BI661" i="9"/>
  <c r="AO661" i="9"/>
  <c r="GK660" i="9"/>
  <c r="FU660" i="9"/>
  <c r="FX660" i="9" s="1"/>
  <c r="FK660" i="9"/>
  <c r="FQ660" i="9" s="1"/>
  <c r="FJ660" i="9"/>
  <c r="FN660" i="9" s="1"/>
  <c r="EZ660" i="9"/>
  <c r="FF660" i="9" s="1"/>
  <c r="EY660" i="9"/>
  <c r="FC660" i="9" s="1"/>
  <c r="EO660" i="9"/>
  <c r="EU660" i="9" s="1"/>
  <c r="EN660" i="9"/>
  <c r="ER660" i="9" s="1"/>
  <c r="GB660" i="9"/>
  <c r="GH660" i="9" s="1"/>
  <c r="GA660" i="9"/>
  <c r="GE660" i="9" s="1"/>
  <c r="BI660" i="9"/>
  <c r="AO660" i="9"/>
  <c r="GK659" i="9"/>
  <c r="FU659" i="9"/>
  <c r="FX659" i="9" s="1"/>
  <c r="FK659" i="9"/>
  <c r="FQ659" i="9" s="1"/>
  <c r="FJ659" i="9"/>
  <c r="FN659" i="9" s="1"/>
  <c r="EZ659" i="9"/>
  <c r="FF659" i="9" s="1"/>
  <c r="EY659" i="9"/>
  <c r="FC659" i="9" s="1"/>
  <c r="GB659" i="9"/>
  <c r="GH659" i="9" s="1"/>
  <c r="GA659" i="9"/>
  <c r="GE659" i="9" s="1"/>
  <c r="BI659" i="9"/>
  <c r="AO659" i="9"/>
  <c r="EO659" i="9"/>
  <c r="EU659" i="9" s="1"/>
  <c r="EN659" i="9"/>
  <c r="ER659" i="9" s="1"/>
  <c r="GK658" i="9"/>
  <c r="FU658" i="9"/>
  <c r="FX658" i="9" s="1"/>
  <c r="FK658" i="9"/>
  <c r="FQ658" i="9" s="1"/>
  <c r="FJ658" i="9"/>
  <c r="FN658" i="9" s="1"/>
  <c r="EZ658" i="9"/>
  <c r="FF658" i="9" s="1"/>
  <c r="EY658" i="9"/>
  <c r="FC658" i="9" s="1"/>
  <c r="EO658" i="9"/>
  <c r="EU658" i="9" s="1"/>
  <c r="GB658" i="9"/>
  <c r="GH658" i="9" s="1"/>
  <c r="GA658" i="9"/>
  <c r="GE658" i="9" s="1"/>
  <c r="CT658" i="9"/>
  <c r="CU658" i="9" s="1"/>
  <c r="CR658" i="9"/>
  <c r="BI658" i="9"/>
  <c r="AO658" i="9"/>
  <c r="AL658" i="9"/>
  <c r="AM658" i="9" s="1"/>
  <c r="AJ658" i="9"/>
  <c r="EN658" i="9" s="1"/>
  <c r="ER658" i="9" s="1"/>
  <c r="GK657" i="9"/>
  <c r="FU657" i="9"/>
  <c r="FX657" i="9" s="1"/>
  <c r="FK657" i="9"/>
  <c r="FQ657" i="9" s="1"/>
  <c r="FJ657" i="9"/>
  <c r="FN657" i="9" s="1"/>
  <c r="EZ657" i="9"/>
  <c r="FF657" i="9" s="1"/>
  <c r="EY657" i="9"/>
  <c r="FC657" i="9" s="1"/>
  <c r="EO657" i="9"/>
  <c r="EU657" i="9" s="1"/>
  <c r="EN657" i="9"/>
  <c r="ER657" i="9" s="1"/>
  <c r="GB657" i="9"/>
  <c r="GH657" i="9" s="1"/>
  <c r="GA657" i="9"/>
  <c r="GE657" i="9" s="1"/>
  <c r="BI657" i="9"/>
  <c r="AO657" i="9"/>
  <c r="GK656" i="9"/>
  <c r="FU656" i="9"/>
  <c r="FX656" i="9" s="1"/>
  <c r="FK656" i="9"/>
  <c r="FQ656" i="9" s="1"/>
  <c r="FJ656" i="9"/>
  <c r="FN656" i="9" s="1"/>
  <c r="EZ656" i="9"/>
  <c r="FF656" i="9" s="1"/>
  <c r="EY656" i="9"/>
  <c r="FC656" i="9" s="1"/>
  <c r="EO656" i="9"/>
  <c r="EU656" i="9" s="1"/>
  <c r="EN656" i="9"/>
  <c r="ER656" i="9" s="1"/>
  <c r="GB656" i="9"/>
  <c r="GH656" i="9" s="1"/>
  <c r="GA656" i="9"/>
  <c r="GE656" i="9" s="1"/>
  <c r="BI656" i="9"/>
  <c r="AO656" i="9"/>
  <c r="GK655" i="9"/>
  <c r="FU655" i="9"/>
  <c r="FX655" i="9" s="1"/>
  <c r="FK655" i="9"/>
  <c r="FQ655" i="9" s="1"/>
  <c r="FJ655" i="9"/>
  <c r="FN655" i="9" s="1"/>
  <c r="EZ655" i="9"/>
  <c r="FF655" i="9" s="1"/>
  <c r="EY655" i="9"/>
  <c r="FC655" i="9" s="1"/>
  <c r="EO655" i="9"/>
  <c r="EU655" i="9" s="1"/>
  <c r="EN655" i="9"/>
  <c r="ER655" i="9" s="1"/>
  <c r="GB655" i="9"/>
  <c r="GH655" i="9" s="1"/>
  <c r="GA655" i="9"/>
  <c r="GE655" i="9" s="1"/>
  <c r="BI655" i="9"/>
  <c r="AO655" i="9"/>
  <c r="GK654" i="9"/>
  <c r="FU654" i="9"/>
  <c r="FX654" i="9" s="1"/>
  <c r="FK654" i="9"/>
  <c r="FQ654" i="9" s="1"/>
  <c r="FJ654" i="9"/>
  <c r="FN654" i="9" s="1"/>
  <c r="EZ654" i="9"/>
  <c r="FF654" i="9" s="1"/>
  <c r="EY654" i="9"/>
  <c r="FC654" i="9" s="1"/>
  <c r="EO654" i="9"/>
  <c r="EU654" i="9" s="1"/>
  <c r="EN654" i="9"/>
  <c r="ER654" i="9" s="1"/>
  <c r="GB654" i="9"/>
  <c r="GH654" i="9" s="1"/>
  <c r="GA654" i="9"/>
  <c r="GE654" i="9" s="1"/>
  <c r="BI654" i="9"/>
  <c r="AO654" i="9"/>
  <c r="GK653" i="9"/>
  <c r="FU653" i="9"/>
  <c r="FX653" i="9" s="1"/>
  <c r="FK653" i="9"/>
  <c r="FQ653" i="9" s="1"/>
  <c r="FJ653" i="9"/>
  <c r="FN653" i="9" s="1"/>
  <c r="EZ653" i="9"/>
  <c r="FF653" i="9" s="1"/>
  <c r="EY653" i="9"/>
  <c r="FC653" i="9" s="1"/>
  <c r="EO653" i="9"/>
  <c r="EU653" i="9" s="1"/>
  <c r="EN653" i="9"/>
  <c r="ER653" i="9" s="1"/>
  <c r="GB653" i="9"/>
  <c r="GH653" i="9" s="1"/>
  <c r="GA653" i="9"/>
  <c r="GE653" i="9" s="1"/>
  <c r="CT653" i="9"/>
  <c r="CR653" i="9"/>
  <c r="BI653" i="9"/>
  <c r="AO653" i="9"/>
  <c r="GK652" i="9"/>
  <c r="FU652" i="9"/>
  <c r="FX652" i="9" s="1"/>
  <c r="FK652" i="9"/>
  <c r="FQ652" i="9" s="1"/>
  <c r="FJ652" i="9"/>
  <c r="FN652" i="9" s="1"/>
  <c r="EZ652" i="9"/>
  <c r="FF652" i="9" s="1"/>
  <c r="EY652" i="9"/>
  <c r="FC652" i="9" s="1"/>
  <c r="EO652" i="9"/>
  <c r="EU652" i="9" s="1"/>
  <c r="GB652" i="9"/>
  <c r="GH652" i="9" s="1"/>
  <c r="GA652" i="9"/>
  <c r="GE652" i="9" s="1"/>
  <c r="CU652" i="9"/>
  <c r="BI652" i="9"/>
  <c r="AO652" i="9"/>
  <c r="AL652" i="9"/>
  <c r="AM652" i="9" s="1"/>
  <c r="AJ652" i="9"/>
  <c r="AJ651" i="9" s="1"/>
  <c r="GK651" i="9"/>
  <c r="FU651" i="9"/>
  <c r="FX651" i="9" s="1"/>
  <c r="FK651" i="9"/>
  <c r="FQ651" i="9" s="1"/>
  <c r="FJ651" i="9"/>
  <c r="FN651" i="9" s="1"/>
  <c r="EZ651" i="9"/>
  <c r="FF651" i="9" s="1"/>
  <c r="EY651" i="9"/>
  <c r="FC651" i="9" s="1"/>
  <c r="GB651" i="9"/>
  <c r="GH651" i="9" s="1"/>
  <c r="GA651" i="9"/>
  <c r="GE651" i="9" s="1"/>
  <c r="CS651" i="9"/>
  <c r="BI651" i="9"/>
  <c r="AO651" i="9"/>
  <c r="EO651" i="9"/>
  <c r="EU651" i="9" s="1"/>
  <c r="GK650" i="9"/>
  <c r="FU650" i="9"/>
  <c r="FX650" i="9" s="1"/>
  <c r="FK650" i="9"/>
  <c r="FQ650" i="9" s="1"/>
  <c r="FJ650" i="9"/>
  <c r="FN650" i="9" s="1"/>
  <c r="EZ650" i="9"/>
  <c r="FF650" i="9" s="1"/>
  <c r="EY650" i="9"/>
  <c r="FC650" i="9" s="1"/>
  <c r="EO650" i="9"/>
  <c r="EU650" i="9" s="1"/>
  <c r="GB650" i="9"/>
  <c r="GH650" i="9" s="1"/>
  <c r="GA650" i="9"/>
  <c r="GE650" i="9" s="1"/>
  <c r="CA650" i="9"/>
  <c r="BI650" i="9"/>
  <c r="BG650" i="9"/>
  <c r="AO650" i="9"/>
  <c r="AL650" i="9"/>
  <c r="AM650" i="9" s="1"/>
  <c r="AJ650" i="9"/>
  <c r="EN650" i="9" s="1"/>
  <c r="ER650" i="9" s="1"/>
  <c r="GK649" i="9"/>
  <c r="FU649" i="9"/>
  <c r="FX649" i="9" s="1"/>
  <c r="FK649" i="9"/>
  <c r="FQ649" i="9" s="1"/>
  <c r="FJ649" i="9"/>
  <c r="FN649" i="9" s="1"/>
  <c r="EZ649" i="9"/>
  <c r="FF649" i="9" s="1"/>
  <c r="EY649" i="9"/>
  <c r="FC649" i="9" s="1"/>
  <c r="EO649" i="9"/>
  <c r="EU649" i="9" s="1"/>
  <c r="GB649" i="9"/>
  <c r="GH649" i="9" s="1"/>
  <c r="GA649" i="9"/>
  <c r="GE649" i="9" s="1"/>
  <c r="BI649" i="9"/>
  <c r="BG649" i="9"/>
  <c r="AO649" i="9"/>
  <c r="AL649" i="9"/>
  <c r="AM649" i="9" s="1"/>
  <c r="AJ649" i="9"/>
  <c r="GK648" i="9"/>
  <c r="FU648" i="9"/>
  <c r="FX648" i="9" s="1"/>
  <c r="FK648" i="9"/>
  <c r="FQ648" i="9" s="1"/>
  <c r="FJ648" i="9"/>
  <c r="FN648" i="9" s="1"/>
  <c r="EZ648" i="9"/>
  <c r="FF648" i="9" s="1"/>
  <c r="EY648" i="9"/>
  <c r="FC648" i="9" s="1"/>
  <c r="GB648" i="9"/>
  <c r="GH648" i="9" s="1"/>
  <c r="GA648" i="9"/>
  <c r="GE648" i="9" s="1"/>
  <c r="BI648" i="9"/>
  <c r="AO648" i="9"/>
  <c r="EO648" i="9"/>
  <c r="EU648" i="9" s="1"/>
  <c r="GK647" i="9"/>
  <c r="FU647" i="9"/>
  <c r="FX647" i="9" s="1"/>
  <c r="FK647" i="9"/>
  <c r="FQ647" i="9" s="1"/>
  <c r="FJ647" i="9"/>
  <c r="FN647" i="9" s="1"/>
  <c r="EZ647" i="9"/>
  <c r="FF647" i="9" s="1"/>
  <c r="EY647" i="9"/>
  <c r="FC647" i="9" s="1"/>
  <c r="EO647" i="9"/>
  <c r="EU647" i="9" s="1"/>
  <c r="EN647" i="9"/>
  <c r="ER647" i="9" s="1"/>
  <c r="GB647" i="9"/>
  <c r="GH647" i="9" s="1"/>
  <c r="GA647" i="9"/>
  <c r="GE647" i="9" s="1"/>
  <c r="BI647" i="9"/>
  <c r="AO647" i="9"/>
  <c r="GK636" i="9"/>
  <c r="FU636" i="9"/>
  <c r="FX636" i="9" s="1"/>
  <c r="FK636" i="9"/>
  <c r="FQ636" i="9" s="1"/>
  <c r="FJ636" i="9"/>
  <c r="FN636" i="9" s="1"/>
  <c r="EZ636" i="9"/>
  <c r="FF636" i="9" s="1"/>
  <c r="EY636" i="9"/>
  <c r="FC636" i="9" s="1"/>
  <c r="EO636" i="9"/>
  <c r="EU636" i="9" s="1"/>
  <c r="EN636" i="9"/>
  <c r="ER636" i="9" s="1"/>
  <c r="GB636" i="9"/>
  <c r="GH636" i="9" s="1"/>
  <c r="GA636" i="9"/>
  <c r="GE636" i="9" s="1"/>
  <c r="BI636" i="9"/>
  <c r="AO636" i="9"/>
  <c r="GK635" i="9"/>
  <c r="FU635" i="9"/>
  <c r="FX635" i="9" s="1"/>
  <c r="FK635" i="9"/>
  <c r="FQ635" i="9" s="1"/>
  <c r="FJ635" i="9"/>
  <c r="FN635" i="9" s="1"/>
  <c r="EZ635" i="9"/>
  <c r="FF635" i="9" s="1"/>
  <c r="EY635" i="9"/>
  <c r="FC635" i="9" s="1"/>
  <c r="EO635" i="9"/>
  <c r="EU635" i="9" s="1"/>
  <c r="EN635" i="9"/>
  <c r="ER635" i="9" s="1"/>
  <c r="GB635" i="9"/>
  <c r="GH635" i="9" s="1"/>
  <c r="GA635" i="9"/>
  <c r="GE635" i="9" s="1"/>
  <c r="BI635" i="9"/>
  <c r="AO635" i="9"/>
  <c r="GK634" i="9"/>
  <c r="FU634" i="9"/>
  <c r="FX634" i="9" s="1"/>
  <c r="FK634" i="9"/>
  <c r="FQ634" i="9" s="1"/>
  <c r="FJ634" i="9"/>
  <c r="FN634" i="9" s="1"/>
  <c r="EZ634" i="9"/>
  <c r="FF634" i="9" s="1"/>
  <c r="EY634" i="9"/>
  <c r="FC634" i="9" s="1"/>
  <c r="EO634" i="9"/>
  <c r="EU634" i="9" s="1"/>
  <c r="EN634" i="9"/>
  <c r="ER634" i="9" s="1"/>
  <c r="GB634" i="9"/>
  <c r="GH634" i="9" s="1"/>
  <c r="GA634" i="9"/>
  <c r="GE634" i="9" s="1"/>
  <c r="BI634" i="9"/>
  <c r="AO634" i="9"/>
  <c r="GK633" i="9"/>
  <c r="FU633" i="9"/>
  <c r="FX633" i="9" s="1"/>
  <c r="FK633" i="9"/>
  <c r="FQ633" i="9" s="1"/>
  <c r="FJ633" i="9"/>
  <c r="FN633" i="9" s="1"/>
  <c r="EZ633" i="9"/>
  <c r="FF633" i="9" s="1"/>
  <c r="EY633" i="9"/>
  <c r="FC633" i="9" s="1"/>
  <c r="EO633" i="9"/>
  <c r="EU633" i="9" s="1"/>
  <c r="EN633" i="9"/>
  <c r="ER633" i="9" s="1"/>
  <c r="GB633" i="9"/>
  <c r="GH633" i="9" s="1"/>
  <c r="GA633" i="9"/>
  <c r="GE633" i="9" s="1"/>
  <c r="BI633" i="9"/>
  <c r="AO633" i="9"/>
  <c r="GK632" i="9"/>
  <c r="FU632" i="9"/>
  <c r="FX632" i="9" s="1"/>
  <c r="FK632" i="9"/>
  <c r="FQ632" i="9" s="1"/>
  <c r="FJ632" i="9"/>
  <c r="FN632" i="9" s="1"/>
  <c r="EZ632" i="9"/>
  <c r="FF632" i="9" s="1"/>
  <c r="EY632" i="9"/>
  <c r="FC632" i="9" s="1"/>
  <c r="GB632" i="9"/>
  <c r="GH632" i="9" s="1"/>
  <c r="GA632" i="9"/>
  <c r="GE632" i="9" s="1"/>
  <c r="BI632" i="9"/>
  <c r="AO632" i="9"/>
  <c r="EN632" i="9"/>
  <c r="ER632" i="9" s="1"/>
  <c r="GK631" i="9"/>
  <c r="FU631" i="9"/>
  <c r="FX631" i="9" s="1"/>
  <c r="FK631" i="9"/>
  <c r="FQ631" i="9" s="1"/>
  <c r="FJ631" i="9"/>
  <c r="FN631" i="9" s="1"/>
  <c r="EZ631" i="9"/>
  <c r="FF631" i="9" s="1"/>
  <c r="EY631" i="9"/>
  <c r="FC631" i="9" s="1"/>
  <c r="EO631" i="9"/>
  <c r="EU631" i="9" s="1"/>
  <c r="GB631" i="9"/>
  <c r="GH631" i="9" s="1"/>
  <c r="GA631" i="9"/>
  <c r="GE631" i="9" s="1"/>
  <c r="CA631" i="9"/>
  <c r="BI631" i="9"/>
  <c r="BG631" i="9"/>
  <c r="AO631" i="9"/>
  <c r="AL631" i="9"/>
  <c r="AM631" i="9" s="1"/>
  <c r="AJ631" i="9"/>
  <c r="EN631" i="9" s="1"/>
  <c r="ER631" i="9" s="1"/>
  <c r="GK630" i="9"/>
  <c r="FU630" i="9"/>
  <c r="FX630" i="9" s="1"/>
  <c r="FK630" i="9"/>
  <c r="FQ630" i="9" s="1"/>
  <c r="FJ630" i="9"/>
  <c r="FN630" i="9" s="1"/>
  <c r="EZ630" i="9"/>
  <c r="FF630" i="9" s="1"/>
  <c r="EY630" i="9"/>
  <c r="FC630" i="9" s="1"/>
  <c r="EO630" i="9"/>
  <c r="EU630" i="9" s="1"/>
  <c r="GB630" i="9"/>
  <c r="GH630" i="9" s="1"/>
  <c r="GA630" i="9"/>
  <c r="GE630" i="9" s="1"/>
  <c r="BI630" i="9"/>
  <c r="BG630" i="9"/>
  <c r="AO630" i="9"/>
  <c r="AL630" i="9"/>
  <c r="AM630" i="9" s="1"/>
  <c r="AJ630" i="9"/>
  <c r="EN630" i="9" s="1"/>
  <c r="ER630" i="9" s="1"/>
  <c r="GK629" i="9"/>
  <c r="FU629" i="9"/>
  <c r="FX629" i="9" s="1"/>
  <c r="FK629" i="9"/>
  <c r="FQ629" i="9" s="1"/>
  <c r="FJ629" i="9"/>
  <c r="FN629" i="9" s="1"/>
  <c r="EZ629" i="9"/>
  <c r="FF629" i="9" s="1"/>
  <c r="EY629" i="9"/>
  <c r="FC629" i="9" s="1"/>
  <c r="EO629" i="9"/>
  <c r="EU629" i="9" s="1"/>
  <c r="GB629" i="9"/>
  <c r="GH629" i="9" s="1"/>
  <c r="GA629" i="9"/>
  <c r="GE629" i="9" s="1"/>
  <c r="BI629" i="9"/>
  <c r="BG629" i="9"/>
  <c r="AO629" i="9"/>
  <c r="AL629" i="9"/>
  <c r="AM629" i="9" s="1"/>
  <c r="AJ629" i="9"/>
  <c r="GK628" i="9"/>
  <c r="FU628" i="9"/>
  <c r="FX628" i="9" s="1"/>
  <c r="FK628" i="9"/>
  <c r="FQ628" i="9" s="1"/>
  <c r="FJ628" i="9"/>
  <c r="FN628" i="9" s="1"/>
  <c r="EZ628" i="9"/>
  <c r="FF628" i="9" s="1"/>
  <c r="EY628" i="9"/>
  <c r="FC628" i="9" s="1"/>
  <c r="GB628" i="9"/>
  <c r="GH628" i="9" s="1"/>
  <c r="GA628" i="9"/>
  <c r="GE628" i="9" s="1"/>
  <c r="BI628" i="9"/>
  <c r="AO628" i="9"/>
  <c r="EO628" i="9"/>
  <c r="EU628" i="9" s="1"/>
  <c r="GK590" i="9"/>
  <c r="FU590" i="9"/>
  <c r="FX590" i="9" s="1"/>
  <c r="FK590" i="9"/>
  <c r="FQ590" i="9" s="1"/>
  <c r="FJ590" i="9"/>
  <c r="FN590" i="9" s="1"/>
  <c r="EZ590" i="9"/>
  <c r="FF590" i="9" s="1"/>
  <c r="EY590" i="9"/>
  <c r="FC590" i="9" s="1"/>
  <c r="EO590" i="9"/>
  <c r="EU590" i="9" s="1"/>
  <c r="EN590" i="9"/>
  <c r="ER590" i="9" s="1"/>
  <c r="GB590" i="9"/>
  <c r="GH590" i="9" s="1"/>
  <c r="GA590" i="9"/>
  <c r="GE590" i="9" s="1"/>
  <c r="BI590" i="9"/>
  <c r="AO590" i="9"/>
  <c r="GK589" i="9"/>
  <c r="FU589" i="9"/>
  <c r="FX589" i="9" s="1"/>
  <c r="FK589" i="9"/>
  <c r="FQ589" i="9" s="1"/>
  <c r="FJ589" i="9"/>
  <c r="FN589" i="9" s="1"/>
  <c r="EZ589" i="9"/>
  <c r="FF589" i="9" s="1"/>
  <c r="EY589" i="9"/>
  <c r="FC589" i="9" s="1"/>
  <c r="EO589" i="9"/>
  <c r="EU589" i="9" s="1"/>
  <c r="EN589" i="9"/>
  <c r="ER589" i="9" s="1"/>
  <c r="GB589" i="9"/>
  <c r="GH589" i="9" s="1"/>
  <c r="GA589" i="9"/>
  <c r="GE589" i="9" s="1"/>
  <c r="BI589" i="9"/>
  <c r="AO589" i="9"/>
  <c r="GK588" i="9"/>
  <c r="FU588" i="9"/>
  <c r="FX588" i="9" s="1"/>
  <c r="FK588" i="9"/>
  <c r="FQ588" i="9" s="1"/>
  <c r="FJ588" i="9"/>
  <c r="FN588" i="9" s="1"/>
  <c r="EZ588" i="9"/>
  <c r="FF588" i="9" s="1"/>
  <c r="EY588" i="9"/>
  <c r="FC588" i="9" s="1"/>
  <c r="EO588" i="9"/>
  <c r="EU588" i="9" s="1"/>
  <c r="EN588" i="9"/>
  <c r="ER588" i="9" s="1"/>
  <c r="GB588" i="9"/>
  <c r="GH588" i="9" s="1"/>
  <c r="GA588" i="9"/>
  <c r="GE588" i="9" s="1"/>
  <c r="BI588" i="9"/>
  <c r="AO588" i="9"/>
  <c r="GK587" i="9"/>
  <c r="FU587" i="9"/>
  <c r="FX587" i="9" s="1"/>
  <c r="FK587" i="9"/>
  <c r="FQ587" i="9" s="1"/>
  <c r="FJ587" i="9"/>
  <c r="FN587" i="9" s="1"/>
  <c r="EZ587" i="9"/>
  <c r="FF587" i="9" s="1"/>
  <c r="EY587" i="9"/>
  <c r="FC587" i="9" s="1"/>
  <c r="EO587" i="9"/>
  <c r="EU587" i="9" s="1"/>
  <c r="EN587" i="9"/>
  <c r="ER587" i="9" s="1"/>
  <c r="GB587" i="9"/>
  <c r="GH587" i="9" s="1"/>
  <c r="GA587" i="9"/>
  <c r="GE587" i="9" s="1"/>
  <c r="BI587" i="9"/>
  <c r="AO587" i="9"/>
  <c r="GK574" i="9"/>
  <c r="FU574" i="9"/>
  <c r="FX574" i="9" s="1"/>
  <c r="FK574" i="9"/>
  <c r="FQ574" i="9" s="1"/>
  <c r="FJ574" i="9"/>
  <c r="FN574" i="9" s="1"/>
  <c r="EZ574" i="9"/>
  <c r="FF574" i="9" s="1"/>
  <c r="EY574" i="9"/>
  <c r="FC574" i="9" s="1"/>
  <c r="EO574" i="9"/>
  <c r="EU574" i="9" s="1"/>
  <c r="EN574" i="9"/>
  <c r="ER574" i="9" s="1"/>
  <c r="GB574" i="9"/>
  <c r="GH574" i="9" s="1"/>
  <c r="GA574" i="9"/>
  <c r="GE574" i="9" s="1"/>
  <c r="BI574" i="9"/>
  <c r="AO574" i="9"/>
  <c r="GK540" i="9"/>
  <c r="FU540" i="9"/>
  <c r="FX540" i="9" s="1"/>
  <c r="FK540" i="9"/>
  <c r="FQ540" i="9" s="1"/>
  <c r="FJ540" i="9"/>
  <c r="FN540" i="9" s="1"/>
  <c r="EZ540" i="9"/>
  <c r="FF540" i="9" s="1"/>
  <c r="EY540" i="9"/>
  <c r="FC540" i="9" s="1"/>
  <c r="EO540" i="9"/>
  <c r="EU540" i="9" s="1"/>
  <c r="EN540" i="9"/>
  <c r="ER540" i="9" s="1"/>
  <c r="GB540" i="9"/>
  <c r="GH540" i="9" s="1"/>
  <c r="GA540" i="9"/>
  <c r="GE540" i="9" s="1"/>
  <c r="BI540" i="9"/>
  <c r="AO540" i="9"/>
  <c r="GK535" i="9"/>
  <c r="FU535" i="9"/>
  <c r="FX535" i="9" s="1"/>
  <c r="FK535" i="9"/>
  <c r="FQ535" i="9" s="1"/>
  <c r="FJ535" i="9"/>
  <c r="FN535" i="9" s="1"/>
  <c r="EZ535" i="9"/>
  <c r="FF535" i="9" s="1"/>
  <c r="EY535" i="9"/>
  <c r="FC535" i="9" s="1"/>
  <c r="EO535" i="9"/>
  <c r="EU535" i="9" s="1"/>
  <c r="EN535" i="9"/>
  <c r="ER535" i="9" s="1"/>
  <c r="GB535" i="9"/>
  <c r="GH535" i="9" s="1"/>
  <c r="GA535" i="9"/>
  <c r="GE535" i="9" s="1"/>
  <c r="BI535" i="9"/>
  <c r="AO535" i="9"/>
  <c r="GK530" i="9"/>
  <c r="FU530" i="9"/>
  <c r="FX530" i="9" s="1"/>
  <c r="FK530" i="9"/>
  <c r="FQ530" i="9" s="1"/>
  <c r="FJ530" i="9"/>
  <c r="FN530" i="9" s="1"/>
  <c r="EZ530" i="9"/>
  <c r="FF530" i="9" s="1"/>
  <c r="EY530" i="9"/>
  <c r="FC530" i="9" s="1"/>
  <c r="EO530" i="9"/>
  <c r="EU530" i="9" s="1"/>
  <c r="EN530" i="9"/>
  <c r="ER530" i="9" s="1"/>
  <c r="GB530" i="9"/>
  <c r="GH530" i="9" s="1"/>
  <c r="GA530" i="9"/>
  <c r="GE530" i="9" s="1"/>
  <c r="BI530" i="9"/>
  <c r="AO530" i="9"/>
  <c r="GK529" i="9"/>
  <c r="FU529" i="9"/>
  <c r="FX529" i="9" s="1"/>
  <c r="FK529" i="9"/>
  <c r="FQ529" i="9" s="1"/>
  <c r="FJ529" i="9"/>
  <c r="FN529" i="9" s="1"/>
  <c r="EZ529" i="9"/>
  <c r="FF529" i="9" s="1"/>
  <c r="EY529" i="9"/>
  <c r="FC529" i="9" s="1"/>
  <c r="EO529" i="9"/>
  <c r="EU529" i="9" s="1"/>
  <c r="EN529" i="9"/>
  <c r="ER529" i="9" s="1"/>
  <c r="GB529" i="9"/>
  <c r="GH529" i="9" s="1"/>
  <c r="GA529" i="9"/>
  <c r="GE529" i="9" s="1"/>
  <c r="BI529" i="9"/>
  <c r="AO529" i="9"/>
  <c r="GK528" i="9"/>
  <c r="FU528" i="9"/>
  <c r="FX528" i="9" s="1"/>
  <c r="FK528" i="9"/>
  <c r="FQ528" i="9" s="1"/>
  <c r="FJ528" i="9"/>
  <c r="FN528" i="9" s="1"/>
  <c r="EZ528" i="9"/>
  <c r="FF528" i="9" s="1"/>
  <c r="EY528" i="9"/>
  <c r="FC528" i="9" s="1"/>
  <c r="EO528" i="9"/>
  <c r="EU528" i="9" s="1"/>
  <c r="EN528" i="9"/>
  <c r="ER528" i="9" s="1"/>
  <c r="GB528" i="9"/>
  <c r="GH528" i="9" s="1"/>
  <c r="GA528" i="9"/>
  <c r="GE528" i="9" s="1"/>
  <c r="BI528" i="9"/>
  <c r="AO528" i="9"/>
  <c r="GK527" i="9"/>
  <c r="FU527" i="9"/>
  <c r="FX527" i="9" s="1"/>
  <c r="FK527" i="9"/>
  <c r="FQ527" i="9" s="1"/>
  <c r="FJ527" i="9"/>
  <c r="FN527" i="9" s="1"/>
  <c r="EZ527" i="9"/>
  <c r="FF527" i="9" s="1"/>
  <c r="EY527" i="9"/>
  <c r="FC527" i="9" s="1"/>
  <c r="EO527" i="9"/>
  <c r="EU527" i="9" s="1"/>
  <c r="EN527" i="9"/>
  <c r="ER527" i="9" s="1"/>
  <c r="GB527" i="9"/>
  <c r="GH527" i="9" s="1"/>
  <c r="GA527" i="9"/>
  <c r="GE527" i="9" s="1"/>
  <c r="BI527" i="9"/>
  <c r="AO527" i="9"/>
  <c r="GK526" i="9"/>
  <c r="FU526" i="9"/>
  <c r="FX526" i="9" s="1"/>
  <c r="FK526" i="9"/>
  <c r="FQ526" i="9" s="1"/>
  <c r="FJ526" i="9"/>
  <c r="FN526" i="9" s="1"/>
  <c r="EZ526" i="9"/>
  <c r="FF526" i="9" s="1"/>
  <c r="EY526" i="9"/>
  <c r="FC526" i="9" s="1"/>
  <c r="GB526" i="9"/>
  <c r="GH526" i="9" s="1"/>
  <c r="GA526" i="9"/>
  <c r="GE526" i="9" s="1"/>
  <c r="BI526" i="9"/>
  <c r="AO526" i="9"/>
  <c r="EN526" i="9"/>
  <c r="ER526" i="9" s="1"/>
  <c r="GK525" i="9"/>
  <c r="FU525" i="9"/>
  <c r="FX525" i="9" s="1"/>
  <c r="FK525" i="9"/>
  <c r="FQ525" i="9" s="1"/>
  <c r="FJ525" i="9"/>
  <c r="FN525" i="9" s="1"/>
  <c r="EZ525" i="9"/>
  <c r="FF525" i="9" s="1"/>
  <c r="EY525" i="9"/>
  <c r="FC525" i="9" s="1"/>
  <c r="GB525" i="9"/>
  <c r="GH525" i="9" s="1"/>
  <c r="GA525" i="9"/>
  <c r="GE525" i="9" s="1"/>
  <c r="BI525" i="9"/>
  <c r="AO525" i="9"/>
  <c r="AL525" i="9"/>
  <c r="AM525" i="9" s="1"/>
  <c r="AK525" i="9"/>
  <c r="AK523" i="9" s="1"/>
  <c r="AJ525" i="9"/>
  <c r="AJ523" i="9" s="1"/>
  <c r="GK524" i="9"/>
  <c r="FU524" i="9"/>
  <c r="FX524" i="9" s="1"/>
  <c r="FK524" i="9"/>
  <c r="FQ524" i="9" s="1"/>
  <c r="FJ524" i="9"/>
  <c r="FN524" i="9" s="1"/>
  <c r="EZ524" i="9"/>
  <c r="FF524" i="9" s="1"/>
  <c r="EY524" i="9"/>
  <c r="FC524" i="9" s="1"/>
  <c r="EO524" i="9"/>
  <c r="EU524" i="9" s="1"/>
  <c r="EN524" i="9"/>
  <c r="ER524" i="9" s="1"/>
  <c r="GB524" i="9"/>
  <c r="GH524" i="9" s="1"/>
  <c r="GA524" i="9"/>
  <c r="GE524" i="9" s="1"/>
  <c r="BI524" i="9"/>
  <c r="BG524" i="9"/>
  <c r="AO524" i="9"/>
  <c r="GK523" i="9"/>
  <c r="FU523" i="9"/>
  <c r="FX523" i="9" s="1"/>
  <c r="FK523" i="9"/>
  <c r="FQ523" i="9" s="1"/>
  <c r="FJ523" i="9"/>
  <c r="FN523" i="9" s="1"/>
  <c r="EZ523" i="9"/>
  <c r="FF523" i="9" s="1"/>
  <c r="EY523" i="9"/>
  <c r="FC523" i="9" s="1"/>
  <c r="GB523" i="9"/>
  <c r="GH523" i="9" s="1"/>
  <c r="GA523" i="9"/>
  <c r="GE523" i="9" s="1"/>
  <c r="BI523" i="9"/>
  <c r="AO523" i="9"/>
  <c r="GK522" i="9"/>
  <c r="FU522" i="9"/>
  <c r="FX522" i="9" s="1"/>
  <c r="FK522" i="9"/>
  <c r="FQ522" i="9" s="1"/>
  <c r="FJ522" i="9"/>
  <c r="FN522" i="9" s="1"/>
  <c r="EZ522" i="9"/>
  <c r="FF522" i="9" s="1"/>
  <c r="EY522" i="9"/>
  <c r="FC522" i="9" s="1"/>
  <c r="EO522" i="9"/>
  <c r="EU522" i="9" s="1"/>
  <c r="GB522" i="9"/>
  <c r="GH522" i="9" s="1"/>
  <c r="GA522" i="9"/>
  <c r="GE522" i="9" s="1"/>
  <c r="CA522" i="9"/>
  <c r="BI522" i="9"/>
  <c r="BG522" i="9"/>
  <c r="AO522" i="9"/>
  <c r="AL522" i="9"/>
  <c r="AM522" i="9" s="1"/>
  <c r="AJ522" i="9"/>
  <c r="EN522" i="9" s="1"/>
  <c r="ER522" i="9" s="1"/>
  <c r="GK521" i="9"/>
  <c r="FU521" i="9"/>
  <c r="FX521" i="9" s="1"/>
  <c r="FK521" i="9"/>
  <c r="FQ521" i="9" s="1"/>
  <c r="FJ521" i="9"/>
  <c r="FN521" i="9" s="1"/>
  <c r="EZ521" i="9"/>
  <c r="FF521" i="9" s="1"/>
  <c r="EY521" i="9"/>
  <c r="FC521" i="9" s="1"/>
  <c r="EO521" i="9"/>
  <c r="EU521" i="9" s="1"/>
  <c r="GB521" i="9"/>
  <c r="GH521" i="9" s="1"/>
  <c r="GA521" i="9"/>
  <c r="GE521" i="9" s="1"/>
  <c r="CA521" i="9"/>
  <c r="BI521" i="9"/>
  <c r="BG521" i="9"/>
  <c r="AO521" i="9"/>
  <c r="AL521" i="9"/>
  <c r="AM521" i="9" s="1"/>
  <c r="AJ521" i="9"/>
  <c r="GK520" i="9"/>
  <c r="FU520" i="9"/>
  <c r="FX520" i="9" s="1"/>
  <c r="FK520" i="9"/>
  <c r="FQ520" i="9" s="1"/>
  <c r="FJ520" i="9"/>
  <c r="FN520" i="9" s="1"/>
  <c r="EZ520" i="9"/>
  <c r="FF520" i="9" s="1"/>
  <c r="EY520" i="9"/>
  <c r="FC520" i="9" s="1"/>
  <c r="GB520" i="9"/>
  <c r="GH520" i="9" s="1"/>
  <c r="GA520" i="9"/>
  <c r="GE520" i="9" s="1"/>
  <c r="BI520" i="9"/>
  <c r="AO520" i="9"/>
  <c r="EO520" i="9"/>
  <c r="EU520" i="9" s="1"/>
  <c r="GK495" i="9"/>
  <c r="FU495" i="9"/>
  <c r="FX495" i="9" s="1"/>
  <c r="FK495" i="9"/>
  <c r="FQ495" i="9" s="1"/>
  <c r="FJ495" i="9"/>
  <c r="FN495" i="9" s="1"/>
  <c r="EZ495" i="9"/>
  <c r="FF495" i="9" s="1"/>
  <c r="EY495" i="9"/>
  <c r="FC495" i="9" s="1"/>
  <c r="EO495" i="9"/>
  <c r="EU495" i="9" s="1"/>
  <c r="EN495" i="9"/>
  <c r="ER495" i="9" s="1"/>
  <c r="GB495" i="9"/>
  <c r="GH495" i="9" s="1"/>
  <c r="GA495" i="9"/>
  <c r="GE495" i="9" s="1"/>
  <c r="BI495" i="9"/>
  <c r="AO495" i="9"/>
  <c r="GK485" i="9"/>
  <c r="FU485" i="9"/>
  <c r="FX485" i="9" s="1"/>
  <c r="FK485" i="9"/>
  <c r="FQ485" i="9" s="1"/>
  <c r="FJ485" i="9"/>
  <c r="FN485" i="9" s="1"/>
  <c r="EZ485" i="9"/>
  <c r="FF485" i="9" s="1"/>
  <c r="EY485" i="9"/>
  <c r="FC485" i="9" s="1"/>
  <c r="EO485" i="9"/>
  <c r="EU485" i="9" s="1"/>
  <c r="EN485" i="9"/>
  <c r="ER485" i="9" s="1"/>
  <c r="GB485" i="9"/>
  <c r="GH485" i="9" s="1"/>
  <c r="GA485" i="9"/>
  <c r="GE485" i="9" s="1"/>
  <c r="BI485" i="9"/>
  <c r="AO485" i="9"/>
  <c r="GK484" i="9"/>
  <c r="FU484" i="9"/>
  <c r="FX484" i="9" s="1"/>
  <c r="FK484" i="9"/>
  <c r="FQ484" i="9" s="1"/>
  <c r="FJ484" i="9"/>
  <c r="FN484" i="9" s="1"/>
  <c r="EZ484" i="9"/>
  <c r="FF484" i="9" s="1"/>
  <c r="EY484" i="9"/>
  <c r="FC484" i="9" s="1"/>
  <c r="EO484" i="9"/>
  <c r="EU484" i="9" s="1"/>
  <c r="EN484" i="9"/>
  <c r="ER484" i="9" s="1"/>
  <c r="GB484" i="9"/>
  <c r="GH484" i="9" s="1"/>
  <c r="GA484" i="9"/>
  <c r="GE484" i="9" s="1"/>
  <c r="BI484" i="9"/>
  <c r="AO484" i="9"/>
  <c r="GK483" i="9"/>
  <c r="FU483" i="9"/>
  <c r="FX483" i="9" s="1"/>
  <c r="FK483" i="9"/>
  <c r="FQ483" i="9" s="1"/>
  <c r="FJ483" i="9"/>
  <c r="FN483" i="9" s="1"/>
  <c r="EZ483" i="9"/>
  <c r="FF483" i="9" s="1"/>
  <c r="EY483" i="9"/>
  <c r="FC483" i="9" s="1"/>
  <c r="EO483" i="9"/>
  <c r="EU483" i="9" s="1"/>
  <c r="EN483" i="9"/>
  <c r="ER483" i="9" s="1"/>
  <c r="GB483" i="9"/>
  <c r="GH483" i="9" s="1"/>
  <c r="GA483" i="9"/>
  <c r="GE483" i="9" s="1"/>
  <c r="BI483" i="9"/>
  <c r="AO483" i="9"/>
  <c r="GK482" i="9"/>
  <c r="FU482" i="9"/>
  <c r="FX482" i="9" s="1"/>
  <c r="FK482" i="9"/>
  <c r="FQ482" i="9" s="1"/>
  <c r="FJ482" i="9"/>
  <c r="FN482" i="9" s="1"/>
  <c r="EZ482" i="9"/>
  <c r="FF482" i="9" s="1"/>
  <c r="EY482" i="9"/>
  <c r="FC482" i="9" s="1"/>
  <c r="EO482" i="9"/>
  <c r="EU482" i="9" s="1"/>
  <c r="EN482" i="9"/>
  <c r="ER482" i="9" s="1"/>
  <c r="GB482" i="9"/>
  <c r="GH482" i="9" s="1"/>
  <c r="GA482" i="9"/>
  <c r="GE482" i="9" s="1"/>
  <c r="BI482" i="9"/>
  <c r="AO482" i="9"/>
  <c r="GK481" i="9"/>
  <c r="FU481" i="9"/>
  <c r="FX481" i="9" s="1"/>
  <c r="FK481" i="9"/>
  <c r="FQ481" i="9" s="1"/>
  <c r="FJ481" i="9"/>
  <c r="FN481" i="9" s="1"/>
  <c r="EZ481" i="9"/>
  <c r="FF481" i="9" s="1"/>
  <c r="EY481" i="9"/>
  <c r="FC481" i="9" s="1"/>
  <c r="GB481" i="9"/>
  <c r="GH481" i="9" s="1"/>
  <c r="GA481" i="9"/>
  <c r="GE481" i="9" s="1"/>
  <c r="BI481" i="9"/>
  <c r="AO481" i="9"/>
  <c r="EN481" i="9"/>
  <c r="ER481" i="9" s="1"/>
  <c r="GK480" i="9"/>
  <c r="FU480" i="9"/>
  <c r="FX480" i="9" s="1"/>
  <c r="FK480" i="9"/>
  <c r="FQ480" i="9" s="1"/>
  <c r="FJ480" i="9"/>
  <c r="FN480" i="9" s="1"/>
  <c r="EZ480" i="9"/>
  <c r="FF480" i="9" s="1"/>
  <c r="EY480" i="9"/>
  <c r="FC480" i="9" s="1"/>
  <c r="GB480" i="9"/>
  <c r="GH480" i="9" s="1"/>
  <c r="GA480" i="9"/>
  <c r="GE480" i="9" s="1"/>
  <c r="BI480" i="9"/>
  <c r="AO480" i="9"/>
  <c r="AL480" i="9"/>
  <c r="AM480" i="9" s="1"/>
  <c r="AK480" i="9"/>
  <c r="AK478" i="9" s="1"/>
  <c r="AJ480" i="9"/>
  <c r="AJ478" i="9" s="1"/>
  <c r="GK479" i="9"/>
  <c r="FU479" i="9"/>
  <c r="FX479" i="9" s="1"/>
  <c r="FK479" i="9"/>
  <c r="FQ479" i="9" s="1"/>
  <c r="FJ479" i="9"/>
  <c r="FN479" i="9" s="1"/>
  <c r="EZ479" i="9"/>
  <c r="FF479" i="9" s="1"/>
  <c r="EY479" i="9"/>
  <c r="FC479" i="9" s="1"/>
  <c r="EO479" i="9"/>
  <c r="EU479" i="9" s="1"/>
  <c r="EN479" i="9"/>
  <c r="ER479" i="9" s="1"/>
  <c r="GB479" i="9"/>
  <c r="GH479" i="9" s="1"/>
  <c r="GA479" i="9"/>
  <c r="GE479" i="9" s="1"/>
  <c r="BI479" i="9"/>
  <c r="BG479" i="9"/>
  <c r="AO479" i="9"/>
  <c r="GK478" i="9"/>
  <c r="FU478" i="9"/>
  <c r="FX478" i="9" s="1"/>
  <c r="FK478" i="9"/>
  <c r="FQ478" i="9" s="1"/>
  <c r="FJ478" i="9"/>
  <c r="FN478" i="9" s="1"/>
  <c r="EZ478" i="9"/>
  <c r="FF478" i="9" s="1"/>
  <c r="EY478" i="9"/>
  <c r="FC478" i="9" s="1"/>
  <c r="GB478" i="9"/>
  <c r="GH478" i="9" s="1"/>
  <c r="GA478" i="9"/>
  <c r="GE478" i="9" s="1"/>
  <c r="BI478" i="9"/>
  <c r="AO478" i="9"/>
  <c r="GK477" i="9"/>
  <c r="FU477" i="9"/>
  <c r="FX477" i="9" s="1"/>
  <c r="FK477" i="9"/>
  <c r="FQ477" i="9" s="1"/>
  <c r="FJ477" i="9"/>
  <c r="FN477" i="9" s="1"/>
  <c r="EZ477" i="9"/>
  <c r="FF477" i="9" s="1"/>
  <c r="EY477" i="9"/>
  <c r="FC477" i="9" s="1"/>
  <c r="EO477" i="9"/>
  <c r="EU477" i="9" s="1"/>
  <c r="GB477" i="9"/>
  <c r="GH477" i="9" s="1"/>
  <c r="GA477" i="9"/>
  <c r="GE477" i="9" s="1"/>
  <c r="CA477" i="9"/>
  <c r="BI477" i="9"/>
  <c r="BG477" i="9"/>
  <c r="AO477" i="9"/>
  <c r="AL477" i="9"/>
  <c r="AM477" i="9" s="1"/>
  <c r="AJ477" i="9"/>
  <c r="EN477" i="9" s="1"/>
  <c r="ER477" i="9" s="1"/>
  <c r="GK476" i="9"/>
  <c r="FU476" i="9"/>
  <c r="FX476" i="9" s="1"/>
  <c r="FK476" i="9"/>
  <c r="FQ476" i="9" s="1"/>
  <c r="FJ476" i="9"/>
  <c r="FN476" i="9" s="1"/>
  <c r="EZ476" i="9"/>
  <c r="FF476" i="9" s="1"/>
  <c r="EY476" i="9"/>
  <c r="FC476" i="9" s="1"/>
  <c r="EO476" i="9"/>
  <c r="EU476" i="9" s="1"/>
  <c r="GB476" i="9"/>
  <c r="GH476" i="9" s="1"/>
  <c r="GA476" i="9"/>
  <c r="GE476" i="9" s="1"/>
  <c r="BI476" i="9"/>
  <c r="BG476" i="9"/>
  <c r="AO476" i="9"/>
  <c r="AL476" i="9"/>
  <c r="AM476" i="9" s="1"/>
  <c r="AJ476" i="9"/>
  <c r="GK475" i="9"/>
  <c r="FU475" i="9"/>
  <c r="FX475" i="9" s="1"/>
  <c r="FK475" i="9"/>
  <c r="FQ475" i="9" s="1"/>
  <c r="FJ475" i="9"/>
  <c r="FN475" i="9" s="1"/>
  <c r="EZ475" i="9"/>
  <c r="FF475" i="9" s="1"/>
  <c r="EY475" i="9"/>
  <c r="FC475" i="9" s="1"/>
  <c r="GB475" i="9"/>
  <c r="GH475" i="9" s="1"/>
  <c r="GA475" i="9"/>
  <c r="GE475" i="9" s="1"/>
  <c r="BI475" i="9"/>
  <c r="AO475" i="9"/>
  <c r="EO475" i="9"/>
  <c r="EU475" i="9" s="1"/>
  <c r="GK450" i="9"/>
  <c r="FU450" i="9"/>
  <c r="FX450" i="9" s="1"/>
  <c r="FK450" i="9"/>
  <c r="FQ450" i="9" s="1"/>
  <c r="FJ450" i="9"/>
  <c r="FN450" i="9" s="1"/>
  <c r="EZ450" i="9"/>
  <c r="FF450" i="9" s="1"/>
  <c r="EY450" i="9"/>
  <c r="FC450" i="9" s="1"/>
  <c r="EO450" i="9"/>
  <c r="EU450" i="9" s="1"/>
  <c r="EN450" i="9"/>
  <c r="ER450" i="9" s="1"/>
  <c r="GB450" i="9"/>
  <c r="GH450" i="9" s="1"/>
  <c r="GA450" i="9"/>
  <c r="GE450" i="9" s="1"/>
  <c r="BI450" i="9"/>
  <c r="AO450" i="9"/>
  <c r="GK440" i="9"/>
  <c r="FU440" i="9"/>
  <c r="FX440" i="9" s="1"/>
  <c r="FK440" i="9"/>
  <c r="FQ440" i="9" s="1"/>
  <c r="FJ440" i="9"/>
  <c r="FN440" i="9" s="1"/>
  <c r="EZ440" i="9"/>
  <c r="FF440" i="9" s="1"/>
  <c r="EY440" i="9"/>
  <c r="FC440" i="9" s="1"/>
  <c r="EO440" i="9"/>
  <c r="EU440" i="9" s="1"/>
  <c r="EN440" i="9"/>
  <c r="ER440" i="9" s="1"/>
  <c r="GB440" i="9"/>
  <c r="GH440" i="9" s="1"/>
  <c r="GA440" i="9"/>
  <c r="GE440" i="9" s="1"/>
  <c r="BI440" i="9"/>
  <c r="AO440" i="9"/>
  <c r="GK439" i="9"/>
  <c r="FU439" i="9"/>
  <c r="FX439" i="9" s="1"/>
  <c r="FK439" i="9"/>
  <c r="FQ439" i="9" s="1"/>
  <c r="FJ439" i="9"/>
  <c r="FN439" i="9" s="1"/>
  <c r="EZ439" i="9"/>
  <c r="FF439" i="9" s="1"/>
  <c r="EY439" i="9"/>
  <c r="FC439" i="9" s="1"/>
  <c r="EO439" i="9"/>
  <c r="EU439" i="9" s="1"/>
  <c r="EN439" i="9"/>
  <c r="ER439" i="9" s="1"/>
  <c r="GB439" i="9"/>
  <c r="GH439" i="9" s="1"/>
  <c r="GA439" i="9"/>
  <c r="GE439" i="9" s="1"/>
  <c r="BI439" i="9"/>
  <c r="AO439" i="9"/>
  <c r="GK438" i="9"/>
  <c r="FU438" i="9"/>
  <c r="FX438" i="9" s="1"/>
  <c r="FK438" i="9"/>
  <c r="FQ438" i="9" s="1"/>
  <c r="FJ438" i="9"/>
  <c r="FN438" i="9" s="1"/>
  <c r="EZ438" i="9"/>
  <c r="FF438" i="9" s="1"/>
  <c r="EY438" i="9"/>
  <c r="FC438" i="9" s="1"/>
  <c r="EO438" i="9"/>
  <c r="EU438" i="9" s="1"/>
  <c r="EN438" i="9"/>
  <c r="ER438" i="9" s="1"/>
  <c r="GB438" i="9"/>
  <c r="GH438" i="9" s="1"/>
  <c r="GA438" i="9"/>
  <c r="GE438" i="9" s="1"/>
  <c r="BI438" i="9"/>
  <c r="AO438" i="9"/>
  <c r="GK437" i="9"/>
  <c r="FU437" i="9"/>
  <c r="FX437" i="9" s="1"/>
  <c r="FK437" i="9"/>
  <c r="FQ437" i="9" s="1"/>
  <c r="FJ437" i="9"/>
  <c r="FN437" i="9" s="1"/>
  <c r="EZ437" i="9"/>
  <c r="FF437" i="9" s="1"/>
  <c r="EY437" i="9"/>
  <c r="FC437" i="9" s="1"/>
  <c r="EO437" i="9"/>
  <c r="EU437" i="9" s="1"/>
  <c r="EN437" i="9"/>
  <c r="ER437" i="9" s="1"/>
  <c r="GB437" i="9"/>
  <c r="GH437" i="9" s="1"/>
  <c r="GA437" i="9"/>
  <c r="GE437" i="9" s="1"/>
  <c r="BI437" i="9"/>
  <c r="AO437" i="9"/>
  <c r="GK436" i="9"/>
  <c r="FU436" i="9"/>
  <c r="FX436" i="9" s="1"/>
  <c r="FK436" i="9"/>
  <c r="FQ436" i="9" s="1"/>
  <c r="FJ436" i="9"/>
  <c r="FN436" i="9" s="1"/>
  <c r="EZ436" i="9"/>
  <c r="FF436" i="9" s="1"/>
  <c r="EY436" i="9"/>
  <c r="FC436" i="9" s="1"/>
  <c r="GB436" i="9"/>
  <c r="GH436" i="9" s="1"/>
  <c r="GA436" i="9"/>
  <c r="GE436" i="9" s="1"/>
  <c r="BI436" i="9"/>
  <c r="AO436" i="9"/>
  <c r="EO436" i="9"/>
  <c r="EU436" i="9" s="1"/>
  <c r="EN436" i="9"/>
  <c r="ER436" i="9" s="1"/>
  <c r="GK435" i="9"/>
  <c r="FU435" i="9"/>
  <c r="FX435" i="9" s="1"/>
  <c r="FK435" i="9"/>
  <c r="FQ435" i="9" s="1"/>
  <c r="FJ435" i="9"/>
  <c r="FN435" i="9" s="1"/>
  <c r="EZ435" i="9"/>
  <c r="FF435" i="9" s="1"/>
  <c r="EY435" i="9"/>
  <c r="FC435" i="9" s="1"/>
  <c r="GB435" i="9"/>
  <c r="GH435" i="9" s="1"/>
  <c r="GA435" i="9"/>
  <c r="GE435" i="9" s="1"/>
  <c r="BI435" i="9"/>
  <c r="AO435" i="9"/>
  <c r="AL435" i="9"/>
  <c r="AM435" i="9" s="1"/>
  <c r="AK435" i="9"/>
  <c r="AK431" i="9" s="1"/>
  <c r="AJ435" i="9"/>
  <c r="AJ431" i="9" s="1"/>
  <c r="GK434" i="9"/>
  <c r="FU434" i="9"/>
  <c r="FX434" i="9" s="1"/>
  <c r="FK434" i="9"/>
  <c r="FQ434" i="9" s="1"/>
  <c r="FJ434" i="9"/>
  <c r="FN434" i="9" s="1"/>
  <c r="EZ434" i="9"/>
  <c r="FF434" i="9" s="1"/>
  <c r="EY434" i="9"/>
  <c r="FC434" i="9" s="1"/>
  <c r="EO434" i="9"/>
  <c r="EU434" i="9" s="1"/>
  <c r="EN434" i="9"/>
  <c r="ER434" i="9" s="1"/>
  <c r="GB434" i="9"/>
  <c r="GH434" i="9" s="1"/>
  <c r="GA434" i="9"/>
  <c r="GE434" i="9" s="1"/>
  <c r="CA434" i="9"/>
  <c r="BI434" i="9"/>
  <c r="BG434" i="9"/>
  <c r="AO434" i="9"/>
  <c r="GK433" i="9"/>
  <c r="FU433" i="9"/>
  <c r="FX433" i="9" s="1"/>
  <c r="FK433" i="9"/>
  <c r="FQ433" i="9" s="1"/>
  <c r="FJ433" i="9"/>
  <c r="FN433" i="9" s="1"/>
  <c r="EZ433" i="9"/>
  <c r="FF433" i="9" s="1"/>
  <c r="EY433" i="9"/>
  <c r="FC433" i="9" s="1"/>
  <c r="EO433" i="9"/>
  <c r="EU433" i="9" s="1"/>
  <c r="EN433" i="9"/>
  <c r="ER433" i="9" s="1"/>
  <c r="GB433" i="9"/>
  <c r="GH433" i="9" s="1"/>
  <c r="GA433" i="9"/>
  <c r="GE433" i="9" s="1"/>
  <c r="CA433" i="9"/>
  <c r="BI433" i="9"/>
  <c r="BG433" i="9"/>
  <c r="AO433" i="9"/>
  <c r="GK432" i="9"/>
  <c r="FU432" i="9"/>
  <c r="FX432" i="9" s="1"/>
  <c r="FK432" i="9"/>
  <c r="FQ432" i="9" s="1"/>
  <c r="FJ432" i="9"/>
  <c r="FN432" i="9" s="1"/>
  <c r="EZ432" i="9"/>
  <c r="FF432" i="9" s="1"/>
  <c r="EY432" i="9"/>
  <c r="FC432" i="9" s="1"/>
  <c r="EO432" i="9"/>
  <c r="EU432" i="9" s="1"/>
  <c r="EN432" i="9"/>
  <c r="ER432" i="9" s="1"/>
  <c r="GB432" i="9"/>
  <c r="GH432" i="9" s="1"/>
  <c r="GA432" i="9"/>
  <c r="GE432" i="9" s="1"/>
  <c r="CA432" i="9"/>
  <c r="BI432" i="9"/>
  <c r="BG432" i="9"/>
  <c r="AO432" i="9"/>
  <c r="GK431" i="9"/>
  <c r="FU431" i="9"/>
  <c r="FX431" i="9" s="1"/>
  <c r="FK431" i="9"/>
  <c r="FQ431" i="9" s="1"/>
  <c r="FJ431" i="9"/>
  <c r="FN431" i="9" s="1"/>
  <c r="EZ431" i="9"/>
  <c r="FF431" i="9" s="1"/>
  <c r="EY431" i="9"/>
  <c r="FC431" i="9" s="1"/>
  <c r="GB431" i="9"/>
  <c r="GH431" i="9" s="1"/>
  <c r="GA431" i="9"/>
  <c r="GE431" i="9" s="1"/>
  <c r="BI431" i="9"/>
  <c r="AO431" i="9"/>
  <c r="GK430" i="9"/>
  <c r="FU430" i="9"/>
  <c r="FX430" i="9" s="1"/>
  <c r="FK430" i="9"/>
  <c r="FQ430" i="9" s="1"/>
  <c r="FJ430" i="9"/>
  <c r="FN430" i="9" s="1"/>
  <c r="EZ430" i="9"/>
  <c r="FF430" i="9" s="1"/>
  <c r="EY430" i="9"/>
  <c r="FC430" i="9" s="1"/>
  <c r="EO430" i="9"/>
  <c r="EU430" i="9" s="1"/>
  <c r="GB430" i="9"/>
  <c r="GH430" i="9" s="1"/>
  <c r="GA430" i="9"/>
  <c r="GE430" i="9" s="1"/>
  <c r="CA430" i="9"/>
  <c r="BI430" i="9"/>
  <c r="BG430" i="9"/>
  <c r="AO430" i="9"/>
  <c r="AL430" i="9"/>
  <c r="AM430" i="9" s="1"/>
  <c r="AJ430" i="9"/>
  <c r="GK429" i="9"/>
  <c r="FU429" i="9"/>
  <c r="FX429" i="9" s="1"/>
  <c r="FK429" i="9"/>
  <c r="FQ429" i="9" s="1"/>
  <c r="FJ429" i="9"/>
  <c r="FN429" i="9" s="1"/>
  <c r="EZ429" i="9"/>
  <c r="FF429" i="9" s="1"/>
  <c r="EY429" i="9"/>
  <c r="FC429" i="9" s="1"/>
  <c r="EO429" i="9"/>
  <c r="EU429" i="9" s="1"/>
  <c r="GB429" i="9"/>
  <c r="GH429" i="9" s="1"/>
  <c r="GA429" i="9"/>
  <c r="GE429" i="9" s="1"/>
  <c r="CA429" i="9"/>
  <c r="BI429" i="9"/>
  <c r="BG429" i="9"/>
  <c r="AO429" i="9"/>
  <c r="AL429" i="9"/>
  <c r="AM429" i="9" s="1"/>
  <c r="AJ429" i="9"/>
  <c r="GK428" i="9"/>
  <c r="FU428" i="9"/>
  <c r="FX428" i="9" s="1"/>
  <c r="FK428" i="9"/>
  <c r="FQ428" i="9" s="1"/>
  <c r="FJ428" i="9"/>
  <c r="FN428" i="9" s="1"/>
  <c r="EZ428" i="9"/>
  <c r="FF428" i="9" s="1"/>
  <c r="EY428" i="9"/>
  <c r="FC428" i="9" s="1"/>
  <c r="GB428" i="9"/>
  <c r="GH428" i="9" s="1"/>
  <c r="GA428" i="9"/>
  <c r="GE428" i="9" s="1"/>
  <c r="BI428" i="9"/>
  <c r="AO428" i="9"/>
  <c r="EO428" i="9"/>
  <c r="EU428" i="9" s="1"/>
  <c r="GK344" i="9"/>
  <c r="FU344" i="9"/>
  <c r="FX344" i="9" s="1"/>
  <c r="FK344" i="9"/>
  <c r="FQ344" i="9" s="1"/>
  <c r="FJ344" i="9"/>
  <c r="FN344" i="9" s="1"/>
  <c r="EZ344" i="9"/>
  <c r="FF344" i="9" s="1"/>
  <c r="EY344" i="9"/>
  <c r="FC344" i="9" s="1"/>
  <c r="EO344" i="9"/>
  <c r="EU344" i="9" s="1"/>
  <c r="EN344" i="9"/>
  <c r="ER344" i="9" s="1"/>
  <c r="GB344" i="9"/>
  <c r="GH344" i="9" s="1"/>
  <c r="GA344" i="9"/>
  <c r="GE344" i="9" s="1"/>
  <c r="BI344" i="9"/>
  <c r="AO344" i="9"/>
  <c r="GK334" i="9"/>
  <c r="FU334" i="9"/>
  <c r="FX334" i="9" s="1"/>
  <c r="FK334" i="9"/>
  <c r="FQ334" i="9" s="1"/>
  <c r="FJ334" i="9"/>
  <c r="FN334" i="9" s="1"/>
  <c r="EZ334" i="9"/>
  <c r="FF334" i="9" s="1"/>
  <c r="EY334" i="9"/>
  <c r="FC334" i="9" s="1"/>
  <c r="EO334" i="9"/>
  <c r="EU334" i="9" s="1"/>
  <c r="EN334" i="9"/>
  <c r="ER334" i="9" s="1"/>
  <c r="GB334" i="9"/>
  <c r="GH334" i="9" s="1"/>
  <c r="GA334" i="9"/>
  <c r="GE334" i="9" s="1"/>
  <c r="BI334" i="9"/>
  <c r="AO334" i="9"/>
  <c r="GK333" i="9"/>
  <c r="FU333" i="9"/>
  <c r="FX333" i="9" s="1"/>
  <c r="FK333" i="9"/>
  <c r="FQ333" i="9" s="1"/>
  <c r="FJ333" i="9"/>
  <c r="FN333" i="9" s="1"/>
  <c r="EZ333" i="9"/>
  <c r="FF333" i="9" s="1"/>
  <c r="EY333" i="9"/>
  <c r="FC333" i="9" s="1"/>
  <c r="EO333" i="9"/>
  <c r="EU333" i="9" s="1"/>
  <c r="EN333" i="9"/>
  <c r="ER333" i="9" s="1"/>
  <c r="GB333" i="9"/>
  <c r="GH333" i="9" s="1"/>
  <c r="GA333" i="9"/>
  <c r="GE333" i="9" s="1"/>
  <c r="BI333" i="9"/>
  <c r="AO333" i="9"/>
  <c r="GK332" i="9"/>
  <c r="FU332" i="9"/>
  <c r="FX332" i="9" s="1"/>
  <c r="FK332" i="9"/>
  <c r="FQ332" i="9" s="1"/>
  <c r="FJ332" i="9"/>
  <c r="FN332" i="9" s="1"/>
  <c r="EZ332" i="9"/>
  <c r="FF332" i="9" s="1"/>
  <c r="EY332" i="9"/>
  <c r="FC332" i="9" s="1"/>
  <c r="EO332" i="9"/>
  <c r="EU332" i="9" s="1"/>
  <c r="EN332" i="9"/>
  <c r="ER332" i="9" s="1"/>
  <c r="GB332" i="9"/>
  <c r="GH332" i="9" s="1"/>
  <c r="GA332" i="9"/>
  <c r="GE332" i="9" s="1"/>
  <c r="BI332" i="9"/>
  <c r="AO332" i="9"/>
  <c r="GK331" i="9"/>
  <c r="FU331" i="9"/>
  <c r="FX331" i="9" s="1"/>
  <c r="FK331" i="9"/>
  <c r="FQ331" i="9" s="1"/>
  <c r="FJ331" i="9"/>
  <c r="FN331" i="9" s="1"/>
  <c r="EZ331" i="9"/>
  <c r="FF331" i="9" s="1"/>
  <c r="EY331" i="9"/>
  <c r="FC331" i="9" s="1"/>
  <c r="EO331" i="9"/>
  <c r="EU331" i="9" s="1"/>
  <c r="EN331" i="9"/>
  <c r="ER331" i="9" s="1"/>
  <c r="GB331" i="9"/>
  <c r="GH331" i="9" s="1"/>
  <c r="GA331" i="9"/>
  <c r="GE331" i="9" s="1"/>
  <c r="BI331" i="9"/>
  <c r="AO331" i="9"/>
  <c r="GK330" i="9"/>
  <c r="FU330" i="9"/>
  <c r="FX330" i="9" s="1"/>
  <c r="FK330" i="9"/>
  <c r="FQ330" i="9" s="1"/>
  <c r="FJ330" i="9"/>
  <c r="FN330" i="9" s="1"/>
  <c r="EZ330" i="9"/>
  <c r="FF330" i="9" s="1"/>
  <c r="EY330" i="9"/>
  <c r="FC330" i="9" s="1"/>
  <c r="GB330" i="9"/>
  <c r="GH330" i="9" s="1"/>
  <c r="GA330" i="9"/>
  <c r="GE330" i="9" s="1"/>
  <c r="BI330" i="9"/>
  <c r="AO330" i="9"/>
  <c r="EO330" i="9"/>
  <c r="EU330" i="9" s="1"/>
  <c r="GK329" i="9"/>
  <c r="FU329" i="9"/>
  <c r="FX329" i="9" s="1"/>
  <c r="FK329" i="9"/>
  <c r="FQ329" i="9" s="1"/>
  <c r="FJ329" i="9"/>
  <c r="FN329" i="9" s="1"/>
  <c r="EZ329" i="9"/>
  <c r="FF329" i="9" s="1"/>
  <c r="EY329" i="9"/>
  <c r="FC329" i="9" s="1"/>
  <c r="GB329" i="9"/>
  <c r="GH329" i="9" s="1"/>
  <c r="GA329" i="9"/>
  <c r="GE329" i="9" s="1"/>
  <c r="BI329" i="9"/>
  <c r="AO329" i="9"/>
  <c r="AL329" i="9"/>
  <c r="AM329" i="9" s="1"/>
  <c r="AK329" i="9"/>
  <c r="AK327" i="9" s="1"/>
  <c r="AJ329" i="9"/>
  <c r="AJ327" i="9" s="1"/>
  <c r="GK328" i="9"/>
  <c r="FU328" i="9"/>
  <c r="FX328" i="9" s="1"/>
  <c r="FK328" i="9"/>
  <c r="FQ328" i="9" s="1"/>
  <c r="FJ328" i="9"/>
  <c r="FN328" i="9" s="1"/>
  <c r="EZ328" i="9"/>
  <c r="FF328" i="9" s="1"/>
  <c r="EY328" i="9"/>
  <c r="FC328" i="9" s="1"/>
  <c r="EO328" i="9"/>
  <c r="EU328" i="9" s="1"/>
  <c r="EN328" i="9"/>
  <c r="ER328" i="9" s="1"/>
  <c r="GB328" i="9"/>
  <c r="GH328" i="9" s="1"/>
  <c r="GA328" i="9"/>
  <c r="GE328" i="9" s="1"/>
  <c r="BI328" i="9"/>
  <c r="BG328" i="9"/>
  <c r="AO328" i="9"/>
  <c r="GK327" i="9"/>
  <c r="FU327" i="9"/>
  <c r="FX327" i="9" s="1"/>
  <c r="FK327" i="9"/>
  <c r="FQ327" i="9" s="1"/>
  <c r="FJ327" i="9"/>
  <c r="FN327" i="9" s="1"/>
  <c r="EZ327" i="9"/>
  <c r="FF327" i="9" s="1"/>
  <c r="EY327" i="9"/>
  <c r="FC327" i="9" s="1"/>
  <c r="GB327" i="9"/>
  <c r="GH327" i="9" s="1"/>
  <c r="GA327" i="9"/>
  <c r="GE327" i="9" s="1"/>
  <c r="BI327" i="9"/>
  <c r="AO327" i="9"/>
  <c r="GK375" i="9"/>
  <c r="FU375" i="9"/>
  <c r="FX375" i="9" s="1"/>
  <c r="FK375" i="9"/>
  <c r="FQ375" i="9" s="1"/>
  <c r="FJ375" i="9"/>
  <c r="FN375" i="9" s="1"/>
  <c r="EZ375" i="9"/>
  <c r="FF375" i="9" s="1"/>
  <c r="EY375" i="9"/>
  <c r="FC375" i="9" s="1"/>
  <c r="GB375" i="9"/>
  <c r="GH375" i="9" s="1"/>
  <c r="GA375" i="9"/>
  <c r="GE375" i="9" s="1"/>
  <c r="BI375" i="9"/>
  <c r="AO375" i="9"/>
  <c r="AL375" i="9"/>
  <c r="AM375" i="9" s="1"/>
  <c r="AK375" i="9"/>
  <c r="AK372" i="9" s="1"/>
  <c r="AJ375" i="9"/>
  <c r="AJ372" i="9" s="1"/>
  <c r="GK371" i="9"/>
  <c r="FU371" i="9"/>
  <c r="FX371" i="9" s="1"/>
  <c r="FK371" i="9"/>
  <c r="FQ371" i="9" s="1"/>
  <c r="FJ371" i="9"/>
  <c r="FN371" i="9" s="1"/>
  <c r="EZ371" i="9"/>
  <c r="FF371" i="9" s="1"/>
  <c r="EY371" i="9"/>
  <c r="FC371" i="9" s="1"/>
  <c r="EO371" i="9"/>
  <c r="EU371" i="9" s="1"/>
  <c r="GB371" i="9"/>
  <c r="GH371" i="9" s="1"/>
  <c r="GA371" i="9"/>
  <c r="GE371" i="9" s="1"/>
  <c r="CA371" i="9"/>
  <c r="BI371" i="9"/>
  <c r="BG371" i="9"/>
  <c r="AO371" i="9"/>
  <c r="AL371" i="9"/>
  <c r="AM371" i="9" s="1"/>
  <c r="AJ371" i="9"/>
  <c r="GK370" i="9"/>
  <c r="FU370" i="9"/>
  <c r="FX370" i="9" s="1"/>
  <c r="FK370" i="9"/>
  <c r="FQ370" i="9" s="1"/>
  <c r="FJ370" i="9"/>
  <c r="FN370" i="9" s="1"/>
  <c r="EZ370" i="9"/>
  <c r="FF370" i="9" s="1"/>
  <c r="EY370" i="9"/>
  <c r="FC370" i="9" s="1"/>
  <c r="EO370" i="9"/>
  <c r="EU370" i="9" s="1"/>
  <c r="GB370" i="9"/>
  <c r="GH370" i="9" s="1"/>
  <c r="GA370" i="9"/>
  <c r="GE370" i="9" s="1"/>
  <c r="BI370" i="9"/>
  <c r="BG370" i="9"/>
  <c r="AO370" i="9"/>
  <c r="AL370" i="9"/>
  <c r="AM370" i="9" s="1"/>
  <c r="AJ370" i="9"/>
  <c r="GK369" i="9"/>
  <c r="FU369" i="9"/>
  <c r="FX369" i="9" s="1"/>
  <c r="FK369" i="9"/>
  <c r="FQ369" i="9" s="1"/>
  <c r="FJ369" i="9"/>
  <c r="FN369" i="9" s="1"/>
  <c r="EZ369" i="9"/>
  <c r="FF369" i="9" s="1"/>
  <c r="EY369" i="9"/>
  <c r="FC369" i="9" s="1"/>
  <c r="GB369" i="9"/>
  <c r="GH369" i="9" s="1"/>
  <c r="GA369" i="9"/>
  <c r="GE369" i="9" s="1"/>
  <c r="BI369" i="9"/>
  <c r="AO369" i="9"/>
  <c r="EO369" i="9"/>
  <c r="EU369" i="9" s="1"/>
  <c r="GK326" i="9"/>
  <c r="FU326" i="9"/>
  <c r="FX326" i="9" s="1"/>
  <c r="FK326" i="9"/>
  <c r="FQ326" i="9" s="1"/>
  <c r="FJ326" i="9"/>
  <c r="FN326" i="9" s="1"/>
  <c r="EZ326" i="9"/>
  <c r="FF326" i="9" s="1"/>
  <c r="EY326" i="9"/>
  <c r="FC326" i="9" s="1"/>
  <c r="EO326" i="9"/>
  <c r="EU326" i="9" s="1"/>
  <c r="GB326" i="9"/>
  <c r="GH326" i="9" s="1"/>
  <c r="GA326" i="9"/>
  <c r="GE326" i="9" s="1"/>
  <c r="CA326" i="9"/>
  <c r="BI326" i="9"/>
  <c r="BG326" i="9"/>
  <c r="AO326" i="9"/>
  <c r="AL326" i="9"/>
  <c r="AM326" i="9" s="1"/>
  <c r="AJ326" i="9"/>
  <c r="EN326" i="9" s="1"/>
  <c r="ER326" i="9" s="1"/>
  <c r="GK325" i="9"/>
  <c r="FU325" i="9"/>
  <c r="FX325" i="9" s="1"/>
  <c r="FK325" i="9"/>
  <c r="FQ325" i="9" s="1"/>
  <c r="FJ325" i="9"/>
  <c r="FN325" i="9" s="1"/>
  <c r="EZ325" i="9"/>
  <c r="FF325" i="9" s="1"/>
  <c r="EY325" i="9"/>
  <c r="FC325" i="9" s="1"/>
  <c r="EO325" i="9"/>
  <c r="EU325" i="9" s="1"/>
  <c r="GB325" i="9"/>
  <c r="GH325" i="9" s="1"/>
  <c r="GA325" i="9"/>
  <c r="GE325" i="9" s="1"/>
  <c r="BI325" i="9"/>
  <c r="BG325" i="9"/>
  <c r="AO325" i="9"/>
  <c r="AL325" i="9"/>
  <c r="AM325" i="9" s="1"/>
  <c r="AJ325" i="9"/>
  <c r="GK324" i="9"/>
  <c r="FU324" i="9"/>
  <c r="FX324" i="9" s="1"/>
  <c r="FK324" i="9"/>
  <c r="FQ324" i="9" s="1"/>
  <c r="FJ324" i="9"/>
  <c r="FN324" i="9" s="1"/>
  <c r="EZ324" i="9"/>
  <c r="FF324" i="9" s="1"/>
  <c r="EY324" i="9"/>
  <c r="FC324" i="9" s="1"/>
  <c r="GB324" i="9"/>
  <c r="GH324" i="9" s="1"/>
  <c r="GA324" i="9"/>
  <c r="GE324" i="9" s="1"/>
  <c r="BI324" i="9"/>
  <c r="AO324" i="9"/>
  <c r="EO324" i="9"/>
  <c r="EU324" i="9" s="1"/>
  <c r="AJ520" i="9" l="1"/>
  <c r="AL520" i="9" s="1"/>
  <c r="AM520" i="9" s="1"/>
  <c r="AJ648" i="9"/>
  <c r="AJ428" i="9"/>
  <c r="AL428" i="9" s="1"/>
  <c r="AM428" i="9" s="1"/>
  <c r="AJ324" i="9"/>
  <c r="EN324" i="9" s="1"/>
  <c r="ER324" i="9" s="1"/>
  <c r="EV324" i="9" s="1"/>
  <c r="AJ369" i="9"/>
  <c r="AL369" i="9" s="1"/>
  <c r="AM369" i="9" s="1"/>
  <c r="AJ475" i="9"/>
  <c r="AJ628" i="9"/>
  <c r="EN628" i="9" s="1"/>
  <c r="ER628" i="9" s="1"/>
  <c r="EV628" i="9" s="1"/>
  <c r="EN329" i="9"/>
  <c r="ER329" i="9" s="1"/>
  <c r="EN429" i="9"/>
  <c r="ER429" i="9" s="1"/>
  <c r="EV429" i="9" s="1"/>
  <c r="EN435" i="9"/>
  <c r="ER435" i="9" s="1"/>
  <c r="EO525" i="9"/>
  <c r="EU525" i="9" s="1"/>
  <c r="EN370" i="9"/>
  <c r="ER370" i="9" s="1"/>
  <c r="EV370" i="9" s="1"/>
  <c r="EN375" i="9"/>
  <c r="ER375" i="9" s="1"/>
  <c r="EO329" i="9"/>
  <c r="EU329" i="9" s="1"/>
  <c r="EO435" i="9"/>
  <c r="EU435" i="9" s="1"/>
  <c r="EO375" i="9"/>
  <c r="EU375" i="9" s="1"/>
  <c r="EN476" i="9"/>
  <c r="ER476" i="9" s="1"/>
  <c r="EV476" i="9" s="1"/>
  <c r="EN480" i="9"/>
  <c r="ER480" i="9" s="1"/>
  <c r="EN325" i="9"/>
  <c r="ER325" i="9" s="1"/>
  <c r="EV325" i="9" s="1"/>
  <c r="EO480" i="9"/>
  <c r="EU480" i="9" s="1"/>
  <c r="EN521" i="9"/>
  <c r="ER521" i="9" s="1"/>
  <c r="EV521" i="9" s="1"/>
  <c r="EN525" i="9"/>
  <c r="ER525" i="9" s="1"/>
  <c r="EN629" i="9"/>
  <c r="ER629" i="9" s="1"/>
  <c r="EV629" i="9" s="1"/>
  <c r="CR659" i="9"/>
  <c r="CT659" i="9" s="1"/>
  <c r="EV631" i="9"/>
  <c r="CR651" i="9"/>
  <c r="FG665" i="9"/>
  <c r="FG635" i="9"/>
  <c r="FG647" i="9"/>
  <c r="FR658" i="9"/>
  <c r="BG648" i="9"/>
  <c r="BG428" i="9"/>
  <c r="FG540" i="9"/>
  <c r="GI589" i="9"/>
  <c r="BG651" i="9"/>
  <c r="BG475" i="9"/>
  <c r="BG659" i="9"/>
  <c r="FR659" i="9"/>
  <c r="FG628" i="9"/>
  <c r="GI651" i="9"/>
  <c r="FG661" i="9"/>
  <c r="FR669" i="9"/>
  <c r="GI631" i="9"/>
  <c r="EV653" i="9"/>
  <c r="FR655" i="9"/>
  <c r="EV663" i="9"/>
  <c r="EV666" i="9"/>
  <c r="EV668" i="9"/>
  <c r="FG636" i="9"/>
  <c r="FR657" i="9"/>
  <c r="EV660" i="9"/>
  <c r="GI663" i="9"/>
  <c r="FR632" i="9"/>
  <c r="EV634" i="9"/>
  <c r="GI647" i="9"/>
  <c r="GI652" i="9"/>
  <c r="FG652" i="9"/>
  <c r="FR631" i="9"/>
  <c r="FR651" i="9"/>
  <c r="FG654" i="9"/>
  <c r="FG656" i="9"/>
  <c r="GI668" i="9"/>
  <c r="FR648" i="9"/>
  <c r="EN475" i="9"/>
  <c r="ER475" i="9" s="1"/>
  <c r="EV475" i="9" s="1"/>
  <c r="BG520" i="9"/>
  <c r="FR628" i="9"/>
  <c r="EV630" i="9"/>
  <c r="GI630" i="9"/>
  <c r="BG632" i="9"/>
  <c r="EV635" i="9"/>
  <c r="GI648" i="9"/>
  <c r="FG648" i="9"/>
  <c r="EV654" i="9"/>
  <c r="FG655" i="9"/>
  <c r="GI658" i="9"/>
  <c r="FR663" i="9"/>
  <c r="EV664" i="9"/>
  <c r="BG628" i="9"/>
  <c r="FR633" i="9"/>
  <c r="FR635" i="9"/>
  <c r="FR665" i="9"/>
  <c r="EO632" i="9"/>
  <c r="EU632" i="9" s="1"/>
  <c r="EV632" i="9" s="1"/>
  <c r="AL632" i="9"/>
  <c r="AM632" i="9" s="1"/>
  <c r="GI524" i="9"/>
  <c r="BG526" i="9"/>
  <c r="FR653" i="9"/>
  <c r="FG658" i="9"/>
  <c r="FR664" i="9"/>
  <c r="CA520" i="9"/>
  <c r="GI587" i="9"/>
  <c r="GI629" i="9"/>
  <c r="FR636" i="9"/>
  <c r="GI654" i="9"/>
  <c r="EV655" i="9"/>
  <c r="GI661" i="9"/>
  <c r="FG662" i="9"/>
  <c r="GI628" i="9"/>
  <c r="FG664" i="9"/>
  <c r="FG630" i="9"/>
  <c r="GI632" i="9"/>
  <c r="FG633" i="9"/>
  <c r="FR634" i="9"/>
  <c r="GI635" i="9"/>
  <c r="FR649" i="9"/>
  <c r="GI655" i="9"/>
  <c r="EV657" i="9"/>
  <c r="GI659" i="9"/>
  <c r="GI662" i="9"/>
  <c r="EV662" i="9"/>
  <c r="FG663" i="9"/>
  <c r="FR667" i="9"/>
  <c r="EV669" i="9"/>
  <c r="FG634" i="9"/>
  <c r="GI649" i="9"/>
  <c r="EV650" i="9"/>
  <c r="FR654" i="9"/>
  <c r="GI656" i="9"/>
  <c r="FR661" i="9"/>
  <c r="FG631" i="9"/>
  <c r="EV636" i="9"/>
  <c r="EV647" i="9"/>
  <c r="FG651" i="9"/>
  <c r="EV656" i="9"/>
  <c r="FG667" i="9"/>
  <c r="FG529" i="9"/>
  <c r="FR630" i="9"/>
  <c r="FG629" i="9"/>
  <c r="GI633" i="9"/>
  <c r="GI636" i="9"/>
  <c r="FR629" i="9"/>
  <c r="FG632" i="9"/>
  <c r="EV633" i="9"/>
  <c r="GI634" i="9"/>
  <c r="GI650" i="9"/>
  <c r="FR652" i="9"/>
  <c r="GI653" i="9"/>
  <c r="FG669" i="9"/>
  <c r="FR647" i="9"/>
  <c r="FG649" i="9"/>
  <c r="EN652" i="9"/>
  <c r="ER652" i="9" s="1"/>
  <c r="EV652" i="9" s="1"/>
  <c r="EV661" i="9"/>
  <c r="EV667" i="9"/>
  <c r="EN649" i="9"/>
  <c r="ER649" i="9" s="1"/>
  <c r="EV649" i="9" s="1"/>
  <c r="FG650" i="9"/>
  <c r="FR650" i="9"/>
  <c r="FG653" i="9"/>
  <c r="GI660" i="9"/>
  <c r="GI665" i="9"/>
  <c r="GI666" i="9"/>
  <c r="FR656" i="9"/>
  <c r="FG657" i="9"/>
  <c r="EV659" i="9"/>
  <c r="FR662" i="9"/>
  <c r="GI657" i="9"/>
  <c r="EV658" i="9"/>
  <c r="FG659" i="9"/>
  <c r="FG660" i="9"/>
  <c r="FR660" i="9"/>
  <c r="GI664" i="9"/>
  <c r="EV665" i="9"/>
  <c r="FG666" i="9"/>
  <c r="FR666" i="9"/>
  <c r="GI667" i="9"/>
  <c r="FG668" i="9"/>
  <c r="FR668" i="9"/>
  <c r="GI669" i="9"/>
  <c r="AL659" i="9"/>
  <c r="AM659" i="9" s="1"/>
  <c r="FG478" i="9"/>
  <c r="FG524" i="9"/>
  <c r="GI528" i="9"/>
  <c r="FG588" i="9"/>
  <c r="FG590" i="9"/>
  <c r="FG528" i="9"/>
  <c r="EV479" i="9"/>
  <c r="EV522" i="9"/>
  <c r="FR521" i="9"/>
  <c r="EV588" i="9"/>
  <c r="FR587" i="9"/>
  <c r="GI520" i="9"/>
  <c r="GI522" i="9"/>
  <c r="FR523" i="9"/>
  <c r="GI540" i="9"/>
  <c r="EV590" i="9"/>
  <c r="EV477" i="9"/>
  <c r="FG530" i="9"/>
  <c r="FG535" i="9"/>
  <c r="EV574" i="9"/>
  <c r="FR589" i="9"/>
  <c r="BG481" i="9"/>
  <c r="GI483" i="9"/>
  <c r="GI530" i="9"/>
  <c r="GI535" i="9"/>
  <c r="GI574" i="9"/>
  <c r="FG574" i="9"/>
  <c r="FG587" i="9"/>
  <c r="FG589" i="9"/>
  <c r="EV587" i="9"/>
  <c r="GI588" i="9"/>
  <c r="FR588" i="9"/>
  <c r="EV589" i="9"/>
  <c r="GI590" i="9"/>
  <c r="FR590" i="9"/>
  <c r="FR483" i="9"/>
  <c r="FG526" i="9"/>
  <c r="GI475" i="9"/>
  <c r="FG476" i="9"/>
  <c r="FG484" i="9"/>
  <c r="FG520" i="9"/>
  <c r="FR525" i="9"/>
  <c r="GI526" i="9"/>
  <c r="FR526" i="9"/>
  <c r="EV540" i="9"/>
  <c r="FR520" i="9"/>
  <c r="EV529" i="9"/>
  <c r="FR574" i="9"/>
  <c r="GI523" i="9"/>
  <c r="EV527" i="9"/>
  <c r="FG527" i="9"/>
  <c r="GI529" i="9"/>
  <c r="FG522" i="9"/>
  <c r="GI527" i="9"/>
  <c r="FG477" i="9"/>
  <c r="FR484" i="9"/>
  <c r="FR522" i="9"/>
  <c r="FG523" i="9"/>
  <c r="GI525" i="9"/>
  <c r="GI521" i="9"/>
  <c r="FR527" i="9"/>
  <c r="EV530" i="9"/>
  <c r="FR530" i="9"/>
  <c r="EV535" i="9"/>
  <c r="FR535" i="9"/>
  <c r="GI477" i="9"/>
  <c r="GI485" i="9"/>
  <c r="FG521" i="9"/>
  <c r="EV524" i="9"/>
  <c r="FR524" i="9"/>
  <c r="FG525" i="9"/>
  <c r="EO526" i="9"/>
  <c r="EU526" i="9" s="1"/>
  <c r="EV526" i="9" s="1"/>
  <c r="EV528" i="9"/>
  <c r="FR528" i="9"/>
  <c r="FR529" i="9"/>
  <c r="FR540" i="9"/>
  <c r="FR478" i="9"/>
  <c r="GI481" i="9"/>
  <c r="FG481" i="9"/>
  <c r="FR482" i="9"/>
  <c r="AL526" i="9"/>
  <c r="AM526" i="9" s="1"/>
  <c r="FG479" i="9"/>
  <c r="FG485" i="9"/>
  <c r="GI482" i="9"/>
  <c r="EV483" i="9"/>
  <c r="EV484" i="9"/>
  <c r="EV495" i="9"/>
  <c r="FR450" i="9"/>
  <c r="GI480" i="9"/>
  <c r="FG483" i="9"/>
  <c r="FR475" i="9"/>
  <c r="GI484" i="9"/>
  <c r="FG475" i="9"/>
  <c r="GI476" i="9"/>
  <c r="FR479" i="9"/>
  <c r="GI479" i="9"/>
  <c r="FR481" i="9"/>
  <c r="FR476" i="9"/>
  <c r="GI478" i="9"/>
  <c r="FG480" i="9"/>
  <c r="EO481" i="9"/>
  <c r="EU481" i="9" s="1"/>
  <c r="EV481" i="9" s="1"/>
  <c r="FG495" i="9"/>
  <c r="GI495" i="9"/>
  <c r="FR477" i="9"/>
  <c r="FR480" i="9"/>
  <c r="EV482" i="9"/>
  <c r="FG482" i="9"/>
  <c r="EV485" i="9"/>
  <c r="FR485" i="9"/>
  <c r="FR495" i="9"/>
  <c r="AL481" i="9"/>
  <c r="AM481" i="9" s="1"/>
  <c r="FG435" i="9"/>
  <c r="GI329" i="9"/>
  <c r="EV440" i="9"/>
  <c r="GI428" i="9"/>
  <c r="GI433" i="9"/>
  <c r="BG436" i="9"/>
  <c r="FR437" i="9"/>
  <c r="GI439" i="9"/>
  <c r="CA428" i="9"/>
  <c r="FG430" i="9"/>
  <c r="AL436" i="9"/>
  <c r="AM436" i="9" s="1"/>
  <c r="GI438" i="9"/>
  <c r="EV450" i="9"/>
  <c r="FR428" i="9"/>
  <c r="GI429" i="9"/>
  <c r="FR434" i="9"/>
  <c r="EV437" i="9"/>
  <c r="FR438" i="9"/>
  <c r="FG439" i="9"/>
  <c r="FG432" i="9"/>
  <c r="FR328" i="9"/>
  <c r="FR431" i="9"/>
  <c r="GI431" i="9"/>
  <c r="FR433" i="9"/>
  <c r="EV434" i="9"/>
  <c r="GI344" i="9"/>
  <c r="FG428" i="9"/>
  <c r="GI430" i="9"/>
  <c r="EV432" i="9"/>
  <c r="FR435" i="9"/>
  <c r="FG438" i="9"/>
  <c r="FR439" i="9"/>
  <c r="GI450" i="9"/>
  <c r="FR430" i="9"/>
  <c r="FG429" i="9"/>
  <c r="EV433" i="9"/>
  <c r="GI435" i="9"/>
  <c r="FR429" i="9"/>
  <c r="FG431" i="9"/>
  <c r="GI432" i="9"/>
  <c r="FR432" i="9"/>
  <c r="FG433" i="9"/>
  <c r="EV436" i="9"/>
  <c r="GI434" i="9"/>
  <c r="FG332" i="9"/>
  <c r="EN430" i="9"/>
  <c r="ER430" i="9" s="1"/>
  <c r="EV430" i="9" s="1"/>
  <c r="FG436" i="9"/>
  <c r="FR436" i="9"/>
  <c r="EV439" i="9"/>
  <c r="FG450" i="9"/>
  <c r="GI436" i="9"/>
  <c r="GI440" i="9"/>
  <c r="GI334" i="9"/>
  <c r="FG434" i="9"/>
  <c r="FG437" i="9"/>
  <c r="GI437" i="9"/>
  <c r="EV438" i="9"/>
  <c r="FG440" i="9"/>
  <c r="FR440" i="9"/>
  <c r="BG324" i="9"/>
  <c r="BG369" i="9"/>
  <c r="GI332" i="9"/>
  <c r="EV333" i="9"/>
  <c r="FG334" i="9"/>
  <c r="FR331" i="9"/>
  <c r="FR369" i="9"/>
  <c r="FR327" i="9"/>
  <c r="AL330" i="9"/>
  <c r="AM330" i="9" s="1"/>
  <c r="FR333" i="9"/>
  <c r="EV334" i="9"/>
  <c r="EV344" i="9"/>
  <c r="GI330" i="9"/>
  <c r="FR375" i="9"/>
  <c r="EV328" i="9"/>
  <c r="FG328" i="9"/>
  <c r="FR330" i="9"/>
  <c r="GI333" i="9"/>
  <c r="FR334" i="9"/>
  <c r="GI331" i="9"/>
  <c r="FG327" i="9"/>
  <c r="GI371" i="9"/>
  <c r="FR371" i="9"/>
  <c r="GI375" i="9"/>
  <c r="FR329" i="9"/>
  <c r="BG330" i="9"/>
  <c r="GI327" i="9"/>
  <c r="GI328" i="9"/>
  <c r="FG330" i="9"/>
  <c r="EN330" i="9"/>
  <c r="ER330" i="9" s="1"/>
  <c r="EV330" i="9" s="1"/>
  <c r="GI326" i="9"/>
  <c r="FG333" i="9"/>
  <c r="FG329" i="9"/>
  <c r="FG344" i="9"/>
  <c r="EV331" i="9"/>
  <c r="FG331" i="9"/>
  <c r="EV332" i="9"/>
  <c r="FR332" i="9"/>
  <c r="FR344" i="9"/>
  <c r="FG375" i="9"/>
  <c r="FR370" i="9"/>
  <c r="FG324" i="9"/>
  <c r="FG369" i="9"/>
  <c r="FG370" i="9"/>
  <c r="GI369" i="9"/>
  <c r="GI370" i="9"/>
  <c r="FG371" i="9"/>
  <c r="EN371" i="9"/>
  <c r="ER371" i="9" s="1"/>
  <c r="EV371" i="9" s="1"/>
  <c r="FR324" i="9"/>
  <c r="GI325" i="9"/>
  <c r="FR325" i="9"/>
  <c r="EV326" i="9"/>
  <c r="GI324" i="9"/>
  <c r="FG325" i="9"/>
  <c r="FG326" i="9"/>
  <c r="FR326" i="9"/>
  <c r="GK610" i="9"/>
  <c r="FU610" i="9"/>
  <c r="FX610" i="9" s="1"/>
  <c r="FK610" i="9"/>
  <c r="FQ610" i="9" s="1"/>
  <c r="FJ610" i="9"/>
  <c r="FN610" i="9" s="1"/>
  <c r="EZ610" i="9"/>
  <c r="FF610" i="9" s="1"/>
  <c r="EY610" i="9"/>
  <c r="FC610" i="9" s="1"/>
  <c r="EO610" i="9"/>
  <c r="EU610" i="9" s="1"/>
  <c r="EN610" i="9"/>
  <c r="ER610" i="9" s="1"/>
  <c r="GB610" i="9"/>
  <c r="GH610" i="9" s="1"/>
  <c r="GA610" i="9"/>
  <c r="GE610" i="9" s="1"/>
  <c r="BI610" i="9"/>
  <c r="AO610" i="9"/>
  <c r="GK545" i="9"/>
  <c r="FU545" i="9"/>
  <c r="FX545" i="9" s="1"/>
  <c r="FK545" i="9"/>
  <c r="FQ545" i="9" s="1"/>
  <c r="FJ545" i="9"/>
  <c r="FN545" i="9" s="1"/>
  <c r="EZ545" i="9"/>
  <c r="FF545" i="9" s="1"/>
  <c r="EY545" i="9"/>
  <c r="FC545" i="9" s="1"/>
  <c r="EO545" i="9"/>
  <c r="EU545" i="9" s="1"/>
  <c r="EN545" i="9"/>
  <c r="ER545" i="9" s="1"/>
  <c r="GB545" i="9"/>
  <c r="GH545" i="9" s="1"/>
  <c r="GA545" i="9"/>
  <c r="GE545" i="9" s="1"/>
  <c r="BI545" i="9"/>
  <c r="AO545" i="9"/>
  <c r="GK500" i="9"/>
  <c r="FU500" i="9"/>
  <c r="FX500" i="9" s="1"/>
  <c r="FK500" i="9"/>
  <c r="FQ500" i="9" s="1"/>
  <c r="FJ500" i="9"/>
  <c r="FN500" i="9" s="1"/>
  <c r="EZ500" i="9"/>
  <c r="FF500" i="9" s="1"/>
  <c r="EY500" i="9"/>
  <c r="FC500" i="9" s="1"/>
  <c r="EO500" i="9"/>
  <c r="EU500" i="9" s="1"/>
  <c r="EN500" i="9"/>
  <c r="ER500" i="9" s="1"/>
  <c r="GB500" i="9"/>
  <c r="GH500" i="9" s="1"/>
  <c r="GA500" i="9"/>
  <c r="GE500" i="9" s="1"/>
  <c r="BI500" i="9"/>
  <c r="AO500" i="9"/>
  <c r="GK455" i="9"/>
  <c r="FU455" i="9"/>
  <c r="FX455" i="9" s="1"/>
  <c r="FK455" i="9"/>
  <c r="FQ455" i="9" s="1"/>
  <c r="FJ455" i="9"/>
  <c r="FN455" i="9" s="1"/>
  <c r="EZ455" i="9"/>
  <c r="FF455" i="9" s="1"/>
  <c r="EY455" i="9"/>
  <c r="FC455" i="9" s="1"/>
  <c r="EO455" i="9"/>
  <c r="EU455" i="9" s="1"/>
  <c r="EN455" i="9"/>
  <c r="ER455" i="9" s="1"/>
  <c r="GB455" i="9"/>
  <c r="GH455" i="9" s="1"/>
  <c r="GA455" i="9"/>
  <c r="GE455" i="9" s="1"/>
  <c r="BI455" i="9"/>
  <c r="AO455" i="9"/>
  <c r="GK408" i="9"/>
  <c r="FU408" i="9"/>
  <c r="FX408" i="9" s="1"/>
  <c r="FK408" i="9"/>
  <c r="FQ408" i="9" s="1"/>
  <c r="FJ408" i="9"/>
  <c r="FN408" i="9" s="1"/>
  <c r="EZ408" i="9"/>
  <c r="FF408" i="9" s="1"/>
  <c r="EY408" i="9"/>
  <c r="FC408" i="9" s="1"/>
  <c r="EO408" i="9"/>
  <c r="EU408" i="9" s="1"/>
  <c r="EN408" i="9"/>
  <c r="ER408" i="9" s="1"/>
  <c r="GB408" i="9"/>
  <c r="GH408" i="9" s="1"/>
  <c r="GA408" i="9"/>
  <c r="GE408" i="9" s="1"/>
  <c r="BI408" i="9"/>
  <c r="AO408" i="9"/>
  <c r="GK349" i="9"/>
  <c r="FU349" i="9"/>
  <c r="FX349" i="9" s="1"/>
  <c r="FK349" i="9"/>
  <c r="FQ349" i="9" s="1"/>
  <c r="FJ349" i="9"/>
  <c r="FN349" i="9" s="1"/>
  <c r="EZ349" i="9"/>
  <c r="FF349" i="9" s="1"/>
  <c r="EY349" i="9"/>
  <c r="FC349" i="9" s="1"/>
  <c r="EO349" i="9"/>
  <c r="EU349" i="9" s="1"/>
  <c r="EN349" i="9"/>
  <c r="ER349" i="9" s="1"/>
  <c r="GB349" i="9"/>
  <c r="GH349" i="9" s="1"/>
  <c r="GA349" i="9"/>
  <c r="GE349" i="9" s="1"/>
  <c r="BI349" i="9"/>
  <c r="AO349" i="9"/>
  <c r="GK219" i="9"/>
  <c r="FU219" i="9"/>
  <c r="FX219" i="9" s="1"/>
  <c r="FK219" i="9"/>
  <c r="FQ219" i="9" s="1"/>
  <c r="FJ219" i="9"/>
  <c r="FN219" i="9" s="1"/>
  <c r="EZ219" i="9"/>
  <c r="FF219" i="9" s="1"/>
  <c r="EY219" i="9"/>
  <c r="FC219" i="9" s="1"/>
  <c r="EO219" i="9"/>
  <c r="EU219" i="9" s="1"/>
  <c r="EN219" i="9"/>
  <c r="ER219" i="9" s="1"/>
  <c r="GB219" i="9"/>
  <c r="GH219" i="9" s="1"/>
  <c r="GA219" i="9"/>
  <c r="GE219" i="9" s="1"/>
  <c r="BI219" i="9"/>
  <c r="AO219" i="9"/>
  <c r="EV480" i="9" l="1"/>
  <c r="BF292" i="9"/>
  <c r="EV525" i="9"/>
  <c r="EV375" i="9"/>
  <c r="EV435" i="9"/>
  <c r="EV329" i="9"/>
  <c r="CT651" i="9"/>
  <c r="CR627" i="9"/>
  <c r="EN428" i="9"/>
  <c r="ER428" i="9" s="1"/>
  <c r="EV428" i="9" s="1"/>
  <c r="EN520" i="9"/>
  <c r="ER520" i="9" s="1"/>
  <c r="EV520" i="9" s="1"/>
  <c r="AL475" i="9"/>
  <c r="AM475" i="9" s="1"/>
  <c r="AL628" i="9"/>
  <c r="AM628" i="9" s="1"/>
  <c r="EN651" i="9"/>
  <c r="ER651" i="9" s="1"/>
  <c r="EV651" i="9" s="1"/>
  <c r="AL651" i="9"/>
  <c r="AM651" i="9" s="1"/>
  <c r="EN648" i="9"/>
  <c r="ER648" i="9" s="1"/>
  <c r="EV648" i="9" s="1"/>
  <c r="AL648" i="9"/>
  <c r="AM648" i="9" s="1"/>
  <c r="CA526" i="9"/>
  <c r="CA436" i="9"/>
  <c r="EN369" i="9"/>
  <c r="ER369" i="9" s="1"/>
  <c r="EV369" i="9" s="1"/>
  <c r="AL324" i="9"/>
  <c r="AM324" i="9" s="1"/>
  <c r="GI610" i="9"/>
  <c r="GI219" i="9"/>
  <c r="FR455" i="9"/>
  <c r="GI408" i="9"/>
  <c r="FR610" i="9"/>
  <c r="FG408" i="9"/>
  <c r="GI455" i="9"/>
  <c r="FR219" i="9"/>
  <c r="EV455" i="9"/>
  <c r="EV219" i="9"/>
  <c r="EV349" i="9"/>
  <c r="EV545" i="9"/>
  <c r="FR349" i="9"/>
  <c r="EV408" i="9"/>
  <c r="FR545" i="9"/>
  <c r="EV500" i="9"/>
  <c r="GI500" i="9"/>
  <c r="GI349" i="9"/>
  <c r="GI545" i="9"/>
  <c r="EV610" i="9"/>
  <c r="FG610" i="9"/>
  <c r="FG545" i="9"/>
  <c r="FG500" i="9"/>
  <c r="FR500" i="9"/>
  <c r="FG455" i="9"/>
  <c r="FR408" i="9"/>
  <c r="FG349" i="9"/>
  <c r="FG219" i="9"/>
  <c r="AL613" i="9"/>
  <c r="AM613" i="9" s="1"/>
  <c r="AJ613" i="9"/>
  <c r="AL607" i="9"/>
  <c r="AM607" i="9" s="1"/>
  <c r="AJ607" i="9"/>
  <c r="AL548" i="9"/>
  <c r="AM548" i="9" s="1"/>
  <c r="AJ548" i="9"/>
  <c r="AL542" i="9"/>
  <c r="AM542" i="9" s="1"/>
  <c r="AJ542" i="9"/>
  <c r="AL503" i="9"/>
  <c r="AM503" i="9" s="1"/>
  <c r="AJ503" i="9"/>
  <c r="AL497" i="9"/>
  <c r="AM497" i="9" s="1"/>
  <c r="AJ497" i="9"/>
  <c r="AL458" i="9"/>
  <c r="AM458" i="9" s="1"/>
  <c r="AJ458" i="9"/>
  <c r="AL452" i="9"/>
  <c r="AM452" i="9" s="1"/>
  <c r="AJ452" i="9"/>
  <c r="AL411" i="9"/>
  <c r="AM411" i="9" s="1"/>
  <c r="AJ411" i="9"/>
  <c r="AL405" i="9"/>
  <c r="AM405" i="9" s="1"/>
  <c r="AJ405" i="9"/>
  <c r="GK380" i="9"/>
  <c r="FU380" i="9"/>
  <c r="FX380" i="9" s="1"/>
  <c r="FK380" i="9"/>
  <c r="FQ380" i="9" s="1"/>
  <c r="FJ380" i="9"/>
  <c r="FN380" i="9" s="1"/>
  <c r="EZ380" i="9"/>
  <c r="FF380" i="9" s="1"/>
  <c r="EY380" i="9"/>
  <c r="FC380" i="9" s="1"/>
  <c r="EO380" i="9"/>
  <c r="EU380" i="9" s="1"/>
  <c r="EN380" i="9"/>
  <c r="ER380" i="9" s="1"/>
  <c r="GB380" i="9"/>
  <c r="GH380" i="9" s="1"/>
  <c r="GA380" i="9"/>
  <c r="GE380" i="9" s="1"/>
  <c r="BI380" i="9"/>
  <c r="AO380" i="9"/>
  <c r="GK379" i="9"/>
  <c r="FU379" i="9"/>
  <c r="FX379" i="9" s="1"/>
  <c r="FK379" i="9"/>
  <c r="FQ379" i="9" s="1"/>
  <c r="FJ379" i="9"/>
  <c r="FN379" i="9" s="1"/>
  <c r="EZ379" i="9"/>
  <c r="FF379" i="9" s="1"/>
  <c r="EY379" i="9"/>
  <c r="FC379" i="9" s="1"/>
  <c r="EO379" i="9"/>
  <c r="EU379" i="9" s="1"/>
  <c r="EN379" i="9"/>
  <c r="ER379" i="9" s="1"/>
  <c r="GB379" i="9"/>
  <c r="GH379" i="9" s="1"/>
  <c r="GA379" i="9"/>
  <c r="GE379" i="9" s="1"/>
  <c r="BI379" i="9"/>
  <c r="AO379" i="9"/>
  <c r="AJ404" i="9" l="1"/>
  <c r="AJ451" i="9"/>
  <c r="AJ496" i="9"/>
  <c r="AJ541" i="9"/>
  <c r="AJ606" i="9"/>
  <c r="FG380" i="9"/>
  <c r="EV379" i="9"/>
  <c r="EV380" i="9"/>
  <c r="FR379" i="9"/>
  <c r="FG379" i="9"/>
  <c r="GI380" i="9"/>
  <c r="FR380" i="9"/>
  <c r="GI379" i="9"/>
  <c r="AM184" i="9" l="1"/>
  <c r="AM183" i="9"/>
  <c r="AJ182" i="9"/>
  <c r="BF288" i="9" l="1"/>
  <c r="GK61" i="9"/>
  <c r="FU61" i="9"/>
  <c r="FX61" i="9" s="1"/>
  <c r="FK61" i="9"/>
  <c r="FQ61" i="9" s="1"/>
  <c r="FJ61" i="9"/>
  <c r="FN61" i="9" s="1"/>
  <c r="EZ61" i="9"/>
  <c r="FF61" i="9" s="1"/>
  <c r="EY61" i="9"/>
  <c r="FC61" i="9" s="1"/>
  <c r="EO61" i="9"/>
  <c r="EU61" i="9" s="1"/>
  <c r="EN61" i="9"/>
  <c r="ER61" i="9" s="1"/>
  <c r="GB61" i="9"/>
  <c r="GH61" i="9" s="1"/>
  <c r="GA61" i="9"/>
  <c r="GE61" i="9" s="1"/>
  <c r="CA61" i="9"/>
  <c r="BI61" i="9"/>
  <c r="AO61" i="9"/>
  <c r="GK62" i="9"/>
  <c r="FU62" i="9"/>
  <c r="FX62" i="9" s="1"/>
  <c r="FK62" i="9"/>
  <c r="FQ62" i="9" s="1"/>
  <c r="FJ62" i="9"/>
  <c r="FN62" i="9" s="1"/>
  <c r="EZ62" i="9"/>
  <c r="FF62" i="9" s="1"/>
  <c r="EY62" i="9"/>
  <c r="FC62" i="9" s="1"/>
  <c r="EO62" i="9"/>
  <c r="EU62" i="9" s="1"/>
  <c r="EN62" i="9"/>
  <c r="ER62" i="9" s="1"/>
  <c r="GB62" i="9"/>
  <c r="GH62" i="9" s="1"/>
  <c r="GA62" i="9"/>
  <c r="GE62" i="9" s="1"/>
  <c r="CA62" i="9"/>
  <c r="BI62" i="9"/>
  <c r="AO62" i="9"/>
  <c r="GI62" i="9" l="1"/>
  <c r="GI61" i="9"/>
  <c r="FG62" i="9"/>
  <c r="FG61" i="9"/>
  <c r="EV61" i="9"/>
  <c r="EV62" i="9"/>
  <c r="FR61" i="9"/>
  <c r="FR62" i="9"/>
  <c r="BD281" i="9" l="1"/>
  <c r="BF281" i="9" l="1"/>
  <c r="GK378" i="9" l="1"/>
  <c r="FU378" i="9"/>
  <c r="FX378" i="9" s="1"/>
  <c r="FK378" i="9"/>
  <c r="FQ378" i="9" s="1"/>
  <c r="FJ378" i="9"/>
  <c r="FN378" i="9" s="1"/>
  <c r="EZ378" i="9"/>
  <c r="FF378" i="9" s="1"/>
  <c r="EY378" i="9"/>
  <c r="FC378" i="9" s="1"/>
  <c r="EO378" i="9"/>
  <c r="EU378" i="9" s="1"/>
  <c r="EN378" i="9"/>
  <c r="ER378" i="9" s="1"/>
  <c r="GB378" i="9"/>
  <c r="GH378" i="9" s="1"/>
  <c r="GA378" i="9"/>
  <c r="GE378" i="9" s="1"/>
  <c r="BI378" i="9"/>
  <c r="AO378" i="9"/>
  <c r="GK403" i="9"/>
  <c r="FU403" i="9"/>
  <c r="FX403" i="9" s="1"/>
  <c r="FK403" i="9"/>
  <c r="FQ403" i="9" s="1"/>
  <c r="FJ403" i="9"/>
  <c r="FN403" i="9" s="1"/>
  <c r="EZ403" i="9"/>
  <c r="FF403" i="9" s="1"/>
  <c r="EY403" i="9"/>
  <c r="FC403" i="9" s="1"/>
  <c r="EO403" i="9"/>
  <c r="EU403" i="9" s="1"/>
  <c r="EN403" i="9"/>
  <c r="ER403" i="9" s="1"/>
  <c r="GB403" i="9"/>
  <c r="GH403" i="9" s="1"/>
  <c r="GA403" i="9"/>
  <c r="GE403" i="9" s="1"/>
  <c r="BI403" i="9"/>
  <c r="AO403" i="9"/>
  <c r="GK382" i="9"/>
  <c r="FU382" i="9"/>
  <c r="FX382" i="9" s="1"/>
  <c r="FK382" i="9"/>
  <c r="FQ382" i="9" s="1"/>
  <c r="FJ382" i="9"/>
  <c r="FN382" i="9" s="1"/>
  <c r="EZ382" i="9"/>
  <c r="FF382" i="9" s="1"/>
  <c r="EY382" i="9"/>
  <c r="FC382" i="9" s="1"/>
  <c r="EO382" i="9"/>
  <c r="EU382" i="9" s="1"/>
  <c r="EN382" i="9"/>
  <c r="ER382" i="9" s="1"/>
  <c r="GB382" i="9"/>
  <c r="GH382" i="9" s="1"/>
  <c r="GA382" i="9"/>
  <c r="GE382" i="9" s="1"/>
  <c r="BI382" i="9"/>
  <c r="AO382" i="9"/>
  <c r="GK381" i="9"/>
  <c r="FU381" i="9"/>
  <c r="FX381" i="9" s="1"/>
  <c r="FK381" i="9"/>
  <c r="FQ381" i="9" s="1"/>
  <c r="FJ381" i="9"/>
  <c r="FN381" i="9" s="1"/>
  <c r="EZ381" i="9"/>
  <c r="FF381" i="9" s="1"/>
  <c r="EY381" i="9"/>
  <c r="FC381" i="9" s="1"/>
  <c r="EO381" i="9"/>
  <c r="EU381" i="9" s="1"/>
  <c r="EN381" i="9"/>
  <c r="ER381" i="9" s="1"/>
  <c r="GB381" i="9"/>
  <c r="GH381" i="9" s="1"/>
  <c r="GA381" i="9"/>
  <c r="GE381" i="9" s="1"/>
  <c r="BI381" i="9"/>
  <c r="AO381" i="9"/>
  <c r="GK377" i="9"/>
  <c r="FU377" i="9"/>
  <c r="FX377" i="9" s="1"/>
  <c r="FK377" i="9"/>
  <c r="FQ377" i="9" s="1"/>
  <c r="FJ377" i="9"/>
  <c r="FN377" i="9" s="1"/>
  <c r="EZ377" i="9"/>
  <c r="FF377" i="9" s="1"/>
  <c r="EY377" i="9"/>
  <c r="FC377" i="9" s="1"/>
  <c r="EO377" i="9"/>
  <c r="EU377" i="9" s="1"/>
  <c r="EN377" i="9"/>
  <c r="ER377" i="9" s="1"/>
  <c r="GB377" i="9"/>
  <c r="GH377" i="9" s="1"/>
  <c r="GA377" i="9"/>
  <c r="GE377" i="9" s="1"/>
  <c r="BI377" i="9"/>
  <c r="AO377" i="9"/>
  <c r="GK376" i="9"/>
  <c r="FU376" i="9"/>
  <c r="FX376" i="9" s="1"/>
  <c r="FK376" i="9"/>
  <c r="FQ376" i="9" s="1"/>
  <c r="FJ376" i="9"/>
  <c r="FN376" i="9" s="1"/>
  <c r="EZ376" i="9"/>
  <c r="FF376" i="9" s="1"/>
  <c r="EY376" i="9"/>
  <c r="FC376" i="9" s="1"/>
  <c r="GB376" i="9"/>
  <c r="GH376" i="9" s="1"/>
  <c r="GA376" i="9"/>
  <c r="GE376" i="9" s="1"/>
  <c r="BI376" i="9"/>
  <c r="AO376" i="9"/>
  <c r="EO376" i="9"/>
  <c r="EU376" i="9" s="1"/>
  <c r="EN376" i="9"/>
  <c r="ER376" i="9" s="1"/>
  <c r="GK184" i="9"/>
  <c r="FU184" i="9"/>
  <c r="FX184" i="9" s="1"/>
  <c r="FK184" i="9"/>
  <c r="FQ184" i="9" s="1"/>
  <c r="FJ184" i="9"/>
  <c r="FN184" i="9" s="1"/>
  <c r="EZ184" i="9"/>
  <c r="FF184" i="9" s="1"/>
  <c r="EY184" i="9"/>
  <c r="FC184" i="9" s="1"/>
  <c r="EO184" i="9"/>
  <c r="EU184" i="9" s="1"/>
  <c r="EN184" i="9"/>
  <c r="ER184" i="9" s="1"/>
  <c r="GB184" i="9"/>
  <c r="GH184" i="9" s="1"/>
  <c r="GA184" i="9"/>
  <c r="GE184" i="9" s="1"/>
  <c r="BI184" i="9"/>
  <c r="AO184" i="9"/>
  <c r="GK679" i="9"/>
  <c r="FU679" i="9"/>
  <c r="FX679" i="9" s="1"/>
  <c r="FK679" i="9"/>
  <c r="FQ679" i="9" s="1"/>
  <c r="FJ679" i="9"/>
  <c r="FN679" i="9" s="1"/>
  <c r="EZ679" i="9"/>
  <c r="FF679" i="9" s="1"/>
  <c r="EY679" i="9"/>
  <c r="FC679" i="9" s="1"/>
  <c r="GB679" i="9"/>
  <c r="GH679" i="9" s="1"/>
  <c r="GA679" i="9"/>
  <c r="GE679" i="9" s="1"/>
  <c r="BI679" i="9"/>
  <c r="BG679" i="9"/>
  <c r="AO679" i="9"/>
  <c r="AL679" i="9"/>
  <c r="AM679" i="9" s="1"/>
  <c r="AK679" i="9"/>
  <c r="EO679" i="9" s="1"/>
  <c r="EU679" i="9" s="1"/>
  <c r="AJ679" i="9"/>
  <c r="EN679" i="9" s="1"/>
  <c r="ER679" i="9" s="1"/>
  <c r="GK678" i="9"/>
  <c r="FU678" i="9"/>
  <c r="FX678" i="9" s="1"/>
  <c r="FK678" i="9"/>
  <c r="FQ678" i="9" s="1"/>
  <c r="FJ678" i="9"/>
  <c r="FN678" i="9" s="1"/>
  <c r="EZ678" i="9"/>
  <c r="FF678" i="9" s="1"/>
  <c r="EY678" i="9"/>
  <c r="FC678" i="9" s="1"/>
  <c r="GB678" i="9"/>
  <c r="GH678" i="9" s="1"/>
  <c r="GA678" i="9"/>
  <c r="GE678" i="9" s="1"/>
  <c r="BI678" i="9"/>
  <c r="BG678" i="9"/>
  <c r="AO678" i="9"/>
  <c r="AL678" i="9"/>
  <c r="AM678" i="9" s="1"/>
  <c r="AK678" i="9"/>
  <c r="EO678" i="9" s="1"/>
  <c r="EU678" i="9" s="1"/>
  <c r="AJ678" i="9"/>
  <c r="EN678" i="9" s="1"/>
  <c r="ER678" i="9" s="1"/>
  <c r="GK677" i="9"/>
  <c r="FU677" i="9"/>
  <c r="FX677" i="9" s="1"/>
  <c r="FK677" i="9"/>
  <c r="FQ677" i="9" s="1"/>
  <c r="FJ677" i="9"/>
  <c r="FN677" i="9" s="1"/>
  <c r="EZ677" i="9"/>
  <c r="FF677" i="9" s="1"/>
  <c r="EY677" i="9"/>
  <c r="FC677" i="9" s="1"/>
  <c r="GB677" i="9"/>
  <c r="GH677" i="9" s="1"/>
  <c r="GA677" i="9"/>
  <c r="GE677" i="9" s="1"/>
  <c r="BI677" i="9"/>
  <c r="BG677" i="9"/>
  <c r="AO677" i="9"/>
  <c r="AL677" i="9"/>
  <c r="AM677" i="9" s="1"/>
  <c r="AK677" i="9"/>
  <c r="EO677" i="9" s="1"/>
  <c r="EU677" i="9" s="1"/>
  <c r="AJ677" i="9"/>
  <c r="EN677" i="9" s="1"/>
  <c r="ER677" i="9" s="1"/>
  <c r="GK123" i="9"/>
  <c r="FU123" i="9"/>
  <c r="FX123" i="9" s="1"/>
  <c r="FK123" i="9"/>
  <c r="FQ123" i="9" s="1"/>
  <c r="FJ123" i="9"/>
  <c r="FN123" i="9" s="1"/>
  <c r="EZ123" i="9"/>
  <c r="FF123" i="9" s="1"/>
  <c r="EY123" i="9"/>
  <c r="FC123" i="9" s="1"/>
  <c r="GB123" i="9"/>
  <c r="GH123" i="9" s="1"/>
  <c r="GA123" i="9"/>
  <c r="GE123" i="9" s="1"/>
  <c r="BI123" i="9"/>
  <c r="BG123" i="9"/>
  <c r="AO123" i="9"/>
  <c r="AL123" i="9"/>
  <c r="AM123" i="9" s="1"/>
  <c r="AK123" i="9"/>
  <c r="EO123" i="9" s="1"/>
  <c r="EU123" i="9" s="1"/>
  <c r="AJ123" i="9"/>
  <c r="EN123" i="9" s="1"/>
  <c r="ER123" i="9" s="1"/>
  <c r="GK164" i="9"/>
  <c r="FU164" i="9"/>
  <c r="FX164" i="9" s="1"/>
  <c r="FK164" i="9"/>
  <c r="FQ164" i="9" s="1"/>
  <c r="FJ164" i="9"/>
  <c r="FN164" i="9" s="1"/>
  <c r="EZ164" i="9"/>
  <c r="FF164" i="9" s="1"/>
  <c r="EY164" i="9"/>
  <c r="FC164" i="9" s="1"/>
  <c r="EO164" i="9"/>
  <c r="EU164" i="9" s="1"/>
  <c r="GB164" i="9"/>
  <c r="GH164" i="9" s="1"/>
  <c r="GA164" i="9"/>
  <c r="GE164" i="9" s="1"/>
  <c r="BI164" i="9"/>
  <c r="AO164" i="9"/>
  <c r="AL164" i="9"/>
  <c r="AM164" i="9" s="1"/>
  <c r="AJ164" i="9"/>
  <c r="EN164" i="9" s="1"/>
  <c r="ER164" i="9" s="1"/>
  <c r="GK212" i="9"/>
  <c r="FU212" i="9"/>
  <c r="FX212" i="9" s="1"/>
  <c r="FK212" i="9"/>
  <c r="FQ212" i="9" s="1"/>
  <c r="FJ212" i="9"/>
  <c r="FN212" i="9" s="1"/>
  <c r="EZ212" i="9"/>
  <c r="FF212" i="9" s="1"/>
  <c r="EY212" i="9"/>
  <c r="FC212" i="9" s="1"/>
  <c r="EO212" i="9"/>
  <c r="EU212" i="9" s="1"/>
  <c r="GB212" i="9"/>
  <c r="GH212" i="9" s="1"/>
  <c r="GA212" i="9"/>
  <c r="GE212" i="9" s="1"/>
  <c r="BI212" i="9"/>
  <c r="AO212" i="9"/>
  <c r="AL212" i="9"/>
  <c r="AM212" i="9" s="1"/>
  <c r="AJ212" i="9"/>
  <c r="EN212" i="9" s="1"/>
  <c r="ER212" i="9" s="1"/>
  <c r="BI163" i="9"/>
  <c r="AO163" i="9"/>
  <c r="GK163" i="9"/>
  <c r="FU163" i="9"/>
  <c r="FX163" i="9" s="1"/>
  <c r="FK163" i="9"/>
  <c r="FQ163" i="9" s="1"/>
  <c r="FJ163" i="9"/>
  <c r="FN163" i="9" s="1"/>
  <c r="EZ163" i="9"/>
  <c r="FF163" i="9" s="1"/>
  <c r="EY163" i="9"/>
  <c r="FC163" i="9" s="1"/>
  <c r="EO163" i="9"/>
  <c r="EU163" i="9" s="1"/>
  <c r="GB163" i="9"/>
  <c r="GH163" i="9" s="1"/>
  <c r="GA163" i="9"/>
  <c r="GE163" i="9" s="1"/>
  <c r="EN163" i="9"/>
  <c r="ER163" i="9" s="1"/>
  <c r="BG376" i="9" l="1"/>
  <c r="FR382" i="9"/>
  <c r="FR678" i="9"/>
  <c r="FG376" i="9"/>
  <c r="EV403" i="9"/>
  <c r="GI382" i="9"/>
  <c r="EV378" i="9"/>
  <c r="GI677" i="9"/>
  <c r="GI679" i="9"/>
  <c r="GI377" i="9"/>
  <c r="FG677" i="9"/>
  <c r="FG679" i="9"/>
  <c r="EV381" i="9"/>
  <c r="FG381" i="9"/>
  <c r="GI403" i="9"/>
  <c r="FR377" i="9"/>
  <c r="FR403" i="9"/>
  <c r="FR378" i="9"/>
  <c r="FG378" i="9"/>
  <c r="GI378" i="9"/>
  <c r="AL376" i="9"/>
  <c r="AM376" i="9" s="1"/>
  <c r="FG377" i="9"/>
  <c r="FG382" i="9"/>
  <c r="EV376" i="9"/>
  <c r="GI376" i="9"/>
  <c r="FR376" i="9"/>
  <c r="EV377" i="9"/>
  <c r="GI381" i="9"/>
  <c r="FR381" i="9"/>
  <c r="EV382" i="9"/>
  <c r="FG403" i="9"/>
  <c r="GI212" i="9"/>
  <c r="FG184" i="9"/>
  <c r="FR184" i="9"/>
  <c r="EV212" i="9"/>
  <c r="FG212" i="9"/>
  <c r="FG163" i="9"/>
  <c r="EV184" i="9"/>
  <c r="GI184" i="9"/>
  <c r="GI164" i="9"/>
  <c r="FR164" i="9"/>
  <c r="GI123" i="9"/>
  <c r="FR677" i="9"/>
  <c r="EV678" i="9"/>
  <c r="FG678" i="9"/>
  <c r="FR679" i="9"/>
  <c r="EV677" i="9"/>
  <c r="GI678" i="9"/>
  <c r="EV679" i="9"/>
  <c r="GI163" i="9"/>
  <c r="EV164" i="9"/>
  <c r="FG123" i="9"/>
  <c r="FR123" i="9"/>
  <c r="EV123" i="9"/>
  <c r="FG164" i="9"/>
  <c r="FR212" i="9"/>
  <c r="EV163" i="9"/>
  <c r="FR163" i="9"/>
  <c r="BD269" i="9" l="1"/>
  <c r="GK25" i="9"/>
  <c r="FU25" i="9"/>
  <c r="FX25" i="9" s="1"/>
  <c r="FK25" i="9"/>
  <c r="FQ25" i="9" s="1"/>
  <c r="FJ25" i="9"/>
  <c r="FN25" i="9" s="1"/>
  <c r="EZ25" i="9"/>
  <c r="FF25" i="9" s="1"/>
  <c r="EY25" i="9"/>
  <c r="FC25" i="9" s="1"/>
  <c r="GB25" i="9"/>
  <c r="GH25" i="9" s="1"/>
  <c r="GA25" i="9"/>
  <c r="GE25" i="9" s="1"/>
  <c r="BI25" i="9"/>
  <c r="AO25" i="9"/>
  <c r="AL25" i="9"/>
  <c r="AM25" i="9" s="1"/>
  <c r="AK25" i="9"/>
  <c r="EO25" i="9" s="1"/>
  <c r="EU25" i="9" s="1"/>
  <c r="AJ25" i="9"/>
  <c r="EN25" i="9" s="1"/>
  <c r="ER25" i="9" s="1"/>
  <c r="GK24" i="9"/>
  <c r="FU24" i="9"/>
  <c r="FX24" i="9" s="1"/>
  <c r="FK24" i="9"/>
  <c r="FQ24" i="9" s="1"/>
  <c r="FJ24" i="9"/>
  <c r="FN24" i="9" s="1"/>
  <c r="EZ24" i="9"/>
  <c r="FF24" i="9" s="1"/>
  <c r="EY24" i="9"/>
  <c r="FC24" i="9" s="1"/>
  <c r="GB24" i="9"/>
  <c r="GH24" i="9" s="1"/>
  <c r="GA24" i="9"/>
  <c r="GE24" i="9" s="1"/>
  <c r="CA24" i="9"/>
  <c r="BI24" i="9"/>
  <c r="AO24" i="9"/>
  <c r="AL24" i="9"/>
  <c r="AM24" i="9" s="1"/>
  <c r="AK24" i="9"/>
  <c r="EO24" i="9" s="1"/>
  <c r="EU24" i="9" s="1"/>
  <c r="AJ24" i="9"/>
  <c r="EN24" i="9" s="1"/>
  <c r="ER24" i="9" s="1"/>
  <c r="GK23" i="9"/>
  <c r="FU23" i="9"/>
  <c r="FX23" i="9" s="1"/>
  <c r="FK23" i="9"/>
  <c r="FQ23" i="9" s="1"/>
  <c r="FJ23" i="9"/>
  <c r="FN23" i="9" s="1"/>
  <c r="EZ23" i="9"/>
  <c r="FF23" i="9" s="1"/>
  <c r="EY23" i="9"/>
  <c r="FC23" i="9" s="1"/>
  <c r="GB23" i="9"/>
  <c r="GH23" i="9" s="1"/>
  <c r="GA23" i="9"/>
  <c r="GE23" i="9" s="1"/>
  <c r="CA23" i="9"/>
  <c r="BI23" i="9"/>
  <c r="AO23" i="9"/>
  <c r="AL23" i="9"/>
  <c r="AM23" i="9" s="1"/>
  <c r="AK23" i="9"/>
  <c r="EO23" i="9" s="1"/>
  <c r="EU23" i="9" s="1"/>
  <c r="AJ23" i="9"/>
  <c r="EN23" i="9" s="1"/>
  <c r="ER23" i="9" s="1"/>
  <c r="GK22" i="9"/>
  <c r="FU22" i="9"/>
  <c r="FX22" i="9" s="1"/>
  <c r="FK22" i="9"/>
  <c r="FQ22" i="9" s="1"/>
  <c r="FJ22" i="9"/>
  <c r="FN22" i="9" s="1"/>
  <c r="EZ22" i="9"/>
  <c r="FF22" i="9" s="1"/>
  <c r="EY22" i="9"/>
  <c r="FC22" i="9" s="1"/>
  <c r="GB22" i="9"/>
  <c r="GH22" i="9" s="1"/>
  <c r="GA22" i="9"/>
  <c r="GE22" i="9" s="1"/>
  <c r="CA22" i="9"/>
  <c r="BI22" i="9"/>
  <c r="AO22" i="9"/>
  <c r="AL22" i="9"/>
  <c r="AM22" i="9" s="1"/>
  <c r="AK22" i="9"/>
  <c r="EO22" i="9" s="1"/>
  <c r="EU22" i="9" s="1"/>
  <c r="AJ22" i="9"/>
  <c r="EN22" i="9" s="1"/>
  <c r="ER22" i="9" s="1"/>
  <c r="CA308" i="9"/>
  <c r="GK308" i="9"/>
  <c r="FU308" i="9"/>
  <c r="FX308" i="9" s="1"/>
  <c r="FK308" i="9"/>
  <c r="FQ308" i="9" s="1"/>
  <c r="FJ308" i="9"/>
  <c r="FN308" i="9" s="1"/>
  <c r="EZ308" i="9"/>
  <c r="FF308" i="9" s="1"/>
  <c r="EY308" i="9"/>
  <c r="FC308" i="9" s="1"/>
  <c r="GB308" i="9"/>
  <c r="GH308" i="9" s="1"/>
  <c r="GA308" i="9"/>
  <c r="GE308" i="9" s="1"/>
  <c r="BI308" i="9"/>
  <c r="BG308" i="9"/>
  <c r="AO308" i="9"/>
  <c r="AL308" i="9"/>
  <c r="AM308" i="9" s="1"/>
  <c r="AK308" i="9"/>
  <c r="EO308" i="9" s="1"/>
  <c r="EU308" i="9" s="1"/>
  <c r="AJ308" i="9"/>
  <c r="EN308" i="9" s="1"/>
  <c r="ER308" i="9" s="1"/>
  <c r="GK306" i="9"/>
  <c r="FU306" i="9"/>
  <c r="FX306" i="9" s="1"/>
  <c r="FK306" i="9"/>
  <c r="FQ306" i="9" s="1"/>
  <c r="FJ306" i="9"/>
  <c r="FN306" i="9" s="1"/>
  <c r="EZ306" i="9"/>
  <c r="FF306" i="9" s="1"/>
  <c r="EY306" i="9"/>
  <c r="FC306" i="9" s="1"/>
  <c r="GB306" i="9"/>
  <c r="GH306" i="9" s="1"/>
  <c r="GA306" i="9"/>
  <c r="GE306" i="9" s="1"/>
  <c r="BI306" i="9"/>
  <c r="BG306" i="9"/>
  <c r="AO306" i="9"/>
  <c r="AL306" i="9"/>
  <c r="AM306" i="9" s="1"/>
  <c r="AK306" i="9"/>
  <c r="AJ306" i="9"/>
  <c r="GK305" i="9"/>
  <c r="FU305" i="9"/>
  <c r="FX305" i="9" s="1"/>
  <c r="FK305" i="9"/>
  <c r="FQ305" i="9" s="1"/>
  <c r="FJ305" i="9"/>
  <c r="FN305" i="9" s="1"/>
  <c r="EZ305" i="9"/>
  <c r="FF305" i="9" s="1"/>
  <c r="EY305" i="9"/>
  <c r="FC305" i="9" s="1"/>
  <c r="GB305" i="9"/>
  <c r="GH305" i="9" s="1"/>
  <c r="GA305" i="9"/>
  <c r="GE305" i="9" s="1"/>
  <c r="BI305" i="9"/>
  <c r="AO305" i="9"/>
  <c r="GK374" i="9"/>
  <c r="FU374" i="9"/>
  <c r="FX374" i="9" s="1"/>
  <c r="FK374" i="9"/>
  <c r="FQ374" i="9" s="1"/>
  <c r="FJ374" i="9"/>
  <c r="FN374" i="9" s="1"/>
  <c r="EZ374" i="9"/>
  <c r="FF374" i="9" s="1"/>
  <c r="EY374" i="9"/>
  <c r="FC374" i="9" s="1"/>
  <c r="EO374" i="9"/>
  <c r="EU374" i="9" s="1"/>
  <c r="EN374" i="9"/>
  <c r="ER374" i="9" s="1"/>
  <c r="GB374" i="9"/>
  <c r="GH374" i="9" s="1"/>
  <c r="GA374" i="9"/>
  <c r="GE374" i="9" s="1"/>
  <c r="BI374" i="9"/>
  <c r="BG374" i="9"/>
  <c r="AO374" i="9"/>
  <c r="GK373" i="9"/>
  <c r="FU373" i="9"/>
  <c r="FX373" i="9" s="1"/>
  <c r="FK373" i="9"/>
  <c r="FQ373" i="9" s="1"/>
  <c r="FJ373" i="9"/>
  <c r="FN373" i="9" s="1"/>
  <c r="EZ373" i="9"/>
  <c r="FF373" i="9" s="1"/>
  <c r="EY373" i="9"/>
  <c r="FC373" i="9" s="1"/>
  <c r="EO373" i="9"/>
  <c r="EU373" i="9" s="1"/>
  <c r="EN373" i="9"/>
  <c r="ER373" i="9" s="1"/>
  <c r="GB373" i="9"/>
  <c r="GH373" i="9" s="1"/>
  <c r="GA373" i="9"/>
  <c r="GE373" i="9" s="1"/>
  <c r="BI373" i="9"/>
  <c r="BG373" i="9"/>
  <c r="AO373" i="9"/>
  <c r="GK372" i="9"/>
  <c r="FU372" i="9"/>
  <c r="FX372" i="9" s="1"/>
  <c r="FK372" i="9"/>
  <c r="FQ372" i="9" s="1"/>
  <c r="FJ372" i="9"/>
  <c r="FN372" i="9" s="1"/>
  <c r="EZ372" i="9"/>
  <c r="FF372" i="9" s="1"/>
  <c r="EY372" i="9"/>
  <c r="FC372" i="9" s="1"/>
  <c r="GB372" i="9"/>
  <c r="GH372" i="9" s="1"/>
  <c r="GA372" i="9"/>
  <c r="GE372" i="9" s="1"/>
  <c r="BI372" i="9"/>
  <c r="AO372" i="9"/>
  <c r="GK120" i="9"/>
  <c r="FU120" i="9"/>
  <c r="FX120" i="9" s="1"/>
  <c r="FK120" i="9"/>
  <c r="FQ120" i="9" s="1"/>
  <c r="FJ120" i="9"/>
  <c r="FN120" i="9" s="1"/>
  <c r="EZ120" i="9"/>
  <c r="FF120" i="9" s="1"/>
  <c r="EY120" i="9"/>
  <c r="FC120" i="9" s="1"/>
  <c r="GB120" i="9"/>
  <c r="GH120" i="9" s="1"/>
  <c r="GA120" i="9"/>
  <c r="GE120" i="9" s="1"/>
  <c r="BI120" i="9"/>
  <c r="BG120" i="9"/>
  <c r="AO120" i="9"/>
  <c r="AL120" i="9"/>
  <c r="AM120" i="9" s="1"/>
  <c r="AK120" i="9"/>
  <c r="EO120" i="9" s="1"/>
  <c r="EU120" i="9" s="1"/>
  <c r="AJ120" i="9"/>
  <c r="EN120" i="9" s="1"/>
  <c r="ER120" i="9" s="1"/>
  <c r="GK110" i="9"/>
  <c r="FU110" i="9"/>
  <c r="FX110" i="9" s="1"/>
  <c r="FK110" i="9"/>
  <c r="FQ110" i="9" s="1"/>
  <c r="FJ110" i="9"/>
  <c r="FN110" i="9" s="1"/>
  <c r="EZ110" i="9"/>
  <c r="FF110" i="9" s="1"/>
  <c r="EY110" i="9"/>
  <c r="FC110" i="9" s="1"/>
  <c r="GB110" i="9"/>
  <c r="GH110" i="9" s="1"/>
  <c r="GA110" i="9"/>
  <c r="GE110" i="9" s="1"/>
  <c r="BI110" i="9"/>
  <c r="BG110" i="9"/>
  <c r="AO110" i="9"/>
  <c r="AL110" i="9"/>
  <c r="AM110" i="9" s="1"/>
  <c r="AK110" i="9"/>
  <c r="EO110" i="9" s="1"/>
  <c r="EU110" i="9" s="1"/>
  <c r="AJ110" i="9"/>
  <c r="EN110" i="9" s="1"/>
  <c r="ER110" i="9" s="1"/>
  <c r="GK278" i="9"/>
  <c r="FU278" i="9"/>
  <c r="FX278" i="9" s="1"/>
  <c r="FK278" i="9"/>
  <c r="FQ278" i="9" s="1"/>
  <c r="FJ278" i="9"/>
  <c r="FN278" i="9" s="1"/>
  <c r="EZ278" i="9"/>
  <c r="FF278" i="9" s="1"/>
  <c r="EY278" i="9"/>
  <c r="FC278" i="9" s="1"/>
  <c r="GB278" i="9"/>
  <c r="GH278" i="9" s="1"/>
  <c r="GA278" i="9"/>
  <c r="GE278" i="9" s="1"/>
  <c r="CA278" i="9"/>
  <c r="BI278" i="9"/>
  <c r="BG278" i="9"/>
  <c r="AO278" i="9"/>
  <c r="AL278" i="9"/>
  <c r="AM278" i="9" s="1"/>
  <c r="AK278" i="9"/>
  <c r="EO278" i="9" s="1"/>
  <c r="EU278" i="9" s="1"/>
  <c r="AJ278" i="9"/>
  <c r="EN278" i="9" s="1"/>
  <c r="ER278" i="9" s="1"/>
  <c r="GK277" i="9"/>
  <c r="FU277" i="9"/>
  <c r="FX277" i="9" s="1"/>
  <c r="FK277" i="9"/>
  <c r="FQ277" i="9" s="1"/>
  <c r="FJ277" i="9"/>
  <c r="FN277" i="9" s="1"/>
  <c r="EZ277" i="9"/>
  <c r="FF277" i="9" s="1"/>
  <c r="EY277" i="9"/>
  <c r="FC277" i="9" s="1"/>
  <c r="GB277" i="9"/>
  <c r="GH277" i="9" s="1"/>
  <c r="GA277" i="9"/>
  <c r="GE277" i="9" s="1"/>
  <c r="CA277" i="9"/>
  <c r="BI277" i="9"/>
  <c r="BG277" i="9"/>
  <c r="AO277" i="9"/>
  <c r="AL277" i="9"/>
  <c r="AM277" i="9" s="1"/>
  <c r="AK277" i="9"/>
  <c r="EO277" i="9" s="1"/>
  <c r="EU277" i="9" s="1"/>
  <c r="AJ277" i="9"/>
  <c r="EN277" i="9" s="1"/>
  <c r="ER277" i="9" s="1"/>
  <c r="GK276" i="9"/>
  <c r="FU276" i="9"/>
  <c r="FX276" i="9" s="1"/>
  <c r="FK276" i="9"/>
  <c r="FQ276" i="9" s="1"/>
  <c r="FJ276" i="9"/>
  <c r="FN276" i="9" s="1"/>
  <c r="EZ276" i="9"/>
  <c r="FF276" i="9" s="1"/>
  <c r="EY276" i="9"/>
  <c r="FC276" i="9" s="1"/>
  <c r="GB276" i="9"/>
  <c r="GH276" i="9" s="1"/>
  <c r="GA276" i="9"/>
  <c r="GE276" i="9" s="1"/>
  <c r="CA276" i="9"/>
  <c r="BI276" i="9"/>
  <c r="BG276" i="9"/>
  <c r="AO276" i="9"/>
  <c r="AL276" i="9"/>
  <c r="AM276" i="9" s="1"/>
  <c r="AK276" i="9"/>
  <c r="EO276" i="9" s="1"/>
  <c r="EU276" i="9" s="1"/>
  <c r="AJ276" i="9"/>
  <c r="EN276" i="9" s="1"/>
  <c r="ER276" i="9" s="1"/>
  <c r="GK274" i="9"/>
  <c r="FU274" i="9"/>
  <c r="FX274" i="9" s="1"/>
  <c r="FK274" i="9"/>
  <c r="FQ274" i="9" s="1"/>
  <c r="FJ274" i="9"/>
  <c r="FN274" i="9" s="1"/>
  <c r="EZ274" i="9"/>
  <c r="FF274" i="9" s="1"/>
  <c r="EY274" i="9"/>
  <c r="FC274" i="9" s="1"/>
  <c r="GB274" i="9"/>
  <c r="GH274" i="9" s="1"/>
  <c r="GA274" i="9"/>
  <c r="GE274" i="9" s="1"/>
  <c r="BI274" i="9"/>
  <c r="BG274" i="9"/>
  <c r="AO274" i="9"/>
  <c r="AL274" i="9"/>
  <c r="AM274" i="9" s="1"/>
  <c r="AK274" i="9"/>
  <c r="EO274" i="9" s="1"/>
  <c r="EU274" i="9" s="1"/>
  <c r="AJ274" i="9"/>
  <c r="EN274" i="9" s="1"/>
  <c r="ER274" i="9" s="1"/>
  <c r="GK273" i="9"/>
  <c r="FU273" i="9"/>
  <c r="FX273" i="9" s="1"/>
  <c r="FK273" i="9"/>
  <c r="FQ273" i="9" s="1"/>
  <c r="FJ273" i="9"/>
  <c r="FN273" i="9" s="1"/>
  <c r="EZ273" i="9"/>
  <c r="FF273" i="9" s="1"/>
  <c r="EY273" i="9"/>
  <c r="FC273" i="9" s="1"/>
  <c r="GB273" i="9"/>
  <c r="GH273" i="9" s="1"/>
  <c r="GA273" i="9"/>
  <c r="GE273" i="9" s="1"/>
  <c r="BI273" i="9"/>
  <c r="BG273" i="9"/>
  <c r="AO273" i="9"/>
  <c r="AL273" i="9"/>
  <c r="AM273" i="9" s="1"/>
  <c r="AK273" i="9"/>
  <c r="EO273" i="9" s="1"/>
  <c r="EU273" i="9" s="1"/>
  <c r="AJ273" i="9"/>
  <c r="EN273" i="9" s="1"/>
  <c r="ER273" i="9" s="1"/>
  <c r="GK272" i="9"/>
  <c r="FU272" i="9"/>
  <c r="FX272" i="9" s="1"/>
  <c r="FK272" i="9"/>
  <c r="FQ272" i="9" s="1"/>
  <c r="FJ272" i="9"/>
  <c r="FN272" i="9" s="1"/>
  <c r="EZ272" i="9"/>
  <c r="FF272" i="9" s="1"/>
  <c r="EY272" i="9"/>
  <c r="FC272" i="9" s="1"/>
  <c r="GB272" i="9"/>
  <c r="GH272" i="9" s="1"/>
  <c r="GA272" i="9"/>
  <c r="GE272" i="9" s="1"/>
  <c r="BI272" i="9"/>
  <c r="BG272" i="9"/>
  <c r="AO272" i="9"/>
  <c r="AL272" i="9"/>
  <c r="AM272" i="9" s="1"/>
  <c r="AK272" i="9"/>
  <c r="EO272" i="9" s="1"/>
  <c r="EU272" i="9" s="1"/>
  <c r="AJ272" i="9"/>
  <c r="EN272" i="9" s="1"/>
  <c r="ER272" i="9" s="1"/>
  <c r="GK180" i="9"/>
  <c r="FU180" i="9"/>
  <c r="FX180" i="9" s="1"/>
  <c r="FK180" i="9"/>
  <c r="FQ180" i="9" s="1"/>
  <c r="FJ180" i="9"/>
  <c r="FN180" i="9" s="1"/>
  <c r="EZ180" i="9"/>
  <c r="FF180" i="9" s="1"/>
  <c r="EY180" i="9"/>
  <c r="FC180" i="9" s="1"/>
  <c r="EO180" i="9"/>
  <c r="EU180" i="9" s="1"/>
  <c r="EN180" i="9"/>
  <c r="ER180" i="9" s="1"/>
  <c r="GB180" i="9"/>
  <c r="GH180" i="9" s="1"/>
  <c r="GA180" i="9"/>
  <c r="GE180" i="9" s="1"/>
  <c r="BI180" i="9"/>
  <c r="AO180" i="9"/>
  <c r="GK179" i="9"/>
  <c r="FU179" i="9"/>
  <c r="FX179" i="9" s="1"/>
  <c r="FK179" i="9"/>
  <c r="FQ179" i="9" s="1"/>
  <c r="FJ179" i="9"/>
  <c r="FN179" i="9" s="1"/>
  <c r="EZ179" i="9"/>
  <c r="FF179" i="9" s="1"/>
  <c r="EY179" i="9"/>
  <c r="FC179" i="9" s="1"/>
  <c r="EO179" i="9"/>
  <c r="EU179" i="9" s="1"/>
  <c r="EN179" i="9"/>
  <c r="ER179" i="9" s="1"/>
  <c r="GB179" i="9"/>
  <c r="GH179" i="9" s="1"/>
  <c r="GA179" i="9"/>
  <c r="GE179" i="9" s="1"/>
  <c r="BI179" i="9"/>
  <c r="AO179" i="9"/>
  <c r="GK178" i="9"/>
  <c r="FU178" i="9"/>
  <c r="FX178" i="9" s="1"/>
  <c r="FK178" i="9"/>
  <c r="FQ178" i="9" s="1"/>
  <c r="FJ178" i="9"/>
  <c r="FN178" i="9" s="1"/>
  <c r="EZ178" i="9"/>
  <c r="FF178" i="9" s="1"/>
  <c r="EY178" i="9"/>
  <c r="FC178" i="9" s="1"/>
  <c r="EO178" i="9"/>
  <c r="EU178" i="9" s="1"/>
  <c r="EN178" i="9"/>
  <c r="ER178" i="9" s="1"/>
  <c r="GB178" i="9"/>
  <c r="GH178" i="9" s="1"/>
  <c r="GA178" i="9"/>
  <c r="GE178" i="9" s="1"/>
  <c r="BI178" i="9"/>
  <c r="AO178" i="9"/>
  <c r="GK177" i="9"/>
  <c r="FU177" i="9"/>
  <c r="FX177" i="9" s="1"/>
  <c r="FK177" i="9"/>
  <c r="FQ177" i="9" s="1"/>
  <c r="FJ177" i="9"/>
  <c r="FN177" i="9" s="1"/>
  <c r="EZ177" i="9"/>
  <c r="FF177" i="9" s="1"/>
  <c r="EY177" i="9"/>
  <c r="FC177" i="9" s="1"/>
  <c r="EO177" i="9"/>
  <c r="EU177" i="9" s="1"/>
  <c r="EN177" i="9"/>
  <c r="ER177" i="9" s="1"/>
  <c r="GB177" i="9"/>
  <c r="GH177" i="9" s="1"/>
  <c r="GA177" i="9"/>
  <c r="GE177" i="9" s="1"/>
  <c r="BI177" i="9"/>
  <c r="AO177" i="9"/>
  <c r="GK176" i="9"/>
  <c r="FU176" i="9"/>
  <c r="FX176" i="9" s="1"/>
  <c r="FK176" i="9"/>
  <c r="FQ176" i="9" s="1"/>
  <c r="FJ176" i="9"/>
  <c r="FN176" i="9" s="1"/>
  <c r="EZ176" i="9"/>
  <c r="FF176" i="9" s="1"/>
  <c r="EY176" i="9"/>
  <c r="FC176" i="9" s="1"/>
  <c r="EO176" i="9"/>
  <c r="EU176" i="9" s="1"/>
  <c r="EN176" i="9"/>
  <c r="ER176" i="9" s="1"/>
  <c r="GB176" i="9"/>
  <c r="GH176" i="9" s="1"/>
  <c r="GA176" i="9"/>
  <c r="GE176" i="9" s="1"/>
  <c r="BI176" i="9"/>
  <c r="BG176" i="9"/>
  <c r="AO176" i="9"/>
  <c r="GK175" i="9"/>
  <c r="FU175" i="9"/>
  <c r="FX175" i="9" s="1"/>
  <c r="FK175" i="9"/>
  <c r="FQ175" i="9" s="1"/>
  <c r="FJ175" i="9"/>
  <c r="FN175" i="9" s="1"/>
  <c r="EZ175" i="9"/>
  <c r="FF175" i="9" s="1"/>
  <c r="EY175" i="9"/>
  <c r="FC175" i="9" s="1"/>
  <c r="EO175" i="9"/>
  <c r="EU175" i="9" s="1"/>
  <c r="EN175" i="9"/>
  <c r="ER175" i="9" s="1"/>
  <c r="GB175" i="9"/>
  <c r="GH175" i="9" s="1"/>
  <c r="GA175" i="9"/>
  <c r="GE175" i="9" s="1"/>
  <c r="BI175" i="9"/>
  <c r="AO175" i="9"/>
  <c r="GK174" i="9"/>
  <c r="FU174" i="9"/>
  <c r="FX174" i="9" s="1"/>
  <c r="FK174" i="9"/>
  <c r="FQ174" i="9" s="1"/>
  <c r="FJ174" i="9"/>
  <c r="FN174" i="9" s="1"/>
  <c r="EZ174" i="9"/>
  <c r="FF174" i="9" s="1"/>
  <c r="EY174" i="9"/>
  <c r="FC174" i="9" s="1"/>
  <c r="EO174" i="9"/>
  <c r="EU174" i="9" s="1"/>
  <c r="EN174" i="9"/>
  <c r="ER174" i="9" s="1"/>
  <c r="GB174" i="9"/>
  <c r="GH174" i="9" s="1"/>
  <c r="GA174" i="9"/>
  <c r="GE174" i="9" s="1"/>
  <c r="BI174" i="9"/>
  <c r="AO174" i="9"/>
  <c r="GK172" i="9"/>
  <c r="FU172" i="9"/>
  <c r="FX172" i="9" s="1"/>
  <c r="FK172" i="9"/>
  <c r="FQ172" i="9" s="1"/>
  <c r="FJ172" i="9"/>
  <c r="FN172" i="9" s="1"/>
  <c r="EZ172" i="9"/>
  <c r="FF172" i="9" s="1"/>
  <c r="EY172" i="9"/>
  <c r="FC172" i="9" s="1"/>
  <c r="EO172" i="9"/>
  <c r="EU172" i="9" s="1"/>
  <c r="EN172" i="9"/>
  <c r="ER172" i="9" s="1"/>
  <c r="GB172" i="9"/>
  <c r="GH172" i="9" s="1"/>
  <c r="GA172" i="9"/>
  <c r="GE172" i="9" s="1"/>
  <c r="BI172" i="9"/>
  <c r="BG172" i="9"/>
  <c r="AO172" i="9"/>
  <c r="GK171" i="9"/>
  <c r="FU171" i="9"/>
  <c r="FX171" i="9" s="1"/>
  <c r="FK171" i="9"/>
  <c r="FQ171" i="9" s="1"/>
  <c r="FJ171" i="9"/>
  <c r="FN171" i="9" s="1"/>
  <c r="EZ171" i="9"/>
  <c r="FF171" i="9" s="1"/>
  <c r="EY171" i="9"/>
  <c r="FC171" i="9" s="1"/>
  <c r="EO171" i="9"/>
  <c r="EU171" i="9" s="1"/>
  <c r="EN171" i="9"/>
  <c r="ER171" i="9" s="1"/>
  <c r="GB171" i="9"/>
  <c r="GH171" i="9" s="1"/>
  <c r="GA171" i="9"/>
  <c r="GE171" i="9" s="1"/>
  <c r="BI171" i="9"/>
  <c r="BG171" i="9"/>
  <c r="AO171" i="9"/>
  <c r="GK122" i="9"/>
  <c r="FU122" i="9"/>
  <c r="FX122" i="9" s="1"/>
  <c r="FK122" i="9"/>
  <c r="FQ122" i="9" s="1"/>
  <c r="FJ122" i="9"/>
  <c r="FN122" i="9" s="1"/>
  <c r="EZ122" i="9"/>
  <c r="FF122" i="9" s="1"/>
  <c r="EY122" i="9"/>
  <c r="FC122" i="9" s="1"/>
  <c r="GB122" i="9"/>
  <c r="GH122" i="9" s="1"/>
  <c r="GA122" i="9"/>
  <c r="GE122" i="9" s="1"/>
  <c r="BI122" i="9"/>
  <c r="BG122" i="9"/>
  <c r="AO122" i="9"/>
  <c r="AL122" i="9"/>
  <c r="AM122" i="9" s="1"/>
  <c r="AK122" i="9"/>
  <c r="EO122" i="9" s="1"/>
  <c r="EU122" i="9" s="1"/>
  <c r="AJ122" i="9"/>
  <c r="EN122" i="9" s="1"/>
  <c r="ER122" i="9" s="1"/>
  <c r="GK121" i="9"/>
  <c r="FU121" i="9"/>
  <c r="FX121" i="9" s="1"/>
  <c r="FK121" i="9"/>
  <c r="FQ121" i="9" s="1"/>
  <c r="FJ121" i="9"/>
  <c r="FN121" i="9" s="1"/>
  <c r="EZ121" i="9"/>
  <c r="FF121" i="9" s="1"/>
  <c r="EY121" i="9"/>
  <c r="FC121" i="9" s="1"/>
  <c r="GB121" i="9"/>
  <c r="GH121" i="9" s="1"/>
  <c r="GA121" i="9"/>
  <c r="GE121" i="9" s="1"/>
  <c r="BI121" i="9"/>
  <c r="BG121" i="9"/>
  <c r="AO121" i="9"/>
  <c r="AL121" i="9"/>
  <c r="AM121" i="9" s="1"/>
  <c r="AK121" i="9"/>
  <c r="EO121" i="9" s="1"/>
  <c r="EU121" i="9" s="1"/>
  <c r="AJ121" i="9"/>
  <c r="EN121" i="9" s="1"/>
  <c r="ER121" i="9" s="1"/>
  <c r="GK119" i="9"/>
  <c r="FU119" i="9"/>
  <c r="FX119" i="9" s="1"/>
  <c r="FK119" i="9"/>
  <c r="FQ119" i="9" s="1"/>
  <c r="FJ119" i="9"/>
  <c r="FN119" i="9" s="1"/>
  <c r="EZ119" i="9"/>
  <c r="FF119" i="9" s="1"/>
  <c r="EY119" i="9"/>
  <c r="FC119" i="9" s="1"/>
  <c r="GB119" i="9"/>
  <c r="GH119" i="9" s="1"/>
  <c r="GA119" i="9"/>
  <c r="GE119" i="9" s="1"/>
  <c r="BI119" i="9"/>
  <c r="BG119" i="9"/>
  <c r="AO119" i="9"/>
  <c r="AL119" i="9"/>
  <c r="AM119" i="9" s="1"/>
  <c r="AK119" i="9"/>
  <c r="EO119" i="9" s="1"/>
  <c r="EU119" i="9" s="1"/>
  <c r="AJ119" i="9"/>
  <c r="EN119" i="9" s="1"/>
  <c r="ER119" i="9" s="1"/>
  <c r="GK118" i="9"/>
  <c r="FU118" i="9"/>
  <c r="FX118" i="9" s="1"/>
  <c r="FK118" i="9"/>
  <c r="FQ118" i="9" s="1"/>
  <c r="FJ118" i="9"/>
  <c r="FN118" i="9" s="1"/>
  <c r="EZ118" i="9"/>
  <c r="FF118" i="9" s="1"/>
  <c r="EY118" i="9"/>
  <c r="FC118" i="9" s="1"/>
  <c r="GB118" i="9"/>
  <c r="GH118" i="9" s="1"/>
  <c r="GA118" i="9"/>
  <c r="GE118" i="9" s="1"/>
  <c r="BI118" i="9"/>
  <c r="AO118" i="9"/>
  <c r="AL118" i="9"/>
  <c r="AM118" i="9" s="1"/>
  <c r="AK118" i="9"/>
  <c r="EO118" i="9" s="1"/>
  <c r="EU118" i="9" s="1"/>
  <c r="AJ118" i="9"/>
  <c r="EN118" i="9" s="1"/>
  <c r="ER118" i="9" s="1"/>
  <c r="GK117" i="9"/>
  <c r="FU117" i="9"/>
  <c r="FX117" i="9" s="1"/>
  <c r="FK117" i="9"/>
  <c r="FQ117" i="9" s="1"/>
  <c r="FJ117" i="9"/>
  <c r="FN117" i="9" s="1"/>
  <c r="EZ117" i="9"/>
  <c r="FF117" i="9" s="1"/>
  <c r="EY117" i="9"/>
  <c r="FC117" i="9" s="1"/>
  <c r="GB117" i="9"/>
  <c r="GH117" i="9" s="1"/>
  <c r="GA117" i="9"/>
  <c r="GE117" i="9" s="1"/>
  <c r="BI117" i="9"/>
  <c r="BG117" i="9"/>
  <c r="AO117" i="9"/>
  <c r="AL117" i="9"/>
  <c r="AM117" i="9" s="1"/>
  <c r="AK117" i="9"/>
  <c r="EO117" i="9" s="1"/>
  <c r="EU117" i="9" s="1"/>
  <c r="AJ117" i="9"/>
  <c r="EN117" i="9" s="1"/>
  <c r="ER117" i="9" s="1"/>
  <c r="GK116" i="9"/>
  <c r="FU116" i="9"/>
  <c r="FX116" i="9" s="1"/>
  <c r="FK116" i="9"/>
  <c r="FQ116" i="9" s="1"/>
  <c r="FJ116" i="9"/>
  <c r="FN116" i="9" s="1"/>
  <c r="EZ116" i="9"/>
  <c r="FF116" i="9" s="1"/>
  <c r="EY116" i="9"/>
  <c r="FC116" i="9" s="1"/>
  <c r="GB116" i="9"/>
  <c r="GH116" i="9" s="1"/>
  <c r="GA116" i="9"/>
  <c r="GE116" i="9" s="1"/>
  <c r="BI116" i="9"/>
  <c r="AO116" i="9"/>
  <c r="AL116" i="9"/>
  <c r="AM116" i="9" s="1"/>
  <c r="AK116" i="9"/>
  <c r="EO116" i="9" s="1"/>
  <c r="EU116" i="9" s="1"/>
  <c r="AJ116" i="9"/>
  <c r="EN116" i="9" s="1"/>
  <c r="ER116" i="9" s="1"/>
  <c r="GK115" i="9"/>
  <c r="FU115" i="9"/>
  <c r="FX115" i="9" s="1"/>
  <c r="FK115" i="9"/>
  <c r="FQ115" i="9" s="1"/>
  <c r="FJ115" i="9"/>
  <c r="FN115" i="9" s="1"/>
  <c r="EZ115" i="9"/>
  <c r="FF115" i="9" s="1"/>
  <c r="EY115" i="9"/>
  <c r="FC115" i="9" s="1"/>
  <c r="GB115" i="9"/>
  <c r="GH115" i="9" s="1"/>
  <c r="GA115" i="9"/>
  <c r="GE115" i="9" s="1"/>
  <c r="BI115" i="9"/>
  <c r="BG115" i="9"/>
  <c r="AO115" i="9"/>
  <c r="AL115" i="9"/>
  <c r="AM115" i="9" s="1"/>
  <c r="AK115" i="9"/>
  <c r="EO115" i="9" s="1"/>
  <c r="EU115" i="9" s="1"/>
  <c r="AJ115" i="9"/>
  <c r="EN115" i="9" s="1"/>
  <c r="ER115" i="9" s="1"/>
  <c r="GK114" i="9"/>
  <c r="FU114" i="9"/>
  <c r="FX114" i="9" s="1"/>
  <c r="FK114" i="9"/>
  <c r="FQ114" i="9" s="1"/>
  <c r="FJ114" i="9"/>
  <c r="FN114" i="9" s="1"/>
  <c r="EZ114" i="9"/>
  <c r="FF114" i="9" s="1"/>
  <c r="EY114" i="9"/>
  <c r="FC114" i="9" s="1"/>
  <c r="GB114" i="9"/>
  <c r="GH114" i="9" s="1"/>
  <c r="GA114" i="9"/>
  <c r="GE114" i="9" s="1"/>
  <c r="BI114" i="9"/>
  <c r="AO114" i="9"/>
  <c r="AL114" i="9"/>
  <c r="AM114" i="9" s="1"/>
  <c r="AK114" i="9"/>
  <c r="EO114" i="9" s="1"/>
  <c r="EU114" i="9" s="1"/>
  <c r="AJ114" i="9"/>
  <c r="EN114" i="9" s="1"/>
  <c r="ER114" i="9" s="1"/>
  <c r="GK113" i="9"/>
  <c r="FU113" i="9"/>
  <c r="FX113" i="9" s="1"/>
  <c r="FK113" i="9"/>
  <c r="FQ113" i="9" s="1"/>
  <c r="FJ113" i="9"/>
  <c r="FN113" i="9" s="1"/>
  <c r="EZ113" i="9"/>
  <c r="FF113" i="9" s="1"/>
  <c r="EY113" i="9"/>
  <c r="FC113" i="9" s="1"/>
  <c r="GB113" i="9"/>
  <c r="GH113" i="9" s="1"/>
  <c r="GA113" i="9"/>
  <c r="GE113" i="9" s="1"/>
  <c r="BI113" i="9"/>
  <c r="BG113" i="9"/>
  <c r="AO113" i="9"/>
  <c r="AL113" i="9"/>
  <c r="AM113" i="9" s="1"/>
  <c r="AK113" i="9"/>
  <c r="EO113" i="9" s="1"/>
  <c r="EU113" i="9" s="1"/>
  <c r="AJ113" i="9"/>
  <c r="EN113" i="9" s="1"/>
  <c r="ER113" i="9" s="1"/>
  <c r="GK112" i="9"/>
  <c r="FU112" i="9"/>
  <c r="FX112" i="9" s="1"/>
  <c r="FK112" i="9"/>
  <c r="FQ112" i="9" s="1"/>
  <c r="FJ112" i="9"/>
  <c r="FN112" i="9" s="1"/>
  <c r="EZ112" i="9"/>
  <c r="FF112" i="9" s="1"/>
  <c r="EY112" i="9"/>
  <c r="FC112" i="9" s="1"/>
  <c r="GB112" i="9"/>
  <c r="GH112" i="9" s="1"/>
  <c r="GA112" i="9"/>
  <c r="GE112" i="9" s="1"/>
  <c r="BI112" i="9"/>
  <c r="AO112" i="9"/>
  <c r="AL112" i="9"/>
  <c r="AM112" i="9" s="1"/>
  <c r="AK112" i="9"/>
  <c r="EO112" i="9" s="1"/>
  <c r="EU112" i="9" s="1"/>
  <c r="AJ112" i="9"/>
  <c r="EN112" i="9" s="1"/>
  <c r="ER112" i="9" s="1"/>
  <c r="GK109" i="9"/>
  <c r="FU109" i="9"/>
  <c r="FX109" i="9" s="1"/>
  <c r="FK109" i="9"/>
  <c r="FQ109" i="9" s="1"/>
  <c r="FJ109" i="9"/>
  <c r="FN109" i="9" s="1"/>
  <c r="EZ109" i="9"/>
  <c r="FF109" i="9" s="1"/>
  <c r="EY109" i="9"/>
  <c r="FC109" i="9" s="1"/>
  <c r="GB109" i="9"/>
  <c r="GH109" i="9" s="1"/>
  <c r="GA109" i="9"/>
  <c r="GE109" i="9" s="1"/>
  <c r="BI109" i="9"/>
  <c r="AO109" i="9"/>
  <c r="AL109" i="9"/>
  <c r="AM109" i="9" s="1"/>
  <c r="AK109" i="9"/>
  <c r="EO109" i="9" s="1"/>
  <c r="EU109" i="9" s="1"/>
  <c r="AJ109" i="9"/>
  <c r="EN109" i="9" s="1"/>
  <c r="ER109" i="9" s="1"/>
  <c r="GK108" i="9"/>
  <c r="FU108" i="9"/>
  <c r="FX108" i="9" s="1"/>
  <c r="FK108" i="9"/>
  <c r="FQ108" i="9" s="1"/>
  <c r="FJ108" i="9"/>
  <c r="FN108" i="9" s="1"/>
  <c r="EZ108" i="9"/>
  <c r="FF108" i="9" s="1"/>
  <c r="EY108" i="9"/>
  <c r="FC108" i="9" s="1"/>
  <c r="GB108" i="9"/>
  <c r="GH108" i="9" s="1"/>
  <c r="GA108" i="9"/>
  <c r="GE108" i="9" s="1"/>
  <c r="BI108" i="9"/>
  <c r="BG108" i="9"/>
  <c r="AO108" i="9"/>
  <c r="AL108" i="9"/>
  <c r="AM108" i="9" s="1"/>
  <c r="AK108" i="9"/>
  <c r="EO108" i="9" s="1"/>
  <c r="EU108" i="9" s="1"/>
  <c r="AJ108" i="9"/>
  <c r="EN108" i="9" s="1"/>
  <c r="ER108" i="9" s="1"/>
  <c r="GK107" i="9"/>
  <c r="FU107" i="9"/>
  <c r="FX107" i="9" s="1"/>
  <c r="FK107" i="9"/>
  <c r="FQ107" i="9" s="1"/>
  <c r="FJ107" i="9"/>
  <c r="FN107" i="9" s="1"/>
  <c r="EZ107" i="9"/>
  <c r="FF107" i="9" s="1"/>
  <c r="EY107" i="9"/>
  <c r="FC107" i="9" s="1"/>
  <c r="GB107" i="9"/>
  <c r="GH107" i="9" s="1"/>
  <c r="GA107" i="9"/>
  <c r="GE107" i="9" s="1"/>
  <c r="BI107" i="9"/>
  <c r="BG107" i="9"/>
  <c r="AO107" i="9"/>
  <c r="AL107" i="9"/>
  <c r="AM107" i="9" s="1"/>
  <c r="AK107" i="9"/>
  <c r="EO107" i="9" s="1"/>
  <c r="EU107" i="9" s="1"/>
  <c r="AJ107" i="9"/>
  <c r="EN107" i="9" s="1"/>
  <c r="ER107" i="9" s="1"/>
  <c r="GK31" i="9"/>
  <c r="FU31" i="9"/>
  <c r="FX31" i="9" s="1"/>
  <c r="FK31" i="9"/>
  <c r="FQ31" i="9" s="1"/>
  <c r="FJ31" i="9"/>
  <c r="FN31" i="9" s="1"/>
  <c r="EZ31" i="9"/>
  <c r="FF31" i="9" s="1"/>
  <c r="EY31" i="9"/>
  <c r="FC31" i="9" s="1"/>
  <c r="GB31" i="9"/>
  <c r="GH31" i="9" s="1"/>
  <c r="GA31" i="9"/>
  <c r="GE31" i="9" s="1"/>
  <c r="CA31" i="9"/>
  <c r="BI31" i="9"/>
  <c r="AO31" i="9"/>
  <c r="AL31" i="9"/>
  <c r="AM31" i="9" s="1"/>
  <c r="AK31" i="9"/>
  <c r="EO31" i="9" s="1"/>
  <c r="EU31" i="9" s="1"/>
  <c r="AJ31" i="9"/>
  <c r="EN31" i="9" s="1"/>
  <c r="ER31" i="9" s="1"/>
  <c r="GK29" i="9"/>
  <c r="FU29" i="9"/>
  <c r="FX29" i="9" s="1"/>
  <c r="FK29" i="9"/>
  <c r="FQ29" i="9" s="1"/>
  <c r="FJ29" i="9"/>
  <c r="FN29" i="9" s="1"/>
  <c r="EZ29" i="9"/>
  <c r="FF29" i="9" s="1"/>
  <c r="EY29" i="9"/>
  <c r="FC29" i="9" s="1"/>
  <c r="GB29" i="9"/>
  <c r="GH29" i="9" s="1"/>
  <c r="GA29" i="9"/>
  <c r="GE29" i="9" s="1"/>
  <c r="CA29" i="9"/>
  <c r="BI29" i="9"/>
  <c r="AO29" i="9"/>
  <c r="AL29" i="9"/>
  <c r="AM29" i="9" s="1"/>
  <c r="AK29" i="9"/>
  <c r="EO29" i="9" s="1"/>
  <c r="EU29" i="9" s="1"/>
  <c r="AJ29" i="9"/>
  <c r="EN29" i="9" s="1"/>
  <c r="ER29" i="9" s="1"/>
  <c r="GK32" i="9"/>
  <c r="FU32" i="9"/>
  <c r="FX32" i="9" s="1"/>
  <c r="FK32" i="9"/>
  <c r="FQ32" i="9" s="1"/>
  <c r="FJ32" i="9"/>
  <c r="FN32" i="9" s="1"/>
  <c r="EZ32" i="9"/>
  <c r="FF32" i="9" s="1"/>
  <c r="EY32" i="9"/>
  <c r="FC32" i="9" s="1"/>
  <c r="GB32" i="9"/>
  <c r="GH32" i="9" s="1"/>
  <c r="GA32" i="9"/>
  <c r="GE32" i="9" s="1"/>
  <c r="BI32" i="9"/>
  <c r="AO32" i="9"/>
  <c r="AL32" i="9"/>
  <c r="AM32" i="9" s="1"/>
  <c r="AK32" i="9"/>
  <c r="EO32" i="9" s="1"/>
  <c r="EU32" i="9" s="1"/>
  <c r="AJ32" i="9"/>
  <c r="EN32" i="9" s="1"/>
  <c r="ER32" i="9" s="1"/>
  <c r="GK21" i="9"/>
  <c r="FU21" i="9"/>
  <c r="FX21" i="9" s="1"/>
  <c r="FK21" i="9"/>
  <c r="FQ21" i="9" s="1"/>
  <c r="FJ21" i="9"/>
  <c r="FN21" i="9" s="1"/>
  <c r="EZ21" i="9"/>
  <c r="FF21" i="9" s="1"/>
  <c r="EY21" i="9"/>
  <c r="FC21" i="9" s="1"/>
  <c r="GB21" i="9"/>
  <c r="GH21" i="9" s="1"/>
  <c r="GA21" i="9"/>
  <c r="GE21" i="9" s="1"/>
  <c r="BI21" i="9"/>
  <c r="AO21" i="9"/>
  <c r="AL21" i="9"/>
  <c r="AM21" i="9" s="1"/>
  <c r="AK21" i="9"/>
  <c r="EO21" i="9" s="1"/>
  <c r="EU21" i="9" s="1"/>
  <c r="AJ21" i="9"/>
  <c r="EN21" i="9" s="1"/>
  <c r="ER21" i="9" s="1"/>
  <c r="GK20" i="9"/>
  <c r="FU20" i="9"/>
  <c r="FX20" i="9" s="1"/>
  <c r="FK20" i="9"/>
  <c r="FQ20" i="9" s="1"/>
  <c r="FJ20" i="9"/>
  <c r="FN20" i="9" s="1"/>
  <c r="EZ20" i="9"/>
  <c r="FF20" i="9" s="1"/>
  <c r="EY20" i="9"/>
  <c r="FC20" i="9" s="1"/>
  <c r="GB20" i="9"/>
  <c r="GH20" i="9" s="1"/>
  <c r="GA20" i="9"/>
  <c r="GE20" i="9" s="1"/>
  <c r="CA20" i="9"/>
  <c r="BI20" i="9"/>
  <c r="AO20" i="9"/>
  <c r="AL20" i="9"/>
  <c r="AM20" i="9" s="1"/>
  <c r="AK20" i="9"/>
  <c r="EO20" i="9" s="1"/>
  <c r="EU20" i="9" s="1"/>
  <c r="AJ20" i="9"/>
  <c r="EN20" i="9" s="1"/>
  <c r="ER20" i="9" s="1"/>
  <c r="AJ305" i="9" l="1"/>
  <c r="EN305" i="9" s="1"/>
  <c r="ER305" i="9" s="1"/>
  <c r="AK305" i="9"/>
  <c r="AK304" i="9" s="1"/>
  <c r="EN306" i="9"/>
  <c r="ER306" i="9" s="1"/>
  <c r="EO306" i="9"/>
  <c r="EU306" i="9" s="1"/>
  <c r="FG308" i="9"/>
  <c r="GI25" i="9"/>
  <c r="FG305" i="9"/>
  <c r="EV308" i="9"/>
  <c r="FG372" i="9"/>
  <c r="GI23" i="9"/>
  <c r="EV24" i="9"/>
  <c r="EV22" i="9"/>
  <c r="FR22" i="9"/>
  <c r="GI24" i="9"/>
  <c r="FR25" i="9"/>
  <c r="FR24" i="9"/>
  <c r="FR372" i="9"/>
  <c r="GI110" i="9"/>
  <c r="GI120" i="9"/>
  <c r="FR23" i="9"/>
  <c r="FG24" i="9"/>
  <c r="FR306" i="9"/>
  <c r="FG23" i="9"/>
  <c r="FG276" i="9"/>
  <c r="EV23" i="9"/>
  <c r="FG22" i="9"/>
  <c r="EV25" i="9"/>
  <c r="GI22" i="9"/>
  <c r="FG25" i="9"/>
  <c r="FR373" i="9"/>
  <c r="GI373" i="9"/>
  <c r="FG374" i="9"/>
  <c r="FR374" i="9"/>
  <c r="FR305" i="9"/>
  <c r="FR308" i="9"/>
  <c r="GI305" i="9"/>
  <c r="FR276" i="9"/>
  <c r="EV278" i="9"/>
  <c r="EV110" i="9"/>
  <c r="FR110" i="9"/>
  <c r="FG120" i="9"/>
  <c r="GI306" i="9"/>
  <c r="FG306" i="9"/>
  <c r="GI308" i="9"/>
  <c r="EV373" i="9"/>
  <c r="EV374" i="9"/>
  <c r="GI374" i="9"/>
  <c r="GI372" i="9"/>
  <c r="FG373" i="9"/>
  <c r="FG177" i="9"/>
  <c r="GI278" i="9"/>
  <c r="FR177" i="9"/>
  <c r="GI277" i="9"/>
  <c r="FR120" i="9"/>
  <c r="EV120" i="9"/>
  <c r="FG110" i="9"/>
  <c r="FR277" i="9"/>
  <c r="FG114" i="9"/>
  <c r="GI276" i="9"/>
  <c r="FG277" i="9"/>
  <c r="FR122" i="9"/>
  <c r="FG29" i="9"/>
  <c r="EV274" i="9"/>
  <c r="FR278" i="9"/>
  <c r="EV276" i="9"/>
  <c r="EV277" i="9"/>
  <c r="FG278" i="9"/>
  <c r="FR272" i="9"/>
  <c r="FR274" i="9"/>
  <c r="FG272" i="9"/>
  <c r="EV272" i="9"/>
  <c r="FG274" i="9"/>
  <c r="GI31" i="9"/>
  <c r="FR121" i="9"/>
  <c r="GI273" i="9"/>
  <c r="FR31" i="9"/>
  <c r="EV273" i="9"/>
  <c r="FG273" i="9"/>
  <c r="GI272" i="9"/>
  <c r="FR273" i="9"/>
  <c r="GI274" i="9"/>
  <c r="GI112" i="9"/>
  <c r="FG113" i="9"/>
  <c r="FR178" i="9"/>
  <c r="EV180" i="9"/>
  <c r="FR174" i="9"/>
  <c r="EV176" i="9"/>
  <c r="FG178" i="9"/>
  <c r="EV112" i="9"/>
  <c r="EV171" i="9"/>
  <c r="EV179" i="9"/>
  <c r="FG116" i="9"/>
  <c r="GI122" i="9"/>
  <c r="FG118" i="9"/>
  <c r="FR171" i="9"/>
  <c r="FR172" i="9"/>
  <c r="FR112" i="9"/>
  <c r="EV172" i="9"/>
  <c r="FR176" i="9"/>
  <c r="EV177" i="9"/>
  <c r="GI178" i="9"/>
  <c r="FR113" i="9"/>
  <c r="GI171" i="9"/>
  <c r="EV175" i="9"/>
  <c r="FG175" i="9"/>
  <c r="GI177" i="9"/>
  <c r="GI114" i="9"/>
  <c r="GI116" i="9"/>
  <c r="FR117" i="9"/>
  <c r="EV174" i="9"/>
  <c r="FR175" i="9"/>
  <c r="GI179" i="9"/>
  <c r="FR180" i="9"/>
  <c r="FG112" i="9"/>
  <c r="FG122" i="9"/>
  <c r="FG176" i="9"/>
  <c r="EV178" i="9"/>
  <c r="FG180" i="9"/>
  <c r="GI117" i="9"/>
  <c r="GI180" i="9"/>
  <c r="GI176" i="9"/>
  <c r="GI118" i="9"/>
  <c r="FG171" i="9"/>
  <c r="FG172" i="9"/>
  <c r="GI175" i="9"/>
  <c r="FR179" i="9"/>
  <c r="GI172" i="9"/>
  <c r="FG174" i="9"/>
  <c r="GI174" i="9"/>
  <c r="FR115" i="9"/>
  <c r="GI119" i="9"/>
  <c r="GI121" i="9"/>
  <c r="FG179" i="9"/>
  <c r="EV113" i="9"/>
  <c r="EV114" i="9"/>
  <c r="FR114" i="9"/>
  <c r="FR116" i="9"/>
  <c r="EV118" i="9"/>
  <c r="EV119" i="9"/>
  <c r="FG121" i="9"/>
  <c r="EV117" i="9"/>
  <c r="FG119" i="9"/>
  <c r="EV115" i="9"/>
  <c r="EV116" i="9"/>
  <c r="FR118" i="9"/>
  <c r="FR119" i="9"/>
  <c r="GI115" i="9"/>
  <c r="FG117" i="9"/>
  <c r="GI113" i="9"/>
  <c r="FG115" i="9"/>
  <c r="EV121" i="9"/>
  <c r="EV122" i="9"/>
  <c r="GI107" i="9"/>
  <c r="GI109" i="9"/>
  <c r="EV21" i="9"/>
  <c r="GI32" i="9"/>
  <c r="FG32" i="9"/>
  <c r="GI29" i="9"/>
  <c r="FG107" i="9"/>
  <c r="FG109" i="9"/>
  <c r="FR108" i="9"/>
  <c r="FR107" i="9"/>
  <c r="EV108" i="9"/>
  <c r="FG108" i="9"/>
  <c r="FR109" i="9"/>
  <c r="EV107" i="9"/>
  <c r="GI108" i="9"/>
  <c r="EV109" i="9"/>
  <c r="GI21" i="9"/>
  <c r="EV31" i="9"/>
  <c r="FG31" i="9"/>
  <c r="FR21" i="9"/>
  <c r="EV29" i="9"/>
  <c r="FR29" i="9"/>
  <c r="FR32" i="9"/>
  <c r="EV32" i="9"/>
  <c r="FG20" i="9"/>
  <c r="FR20" i="9"/>
  <c r="GI20" i="9"/>
  <c r="EV20" i="9"/>
  <c r="FG21" i="9"/>
  <c r="BF269" i="9" l="1"/>
  <c r="EO305" i="9"/>
  <c r="EU305" i="9" s="1"/>
  <c r="EV305" i="9" s="1"/>
  <c r="EV306" i="9"/>
  <c r="BG305" i="9"/>
  <c r="AL305" i="9"/>
  <c r="AM305" i="9" s="1"/>
  <c r="CT304" i="9" l="1"/>
  <c r="CU304" i="9" s="1"/>
  <c r="CT281" i="9"/>
  <c r="CU281" i="9" s="1"/>
  <c r="CT624" i="9"/>
  <c r="CU624" i="9" s="1"/>
  <c r="CR624" i="9"/>
  <c r="CT623" i="9"/>
  <c r="CR623" i="9"/>
  <c r="CT622" i="9"/>
  <c r="CR622" i="9"/>
  <c r="CT621" i="9"/>
  <c r="CR621" i="9"/>
  <c r="CT620" i="9"/>
  <c r="CR620" i="9"/>
  <c r="CT619" i="9"/>
  <c r="CR619" i="9"/>
  <c r="CT618" i="9"/>
  <c r="CR618" i="9"/>
  <c r="CT617" i="9"/>
  <c r="CR617" i="9"/>
  <c r="CT616" i="9"/>
  <c r="CR616" i="9"/>
  <c r="CT613" i="9"/>
  <c r="CU613" i="9" s="1"/>
  <c r="CR613" i="9"/>
  <c r="CT608" i="9"/>
  <c r="CR608" i="9"/>
  <c r="CT559" i="9"/>
  <c r="CU559" i="9" s="1"/>
  <c r="CR559" i="9"/>
  <c r="CT558" i="9"/>
  <c r="CR558" i="9"/>
  <c r="CT557" i="9"/>
  <c r="CR557" i="9"/>
  <c r="CT556" i="9"/>
  <c r="CR556" i="9"/>
  <c r="CT555" i="9"/>
  <c r="CR555" i="9"/>
  <c r="CT554" i="9"/>
  <c r="CR554" i="9"/>
  <c r="CT553" i="9"/>
  <c r="CR553" i="9"/>
  <c r="CT552" i="9"/>
  <c r="CR552" i="9"/>
  <c r="CT551" i="9"/>
  <c r="CR551" i="9"/>
  <c r="CT548" i="9"/>
  <c r="CU548" i="9" s="1"/>
  <c r="CR548" i="9"/>
  <c r="CT543" i="9"/>
  <c r="CU543" i="9" s="1"/>
  <c r="CR543" i="9"/>
  <c r="CT514" i="9"/>
  <c r="CU514" i="9" s="1"/>
  <c r="CR514" i="9"/>
  <c r="CT513" i="9"/>
  <c r="CR513" i="9"/>
  <c r="CT512" i="9"/>
  <c r="CR512" i="9"/>
  <c r="CT511" i="9"/>
  <c r="CR511" i="9"/>
  <c r="CT510" i="9"/>
  <c r="CR510" i="9"/>
  <c r="CT509" i="9"/>
  <c r="CR509" i="9"/>
  <c r="CT508" i="9"/>
  <c r="CR508" i="9"/>
  <c r="CT507" i="9"/>
  <c r="CR507" i="9"/>
  <c r="CT506" i="9"/>
  <c r="CR506" i="9"/>
  <c r="CT503" i="9"/>
  <c r="CU503" i="9" s="1"/>
  <c r="CR503" i="9"/>
  <c r="CT498" i="9"/>
  <c r="CR498" i="9"/>
  <c r="CT469" i="9"/>
  <c r="CU469" i="9" s="1"/>
  <c r="CR469" i="9"/>
  <c r="CT468" i="9"/>
  <c r="CR468" i="9"/>
  <c r="CT467" i="9"/>
  <c r="CR467" i="9"/>
  <c r="CT466" i="9"/>
  <c r="CR466" i="9"/>
  <c r="CT465" i="9"/>
  <c r="CR465" i="9"/>
  <c r="CT464" i="9"/>
  <c r="CR464" i="9"/>
  <c r="CT463" i="9"/>
  <c r="CR463" i="9"/>
  <c r="CT462" i="9"/>
  <c r="CR462" i="9"/>
  <c r="CT461" i="9"/>
  <c r="CR461" i="9"/>
  <c r="CT458" i="9"/>
  <c r="CU458" i="9" s="1"/>
  <c r="CR458" i="9"/>
  <c r="CT453" i="9"/>
  <c r="CU453" i="9" s="1"/>
  <c r="CR453" i="9"/>
  <c r="CT422" i="9"/>
  <c r="CU422" i="9" s="1"/>
  <c r="CR422" i="9"/>
  <c r="CT421" i="9"/>
  <c r="CR421" i="9"/>
  <c r="CT420" i="9"/>
  <c r="CR420" i="9"/>
  <c r="CT419" i="9"/>
  <c r="CR419" i="9"/>
  <c r="CT418" i="9"/>
  <c r="CR418" i="9"/>
  <c r="CT417" i="9"/>
  <c r="CR417" i="9"/>
  <c r="CT416" i="9"/>
  <c r="CR416" i="9"/>
  <c r="CT415" i="9"/>
  <c r="CR415" i="9"/>
  <c r="CT414" i="9"/>
  <c r="CR414" i="9"/>
  <c r="CT411" i="9"/>
  <c r="CU411" i="9" s="1"/>
  <c r="CR411" i="9"/>
  <c r="CT406" i="9"/>
  <c r="CR406" i="9"/>
  <c r="CU405" i="9"/>
  <c r="CT363" i="9"/>
  <c r="CU363" i="9" s="1"/>
  <c r="CR363" i="9"/>
  <c r="CT362" i="9"/>
  <c r="CR362" i="9"/>
  <c r="CT361" i="9"/>
  <c r="CR361" i="9"/>
  <c r="CT360" i="9"/>
  <c r="CR360" i="9"/>
  <c r="CT359" i="9"/>
  <c r="CR359" i="9"/>
  <c r="CT358" i="9"/>
  <c r="CR358" i="9"/>
  <c r="CT357" i="9"/>
  <c r="CR357" i="9"/>
  <c r="CT356" i="9"/>
  <c r="CR356" i="9"/>
  <c r="CT355" i="9"/>
  <c r="CR355" i="9"/>
  <c r="CT352" i="9"/>
  <c r="CU352" i="9" s="1"/>
  <c r="CR352" i="9"/>
  <c r="CT347" i="9"/>
  <c r="CR347" i="9"/>
  <c r="CT259" i="9"/>
  <c r="CU259" i="9" s="1"/>
  <c r="CR259" i="9"/>
  <c r="CT258" i="9"/>
  <c r="CR258" i="9"/>
  <c r="CT257" i="9"/>
  <c r="CR257" i="9"/>
  <c r="CT256" i="9"/>
  <c r="CR256" i="9"/>
  <c r="CT255" i="9"/>
  <c r="CR255" i="9"/>
  <c r="CT254" i="9"/>
  <c r="CR254" i="9"/>
  <c r="CT253" i="9"/>
  <c r="CR253" i="9"/>
  <c r="CT252" i="9"/>
  <c r="CR252" i="9"/>
  <c r="CT251" i="9"/>
  <c r="CR251" i="9"/>
  <c r="CT248" i="9"/>
  <c r="CU248" i="9" s="1"/>
  <c r="CR248" i="9"/>
  <c r="CT244" i="9"/>
  <c r="CR244" i="9"/>
  <c r="CU243" i="9"/>
  <c r="CT233" i="9"/>
  <c r="CU233" i="9" s="1"/>
  <c r="CR233" i="9"/>
  <c r="CT232" i="9"/>
  <c r="CR232" i="9"/>
  <c r="CT231" i="9"/>
  <c r="CR231" i="9"/>
  <c r="CT230" i="9"/>
  <c r="CR230" i="9"/>
  <c r="CT229" i="9"/>
  <c r="CR229" i="9"/>
  <c r="CT228" i="9"/>
  <c r="CR228" i="9"/>
  <c r="CT227" i="9"/>
  <c r="CR227" i="9"/>
  <c r="CT226" i="9"/>
  <c r="CR226" i="9"/>
  <c r="CT225" i="9"/>
  <c r="CR225" i="9"/>
  <c r="CR223" i="9" s="1"/>
  <c r="CT222" i="9"/>
  <c r="CU222" i="9" s="1"/>
  <c r="CR222" i="9"/>
  <c r="CT217" i="9"/>
  <c r="CR217" i="9"/>
  <c r="CU216" i="9"/>
  <c r="CT690" i="9"/>
  <c r="CU690" i="9" s="1"/>
  <c r="CS690" i="9"/>
  <c r="CR690" i="9"/>
  <c r="CT689" i="9"/>
  <c r="CU689" i="9" s="1"/>
  <c r="CS689" i="9"/>
  <c r="CR689" i="9"/>
  <c r="CS606" i="9"/>
  <c r="CS541" i="9"/>
  <c r="CS496" i="9"/>
  <c r="CS451" i="9"/>
  <c r="CS404" i="9"/>
  <c r="CS345" i="9"/>
  <c r="CS242" i="9"/>
  <c r="CS215" i="9"/>
  <c r="CW8" i="9"/>
  <c r="CV8" i="9"/>
  <c r="CU8" i="9"/>
  <c r="CT8" i="9"/>
  <c r="CS8" i="9"/>
  <c r="CR8" i="9"/>
  <c r="CQ8" i="9"/>
  <c r="CP8" i="9"/>
  <c r="CO8" i="9"/>
  <c r="CN8" i="9"/>
  <c r="CM8" i="9"/>
  <c r="CL8" i="9"/>
  <c r="CK8" i="9"/>
  <c r="CJ8" i="9"/>
  <c r="CI8" i="9"/>
  <c r="CH8" i="9"/>
  <c r="CG8" i="9"/>
  <c r="CF8" i="9"/>
  <c r="CE8" i="9"/>
  <c r="CR249" i="9" l="1"/>
  <c r="CR459" i="9"/>
  <c r="CT459" i="9" s="1"/>
  <c r="CR353" i="9"/>
  <c r="CT353" i="9" s="1"/>
  <c r="CR412" i="9"/>
  <c r="CT412" i="9" s="1"/>
  <c r="CR614" i="9"/>
  <c r="CR549" i="9"/>
  <c r="CT549" i="9" s="1"/>
  <c r="CR541" i="9"/>
  <c r="CT541" i="9" s="1"/>
  <c r="CU541" i="9" s="1"/>
  <c r="CR451" i="9"/>
  <c r="CR504" i="9"/>
  <c r="CT504" i="9" s="1"/>
  <c r="CT249" i="9"/>
  <c r="CT614" i="9"/>
  <c r="CT223" i="9"/>
  <c r="CR215" i="9"/>
  <c r="CR242" i="9"/>
  <c r="CR345" i="9"/>
  <c r="CR320" i="9" s="1"/>
  <c r="CR404" i="9"/>
  <c r="CR606" i="9"/>
  <c r="CR496" i="9"/>
  <c r="CR561" i="9" l="1"/>
  <c r="CR424" i="9"/>
  <c r="CR365" i="9"/>
  <c r="CR516" i="9"/>
  <c r="CR471" i="9"/>
  <c r="CT606" i="9"/>
  <c r="CT496" i="9"/>
  <c r="CT451" i="9"/>
  <c r="CU451" i="9" s="1"/>
  <c r="CT215" i="9"/>
  <c r="CT242" i="9"/>
  <c r="CR235" i="9"/>
  <c r="CT345" i="9"/>
  <c r="CT404" i="9"/>
  <c r="CA321" i="9"/>
  <c r="CA472" i="9"/>
  <c r="CA562" i="9"/>
  <c r="CA425" i="9"/>
  <c r="CA517" i="9"/>
  <c r="GK84" i="9"/>
  <c r="EZ84" i="9"/>
  <c r="FF84" i="9" s="1"/>
  <c r="EY84" i="9"/>
  <c r="FC84" i="9" s="1"/>
  <c r="EO84" i="9"/>
  <c r="EU84" i="9" s="1"/>
  <c r="GB84" i="9"/>
  <c r="GH84" i="9" s="1"/>
  <c r="GA84" i="9"/>
  <c r="GE84" i="9" s="1"/>
  <c r="FK84" i="9"/>
  <c r="FQ84" i="9" s="1"/>
  <c r="FJ84" i="9"/>
  <c r="FN84" i="9" s="1"/>
  <c r="CA84" i="9"/>
  <c r="BI84" i="9"/>
  <c r="AO84" i="9"/>
  <c r="AL84" i="9"/>
  <c r="AM84" i="9" s="1"/>
  <c r="AJ84" i="9"/>
  <c r="EN84" i="9" s="1"/>
  <c r="ER84" i="9" s="1"/>
  <c r="GK83" i="9"/>
  <c r="EZ83" i="9"/>
  <c r="FF83" i="9" s="1"/>
  <c r="EY83" i="9"/>
  <c r="FC83" i="9" s="1"/>
  <c r="EO83" i="9"/>
  <c r="EU83" i="9" s="1"/>
  <c r="GB83" i="9"/>
  <c r="GH83" i="9" s="1"/>
  <c r="GA83" i="9"/>
  <c r="GE83" i="9" s="1"/>
  <c r="FK83" i="9"/>
  <c r="FQ83" i="9" s="1"/>
  <c r="FJ83" i="9"/>
  <c r="FN83" i="9" s="1"/>
  <c r="CA83" i="9"/>
  <c r="BI83" i="9"/>
  <c r="AO83" i="9"/>
  <c r="AL83" i="9"/>
  <c r="AM83" i="9" s="1"/>
  <c r="AJ83" i="9"/>
  <c r="EN83" i="9" s="1"/>
  <c r="ER83" i="9" s="1"/>
  <c r="GK82" i="9"/>
  <c r="EZ82" i="9"/>
  <c r="FF82" i="9" s="1"/>
  <c r="EY82" i="9"/>
  <c r="FC82" i="9" s="1"/>
  <c r="EO82" i="9"/>
  <c r="EU82" i="9" s="1"/>
  <c r="GB82" i="9"/>
  <c r="GH82" i="9" s="1"/>
  <c r="GA82" i="9"/>
  <c r="GE82" i="9" s="1"/>
  <c r="FK82" i="9"/>
  <c r="FQ82" i="9" s="1"/>
  <c r="FJ82" i="9"/>
  <c r="FN82" i="9" s="1"/>
  <c r="CA82" i="9"/>
  <c r="BI82" i="9"/>
  <c r="AO82" i="9"/>
  <c r="AL82" i="9"/>
  <c r="AM82" i="9" s="1"/>
  <c r="AJ82" i="9"/>
  <c r="EN82" i="9" s="1"/>
  <c r="ER82" i="9" s="1"/>
  <c r="GK81" i="9"/>
  <c r="EZ81" i="9"/>
  <c r="FF81" i="9" s="1"/>
  <c r="EY81" i="9"/>
  <c r="FC81" i="9" s="1"/>
  <c r="EO81" i="9"/>
  <c r="EU81" i="9" s="1"/>
  <c r="GB81" i="9"/>
  <c r="GH81" i="9" s="1"/>
  <c r="GA81" i="9"/>
  <c r="GE81" i="9" s="1"/>
  <c r="FK81" i="9"/>
  <c r="FQ81" i="9" s="1"/>
  <c r="FJ81" i="9"/>
  <c r="FN81" i="9" s="1"/>
  <c r="BI81" i="9"/>
  <c r="AO81" i="9"/>
  <c r="AL81" i="9"/>
  <c r="AM81" i="9" s="1"/>
  <c r="AJ81" i="9"/>
  <c r="EN81" i="9" s="1"/>
  <c r="ER81" i="9" s="1"/>
  <c r="GK80" i="9"/>
  <c r="EZ80" i="9"/>
  <c r="FF80" i="9" s="1"/>
  <c r="EY80" i="9"/>
  <c r="FC80" i="9" s="1"/>
  <c r="EO80" i="9"/>
  <c r="EU80" i="9" s="1"/>
  <c r="GB80" i="9"/>
  <c r="GH80" i="9" s="1"/>
  <c r="GA80" i="9"/>
  <c r="GE80" i="9" s="1"/>
  <c r="FK80" i="9"/>
  <c r="FQ80" i="9" s="1"/>
  <c r="FJ80" i="9"/>
  <c r="FN80" i="9" s="1"/>
  <c r="BI80" i="9"/>
  <c r="AO80" i="9"/>
  <c r="AL80" i="9"/>
  <c r="AM80" i="9" s="1"/>
  <c r="AJ80" i="9"/>
  <c r="EN80" i="9" s="1"/>
  <c r="ER80" i="9" s="1"/>
  <c r="GK79" i="9"/>
  <c r="EZ79" i="9"/>
  <c r="FF79" i="9" s="1"/>
  <c r="EY79" i="9"/>
  <c r="FC79" i="9" s="1"/>
  <c r="EO79" i="9"/>
  <c r="EU79" i="9" s="1"/>
  <c r="GB79" i="9"/>
  <c r="GH79" i="9" s="1"/>
  <c r="GA79" i="9"/>
  <c r="GE79" i="9" s="1"/>
  <c r="FK79" i="9"/>
  <c r="FQ79" i="9" s="1"/>
  <c r="FJ79" i="9"/>
  <c r="FN79" i="9" s="1"/>
  <c r="BI79" i="9"/>
  <c r="AO79" i="9"/>
  <c r="AL79" i="9"/>
  <c r="AM79" i="9" s="1"/>
  <c r="AJ79" i="9"/>
  <c r="EN79" i="9" s="1"/>
  <c r="ER79" i="9" s="1"/>
  <c r="EZ78" i="9"/>
  <c r="FF78" i="9" s="1"/>
  <c r="EY78" i="9"/>
  <c r="FC78" i="9" s="1"/>
  <c r="EO78" i="9"/>
  <c r="EU78" i="9" s="1"/>
  <c r="GB78" i="9"/>
  <c r="GH78" i="9" s="1"/>
  <c r="GA78" i="9"/>
  <c r="GE78" i="9" s="1"/>
  <c r="FU78" i="9"/>
  <c r="FX78" i="9" s="1"/>
  <c r="FK78" i="9"/>
  <c r="FQ78" i="9" s="1"/>
  <c r="FJ78" i="9"/>
  <c r="FN78" i="9" s="1"/>
  <c r="BI78" i="9"/>
  <c r="AO78" i="9"/>
  <c r="AL78" i="9"/>
  <c r="AM78" i="9" s="1"/>
  <c r="AJ78" i="9"/>
  <c r="EN78" i="9" s="1"/>
  <c r="ER78" i="9" s="1"/>
  <c r="EZ77" i="9"/>
  <c r="FF77" i="9" s="1"/>
  <c r="EY77" i="9"/>
  <c r="FC77" i="9" s="1"/>
  <c r="EO77" i="9"/>
  <c r="EU77" i="9" s="1"/>
  <c r="GB77" i="9"/>
  <c r="GH77" i="9" s="1"/>
  <c r="GA77" i="9"/>
  <c r="GE77" i="9" s="1"/>
  <c r="FK77" i="9"/>
  <c r="FQ77" i="9" s="1"/>
  <c r="FJ77" i="9"/>
  <c r="FN77" i="9" s="1"/>
  <c r="BI77" i="9"/>
  <c r="AO77" i="9"/>
  <c r="AL77" i="9"/>
  <c r="AM77" i="9" s="1"/>
  <c r="AJ77" i="9"/>
  <c r="EN77" i="9" s="1"/>
  <c r="ER77" i="9" s="1"/>
  <c r="EZ76" i="9"/>
  <c r="FF76" i="9" s="1"/>
  <c r="EY76" i="9"/>
  <c r="FC76" i="9" s="1"/>
  <c r="EO76" i="9"/>
  <c r="EU76" i="9" s="1"/>
  <c r="GB76" i="9"/>
  <c r="GH76" i="9" s="1"/>
  <c r="GA76" i="9"/>
  <c r="GE76" i="9" s="1"/>
  <c r="FU76" i="9"/>
  <c r="FX76" i="9" s="1"/>
  <c r="FK76" i="9"/>
  <c r="FQ76" i="9" s="1"/>
  <c r="FJ76" i="9"/>
  <c r="FN76" i="9" s="1"/>
  <c r="BI76" i="9"/>
  <c r="AO76" i="9"/>
  <c r="AL76" i="9"/>
  <c r="AM76" i="9" s="1"/>
  <c r="AJ76" i="9"/>
  <c r="EN76" i="9" s="1"/>
  <c r="ER76" i="9" s="1"/>
  <c r="EZ75" i="9"/>
  <c r="FF75" i="9" s="1"/>
  <c r="EY75" i="9"/>
  <c r="FC75" i="9" s="1"/>
  <c r="EO75" i="9"/>
  <c r="EU75" i="9" s="1"/>
  <c r="GB75" i="9"/>
  <c r="GH75" i="9" s="1"/>
  <c r="GA75" i="9"/>
  <c r="GE75" i="9" s="1"/>
  <c r="FK75" i="9"/>
  <c r="FQ75" i="9" s="1"/>
  <c r="FJ75" i="9"/>
  <c r="FN75" i="9" s="1"/>
  <c r="BI75" i="9"/>
  <c r="AO75" i="9"/>
  <c r="AL75" i="9"/>
  <c r="AM75" i="9" s="1"/>
  <c r="AJ75" i="9"/>
  <c r="EN75" i="9" s="1"/>
  <c r="ER75" i="9" s="1"/>
  <c r="EZ74" i="9"/>
  <c r="FF74" i="9" s="1"/>
  <c r="EY74" i="9"/>
  <c r="FC74" i="9" s="1"/>
  <c r="EO74" i="9"/>
  <c r="EU74" i="9" s="1"/>
  <c r="GB74" i="9"/>
  <c r="GH74" i="9" s="1"/>
  <c r="GA74" i="9"/>
  <c r="GE74" i="9" s="1"/>
  <c r="FU74" i="9"/>
  <c r="FX74" i="9" s="1"/>
  <c r="FK74" i="9"/>
  <c r="FQ74" i="9" s="1"/>
  <c r="FJ74" i="9"/>
  <c r="FN74" i="9" s="1"/>
  <c r="BI74" i="9"/>
  <c r="AO74" i="9"/>
  <c r="AL74" i="9"/>
  <c r="AM74" i="9" s="1"/>
  <c r="AJ74" i="9"/>
  <c r="EN74" i="9" s="1"/>
  <c r="ER74" i="9" s="1"/>
  <c r="EZ73" i="9"/>
  <c r="FF73" i="9" s="1"/>
  <c r="EY73" i="9"/>
  <c r="FC73" i="9" s="1"/>
  <c r="EO73" i="9"/>
  <c r="EU73" i="9" s="1"/>
  <c r="GB73" i="9"/>
  <c r="GH73" i="9" s="1"/>
  <c r="GA73" i="9"/>
  <c r="GE73" i="9" s="1"/>
  <c r="FK73" i="9"/>
  <c r="FQ73" i="9" s="1"/>
  <c r="FJ73" i="9"/>
  <c r="FN73" i="9" s="1"/>
  <c r="BI73" i="9"/>
  <c r="AO73" i="9"/>
  <c r="AL73" i="9"/>
  <c r="AJ73" i="9"/>
  <c r="EN73" i="9" s="1"/>
  <c r="ER73" i="9" s="1"/>
  <c r="EZ72" i="9"/>
  <c r="FF72" i="9" s="1"/>
  <c r="EY72" i="9"/>
  <c r="FC72" i="9" s="1"/>
  <c r="EO72" i="9"/>
  <c r="EU72" i="9" s="1"/>
  <c r="GB72" i="9"/>
  <c r="GH72" i="9" s="1"/>
  <c r="GA72" i="9"/>
  <c r="GE72" i="9" s="1"/>
  <c r="FK72" i="9"/>
  <c r="FQ72" i="9" s="1"/>
  <c r="FJ72" i="9"/>
  <c r="FN72" i="9" s="1"/>
  <c r="BI72" i="9"/>
  <c r="AO72" i="9"/>
  <c r="AL72" i="9"/>
  <c r="AM72" i="9" s="1"/>
  <c r="AJ72" i="9"/>
  <c r="EN72" i="9" s="1"/>
  <c r="ER72" i="9" s="1"/>
  <c r="EZ71" i="9"/>
  <c r="FF71" i="9" s="1"/>
  <c r="EY71" i="9"/>
  <c r="FC71" i="9" s="1"/>
  <c r="EO71" i="9"/>
  <c r="EU71" i="9" s="1"/>
  <c r="GB71" i="9"/>
  <c r="GH71" i="9" s="1"/>
  <c r="GA71" i="9"/>
  <c r="GE71" i="9" s="1"/>
  <c r="FU71" i="9"/>
  <c r="FX71" i="9" s="1"/>
  <c r="FK71" i="9"/>
  <c r="FQ71" i="9" s="1"/>
  <c r="FJ71" i="9"/>
  <c r="FN71" i="9" s="1"/>
  <c r="BI71" i="9"/>
  <c r="AO71" i="9"/>
  <c r="AL71" i="9"/>
  <c r="AM71" i="9" s="1"/>
  <c r="AJ71" i="9"/>
  <c r="EN71" i="9" s="1"/>
  <c r="ER71" i="9" s="1"/>
  <c r="EZ70" i="9"/>
  <c r="FF70" i="9" s="1"/>
  <c r="EY70" i="9"/>
  <c r="FC70" i="9" s="1"/>
  <c r="EO70" i="9"/>
  <c r="EU70" i="9" s="1"/>
  <c r="GB70" i="9"/>
  <c r="GH70" i="9" s="1"/>
  <c r="GA70" i="9"/>
  <c r="GE70" i="9" s="1"/>
  <c r="FK70" i="9"/>
  <c r="FQ70" i="9" s="1"/>
  <c r="FJ70" i="9"/>
  <c r="FN70" i="9" s="1"/>
  <c r="BI70" i="9"/>
  <c r="AO70" i="9"/>
  <c r="AL70" i="9"/>
  <c r="AM70" i="9" s="1"/>
  <c r="AJ70" i="9"/>
  <c r="EN70" i="9" s="1"/>
  <c r="ER70" i="9" s="1"/>
  <c r="EZ69" i="9"/>
  <c r="FF69" i="9" s="1"/>
  <c r="EY69" i="9"/>
  <c r="FC69" i="9" s="1"/>
  <c r="EO69" i="9"/>
  <c r="EU69" i="9" s="1"/>
  <c r="GB69" i="9"/>
  <c r="GH69" i="9" s="1"/>
  <c r="GA69" i="9"/>
  <c r="GE69" i="9" s="1"/>
  <c r="FU69" i="9"/>
  <c r="FX69" i="9" s="1"/>
  <c r="FK69" i="9"/>
  <c r="FQ69" i="9" s="1"/>
  <c r="FJ69" i="9"/>
  <c r="FN69" i="9" s="1"/>
  <c r="CA69" i="9"/>
  <c r="BI69" i="9"/>
  <c r="AO69" i="9"/>
  <c r="AL69" i="9"/>
  <c r="AM69" i="9" s="1"/>
  <c r="AJ69" i="9"/>
  <c r="EN69" i="9" s="1"/>
  <c r="ER69" i="9" s="1"/>
  <c r="EZ68" i="9"/>
  <c r="FF68" i="9" s="1"/>
  <c r="EY68" i="9"/>
  <c r="FC68" i="9" s="1"/>
  <c r="EO68" i="9"/>
  <c r="EU68" i="9" s="1"/>
  <c r="GB68" i="9"/>
  <c r="GH68" i="9" s="1"/>
  <c r="GA68" i="9"/>
  <c r="GE68" i="9" s="1"/>
  <c r="FK68" i="9"/>
  <c r="FQ68" i="9" s="1"/>
  <c r="FJ68" i="9"/>
  <c r="FN68" i="9" s="1"/>
  <c r="BI68" i="9"/>
  <c r="AO68" i="9"/>
  <c r="AL68" i="9"/>
  <c r="AM68" i="9" s="1"/>
  <c r="AJ68" i="9"/>
  <c r="EN68" i="9" s="1"/>
  <c r="ER68" i="9" s="1"/>
  <c r="EZ67" i="9"/>
  <c r="FF67" i="9" s="1"/>
  <c r="EY67" i="9"/>
  <c r="FC67" i="9" s="1"/>
  <c r="EO67" i="9"/>
  <c r="EU67" i="9" s="1"/>
  <c r="GB67" i="9"/>
  <c r="GH67" i="9" s="1"/>
  <c r="GA67" i="9"/>
  <c r="GE67" i="9" s="1"/>
  <c r="FU67" i="9"/>
  <c r="FX67" i="9" s="1"/>
  <c r="FK67" i="9"/>
  <c r="FQ67" i="9" s="1"/>
  <c r="FJ67" i="9"/>
  <c r="FN67" i="9" s="1"/>
  <c r="BI67" i="9"/>
  <c r="AO67" i="9"/>
  <c r="AL67" i="9"/>
  <c r="AJ67" i="9"/>
  <c r="EN67" i="9" s="1"/>
  <c r="ER67" i="9" s="1"/>
  <c r="EZ66" i="9"/>
  <c r="FF66" i="9" s="1"/>
  <c r="EY66" i="9"/>
  <c r="FC66" i="9" s="1"/>
  <c r="EO66" i="9"/>
  <c r="EU66" i="9" s="1"/>
  <c r="GB66" i="9"/>
  <c r="GH66" i="9" s="1"/>
  <c r="GA66" i="9"/>
  <c r="GE66" i="9" s="1"/>
  <c r="FK66" i="9"/>
  <c r="FQ66" i="9" s="1"/>
  <c r="FJ66" i="9"/>
  <c r="FN66" i="9" s="1"/>
  <c r="BI66" i="9"/>
  <c r="AO66" i="9"/>
  <c r="AL66" i="9"/>
  <c r="AM66" i="9" s="1"/>
  <c r="AJ66" i="9"/>
  <c r="EN66" i="9" s="1"/>
  <c r="ER66" i="9" s="1"/>
  <c r="EZ65" i="9"/>
  <c r="FF65" i="9" s="1"/>
  <c r="EY65" i="9"/>
  <c r="FC65" i="9" s="1"/>
  <c r="EO65" i="9"/>
  <c r="EU65" i="9" s="1"/>
  <c r="GB65" i="9"/>
  <c r="GH65" i="9" s="1"/>
  <c r="GA65" i="9"/>
  <c r="GE65" i="9" s="1"/>
  <c r="FU65" i="9"/>
  <c r="FX65" i="9" s="1"/>
  <c r="FK65" i="9"/>
  <c r="FQ65" i="9" s="1"/>
  <c r="FJ65" i="9"/>
  <c r="FN65" i="9" s="1"/>
  <c r="BI65" i="9"/>
  <c r="AO65" i="9"/>
  <c r="AL65" i="9"/>
  <c r="AM65" i="9" s="1"/>
  <c r="AJ65" i="9"/>
  <c r="EZ64" i="9"/>
  <c r="FF64" i="9" s="1"/>
  <c r="EY64" i="9"/>
  <c r="FC64" i="9" s="1"/>
  <c r="GB64" i="9"/>
  <c r="GH64" i="9" s="1"/>
  <c r="GA64" i="9"/>
  <c r="GE64" i="9" s="1"/>
  <c r="FK64" i="9"/>
  <c r="FQ64" i="9" s="1"/>
  <c r="FJ64" i="9"/>
  <c r="FN64" i="9" s="1"/>
  <c r="BI64" i="9"/>
  <c r="AO64" i="9"/>
  <c r="EO64" i="9"/>
  <c r="EU64" i="9" s="1"/>
  <c r="GK302" i="9"/>
  <c r="EZ302" i="9"/>
  <c r="FF302" i="9" s="1"/>
  <c r="EY302" i="9"/>
  <c r="FC302" i="9" s="1"/>
  <c r="EO302" i="9"/>
  <c r="EU302" i="9" s="1"/>
  <c r="EN302" i="9"/>
  <c r="ER302" i="9" s="1"/>
  <c r="GB302" i="9"/>
  <c r="GH302" i="9" s="1"/>
  <c r="GA302" i="9"/>
  <c r="GE302" i="9" s="1"/>
  <c r="FK302" i="9"/>
  <c r="FQ302" i="9" s="1"/>
  <c r="FJ302" i="9"/>
  <c r="FN302" i="9" s="1"/>
  <c r="BI302" i="9"/>
  <c r="AO302" i="9"/>
  <c r="GK301" i="9"/>
  <c r="EZ301" i="9"/>
  <c r="FF301" i="9" s="1"/>
  <c r="EY301" i="9"/>
  <c r="FC301" i="9" s="1"/>
  <c r="EO301" i="9"/>
  <c r="EU301" i="9" s="1"/>
  <c r="EN301" i="9"/>
  <c r="ER301" i="9" s="1"/>
  <c r="GB301" i="9"/>
  <c r="GH301" i="9" s="1"/>
  <c r="GA301" i="9"/>
  <c r="GE301" i="9" s="1"/>
  <c r="FK301" i="9"/>
  <c r="FQ301" i="9" s="1"/>
  <c r="FJ301" i="9"/>
  <c r="FN301" i="9" s="1"/>
  <c r="BI301" i="9"/>
  <c r="AO301" i="9"/>
  <c r="GK300" i="9"/>
  <c r="EZ300" i="9"/>
  <c r="FF300" i="9" s="1"/>
  <c r="EY300" i="9"/>
  <c r="FC300" i="9" s="1"/>
  <c r="GB300" i="9"/>
  <c r="GH300" i="9" s="1"/>
  <c r="GA300" i="9"/>
  <c r="GE300" i="9" s="1"/>
  <c r="FU300" i="9"/>
  <c r="FX300" i="9" s="1"/>
  <c r="FK300" i="9"/>
  <c r="FQ300" i="9" s="1"/>
  <c r="FJ300" i="9"/>
  <c r="FN300" i="9" s="1"/>
  <c r="BI300" i="9"/>
  <c r="AO300" i="9"/>
  <c r="EO300" i="9"/>
  <c r="EU300" i="9" s="1"/>
  <c r="CA241" i="9"/>
  <c r="CA57" i="9"/>
  <c r="CA56" i="9"/>
  <c r="CC690" i="9"/>
  <c r="CC689" i="9"/>
  <c r="CC682" i="9"/>
  <c r="CC671" i="9"/>
  <c r="CC627" i="9"/>
  <c r="CC561" i="9"/>
  <c r="CC516" i="9"/>
  <c r="CC471" i="9"/>
  <c r="CC424" i="9"/>
  <c r="CC365" i="9"/>
  <c r="CC320" i="9"/>
  <c r="CC319" i="9"/>
  <c r="CC304" i="9"/>
  <c r="CC292" i="9"/>
  <c r="CC281" i="9"/>
  <c r="CC269" i="9"/>
  <c r="CC261" i="9"/>
  <c r="CC235" i="9"/>
  <c r="CC87" i="9"/>
  <c r="CC86" i="9"/>
  <c r="CA690" i="9"/>
  <c r="CA689" i="9"/>
  <c r="CA685" i="9"/>
  <c r="CA684" i="9"/>
  <c r="CA680" i="9"/>
  <c r="CA605" i="9"/>
  <c r="CA585" i="9"/>
  <c r="CA584" i="9"/>
  <c r="CA570" i="9"/>
  <c r="CA316" i="9"/>
  <c r="CA315" i="9"/>
  <c r="CA313" i="9"/>
  <c r="CA296" i="9"/>
  <c r="CA299" i="9"/>
  <c r="CA298" i="9"/>
  <c r="CA290" i="9"/>
  <c r="CA287" i="9"/>
  <c r="CA279" i="9"/>
  <c r="CA275" i="9"/>
  <c r="CA267" i="9"/>
  <c r="CA238" i="9"/>
  <c r="CA214" i="9"/>
  <c r="CA181" i="9"/>
  <c r="CA167" i="9"/>
  <c r="CA165" i="9"/>
  <c r="CA136" i="9"/>
  <c r="CA63" i="9"/>
  <c r="CA47" i="9"/>
  <c r="CA45" i="9"/>
  <c r="CA33" i="9"/>
  <c r="CA14" i="9"/>
  <c r="CD8" i="9"/>
  <c r="CC8" i="9"/>
  <c r="CB8" i="9"/>
  <c r="CA8" i="9"/>
  <c r="BZ8" i="9"/>
  <c r="BY8" i="9"/>
  <c r="BX8" i="9"/>
  <c r="BW8" i="9"/>
  <c r="BV8" i="9"/>
  <c r="BU8" i="9"/>
  <c r="BT8" i="9"/>
  <c r="BS8" i="9"/>
  <c r="BR8" i="9"/>
  <c r="BQ8" i="9"/>
  <c r="BP8" i="9"/>
  <c r="BO8" i="9"/>
  <c r="BN8" i="9"/>
  <c r="BM8" i="9"/>
  <c r="BL8" i="9"/>
  <c r="BK8" i="9"/>
  <c r="N8" i="9"/>
  <c r="O8" i="9"/>
  <c r="P8" i="9"/>
  <c r="Q8" i="9"/>
  <c r="R8" i="9"/>
  <c r="S8" i="9"/>
  <c r="T8" i="9"/>
  <c r="U8" i="9"/>
  <c r="BD261" i="9" l="1"/>
  <c r="AJ64" i="9"/>
  <c r="EN65" i="9"/>
  <c r="ER65" i="9" s="1"/>
  <c r="EV65" i="9" s="1"/>
  <c r="CT516" i="9"/>
  <c r="CU516" i="9" s="1"/>
  <c r="BY10" i="9"/>
  <c r="CT365" i="9"/>
  <c r="CT561" i="9"/>
  <c r="CT471" i="9"/>
  <c r="CT235" i="9"/>
  <c r="CT424" i="9"/>
  <c r="CR87" i="9"/>
  <c r="CT671" i="9"/>
  <c r="CT320" i="9"/>
  <c r="CR319" i="9"/>
  <c r="EV77" i="9"/>
  <c r="EV76" i="9"/>
  <c r="EV67" i="9"/>
  <c r="EV71" i="9"/>
  <c r="EV74" i="9"/>
  <c r="BG472" i="9"/>
  <c r="BG562" i="9"/>
  <c r="FR74" i="9"/>
  <c r="BG425" i="9"/>
  <c r="BG517" i="9"/>
  <c r="FG71" i="9"/>
  <c r="EV68" i="9"/>
  <c r="EV78" i="9"/>
  <c r="EV70" i="9"/>
  <c r="EV66" i="9"/>
  <c r="GI69" i="9"/>
  <c r="FU70" i="9"/>
  <c r="FX70" i="9" s="1"/>
  <c r="FG72" i="9"/>
  <c r="FR78" i="9"/>
  <c r="FG80" i="9"/>
  <c r="FG64" i="9"/>
  <c r="GI67" i="9"/>
  <c r="EV79" i="9"/>
  <c r="EV80" i="9"/>
  <c r="FR83" i="9"/>
  <c r="FG67" i="9"/>
  <c r="EV72" i="9"/>
  <c r="FG76" i="9"/>
  <c r="FG78" i="9"/>
  <c r="GI80" i="9"/>
  <c r="GI81" i="9"/>
  <c r="GI84" i="9"/>
  <c r="FG84" i="9"/>
  <c r="GI78" i="9"/>
  <c r="FG66" i="9"/>
  <c r="FR72" i="9"/>
  <c r="GI65" i="9"/>
  <c r="FG65" i="9"/>
  <c r="FR66" i="9"/>
  <c r="FR68" i="9"/>
  <c r="EV69" i="9"/>
  <c r="GI73" i="9"/>
  <c r="EV75" i="9"/>
  <c r="FG75" i="9"/>
  <c r="GI76" i="9"/>
  <c r="FU80" i="9"/>
  <c r="FX80" i="9" s="1"/>
  <c r="FU81" i="9"/>
  <c r="FX81" i="9" s="1"/>
  <c r="GI82" i="9"/>
  <c r="GI70" i="9"/>
  <c r="EV73" i="9"/>
  <c r="GI79" i="9"/>
  <c r="FU79" i="9"/>
  <c r="FX79" i="9" s="1"/>
  <c r="EV82" i="9"/>
  <c r="FU64" i="9"/>
  <c r="FX64" i="9" s="1"/>
  <c r="FG74" i="9"/>
  <c r="EV81" i="9"/>
  <c r="FR82" i="9"/>
  <c r="FU83" i="9"/>
  <c r="FX83" i="9" s="1"/>
  <c r="FU84" i="9"/>
  <c r="FX84" i="9" s="1"/>
  <c r="FG69" i="9"/>
  <c r="FR70" i="9"/>
  <c r="FU72" i="9"/>
  <c r="FX72" i="9" s="1"/>
  <c r="GI75" i="9"/>
  <c r="FR79" i="9"/>
  <c r="FR80" i="9"/>
  <c r="FR81" i="9"/>
  <c r="FU82" i="9"/>
  <c r="FX82" i="9" s="1"/>
  <c r="GI83" i="9"/>
  <c r="GI66" i="9"/>
  <c r="GI71" i="9"/>
  <c r="FR64" i="9"/>
  <c r="GI64" i="9"/>
  <c r="FR65" i="9"/>
  <c r="FR67" i="9"/>
  <c r="GI68" i="9"/>
  <c r="FG68" i="9"/>
  <c r="FG70" i="9"/>
  <c r="FR73" i="9"/>
  <c r="GI74" i="9"/>
  <c r="FU66" i="9"/>
  <c r="FX66" i="9" s="1"/>
  <c r="FR71" i="9"/>
  <c r="GI72" i="9"/>
  <c r="FU68" i="9"/>
  <c r="FX68" i="9" s="1"/>
  <c r="FR69" i="9"/>
  <c r="FU73" i="9"/>
  <c r="FX73" i="9" s="1"/>
  <c r="FR75" i="9"/>
  <c r="FR76" i="9"/>
  <c r="GI77" i="9"/>
  <c r="FU75" i="9"/>
  <c r="FX75" i="9" s="1"/>
  <c r="FR77" i="9"/>
  <c r="FG79" i="9"/>
  <c r="FG81" i="9"/>
  <c r="EV84" i="9"/>
  <c r="FG73" i="9"/>
  <c r="FG77" i="9"/>
  <c r="FU77" i="9"/>
  <c r="FX77" i="9" s="1"/>
  <c r="FG82" i="9"/>
  <c r="FR84" i="9"/>
  <c r="EV83" i="9"/>
  <c r="FG83" i="9"/>
  <c r="FG300" i="9"/>
  <c r="FG301" i="9"/>
  <c r="CA576" i="9"/>
  <c r="AL300" i="9"/>
  <c r="AM300" i="9" s="1"/>
  <c r="FU301" i="9"/>
  <c r="FX301" i="9" s="1"/>
  <c r="EV301" i="9"/>
  <c r="CA288" i="9"/>
  <c r="CA314" i="9"/>
  <c r="EV302" i="9"/>
  <c r="CA300" i="9"/>
  <c r="BG300" i="9"/>
  <c r="GI301" i="9"/>
  <c r="FU302" i="9"/>
  <c r="FX302" i="9" s="1"/>
  <c r="FR302" i="9"/>
  <c r="FR301" i="9"/>
  <c r="FG302" i="9"/>
  <c r="FR300" i="9"/>
  <c r="GI300" i="9"/>
  <c r="GI302" i="9"/>
  <c r="EN300" i="9"/>
  <c r="ER300" i="9" s="1"/>
  <c r="EV300" i="9" s="1"/>
  <c r="CA166" i="9"/>
  <c r="BI11" i="9"/>
  <c r="BI12" i="9"/>
  <c r="BI14" i="9"/>
  <c r="BI16" i="9"/>
  <c r="BI26" i="9"/>
  <c r="BI28" i="9"/>
  <c r="BI33" i="9"/>
  <c r="BI38" i="9"/>
  <c r="BI39" i="9"/>
  <c r="BI40" i="9"/>
  <c r="BI41" i="9"/>
  <c r="BI42" i="9"/>
  <c r="BI43" i="9"/>
  <c r="BI44" i="9"/>
  <c r="BI45" i="9"/>
  <c r="BI46" i="9"/>
  <c r="BI47" i="9"/>
  <c r="BI48" i="9"/>
  <c r="BI49" i="9"/>
  <c r="BI50" i="9"/>
  <c r="BI51" i="9"/>
  <c r="BI52" i="9"/>
  <c r="BI53" i="9"/>
  <c r="BI54" i="9"/>
  <c r="BI55" i="9"/>
  <c r="BI56" i="9"/>
  <c r="BI57" i="9"/>
  <c r="BI58" i="9"/>
  <c r="BI59" i="9"/>
  <c r="BI60" i="9"/>
  <c r="BI63" i="9"/>
  <c r="BI86" i="9"/>
  <c r="BI87" i="9"/>
  <c r="BI88" i="9"/>
  <c r="BI89" i="9"/>
  <c r="BI90" i="9"/>
  <c r="BI91" i="9"/>
  <c r="BI92" i="9"/>
  <c r="BI93" i="9"/>
  <c r="BI94" i="9"/>
  <c r="BI95" i="9"/>
  <c r="BI96" i="9"/>
  <c r="BI97" i="9"/>
  <c r="BI98" i="9"/>
  <c r="BI99" i="9"/>
  <c r="BI100" i="9"/>
  <c r="BI101" i="9"/>
  <c r="BI102" i="9"/>
  <c r="BI103" i="9"/>
  <c r="BI104" i="9"/>
  <c r="BI105" i="9"/>
  <c r="BI106" i="9"/>
  <c r="BI111" i="9"/>
  <c r="BI136" i="9"/>
  <c r="BI137" i="9"/>
  <c r="BI138" i="9"/>
  <c r="BI139" i="9"/>
  <c r="BI140" i="9"/>
  <c r="BI141" i="9"/>
  <c r="BI142" i="9"/>
  <c r="BI143" i="9"/>
  <c r="BI144" i="9"/>
  <c r="BI145" i="9"/>
  <c r="BI146" i="9"/>
  <c r="BI147" i="9"/>
  <c r="BI148" i="9"/>
  <c r="BI149" i="9"/>
  <c r="BI150" i="9"/>
  <c r="BI151" i="9"/>
  <c r="BI152" i="9"/>
  <c r="BI153" i="9"/>
  <c r="BI154" i="9"/>
  <c r="BI155" i="9"/>
  <c r="BI156" i="9"/>
  <c r="BI157" i="9"/>
  <c r="BI158" i="9"/>
  <c r="BI159" i="9"/>
  <c r="BI160" i="9"/>
  <c r="BI161" i="9"/>
  <c r="BI162" i="9"/>
  <c r="BI165" i="9"/>
  <c r="BI166" i="9"/>
  <c r="BI167" i="9"/>
  <c r="BI168" i="9"/>
  <c r="BI170" i="9"/>
  <c r="BI181" i="9"/>
  <c r="BI182" i="9"/>
  <c r="BI183" i="9"/>
  <c r="BI207" i="9"/>
  <c r="BI208" i="9"/>
  <c r="BI209" i="9"/>
  <c r="BI210" i="9"/>
  <c r="BI211" i="9"/>
  <c r="BI214" i="9"/>
  <c r="BI215" i="9"/>
  <c r="BI216" i="9"/>
  <c r="BI217" i="9"/>
  <c r="BI218" i="9"/>
  <c r="BI220" i="9"/>
  <c r="BI221" i="9"/>
  <c r="BI222" i="9"/>
  <c r="BI223" i="9"/>
  <c r="BI224" i="9"/>
  <c r="BI225" i="9"/>
  <c r="BI226" i="9"/>
  <c r="BI227" i="9"/>
  <c r="BI228" i="9"/>
  <c r="BI229" i="9"/>
  <c r="BI230" i="9"/>
  <c r="BI231" i="9"/>
  <c r="BI232" i="9"/>
  <c r="BI233" i="9"/>
  <c r="BI235" i="9"/>
  <c r="BI236" i="9"/>
  <c r="BI237" i="9"/>
  <c r="BI238" i="9"/>
  <c r="BI239" i="9"/>
  <c r="BI240" i="9"/>
  <c r="BI241" i="9"/>
  <c r="BI242" i="9"/>
  <c r="BI243" i="9"/>
  <c r="BI244" i="9"/>
  <c r="BI245" i="9"/>
  <c r="BI246" i="9"/>
  <c r="BI247" i="9"/>
  <c r="BI248" i="9"/>
  <c r="BI249" i="9"/>
  <c r="BI250" i="9"/>
  <c r="BI251" i="9"/>
  <c r="BI252" i="9"/>
  <c r="BI253" i="9"/>
  <c r="BI254" i="9"/>
  <c r="BI255" i="9"/>
  <c r="BI256" i="9"/>
  <c r="BI257" i="9"/>
  <c r="BI258" i="9"/>
  <c r="BI259" i="9"/>
  <c r="BI261" i="9"/>
  <c r="BI262" i="9"/>
  <c r="BI263" i="9"/>
  <c r="BI264" i="9"/>
  <c r="BI265" i="9"/>
  <c r="BI266" i="9"/>
  <c r="BI267" i="9"/>
  <c r="BI269" i="9"/>
  <c r="BI270" i="9"/>
  <c r="BI271" i="9"/>
  <c r="BI275" i="9"/>
  <c r="BI279" i="9"/>
  <c r="BI281" i="9"/>
  <c r="BI282" i="9"/>
  <c r="BI283" i="9"/>
  <c r="BI284" i="9"/>
  <c r="BI285" i="9"/>
  <c r="BI286" i="9"/>
  <c r="BI287" i="9"/>
  <c r="BI288" i="9"/>
  <c r="BI289" i="9"/>
  <c r="BI290" i="9"/>
  <c r="BI292" i="9"/>
  <c r="BI297" i="9"/>
  <c r="BI298" i="9"/>
  <c r="BI299" i="9"/>
  <c r="BI293" i="9"/>
  <c r="BI294" i="9"/>
  <c r="BI296" i="9"/>
  <c r="BI304" i="9"/>
  <c r="BI309" i="9"/>
  <c r="BI310" i="9"/>
  <c r="BI311" i="9"/>
  <c r="BI312" i="9"/>
  <c r="BI313" i="9"/>
  <c r="BI314" i="9"/>
  <c r="BI315" i="9"/>
  <c r="BI316" i="9"/>
  <c r="BI319" i="9"/>
  <c r="BI320" i="9"/>
  <c r="BI321" i="9"/>
  <c r="BI322" i="9"/>
  <c r="BI323" i="9"/>
  <c r="BI345" i="9"/>
  <c r="BI346" i="9"/>
  <c r="BI347" i="9"/>
  <c r="BI348" i="9"/>
  <c r="BI350" i="9"/>
  <c r="BI351" i="9"/>
  <c r="BI352" i="9"/>
  <c r="BI353" i="9"/>
  <c r="BI354" i="9"/>
  <c r="BI355" i="9"/>
  <c r="BI356" i="9"/>
  <c r="BI357" i="9"/>
  <c r="BI358" i="9"/>
  <c r="BI359" i="9"/>
  <c r="BI360" i="9"/>
  <c r="BI361" i="9"/>
  <c r="BI362" i="9"/>
  <c r="BI363" i="9"/>
  <c r="BI365" i="9"/>
  <c r="BI366" i="9"/>
  <c r="BI367" i="9"/>
  <c r="BI368" i="9"/>
  <c r="BI404" i="9"/>
  <c r="BI405" i="9"/>
  <c r="BI406" i="9"/>
  <c r="BI407" i="9"/>
  <c r="BI409" i="9"/>
  <c r="BI410" i="9"/>
  <c r="BI411" i="9"/>
  <c r="BI412" i="9"/>
  <c r="BI413" i="9"/>
  <c r="BI414" i="9"/>
  <c r="BI415" i="9"/>
  <c r="BI416" i="9"/>
  <c r="BI417" i="9"/>
  <c r="BI418" i="9"/>
  <c r="BI419" i="9"/>
  <c r="BI420" i="9"/>
  <c r="BI421" i="9"/>
  <c r="BI422" i="9"/>
  <c r="BI424" i="9"/>
  <c r="BI425" i="9"/>
  <c r="BI426" i="9"/>
  <c r="BI427" i="9"/>
  <c r="BI451" i="9"/>
  <c r="BI452" i="9"/>
  <c r="BI453" i="9"/>
  <c r="BI454" i="9"/>
  <c r="BI456" i="9"/>
  <c r="BI457" i="9"/>
  <c r="BI458" i="9"/>
  <c r="BI459" i="9"/>
  <c r="BI460" i="9"/>
  <c r="BI461" i="9"/>
  <c r="BI462" i="9"/>
  <c r="BI463" i="9"/>
  <c r="BI464" i="9"/>
  <c r="BI465" i="9"/>
  <c r="BI466" i="9"/>
  <c r="BI467" i="9"/>
  <c r="BI468" i="9"/>
  <c r="BI469" i="9"/>
  <c r="BI471" i="9"/>
  <c r="BI472" i="9"/>
  <c r="BI473" i="9"/>
  <c r="BI474" i="9"/>
  <c r="BI496" i="9"/>
  <c r="BI497" i="9"/>
  <c r="BI498" i="9"/>
  <c r="BI499" i="9"/>
  <c r="BI501" i="9"/>
  <c r="BI502" i="9"/>
  <c r="BI503" i="9"/>
  <c r="BI504" i="9"/>
  <c r="BI505" i="9"/>
  <c r="BI506" i="9"/>
  <c r="BI507" i="9"/>
  <c r="BI508" i="9"/>
  <c r="BI509" i="9"/>
  <c r="BI510" i="9"/>
  <c r="BI511" i="9"/>
  <c r="BI512" i="9"/>
  <c r="BI513" i="9"/>
  <c r="BI514" i="9"/>
  <c r="BI516" i="9"/>
  <c r="BI517" i="9"/>
  <c r="BI518" i="9"/>
  <c r="BI519" i="9"/>
  <c r="BI541" i="9"/>
  <c r="BI542" i="9"/>
  <c r="BI543" i="9"/>
  <c r="BI544" i="9"/>
  <c r="BI546" i="9"/>
  <c r="BI547" i="9"/>
  <c r="BI548" i="9"/>
  <c r="BI549" i="9"/>
  <c r="BI550" i="9"/>
  <c r="BI551" i="9"/>
  <c r="BI552" i="9"/>
  <c r="BI553" i="9"/>
  <c r="BI554" i="9"/>
  <c r="BI555" i="9"/>
  <c r="BI556" i="9"/>
  <c r="BI557" i="9"/>
  <c r="BI558" i="9"/>
  <c r="BI559" i="9"/>
  <c r="BI561" i="9"/>
  <c r="BI562" i="9"/>
  <c r="BI563" i="9"/>
  <c r="BI564" i="9"/>
  <c r="BI565" i="9"/>
  <c r="BI566" i="9"/>
  <c r="BI567" i="9"/>
  <c r="BI568" i="9"/>
  <c r="BI569" i="9"/>
  <c r="BI570" i="9"/>
  <c r="BI571" i="9"/>
  <c r="BI572" i="9"/>
  <c r="BI573" i="9"/>
  <c r="BI575" i="9"/>
  <c r="BI576" i="9"/>
  <c r="BI577" i="9"/>
  <c r="BI578" i="9"/>
  <c r="BI579" i="9"/>
  <c r="BI580" i="9"/>
  <c r="BI581" i="9"/>
  <c r="BI582" i="9"/>
  <c r="BI583" i="9"/>
  <c r="BI584" i="9"/>
  <c r="BI585" i="9"/>
  <c r="BI586" i="9"/>
  <c r="BI600" i="9"/>
  <c r="BI601" i="9"/>
  <c r="BI602" i="9"/>
  <c r="BI603" i="9"/>
  <c r="BI604" i="9"/>
  <c r="BI605" i="9"/>
  <c r="BI606" i="9"/>
  <c r="BI607" i="9"/>
  <c r="BI608" i="9"/>
  <c r="BI609" i="9"/>
  <c r="BI611" i="9"/>
  <c r="BI612" i="9"/>
  <c r="BI613" i="9"/>
  <c r="BI614" i="9"/>
  <c r="BI615" i="9"/>
  <c r="BI616" i="9"/>
  <c r="BI617" i="9"/>
  <c r="BI618" i="9"/>
  <c r="BI619" i="9"/>
  <c r="BI620" i="9"/>
  <c r="BI621" i="9"/>
  <c r="BI622" i="9"/>
  <c r="BI623" i="9"/>
  <c r="BI624" i="9"/>
  <c r="BI627" i="9"/>
  <c r="BI671" i="9"/>
  <c r="BI672" i="9"/>
  <c r="BI673" i="9"/>
  <c r="BI674" i="9"/>
  <c r="BI675" i="9"/>
  <c r="BI676" i="9"/>
  <c r="BI680" i="9"/>
  <c r="BI682" i="9"/>
  <c r="BI683" i="9"/>
  <c r="BI684" i="9"/>
  <c r="BI685" i="9"/>
  <c r="BI689" i="9"/>
  <c r="BI690" i="9"/>
  <c r="AO16" i="9"/>
  <c r="AO26" i="9"/>
  <c r="AO28" i="9"/>
  <c r="AO33" i="9"/>
  <c r="AO38" i="9"/>
  <c r="AO39" i="9"/>
  <c r="AO40" i="9"/>
  <c r="AO41" i="9"/>
  <c r="AO42" i="9"/>
  <c r="AO43" i="9"/>
  <c r="AO44" i="9"/>
  <c r="AO45" i="9"/>
  <c r="AO46" i="9"/>
  <c r="AO47" i="9"/>
  <c r="AO48" i="9"/>
  <c r="AO49" i="9"/>
  <c r="AO50" i="9"/>
  <c r="AO51" i="9"/>
  <c r="AO52" i="9"/>
  <c r="AO53" i="9"/>
  <c r="AO54" i="9"/>
  <c r="AO55" i="9"/>
  <c r="AO56" i="9"/>
  <c r="AO57" i="9"/>
  <c r="AO58" i="9"/>
  <c r="AO59" i="9"/>
  <c r="AO60" i="9"/>
  <c r="AO63" i="9"/>
  <c r="AO86" i="9"/>
  <c r="AO87" i="9"/>
  <c r="AO88" i="9"/>
  <c r="AO89" i="9"/>
  <c r="AO90" i="9"/>
  <c r="AO91" i="9"/>
  <c r="AO92" i="9"/>
  <c r="AO93" i="9"/>
  <c r="AO94" i="9"/>
  <c r="AO95" i="9"/>
  <c r="AO96" i="9"/>
  <c r="AO97" i="9"/>
  <c r="AO98" i="9"/>
  <c r="AO99" i="9"/>
  <c r="AO100" i="9"/>
  <c r="AO101" i="9"/>
  <c r="AO102" i="9"/>
  <c r="AO103" i="9"/>
  <c r="AO104" i="9"/>
  <c r="AO105" i="9"/>
  <c r="AO106" i="9"/>
  <c r="AO111" i="9"/>
  <c r="AO136" i="9"/>
  <c r="AO137" i="9"/>
  <c r="AO138" i="9"/>
  <c r="AO139" i="9"/>
  <c r="AO140" i="9"/>
  <c r="AO141" i="9"/>
  <c r="AO142" i="9"/>
  <c r="AO143" i="9"/>
  <c r="AO144" i="9"/>
  <c r="AO145" i="9"/>
  <c r="AO146" i="9"/>
  <c r="AO147" i="9"/>
  <c r="AO148" i="9"/>
  <c r="AO149" i="9"/>
  <c r="AO150" i="9"/>
  <c r="AO151" i="9"/>
  <c r="AO152" i="9"/>
  <c r="AO153" i="9"/>
  <c r="AO154" i="9"/>
  <c r="AO155" i="9"/>
  <c r="AO156" i="9"/>
  <c r="AO157" i="9"/>
  <c r="AO158" i="9"/>
  <c r="AO159" i="9"/>
  <c r="AO160" i="9"/>
  <c r="AO161" i="9"/>
  <c r="AO162" i="9"/>
  <c r="AO165" i="9"/>
  <c r="AO166" i="9"/>
  <c r="AO167" i="9"/>
  <c r="AO168" i="9"/>
  <c r="AO170" i="9"/>
  <c r="AO181" i="9"/>
  <c r="AO182" i="9"/>
  <c r="AO183" i="9"/>
  <c r="AO207" i="9"/>
  <c r="AO208" i="9"/>
  <c r="AO209" i="9"/>
  <c r="AO210" i="9"/>
  <c r="AO211" i="9"/>
  <c r="AO214" i="9"/>
  <c r="AO215" i="9"/>
  <c r="AO216" i="9"/>
  <c r="AO217" i="9"/>
  <c r="AO218" i="9"/>
  <c r="AO220" i="9"/>
  <c r="AO221" i="9"/>
  <c r="AO222" i="9"/>
  <c r="AO223" i="9"/>
  <c r="AO224" i="9"/>
  <c r="AO225" i="9"/>
  <c r="AO226" i="9"/>
  <c r="AO227" i="9"/>
  <c r="AO228" i="9"/>
  <c r="AO229" i="9"/>
  <c r="AO230" i="9"/>
  <c r="AO231" i="9"/>
  <c r="AO232" i="9"/>
  <c r="AO233" i="9"/>
  <c r="AO235" i="9"/>
  <c r="AO236" i="9"/>
  <c r="AO237" i="9"/>
  <c r="AO238" i="9"/>
  <c r="AO239" i="9"/>
  <c r="AO240" i="9"/>
  <c r="AO241" i="9"/>
  <c r="AO242" i="9"/>
  <c r="AO243" i="9"/>
  <c r="AO244" i="9"/>
  <c r="AO245" i="9"/>
  <c r="AO246" i="9"/>
  <c r="AO247" i="9"/>
  <c r="AO248" i="9"/>
  <c r="AO249" i="9"/>
  <c r="AO250" i="9"/>
  <c r="AO251" i="9"/>
  <c r="AO252" i="9"/>
  <c r="AO253" i="9"/>
  <c r="AO254" i="9"/>
  <c r="AO255" i="9"/>
  <c r="AO256" i="9"/>
  <c r="AO257" i="9"/>
  <c r="AO258" i="9"/>
  <c r="AO259" i="9"/>
  <c r="AO261" i="9"/>
  <c r="AO262" i="9"/>
  <c r="AO263" i="9"/>
  <c r="AO264" i="9"/>
  <c r="AO265" i="9"/>
  <c r="AO266" i="9"/>
  <c r="AO267" i="9"/>
  <c r="AO269" i="9"/>
  <c r="AO270" i="9"/>
  <c r="AO271" i="9"/>
  <c r="AO275" i="9"/>
  <c r="AO279" i="9"/>
  <c r="AO281" i="9"/>
  <c r="AO282" i="9"/>
  <c r="AO283" i="9"/>
  <c r="AO284" i="9"/>
  <c r="AO285" i="9"/>
  <c r="AO286" i="9"/>
  <c r="AO287" i="9"/>
  <c r="AO288" i="9"/>
  <c r="AO289" i="9"/>
  <c r="AO290" i="9"/>
  <c r="AO292" i="9"/>
  <c r="AO297" i="9"/>
  <c r="AO298" i="9"/>
  <c r="AO299" i="9"/>
  <c r="AO293" i="9"/>
  <c r="AO294" i="9"/>
  <c r="AO296" i="9"/>
  <c r="AO304" i="9"/>
  <c r="AO309" i="9"/>
  <c r="AO310" i="9"/>
  <c r="AO311" i="9"/>
  <c r="AO312" i="9"/>
  <c r="AO313" i="9"/>
  <c r="AO314" i="9"/>
  <c r="AO315" i="9"/>
  <c r="AO316" i="9"/>
  <c r="AO319" i="9"/>
  <c r="AO320" i="9"/>
  <c r="AO321" i="9"/>
  <c r="AO322" i="9"/>
  <c r="AO323" i="9"/>
  <c r="AO345" i="9"/>
  <c r="AO346" i="9"/>
  <c r="AO347" i="9"/>
  <c r="AO348" i="9"/>
  <c r="AO350" i="9"/>
  <c r="AO351" i="9"/>
  <c r="AO352" i="9"/>
  <c r="AO353" i="9"/>
  <c r="AO354" i="9"/>
  <c r="AO355" i="9"/>
  <c r="AO356" i="9"/>
  <c r="AO357" i="9"/>
  <c r="AO358" i="9"/>
  <c r="AO359" i="9"/>
  <c r="AO360" i="9"/>
  <c r="AO361" i="9"/>
  <c r="AO362" i="9"/>
  <c r="AO363" i="9"/>
  <c r="AO365" i="9"/>
  <c r="AO366" i="9"/>
  <c r="AO367" i="9"/>
  <c r="AO368" i="9"/>
  <c r="AO404" i="9"/>
  <c r="AO405" i="9"/>
  <c r="AO406" i="9"/>
  <c r="AO407" i="9"/>
  <c r="AO409" i="9"/>
  <c r="AO410" i="9"/>
  <c r="AO411" i="9"/>
  <c r="AO412" i="9"/>
  <c r="AO413" i="9"/>
  <c r="AO414" i="9"/>
  <c r="AO415" i="9"/>
  <c r="AO416" i="9"/>
  <c r="AO417" i="9"/>
  <c r="AO418" i="9"/>
  <c r="AO419" i="9"/>
  <c r="AO420" i="9"/>
  <c r="AO421" i="9"/>
  <c r="AO422" i="9"/>
  <c r="AO424" i="9"/>
  <c r="AO425" i="9"/>
  <c r="AO426" i="9"/>
  <c r="AO427" i="9"/>
  <c r="AO451" i="9"/>
  <c r="AO452" i="9"/>
  <c r="AO453" i="9"/>
  <c r="AO454" i="9"/>
  <c r="AO456" i="9"/>
  <c r="AO457" i="9"/>
  <c r="AO458" i="9"/>
  <c r="AO459" i="9"/>
  <c r="AO460" i="9"/>
  <c r="AO461" i="9"/>
  <c r="AO462" i="9"/>
  <c r="AO463" i="9"/>
  <c r="AO464" i="9"/>
  <c r="AO465" i="9"/>
  <c r="AO466" i="9"/>
  <c r="AO467" i="9"/>
  <c r="AO468" i="9"/>
  <c r="AO469" i="9"/>
  <c r="AO471" i="9"/>
  <c r="AO472" i="9"/>
  <c r="AO473" i="9"/>
  <c r="AO474" i="9"/>
  <c r="AO496" i="9"/>
  <c r="AO497" i="9"/>
  <c r="AO498" i="9"/>
  <c r="AO499" i="9"/>
  <c r="AO501" i="9"/>
  <c r="AO502" i="9"/>
  <c r="AO503" i="9"/>
  <c r="AO504" i="9"/>
  <c r="AO505" i="9"/>
  <c r="AO506" i="9"/>
  <c r="AO507" i="9"/>
  <c r="AO508" i="9"/>
  <c r="AO509" i="9"/>
  <c r="AO510" i="9"/>
  <c r="AO511" i="9"/>
  <c r="AO512" i="9"/>
  <c r="AO513" i="9"/>
  <c r="AO514" i="9"/>
  <c r="AO516" i="9"/>
  <c r="AO517" i="9"/>
  <c r="AO518" i="9"/>
  <c r="AO519" i="9"/>
  <c r="AO541" i="9"/>
  <c r="AO542" i="9"/>
  <c r="AO543" i="9"/>
  <c r="AO544" i="9"/>
  <c r="AO546" i="9"/>
  <c r="AO547" i="9"/>
  <c r="AO548" i="9"/>
  <c r="AO549" i="9"/>
  <c r="AO550" i="9"/>
  <c r="AO551" i="9"/>
  <c r="AO552" i="9"/>
  <c r="AO553" i="9"/>
  <c r="AO554" i="9"/>
  <c r="AO555" i="9"/>
  <c r="AO556" i="9"/>
  <c r="AO557" i="9"/>
  <c r="AO558" i="9"/>
  <c r="AO559" i="9"/>
  <c r="AO561" i="9"/>
  <c r="AO562" i="9"/>
  <c r="AO563" i="9"/>
  <c r="AO564" i="9"/>
  <c r="AO565" i="9"/>
  <c r="AO566" i="9"/>
  <c r="AO567" i="9"/>
  <c r="AO568" i="9"/>
  <c r="AO569" i="9"/>
  <c r="AO570" i="9"/>
  <c r="AO571" i="9"/>
  <c r="AO572" i="9"/>
  <c r="AO573" i="9"/>
  <c r="AO575" i="9"/>
  <c r="AO576" i="9"/>
  <c r="AO577" i="9"/>
  <c r="AO578" i="9"/>
  <c r="AO579" i="9"/>
  <c r="AO580" i="9"/>
  <c r="AO581" i="9"/>
  <c r="AO582" i="9"/>
  <c r="AO583" i="9"/>
  <c r="AO584" i="9"/>
  <c r="AO585" i="9"/>
  <c r="AO586" i="9"/>
  <c r="AO600" i="9"/>
  <c r="AO601" i="9"/>
  <c r="AO602" i="9"/>
  <c r="AO603" i="9"/>
  <c r="AO604" i="9"/>
  <c r="AO605" i="9"/>
  <c r="AO606" i="9"/>
  <c r="AO607" i="9"/>
  <c r="AO608" i="9"/>
  <c r="AO609" i="9"/>
  <c r="AO611" i="9"/>
  <c r="AO612" i="9"/>
  <c r="AO613" i="9"/>
  <c r="AO614" i="9"/>
  <c r="AO615" i="9"/>
  <c r="AO616" i="9"/>
  <c r="AO617" i="9"/>
  <c r="AO618" i="9"/>
  <c r="AO619" i="9"/>
  <c r="AO620" i="9"/>
  <c r="AO621" i="9"/>
  <c r="AO622" i="9"/>
  <c r="AO623" i="9"/>
  <c r="AO624" i="9"/>
  <c r="AO627" i="9"/>
  <c r="AO671" i="9"/>
  <c r="AO672" i="9"/>
  <c r="AO673" i="9"/>
  <c r="AO674" i="9"/>
  <c r="AO675" i="9"/>
  <c r="AO676" i="9"/>
  <c r="AO680" i="9"/>
  <c r="AO682" i="9"/>
  <c r="AO683" i="9"/>
  <c r="AO684" i="9"/>
  <c r="AO685" i="9"/>
  <c r="AO689" i="9"/>
  <c r="AO690" i="9"/>
  <c r="BX10" i="9" l="1"/>
  <c r="CT627" i="9"/>
  <c r="CT319" i="9"/>
  <c r="CT87" i="9"/>
  <c r="CR86" i="9"/>
  <c r="CA366" i="9"/>
  <c r="CA683" i="9"/>
  <c r="AL64" i="9"/>
  <c r="EN64" i="9"/>
  <c r="ER64" i="9" s="1"/>
  <c r="EV64" i="9" s="1"/>
  <c r="CA297" i="9"/>
  <c r="BF261" i="9" l="1"/>
  <c r="CT86" i="9"/>
  <c r="BZ10" i="9"/>
  <c r="CT6" i="9" l="1"/>
  <c r="CU651" i="9" l="1"/>
  <c r="CU663" i="9"/>
  <c r="CU662" i="9"/>
  <c r="CU665" i="9"/>
  <c r="CU667" i="9"/>
  <c r="CU666" i="9"/>
  <c r="CU664" i="9"/>
  <c r="CU661" i="9"/>
  <c r="CU668" i="9"/>
  <c r="CU659" i="9"/>
  <c r="CU608" i="9"/>
  <c r="CU606" i="9"/>
  <c r="CU404" i="9"/>
  <c r="CU498" i="9"/>
  <c r="CU496" i="9"/>
  <c r="CU347" i="9"/>
  <c r="CU345" i="9"/>
  <c r="CU215" i="9"/>
  <c r="CU242" i="9"/>
  <c r="GK546" i="9"/>
  <c r="EZ546" i="9"/>
  <c r="FF546" i="9" s="1"/>
  <c r="EY546" i="9"/>
  <c r="FC546" i="9" s="1"/>
  <c r="EO546" i="9"/>
  <c r="EU546" i="9" s="1"/>
  <c r="EN546" i="9"/>
  <c r="ER546" i="9" s="1"/>
  <c r="GB546" i="9"/>
  <c r="GH546" i="9" s="1"/>
  <c r="GA546" i="9"/>
  <c r="GE546" i="9" s="1"/>
  <c r="FK546" i="9"/>
  <c r="FQ546" i="9" s="1"/>
  <c r="FJ546" i="9"/>
  <c r="FN546" i="9" s="1"/>
  <c r="GK501" i="9"/>
  <c r="EZ501" i="9"/>
  <c r="FF501" i="9" s="1"/>
  <c r="EY501" i="9"/>
  <c r="FC501" i="9" s="1"/>
  <c r="EO501" i="9"/>
  <c r="EU501" i="9" s="1"/>
  <c r="EN501" i="9"/>
  <c r="ER501" i="9" s="1"/>
  <c r="GB501" i="9"/>
  <c r="GH501" i="9" s="1"/>
  <c r="GA501" i="9"/>
  <c r="GE501" i="9" s="1"/>
  <c r="FK501" i="9"/>
  <c r="FQ501" i="9" s="1"/>
  <c r="FJ501" i="9"/>
  <c r="FN501" i="9" s="1"/>
  <c r="GK456" i="9"/>
  <c r="EZ456" i="9"/>
  <c r="FF456" i="9" s="1"/>
  <c r="EY456" i="9"/>
  <c r="FC456" i="9" s="1"/>
  <c r="EO456" i="9"/>
  <c r="EU456" i="9" s="1"/>
  <c r="EN456" i="9"/>
  <c r="ER456" i="9" s="1"/>
  <c r="GB456" i="9"/>
  <c r="GH456" i="9" s="1"/>
  <c r="GA456" i="9"/>
  <c r="GE456" i="9" s="1"/>
  <c r="FK456" i="9"/>
  <c r="FQ456" i="9" s="1"/>
  <c r="FJ456" i="9"/>
  <c r="FN456" i="9" s="1"/>
  <c r="GK409" i="9"/>
  <c r="EZ409" i="9"/>
  <c r="FF409" i="9" s="1"/>
  <c r="EY409" i="9"/>
  <c r="FC409" i="9" s="1"/>
  <c r="EO409" i="9"/>
  <c r="EU409" i="9" s="1"/>
  <c r="EN409" i="9"/>
  <c r="ER409" i="9" s="1"/>
  <c r="GB409" i="9"/>
  <c r="GH409" i="9" s="1"/>
  <c r="GA409" i="9"/>
  <c r="GE409" i="9" s="1"/>
  <c r="FK409" i="9"/>
  <c r="FQ409" i="9" s="1"/>
  <c r="FJ409" i="9"/>
  <c r="FN409" i="9" s="1"/>
  <c r="GK350" i="9"/>
  <c r="EZ350" i="9"/>
  <c r="FF350" i="9" s="1"/>
  <c r="EY350" i="9"/>
  <c r="FC350" i="9" s="1"/>
  <c r="EO350" i="9"/>
  <c r="EU350" i="9" s="1"/>
  <c r="EN350" i="9"/>
  <c r="ER350" i="9" s="1"/>
  <c r="GB350" i="9"/>
  <c r="GH350" i="9" s="1"/>
  <c r="GA350" i="9"/>
  <c r="GE350" i="9" s="1"/>
  <c r="FK350" i="9"/>
  <c r="FQ350" i="9" s="1"/>
  <c r="FJ350" i="9"/>
  <c r="FN350" i="9" s="1"/>
  <c r="GK246" i="9"/>
  <c r="EZ246" i="9"/>
  <c r="FF246" i="9" s="1"/>
  <c r="EY246" i="9"/>
  <c r="FC246" i="9" s="1"/>
  <c r="EO246" i="9"/>
  <c r="EU246" i="9" s="1"/>
  <c r="EN246" i="9"/>
  <c r="ER246" i="9" s="1"/>
  <c r="GB246" i="9"/>
  <c r="GH246" i="9" s="1"/>
  <c r="GA246" i="9"/>
  <c r="GE246" i="9" s="1"/>
  <c r="FK246" i="9"/>
  <c r="FQ246" i="9" s="1"/>
  <c r="FJ246" i="9"/>
  <c r="FN246" i="9" s="1"/>
  <c r="FG546" i="9" l="1"/>
  <c r="GI350" i="9"/>
  <c r="FG409" i="9"/>
  <c r="GI501" i="9"/>
  <c r="FG501" i="9"/>
  <c r="FR546" i="9"/>
  <c r="EV501" i="9"/>
  <c r="GI546" i="9"/>
  <c r="FU546" i="9"/>
  <c r="FX546" i="9" s="1"/>
  <c r="FG456" i="9"/>
  <c r="EV546" i="9"/>
  <c r="FU501" i="9"/>
  <c r="FX501" i="9" s="1"/>
  <c r="FR501" i="9"/>
  <c r="EV456" i="9"/>
  <c r="EV409" i="9"/>
  <c r="FU456" i="9"/>
  <c r="FX456" i="9" s="1"/>
  <c r="FR456" i="9"/>
  <c r="GI456" i="9"/>
  <c r="GI409" i="9"/>
  <c r="FU409" i="9"/>
  <c r="FX409" i="9" s="1"/>
  <c r="FR409" i="9"/>
  <c r="FG350" i="9"/>
  <c r="FG246" i="9"/>
  <c r="GI246" i="9"/>
  <c r="EV246" i="9"/>
  <c r="EV350" i="9"/>
  <c r="FU350" i="9"/>
  <c r="FX350" i="9" s="1"/>
  <c r="FR350" i="9"/>
  <c r="FU246" i="9"/>
  <c r="FX246" i="9" s="1"/>
  <c r="FR246" i="9"/>
  <c r="BG690" i="9"/>
  <c r="BG689" i="9"/>
  <c r="BG685" i="9"/>
  <c r="BG684" i="9"/>
  <c r="BG680" i="9"/>
  <c r="BG676" i="9"/>
  <c r="BG675" i="9"/>
  <c r="BG674" i="9"/>
  <c r="BG673" i="9"/>
  <c r="BG605" i="9"/>
  <c r="BG602" i="9"/>
  <c r="BG585" i="9"/>
  <c r="BG584" i="9"/>
  <c r="BG583" i="9"/>
  <c r="BG582" i="9"/>
  <c r="BG575" i="9"/>
  <c r="BG573" i="9"/>
  <c r="BG572" i="9"/>
  <c r="BG570" i="9"/>
  <c r="BG569" i="9"/>
  <c r="BG568" i="9"/>
  <c r="BG323" i="9"/>
  <c r="BG313" i="9"/>
  <c r="BG312" i="9"/>
  <c r="BG311" i="9"/>
  <c r="BG310" i="9"/>
  <c r="BG296" i="9"/>
  <c r="BG299" i="9"/>
  <c r="BG298" i="9"/>
  <c r="BG290" i="9"/>
  <c r="BG289" i="9"/>
  <c r="BG287" i="9"/>
  <c r="BG286" i="9"/>
  <c r="BG285" i="9"/>
  <c r="BG284" i="9"/>
  <c r="BG283" i="9"/>
  <c r="BG279" i="9"/>
  <c r="BG275" i="9"/>
  <c r="BG271" i="9"/>
  <c r="BG267" i="9"/>
  <c r="BG266" i="9"/>
  <c r="BG265" i="9"/>
  <c r="BG264" i="9"/>
  <c r="BG263" i="9"/>
  <c r="BG161" i="9"/>
  <c r="BG158" i="9"/>
  <c r="BG152" i="9"/>
  <c r="BG148" i="9"/>
  <c r="BG144" i="9"/>
  <c r="BG143" i="9"/>
  <c r="BG142" i="9"/>
  <c r="BG141" i="9"/>
  <c r="BG140" i="9"/>
  <c r="BG139" i="9"/>
  <c r="BG138" i="9"/>
  <c r="BG136" i="9"/>
  <c r="BG111" i="9"/>
  <c r="BG106" i="9"/>
  <c r="BG104" i="9"/>
  <c r="BG103" i="9"/>
  <c r="BG102" i="9"/>
  <c r="BG101" i="9"/>
  <c r="BI8" i="9"/>
  <c r="BH8" i="9"/>
  <c r="BG8" i="9"/>
  <c r="BF8" i="9"/>
  <c r="BE8" i="9"/>
  <c r="BD8" i="9"/>
  <c r="BC8" i="9"/>
  <c r="BB8" i="9"/>
  <c r="BA8" i="9"/>
  <c r="AZ8" i="9"/>
  <c r="AY8" i="9"/>
  <c r="AX8" i="9"/>
  <c r="AW8" i="9"/>
  <c r="AV8" i="9"/>
  <c r="AU8" i="9"/>
  <c r="AT8" i="9"/>
  <c r="AS8" i="9"/>
  <c r="AR8" i="9"/>
  <c r="AQ8" i="9"/>
  <c r="CU627" i="9" l="1"/>
  <c r="CU86" i="9"/>
  <c r="CU319" i="9"/>
  <c r="CU671" i="9"/>
  <c r="CU471" i="9"/>
  <c r="CU561" i="9"/>
  <c r="CU365" i="9"/>
  <c r="CU424" i="9"/>
  <c r="CU87" i="9"/>
  <c r="CU320" i="9"/>
  <c r="CU235" i="9"/>
  <c r="CU362" i="9"/>
  <c r="CU418" i="9"/>
  <c r="CU467" i="9"/>
  <c r="CU249" i="9"/>
  <c r="CU255" i="9"/>
  <c r="CU223" i="9"/>
  <c r="CU555" i="9"/>
  <c r="CU463" i="9"/>
  <c r="CU228" i="9"/>
  <c r="CU617" i="9"/>
  <c r="CU464" i="9"/>
  <c r="CU549" i="9"/>
  <c r="CU510" i="9"/>
  <c r="CU361" i="9"/>
  <c r="CU252" i="9"/>
  <c r="CU254" i="9"/>
  <c r="CU356" i="9"/>
  <c r="CU557" i="9"/>
  <c r="CU257" i="9"/>
  <c r="CU353" i="9"/>
  <c r="CU504" i="9"/>
  <c r="CU556" i="9"/>
  <c r="CU419" i="9"/>
  <c r="CU551" i="9"/>
  <c r="CU230" i="9"/>
  <c r="CU359" i="9"/>
  <c r="CU622" i="9"/>
  <c r="CU459" i="9"/>
  <c r="CU416" i="9"/>
  <c r="CU232" i="9"/>
  <c r="CU509" i="9"/>
  <c r="CU468" i="9"/>
  <c r="CU414" i="9"/>
  <c r="CU621" i="9"/>
  <c r="CU412" i="9"/>
  <c r="CU616" i="9"/>
  <c r="CU511" i="9"/>
  <c r="CU558" i="9"/>
  <c r="CU360" i="9"/>
  <c r="CU552" i="9"/>
  <c r="CU465" i="9"/>
  <c r="CU466" i="9"/>
  <c r="CU231" i="9"/>
  <c r="CU618" i="9"/>
  <c r="CU253" i="9"/>
  <c r="CU461" i="9"/>
  <c r="CU506" i="9"/>
  <c r="CU251" i="9"/>
  <c r="CU357" i="9"/>
  <c r="CU553" i="9"/>
  <c r="CU229" i="9"/>
  <c r="CU225" i="9"/>
  <c r="CU415" i="9"/>
  <c r="CU620" i="9"/>
  <c r="CU462" i="9"/>
  <c r="CU614" i="9"/>
  <c r="CU512" i="9"/>
  <c r="CU256" i="9"/>
  <c r="CU227" i="9"/>
  <c r="CU508" i="9"/>
  <c r="CU420" i="9"/>
  <c r="CU417" i="9"/>
  <c r="CU421" i="9"/>
  <c r="CU619" i="9"/>
  <c r="CU513" i="9"/>
  <c r="CU226" i="9"/>
  <c r="CU355" i="9"/>
  <c r="CU258" i="9"/>
  <c r="CU554" i="9"/>
  <c r="CU507" i="9"/>
  <c r="CU358" i="9"/>
  <c r="CU623" i="9"/>
  <c r="BG459" i="9"/>
  <c r="BG239" i="9"/>
  <c r="BG314" i="9"/>
  <c r="BG288" i="9"/>
  <c r="BG586" i="9"/>
  <c r="BG601" i="9"/>
  <c r="BG504" i="9"/>
  <c r="BG137" i="9"/>
  <c r="BG297" i="9"/>
  <c r="BG549" i="9"/>
  <c r="BG353" i="9"/>
  <c r="BG412" i="9"/>
  <c r="BG576" i="9"/>
  <c r="BG215" i="9"/>
  <c r="BG262" i="9"/>
  <c r="BG614" i="9"/>
  <c r="BG571" i="9"/>
  <c r="BG309" i="9" l="1"/>
  <c r="BG182" i="9"/>
  <c r="BG366" i="9"/>
  <c r="BG293" i="9"/>
  <c r="BG88" i="9"/>
  <c r="BG672" i="9"/>
  <c r="BG683" i="9"/>
  <c r="BG581" i="9"/>
  <c r="BG100" i="9"/>
  <c r="BG282" i="9"/>
  <c r="BG270" i="9"/>
  <c r="BG567" i="9"/>
  <c r="BG292" i="9" l="1"/>
  <c r="BG478" i="9" l="1"/>
  <c r="BG523" i="9"/>
  <c r="BG157" i="9"/>
  <c r="BG156" i="9" l="1"/>
  <c r="GK559" i="9"/>
  <c r="EO559" i="9"/>
  <c r="EU559" i="9" s="1"/>
  <c r="EN559" i="9"/>
  <c r="ER559" i="9" s="1"/>
  <c r="GB559" i="9"/>
  <c r="GH559" i="9" s="1"/>
  <c r="GA559" i="9"/>
  <c r="GE559" i="9" s="1"/>
  <c r="FK559" i="9"/>
  <c r="FQ559" i="9" s="1"/>
  <c r="FJ559" i="9"/>
  <c r="FN559" i="9" s="1"/>
  <c r="EZ559" i="9"/>
  <c r="FF559" i="9" s="1"/>
  <c r="EY559" i="9"/>
  <c r="FC559" i="9" s="1"/>
  <c r="GK558" i="9"/>
  <c r="EO558" i="9"/>
  <c r="EU558" i="9" s="1"/>
  <c r="EN558" i="9"/>
  <c r="ER558" i="9" s="1"/>
  <c r="GB558" i="9"/>
  <c r="GH558" i="9" s="1"/>
  <c r="GA558" i="9"/>
  <c r="GE558" i="9" s="1"/>
  <c r="FK558" i="9"/>
  <c r="FQ558" i="9" s="1"/>
  <c r="FJ558" i="9"/>
  <c r="FN558" i="9" s="1"/>
  <c r="EZ558" i="9"/>
  <c r="FF558" i="9" s="1"/>
  <c r="EY558" i="9"/>
  <c r="FC558" i="9" s="1"/>
  <c r="GK557" i="9"/>
  <c r="EO557" i="9"/>
  <c r="EU557" i="9" s="1"/>
  <c r="EN557" i="9"/>
  <c r="ER557" i="9" s="1"/>
  <c r="GB557" i="9"/>
  <c r="GH557" i="9" s="1"/>
  <c r="GA557" i="9"/>
  <c r="GE557" i="9" s="1"/>
  <c r="FK557" i="9"/>
  <c r="FQ557" i="9" s="1"/>
  <c r="FJ557" i="9"/>
  <c r="FN557" i="9" s="1"/>
  <c r="EZ557" i="9"/>
  <c r="FF557" i="9" s="1"/>
  <c r="EY557" i="9"/>
  <c r="FC557" i="9" s="1"/>
  <c r="GK556" i="9"/>
  <c r="EO556" i="9"/>
  <c r="EU556" i="9" s="1"/>
  <c r="EN556" i="9"/>
  <c r="ER556" i="9" s="1"/>
  <c r="GB556" i="9"/>
  <c r="GH556" i="9" s="1"/>
  <c r="GA556" i="9"/>
  <c r="GE556" i="9" s="1"/>
  <c r="FU556" i="9"/>
  <c r="FX556" i="9" s="1"/>
  <c r="FK556" i="9"/>
  <c r="FQ556" i="9" s="1"/>
  <c r="FJ556" i="9"/>
  <c r="FN556" i="9" s="1"/>
  <c r="EZ556" i="9"/>
  <c r="FF556" i="9" s="1"/>
  <c r="EY556" i="9"/>
  <c r="FC556" i="9" s="1"/>
  <c r="GK555" i="9"/>
  <c r="EO555" i="9"/>
  <c r="EU555" i="9" s="1"/>
  <c r="EN555" i="9"/>
  <c r="ER555" i="9" s="1"/>
  <c r="GB555" i="9"/>
  <c r="GH555" i="9" s="1"/>
  <c r="GA555" i="9"/>
  <c r="GE555" i="9" s="1"/>
  <c r="FK555" i="9"/>
  <c r="FQ555" i="9" s="1"/>
  <c r="FJ555" i="9"/>
  <c r="FN555" i="9" s="1"/>
  <c r="EZ555" i="9"/>
  <c r="FF555" i="9" s="1"/>
  <c r="EY555" i="9"/>
  <c r="FC555" i="9" s="1"/>
  <c r="GK554" i="9"/>
  <c r="EO554" i="9"/>
  <c r="EU554" i="9" s="1"/>
  <c r="EN554" i="9"/>
  <c r="ER554" i="9" s="1"/>
  <c r="GB554" i="9"/>
  <c r="GH554" i="9" s="1"/>
  <c r="GA554" i="9"/>
  <c r="GE554" i="9" s="1"/>
  <c r="FU554" i="9"/>
  <c r="FX554" i="9" s="1"/>
  <c r="FK554" i="9"/>
  <c r="FQ554" i="9" s="1"/>
  <c r="FJ554" i="9"/>
  <c r="FN554" i="9" s="1"/>
  <c r="EZ554" i="9"/>
  <c r="FF554" i="9" s="1"/>
  <c r="EY554" i="9"/>
  <c r="FC554" i="9" s="1"/>
  <c r="GK553" i="9"/>
  <c r="EO553" i="9"/>
  <c r="EU553" i="9" s="1"/>
  <c r="EN553" i="9"/>
  <c r="ER553" i="9" s="1"/>
  <c r="GB553" i="9"/>
  <c r="GH553" i="9" s="1"/>
  <c r="GA553" i="9"/>
  <c r="GE553" i="9" s="1"/>
  <c r="FK553" i="9"/>
  <c r="FQ553" i="9" s="1"/>
  <c r="FJ553" i="9"/>
  <c r="FN553" i="9" s="1"/>
  <c r="EZ553" i="9"/>
  <c r="FF553" i="9" s="1"/>
  <c r="EY553" i="9"/>
  <c r="FC553" i="9" s="1"/>
  <c r="GK552" i="9"/>
  <c r="EO552" i="9"/>
  <c r="EU552" i="9" s="1"/>
  <c r="EN552" i="9"/>
  <c r="ER552" i="9" s="1"/>
  <c r="GB552" i="9"/>
  <c r="GH552" i="9" s="1"/>
  <c r="GA552" i="9"/>
  <c r="GE552" i="9" s="1"/>
  <c r="FU552" i="9"/>
  <c r="FX552" i="9" s="1"/>
  <c r="FK552" i="9"/>
  <c r="FQ552" i="9" s="1"/>
  <c r="FJ552" i="9"/>
  <c r="FN552" i="9" s="1"/>
  <c r="EZ552" i="9"/>
  <c r="FF552" i="9" s="1"/>
  <c r="EY552" i="9"/>
  <c r="FC552" i="9" s="1"/>
  <c r="GK551" i="9"/>
  <c r="EO551" i="9"/>
  <c r="EU551" i="9" s="1"/>
  <c r="EN551" i="9"/>
  <c r="ER551" i="9" s="1"/>
  <c r="GB551" i="9"/>
  <c r="GH551" i="9" s="1"/>
  <c r="GA551" i="9"/>
  <c r="GE551" i="9" s="1"/>
  <c r="FK551" i="9"/>
  <c r="FQ551" i="9" s="1"/>
  <c r="FJ551" i="9"/>
  <c r="FN551" i="9" s="1"/>
  <c r="EZ551" i="9"/>
  <c r="FF551" i="9" s="1"/>
  <c r="EY551" i="9"/>
  <c r="FC551" i="9" s="1"/>
  <c r="GK550" i="9"/>
  <c r="EO550" i="9"/>
  <c r="EU550" i="9" s="1"/>
  <c r="EN550" i="9"/>
  <c r="ER550" i="9" s="1"/>
  <c r="GB550" i="9"/>
  <c r="GH550" i="9" s="1"/>
  <c r="GA550" i="9"/>
  <c r="GE550" i="9" s="1"/>
  <c r="FK550" i="9"/>
  <c r="FQ550" i="9" s="1"/>
  <c r="FJ550" i="9"/>
  <c r="FN550" i="9" s="1"/>
  <c r="EZ550" i="9"/>
  <c r="FF550" i="9" s="1"/>
  <c r="EY550" i="9"/>
  <c r="FC550" i="9" s="1"/>
  <c r="GK549" i="9"/>
  <c r="GB549" i="9"/>
  <c r="GH549" i="9" s="1"/>
  <c r="GA549" i="9"/>
  <c r="GE549" i="9" s="1"/>
  <c r="FK549" i="9"/>
  <c r="FQ549" i="9" s="1"/>
  <c r="FJ549" i="9"/>
  <c r="FN549" i="9" s="1"/>
  <c r="EZ549" i="9"/>
  <c r="FF549" i="9" s="1"/>
  <c r="EY549" i="9"/>
  <c r="FC549" i="9" s="1"/>
  <c r="EO549" i="9"/>
  <c r="EU549" i="9" s="1"/>
  <c r="GK548" i="9"/>
  <c r="EO548" i="9"/>
  <c r="EU548" i="9" s="1"/>
  <c r="GB548" i="9"/>
  <c r="GH548" i="9" s="1"/>
  <c r="GA548" i="9"/>
  <c r="GE548" i="9" s="1"/>
  <c r="FU548" i="9"/>
  <c r="FX548" i="9" s="1"/>
  <c r="FK548" i="9"/>
  <c r="FQ548" i="9" s="1"/>
  <c r="FJ548" i="9"/>
  <c r="FN548" i="9" s="1"/>
  <c r="EZ548" i="9"/>
  <c r="FF548" i="9" s="1"/>
  <c r="EY548" i="9"/>
  <c r="FC548" i="9" s="1"/>
  <c r="EN548" i="9"/>
  <c r="ER548" i="9" s="1"/>
  <c r="GK547" i="9"/>
  <c r="EO547" i="9"/>
  <c r="EU547" i="9" s="1"/>
  <c r="GB547" i="9"/>
  <c r="GH547" i="9" s="1"/>
  <c r="GA547" i="9"/>
  <c r="GE547" i="9" s="1"/>
  <c r="FU547" i="9"/>
  <c r="FX547" i="9" s="1"/>
  <c r="FK547" i="9"/>
  <c r="FQ547" i="9" s="1"/>
  <c r="FJ547" i="9"/>
  <c r="FN547" i="9" s="1"/>
  <c r="EZ547" i="9"/>
  <c r="FF547" i="9" s="1"/>
  <c r="EY547" i="9"/>
  <c r="FC547" i="9" s="1"/>
  <c r="EN547" i="9"/>
  <c r="ER547" i="9" s="1"/>
  <c r="GK544" i="9"/>
  <c r="EO544" i="9"/>
  <c r="EU544" i="9" s="1"/>
  <c r="GB544" i="9"/>
  <c r="GH544" i="9" s="1"/>
  <c r="GA544" i="9"/>
  <c r="GE544" i="9" s="1"/>
  <c r="FU544" i="9"/>
  <c r="FX544" i="9" s="1"/>
  <c r="FK544" i="9"/>
  <c r="FQ544" i="9" s="1"/>
  <c r="FJ544" i="9"/>
  <c r="FN544" i="9" s="1"/>
  <c r="EZ544" i="9"/>
  <c r="FF544" i="9" s="1"/>
  <c r="EY544" i="9"/>
  <c r="FC544" i="9" s="1"/>
  <c r="EN544" i="9"/>
  <c r="ER544" i="9" s="1"/>
  <c r="GK543" i="9"/>
  <c r="EO543" i="9"/>
  <c r="EU543" i="9" s="1"/>
  <c r="GB543" i="9"/>
  <c r="GH543" i="9" s="1"/>
  <c r="GA543" i="9"/>
  <c r="GE543" i="9" s="1"/>
  <c r="FU543" i="9"/>
  <c r="FX543" i="9" s="1"/>
  <c r="FK543" i="9"/>
  <c r="FQ543" i="9" s="1"/>
  <c r="FJ543" i="9"/>
  <c r="FN543" i="9" s="1"/>
  <c r="EZ543" i="9"/>
  <c r="FF543" i="9" s="1"/>
  <c r="EY543" i="9"/>
  <c r="FC543" i="9" s="1"/>
  <c r="EN543" i="9"/>
  <c r="ER543" i="9" s="1"/>
  <c r="GK542" i="9"/>
  <c r="EO542" i="9"/>
  <c r="EU542" i="9" s="1"/>
  <c r="GB542" i="9"/>
  <c r="GH542" i="9" s="1"/>
  <c r="GA542" i="9"/>
  <c r="GE542" i="9" s="1"/>
  <c r="FU542" i="9"/>
  <c r="FX542" i="9" s="1"/>
  <c r="FK542" i="9"/>
  <c r="FQ542" i="9" s="1"/>
  <c r="FJ542" i="9"/>
  <c r="FN542" i="9" s="1"/>
  <c r="EZ542" i="9"/>
  <c r="FF542" i="9" s="1"/>
  <c r="EY542" i="9"/>
  <c r="FC542" i="9" s="1"/>
  <c r="GK541" i="9"/>
  <c r="GB541" i="9"/>
  <c r="GH541" i="9" s="1"/>
  <c r="GA541" i="9"/>
  <c r="GE541" i="9" s="1"/>
  <c r="FK541" i="9"/>
  <c r="FQ541" i="9" s="1"/>
  <c r="FJ541" i="9"/>
  <c r="FN541" i="9" s="1"/>
  <c r="EZ541" i="9"/>
  <c r="FF541" i="9" s="1"/>
  <c r="EY541" i="9"/>
  <c r="FC541" i="9" s="1"/>
  <c r="EO541" i="9"/>
  <c r="EU541" i="9" s="1"/>
  <c r="GK514" i="9"/>
  <c r="EO514" i="9"/>
  <c r="EU514" i="9" s="1"/>
  <c r="EN514" i="9"/>
  <c r="ER514" i="9" s="1"/>
  <c r="GB514" i="9"/>
  <c r="GH514" i="9" s="1"/>
  <c r="GA514" i="9"/>
  <c r="GE514" i="9" s="1"/>
  <c r="FK514" i="9"/>
  <c r="FQ514" i="9" s="1"/>
  <c r="FJ514" i="9"/>
  <c r="FN514" i="9" s="1"/>
  <c r="EZ514" i="9"/>
  <c r="FF514" i="9" s="1"/>
  <c r="EY514" i="9"/>
  <c r="FC514" i="9" s="1"/>
  <c r="GK513" i="9"/>
  <c r="EO513" i="9"/>
  <c r="EU513" i="9" s="1"/>
  <c r="EN513" i="9"/>
  <c r="ER513" i="9" s="1"/>
  <c r="GB513" i="9"/>
  <c r="GH513" i="9" s="1"/>
  <c r="GA513" i="9"/>
  <c r="GE513" i="9" s="1"/>
  <c r="FK513" i="9"/>
  <c r="FQ513" i="9" s="1"/>
  <c r="FJ513" i="9"/>
  <c r="FN513" i="9" s="1"/>
  <c r="EZ513" i="9"/>
  <c r="FF513" i="9" s="1"/>
  <c r="EY513" i="9"/>
  <c r="FC513" i="9" s="1"/>
  <c r="GK512" i="9"/>
  <c r="EO512" i="9"/>
  <c r="EU512" i="9" s="1"/>
  <c r="EN512" i="9"/>
  <c r="ER512" i="9" s="1"/>
  <c r="GB512" i="9"/>
  <c r="GH512" i="9" s="1"/>
  <c r="GA512" i="9"/>
  <c r="GE512" i="9" s="1"/>
  <c r="FK512" i="9"/>
  <c r="FQ512" i="9" s="1"/>
  <c r="FJ512" i="9"/>
  <c r="FN512" i="9" s="1"/>
  <c r="EZ512" i="9"/>
  <c r="FF512" i="9" s="1"/>
  <c r="EY512" i="9"/>
  <c r="FC512" i="9" s="1"/>
  <c r="GK511" i="9"/>
  <c r="EO511" i="9"/>
  <c r="EU511" i="9" s="1"/>
  <c r="EN511" i="9"/>
  <c r="ER511" i="9" s="1"/>
  <c r="GB511" i="9"/>
  <c r="GH511" i="9" s="1"/>
  <c r="GA511" i="9"/>
  <c r="GE511" i="9" s="1"/>
  <c r="FK511" i="9"/>
  <c r="FQ511" i="9" s="1"/>
  <c r="FJ511" i="9"/>
  <c r="FN511" i="9" s="1"/>
  <c r="EZ511" i="9"/>
  <c r="FF511" i="9" s="1"/>
  <c r="EY511" i="9"/>
  <c r="FC511" i="9" s="1"/>
  <c r="GK510" i="9"/>
  <c r="EO510" i="9"/>
  <c r="EU510" i="9" s="1"/>
  <c r="EN510" i="9"/>
  <c r="ER510" i="9" s="1"/>
  <c r="GB510" i="9"/>
  <c r="GH510" i="9" s="1"/>
  <c r="GA510" i="9"/>
  <c r="GE510" i="9" s="1"/>
  <c r="FK510" i="9"/>
  <c r="FQ510" i="9" s="1"/>
  <c r="FJ510" i="9"/>
  <c r="FN510" i="9" s="1"/>
  <c r="EZ510" i="9"/>
  <c r="FF510" i="9" s="1"/>
  <c r="EY510" i="9"/>
  <c r="FC510" i="9" s="1"/>
  <c r="GK509" i="9"/>
  <c r="EO509" i="9"/>
  <c r="EU509" i="9" s="1"/>
  <c r="EN509" i="9"/>
  <c r="ER509" i="9" s="1"/>
  <c r="GB509" i="9"/>
  <c r="GH509" i="9" s="1"/>
  <c r="GA509" i="9"/>
  <c r="GE509" i="9" s="1"/>
  <c r="FK509" i="9"/>
  <c r="FQ509" i="9" s="1"/>
  <c r="FJ509" i="9"/>
  <c r="FN509" i="9" s="1"/>
  <c r="EZ509" i="9"/>
  <c r="FF509" i="9" s="1"/>
  <c r="EY509" i="9"/>
  <c r="FC509" i="9" s="1"/>
  <c r="GK508" i="9"/>
  <c r="EO508" i="9"/>
  <c r="EU508" i="9" s="1"/>
  <c r="EN508" i="9"/>
  <c r="ER508" i="9" s="1"/>
  <c r="GB508" i="9"/>
  <c r="GH508" i="9" s="1"/>
  <c r="GA508" i="9"/>
  <c r="GE508" i="9" s="1"/>
  <c r="FK508" i="9"/>
  <c r="FQ508" i="9" s="1"/>
  <c r="FJ508" i="9"/>
  <c r="FN508" i="9" s="1"/>
  <c r="EZ508" i="9"/>
  <c r="FF508" i="9" s="1"/>
  <c r="EY508" i="9"/>
  <c r="FC508" i="9" s="1"/>
  <c r="GK507" i="9"/>
  <c r="EO507" i="9"/>
  <c r="EU507" i="9" s="1"/>
  <c r="EN507" i="9"/>
  <c r="ER507" i="9" s="1"/>
  <c r="GB507" i="9"/>
  <c r="GH507" i="9" s="1"/>
  <c r="GA507" i="9"/>
  <c r="GE507" i="9" s="1"/>
  <c r="FK507" i="9"/>
  <c r="FQ507" i="9" s="1"/>
  <c r="FJ507" i="9"/>
  <c r="FN507" i="9" s="1"/>
  <c r="EZ507" i="9"/>
  <c r="FF507" i="9" s="1"/>
  <c r="EY507" i="9"/>
  <c r="FC507" i="9" s="1"/>
  <c r="GK506" i="9"/>
  <c r="EO506" i="9"/>
  <c r="EU506" i="9" s="1"/>
  <c r="EN506" i="9"/>
  <c r="ER506" i="9" s="1"/>
  <c r="GB506" i="9"/>
  <c r="GH506" i="9" s="1"/>
  <c r="GA506" i="9"/>
  <c r="GE506" i="9" s="1"/>
  <c r="FK506" i="9"/>
  <c r="FQ506" i="9" s="1"/>
  <c r="FJ506" i="9"/>
  <c r="FN506" i="9" s="1"/>
  <c r="EZ506" i="9"/>
  <c r="FF506" i="9" s="1"/>
  <c r="EY506" i="9"/>
  <c r="FC506" i="9" s="1"/>
  <c r="GK505" i="9"/>
  <c r="EO505" i="9"/>
  <c r="EU505" i="9" s="1"/>
  <c r="EN505" i="9"/>
  <c r="ER505" i="9" s="1"/>
  <c r="GB505" i="9"/>
  <c r="GH505" i="9" s="1"/>
  <c r="GA505" i="9"/>
  <c r="GE505" i="9" s="1"/>
  <c r="FK505" i="9"/>
  <c r="FQ505" i="9" s="1"/>
  <c r="FJ505" i="9"/>
  <c r="FN505" i="9" s="1"/>
  <c r="EZ505" i="9"/>
  <c r="FF505" i="9" s="1"/>
  <c r="EY505" i="9"/>
  <c r="FC505" i="9" s="1"/>
  <c r="GK504" i="9"/>
  <c r="GB504" i="9"/>
  <c r="GH504" i="9" s="1"/>
  <c r="GA504" i="9"/>
  <c r="GE504" i="9" s="1"/>
  <c r="FK504" i="9"/>
  <c r="FQ504" i="9" s="1"/>
  <c r="FJ504" i="9"/>
  <c r="FN504" i="9" s="1"/>
  <c r="EZ504" i="9"/>
  <c r="FF504" i="9" s="1"/>
  <c r="EY504" i="9"/>
  <c r="FC504" i="9" s="1"/>
  <c r="EO504" i="9"/>
  <c r="EU504" i="9" s="1"/>
  <c r="EN504" i="9"/>
  <c r="ER504" i="9" s="1"/>
  <c r="GK503" i="9"/>
  <c r="EO503" i="9"/>
  <c r="EU503" i="9" s="1"/>
  <c r="GB503" i="9"/>
  <c r="GH503" i="9" s="1"/>
  <c r="GA503" i="9"/>
  <c r="GE503" i="9" s="1"/>
  <c r="FK503" i="9"/>
  <c r="FQ503" i="9" s="1"/>
  <c r="FJ503" i="9"/>
  <c r="FN503" i="9" s="1"/>
  <c r="EZ503" i="9"/>
  <c r="FF503" i="9" s="1"/>
  <c r="EY503" i="9"/>
  <c r="FC503" i="9" s="1"/>
  <c r="EN503" i="9"/>
  <c r="ER503" i="9" s="1"/>
  <c r="GK502" i="9"/>
  <c r="EO502" i="9"/>
  <c r="EU502" i="9" s="1"/>
  <c r="GB502" i="9"/>
  <c r="GH502" i="9" s="1"/>
  <c r="GA502" i="9"/>
  <c r="GE502" i="9" s="1"/>
  <c r="FK502" i="9"/>
  <c r="FQ502" i="9" s="1"/>
  <c r="FJ502" i="9"/>
  <c r="FN502" i="9" s="1"/>
  <c r="EZ502" i="9"/>
  <c r="FF502" i="9" s="1"/>
  <c r="EY502" i="9"/>
  <c r="FC502" i="9" s="1"/>
  <c r="EN502" i="9"/>
  <c r="ER502" i="9" s="1"/>
  <c r="GK499" i="9"/>
  <c r="EO499" i="9"/>
  <c r="EU499" i="9" s="1"/>
  <c r="GB499" i="9"/>
  <c r="GH499" i="9" s="1"/>
  <c r="GA499" i="9"/>
  <c r="GE499" i="9" s="1"/>
  <c r="FU499" i="9"/>
  <c r="FX499" i="9" s="1"/>
  <c r="FK499" i="9"/>
  <c r="FQ499" i="9" s="1"/>
  <c r="FJ499" i="9"/>
  <c r="FN499" i="9" s="1"/>
  <c r="EZ499" i="9"/>
  <c r="FF499" i="9" s="1"/>
  <c r="EY499" i="9"/>
  <c r="FC499" i="9" s="1"/>
  <c r="EN499" i="9"/>
  <c r="ER499" i="9" s="1"/>
  <c r="GK498" i="9"/>
  <c r="EO498" i="9"/>
  <c r="EU498" i="9" s="1"/>
  <c r="GB498" i="9"/>
  <c r="GH498" i="9" s="1"/>
  <c r="GA498" i="9"/>
  <c r="GE498" i="9" s="1"/>
  <c r="FU498" i="9"/>
  <c r="FX498" i="9" s="1"/>
  <c r="FK498" i="9"/>
  <c r="FQ498" i="9" s="1"/>
  <c r="FJ498" i="9"/>
  <c r="FN498" i="9" s="1"/>
  <c r="EZ498" i="9"/>
  <c r="FF498" i="9" s="1"/>
  <c r="EY498" i="9"/>
  <c r="FC498" i="9" s="1"/>
  <c r="EN498" i="9"/>
  <c r="ER498" i="9" s="1"/>
  <c r="GK497" i="9"/>
  <c r="EO497" i="9"/>
  <c r="EU497" i="9" s="1"/>
  <c r="GB497" i="9"/>
  <c r="GH497" i="9" s="1"/>
  <c r="GA497" i="9"/>
  <c r="GE497" i="9" s="1"/>
  <c r="FK497" i="9"/>
  <c r="FQ497" i="9" s="1"/>
  <c r="FJ497" i="9"/>
  <c r="FN497" i="9" s="1"/>
  <c r="EZ497" i="9"/>
  <c r="FF497" i="9" s="1"/>
  <c r="EY497" i="9"/>
  <c r="FC497" i="9" s="1"/>
  <c r="EN497" i="9"/>
  <c r="ER497" i="9" s="1"/>
  <c r="GK496" i="9"/>
  <c r="GB496" i="9"/>
  <c r="GH496" i="9" s="1"/>
  <c r="GA496" i="9"/>
  <c r="GE496" i="9" s="1"/>
  <c r="FU496" i="9"/>
  <c r="FX496" i="9" s="1"/>
  <c r="FK496" i="9"/>
  <c r="FQ496" i="9" s="1"/>
  <c r="FJ496" i="9"/>
  <c r="FN496" i="9" s="1"/>
  <c r="EZ496" i="9"/>
  <c r="FF496" i="9" s="1"/>
  <c r="EY496" i="9"/>
  <c r="FC496" i="9" s="1"/>
  <c r="GK469" i="9"/>
  <c r="EO469" i="9"/>
  <c r="EU469" i="9" s="1"/>
  <c r="EN469" i="9"/>
  <c r="ER469" i="9" s="1"/>
  <c r="GB469" i="9"/>
  <c r="GH469" i="9" s="1"/>
  <c r="GA469" i="9"/>
  <c r="GE469" i="9" s="1"/>
  <c r="FK469" i="9"/>
  <c r="FQ469" i="9" s="1"/>
  <c r="FJ469" i="9"/>
  <c r="FN469" i="9" s="1"/>
  <c r="EZ469" i="9"/>
  <c r="FF469" i="9" s="1"/>
  <c r="EY469" i="9"/>
  <c r="FC469" i="9" s="1"/>
  <c r="GK468" i="9"/>
  <c r="EO468" i="9"/>
  <c r="EU468" i="9" s="1"/>
  <c r="EN468" i="9"/>
  <c r="ER468" i="9" s="1"/>
  <c r="GB468" i="9"/>
  <c r="GH468" i="9" s="1"/>
  <c r="GA468" i="9"/>
  <c r="GE468" i="9" s="1"/>
  <c r="FK468" i="9"/>
  <c r="FQ468" i="9" s="1"/>
  <c r="FJ468" i="9"/>
  <c r="FN468" i="9" s="1"/>
  <c r="EZ468" i="9"/>
  <c r="FF468" i="9" s="1"/>
  <c r="EY468" i="9"/>
  <c r="FC468" i="9" s="1"/>
  <c r="GK467" i="9"/>
  <c r="EO467" i="9"/>
  <c r="EU467" i="9" s="1"/>
  <c r="EN467" i="9"/>
  <c r="ER467" i="9" s="1"/>
  <c r="GB467" i="9"/>
  <c r="GH467" i="9" s="1"/>
  <c r="GA467" i="9"/>
  <c r="GE467" i="9" s="1"/>
  <c r="FK467" i="9"/>
  <c r="FQ467" i="9" s="1"/>
  <c r="FJ467" i="9"/>
  <c r="FN467" i="9" s="1"/>
  <c r="EZ467" i="9"/>
  <c r="FF467" i="9" s="1"/>
  <c r="EY467" i="9"/>
  <c r="FC467" i="9" s="1"/>
  <c r="GK466" i="9"/>
  <c r="EO466" i="9"/>
  <c r="EU466" i="9" s="1"/>
  <c r="EN466" i="9"/>
  <c r="ER466" i="9" s="1"/>
  <c r="GB466" i="9"/>
  <c r="GH466" i="9" s="1"/>
  <c r="GA466" i="9"/>
  <c r="GE466" i="9" s="1"/>
  <c r="FK466" i="9"/>
  <c r="FQ466" i="9" s="1"/>
  <c r="FJ466" i="9"/>
  <c r="FN466" i="9" s="1"/>
  <c r="EZ466" i="9"/>
  <c r="FF466" i="9" s="1"/>
  <c r="EY466" i="9"/>
  <c r="FC466" i="9" s="1"/>
  <c r="GK465" i="9"/>
  <c r="EO465" i="9"/>
  <c r="EU465" i="9" s="1"/>
  <c r="EN465" i="9"/>
  <c r="ER465" i="9" s="1"/>
  <c r="GB465" i="9"/>
  <c r="GH465" i="9" s="1"/>
  <c r="GA465" i="9"/>
  <c r="GE465" i="9" s="1"/>
  <c r="FK465" i="9"/>
  <c r="FQ465" i="9" s="1"/>
  <c r="FJ465" i="9"/>
  <c r="FN465" i="9" s="1"/>
  <c r="EZ465" i="9"/>
  <c r="FF465" i="9" s="1"/>
  <c r="EY465" i="9"/>
  <c r="FC465" i="9" s="1"/>
  <c r="GK464" i="9"/>
  <c r="EO464" i="9"/>
  <c r="EU464" i="9" s="1"/>
  <c r="EN464" i="9"/>
  <c r="ER464" i="9" s="1"/>
  <c r="GB464" i="9"/>
  <c r="GH464" i="9" s="1"/>
  <c r="GA464" i="9"/>
  <c r="GE464" i="9" s="1"/>
  <c r="FU464" i="9"/>
  <c r="FX464" i="9" s="1"/>
  <c r="FK464" i="9"/>
  <c r="FQ464" i="9" s="1"/>
  <c r="FJ464" i="9"/>
  <c r="FN464" i="9" s="1"/>
  <c r="EZ464" i="9"/>
  <c r="FF464" i="9" s="1"/>
  <c r="EY464" i="9"/>
  <c r="FC464" i="9" s="1"/>
  <c r="GK463" i="9"/>
  <c r="EO463" i="9"/>
  <c r="EU463" i="9" s="1"/>
  <c r="EN463" i="9"/>
  <c r="ER463" i="9" s="1"/>
  <c r="GB463" i="9"/>
  <c r="GH463" i="9" s="1"/>
  <c r="GA463" i="9"/>
  <c r="GE463" i="9" s="1"/>
  <c r="FK463" i="9"/>
  <c r="FQ463" i="9" s="1"/>
  <c r="FJ463" i="9"/>
  <c r="FN463" i="9" s="1"/>
  <c r="EZ463" i="9"/>
  <c r="FF463" i="9" s="1"/>
  <c r="EY463" i="9"/>
  <c r="FC463" i="9" s="1"/>
  <c r="GK462" i="9"/>
  <c r="EO462" i="9"/>
  <c r="EU462" i="9" s="1"/>
  <c r="EN462" i="9"/>
  <c r="ER462" i="9" s="1"/>
  <c r="GB462" i="9"/>
  <c r="GH462" i="9" s="1"/>
  <c r="GA462" i="9"/>
  <c r="GE462" i="9" s="1"/>
  <c r="FK462" i="9"/>
  <c r="FQ462" i="9" s="1"/>
  <c r="FJ462" i="9"/>
  <c r="FN462" i="9" s="1"/>
  <c r="EZ462" i="9"/>
  <c r="FF462" i="9" s="1"/>
  <c r="EY462" i="9"/>
  <c r="FC462" i="9" s="1"/>
  <c r="GK461" i="9"/>
  <c r="EO461" i="9"/>
  <c r="EU461" i="9" s="1"/>
  <c r="EN461" i="9"/>
  <c r="ER461" i="9" s="1"/>
  <c r="GB461" i="9"/>
  <c r="GH461" i="9" s="1"/>
  <c r="GA461" i="9"/>
  <c r="GE461" i="9" s="1"/>
  <c r="FU461" i="9"/>
  <c r="FX461" i="9" s="1"/>
  <c r="FK461" i="9"/>
  <c r="FQ461" i="9" s="1"/>
  <c r="FJ461" i="9"/>
  <c r="FN461" i="9" s="1"/>
  <c r="EZ461" i="9"/>
  <c r="FF461" i="9" s="1"/>
  <c r="EY461" i="9"/>
  <c r="FC461" i="9" s="1"/>
  <c r="GK460" i="9"/>
  <c r="EO460" i="9"/>
  <c r="EU460" i="9" s="1"/>
  <c r="EN460" i="9"/>
  <c r="ER460" i="9" s="1"/>
  <c r="GB460" i="9"/>
  <c r="GH460" i="9" s="1"/>
  <c r="GA460" i="9"/>
  <c r="GE460" i="9" s="1"/>
  <c r="FU460" i="9"/>
  <c r="FX460" i="9" s="1"/>
  <c r="FK460" i="9"/>
  <c r="FQ460" i="9" s="1"/>
  <c r="FJ460" i="9"/>
  <c r="FN460" i="9" s="1"/>
  <c r="EZ460" i="9"/>
  <c r="FF460" i="9" s="1"/>
  <c r="EY460" i="9"/>
  <c r="FC460" i="9" s="1"/>
  <c r="GK459" i="9"/>
  <c r="GB459" i="9"/>
  <c r="GH459" i="9" s="1"/>
  <c r="GA459" i="9"/>
  <c r="GE459" i="9" s="1"/>
  <c r="FK459" i="9"/>
  <c r="FQ459" i="9" s="1"/>
  <c r="FJ459" i="9"/>
  <c r="FN459" i="9" s="1"/>
  <c r="EZ459" i="9"/>
  <c r="FF459" i="9" s="1"/>
  <c r="EY459" i="9"/>
  <c r="FC459" i="9" s="1"/>
  <c r="EO459" i="9"/>
  <c r="EU459" i="9" s="1"/>
  <c r="GK458" i="9"/>
  <c r="EO458" i="9"/>
  <c r="EU458" i="9" s="1"/>
  <c r="GB458" i="9"/>
  <c r="GH458" i="9" s="1"/>
  <c r="GA458" i="9"/>
  <c r="GE458" i="9" s="1"/>
  <c r="FU458" i="9"/>
  <c r="FX458" i="9" s="1"/>
  <c r="FK458" i="9"/>
  <c r="FQ458" i="9" s="1"/>
  <c r="FJ458" i="9"/>
  <c r="FN458" i="9" s="1"/>
  <c r="EZ458" i="9"/>
  <c r="FF458" i="9" s="1"/>
  <c r="EY458" i="9"/>
  <c r="FC458" i="9" s="1"/>
  <c r="EN458" i="9"/>
  <c r="ER458" i="9" s="1"/>
  <c r="GK457" i="9"/>
  <c r="EO457" i="9"/>
  <c r="EU457" i="9" s="1"/>
  <c r="GB457" i="9"/>
  <c r="GH457" i="9" s="1"/>
  <c r="GA457" i="9"/>
  <c r="GE457" i="9" s="1"/>
  <c r="FK457" i="9"/>
  <c r="FQ457" i="9" s="1"/>
  <c r="FJ457" i="9"/>
  <c r="FN457" i="9" s="1"/>
  <c r="EZ457" i="9"/>
  <c r="FF457" i="9" s="1"/>
  <c r="EY457" i="9"/>
  <c r="FC457" i="9" s="1"/>
  <c r="EN457" i="9"/>
  <c r="ER457" i="9" s="1"/>
  <c r="GK454" i="9"/>
  <c r="EO454" i="9"/>
  <c r="EU454" i="9" s="1"/>
  <c r="GB454" i="9"/>
  <c r="GH454" i="9" s="1"/>
  <c r="GA454" i="9"/>
  <c r="GE454" i="9" s="1"/>
  <c r="FK454" i="9"/>
  <c r="FQ454" i="9" s="1"/>
  <c r="FJ454" i="9"/>
  <c r="FN454" i="9" s="1"/>
  <c r="EZ454" i="9"/>
  <c r="FF454" i="9" s="1"/>
  <c r="EY454" i="9"/>
  <c r="FC454" i="9" s="1"/>
  <c r="EN454" i="9"/>
  <c r="ER454" i="9" s="1"/>
  <c r="GK453" i="9"/>
  <c r="EO453" i="9"/>
  <c r="EU453" i="9" s="1"/>
  <c r="GB453" i="9"/>
  <c r="GH453" i="9" s="1"/>
  <c r="GA453" i="9"/>
  <c r="GE453" i="9" s="1"/>
  <c r="FK453" i="9"/>
  <c r="FQ453" i="9" s="1"/>
  <c r="FJ453" i="9"/>
  <c r="FN453" i="9" s="1"/>
  <c r="EZ453" i="9"/>
  <c r="FF453" i="9" s="1"/>
  <c r="EY453" i="9"/>
  <c r="FC453" i="9" s="1"/>
  <c r="EN453" i="9"/>
  <c r="ER453" i="9" s="1"/>
  <c r="GK452" i="9"/>
  <c r="EO452" i="9"/>
  <c r="EU452" i="9" s="1"/>
  <c r="GB452" i="9"/>
  <c r="GH452" i="9" s="1"/>
  <c r="GA452" i="9"/>
  <c r="GE452" i="9" s="1"/>
  <c r="FK452" i="9"/>
  <c r="FQ452" i="9" s="1"/>
  <c r="FJ452" i="9"/>
  <c r="FN452" i="9" s="1"/>
  <c r="EZ452" i="9"/>
  <c r="FF452" i="9" s="1"/>
  <c r="EY452" i="9"/>
  <c r="FC452" i="9" s="1"/>
  <c r="EN452" i="9"/>
  <c r="ER452" i="9" s="1"/>
  <c r="GK451" i="9"/>
  <c r="GB451" i="9"/>
  <c r="GH451" i="9" s="1"/>
  <c r="GA451" i="9"/>
  <c r="GE451" i="9" s="1"/>
  <c r="FK451" i="9"/>
  <c r="FQ451" i="9" s="1"/>
  <c r="FJ451" i="9"/>
  <c r="FN451" i="9" s="1"/>
  <c r="EZ451" i="9"/>
  <c r="FF451" i="9" s="1"/>
  <c r="EY451" i="9"/>
  <c r="FC451" i="9" s="1"/>
  <c r="GK422" i="9"/>
  <c r="EO422" i="9"/>
  <c r="EU422" i="9" s="1"/>
  <c r="EN422" i="9"/>
  <c r="ER422" i="9" s="1"/>
  <c r="GB422" i="9"/>
  <c r="GH422" i="9" s="1"/>
  <c r="GA422" i="9"/>
  <c r="GE422" i="9" s="1"/>
  <c r="FK422" i="9"/>
  <c r="FQ422" i="9" s="1"/>
  <c r="FJ422" i="9"/>
  <c r="FN422" i="9" s="1"/>
  <c r="EZ422" i="9"/>
  <c r="FF422" i="9" s="1"/>
  <c r="EY422" i="9"/>
  <c r="FC422" i="9" s="1"/>
  <c r="GK421" i="9"/>
  <c r="EO421" i="9"/>
  <c r="EU421" i="9" s="1"/>
  <c r="EN421" i="9"/>
  <c r="ER421" i="9" s="1"/>
  <c r="GB421" i="9"/>
  <c r="GH421" i="9" s="1"/>
  <c r="GA421" i="9"/>
  <c r="GE421" i="9" s="1"/>
  <c r="FU421" i="9"/>
  <c r="FX421" i="9" s="1"/>
  <c r="FK421" i="9"/>
  <c r="FQ421" i="9" s="1"/>
  <c r="FJ421" i="9"/>
  <c r="FN421" i="9" s="1"/>
  <c r="EZ421" i="9"/>
  <c r="FF421" i="9" s="1"/>
  <c r="EY421" i="9"/>
  <c r="FC421" i="9" s="1"/>
  <c r="GK420" i="9"/>
  <c r="EO420" i="9"/>
  <c r="EU420" i="9" s="1"/>
  <c r="EN420" i="9"/>
  <c r="ER420" i="9" s="1"/>
  <c r="GB420" i="9"/>
  <c r="GH420" i="9" s="1"/>
  <c r="GA420" i="9"/>
  <c r="GE420" i="9" s="1"/>
  <c r="FU420" i="9"/>
  <c r="FX420" i="9" s="1"/>
  <c r="FK420" i="9"/>
  <c r="FQ420" i="9" s="1"/>
  <c r="FJ420" i="9"/>
  <c r="FN420" i="9" s="1"/>
  <c r="EZ420" i="9"/>
  <c r="FF420" i="9" s="1"/>
  <c r="EY420" i="9"/>
  <c r="FC420" i="9" s="1"/>
  <c r="GK419" i="9"/>
  <c r="EO419" i="9"/>
  <c r="EU419" i="9" s="1"/>
  <c r="EN419" i="9"/>
  <c r="ER419" i="9" s="1"/>
  <c r="GB419" i="9"/>
  <c r="GH419" i="9" s="1"/>
  <c r="GA419" i="9"/>
  <c r="GE419" i="9" s="1"/>
  <c r="FK419" i="9"/>
  <c r="FQ419" i="9" s="1"/>
  <c r="FJ419" i="9"/>
  <c r="FN419" i="9" s="1"/>
  <c r="EZ419" i="9"/>
  <c r="FF419" i="9" s="1"/>
  <c r="EY419" i="9"/>
  <c r="FC419" i="9" s="1"/>
  <c r="GK418" i="9"/>
  <c r="EO418" i="9"/>
  <c r="EU418" i="9" s="1"/>
  <c r="EN418" i="9"/>
  <c r="ER418" i="9" s="1"/>
  <c r="GB418" i="9"/>
  <c r="GH418" i="9" s="1"/>
  <c r="GA418" i="9"/>
  <c r="GE418" i="9" s="1"/>
  <c r="FU418" i="9"/>
  <c r="FX418" i="9" s="1"/>
  <c r="FK418" i="9"/>
  <c r="FQ418" i="9" s="1"/>
  <c r="FJ418" i="9"/>
  <c r="FN418" i="9" s="1"/>
  <c r="EZ418" i="9"/>
  <c r="FF418" i="9" s="1"/>
  <c r="EY418" i="9"/>
  <c r="FC418" i="9" s="1"/>
  <c r="GK417" i="9"/>
  <c r="EO417" i="9"/>
  <c r="EU417" i="9" s="1"/>
  <c r="EN417" i="9"/>
  <c r="ER417" i="9" s="1"/>
  <c r="GB417" i="9"/>
  <c r="GH417" i="9" s="1"/>
  <c r="GA417" i="9"/>
  <c r="GE417" i="9" s="1"/>
  <c r="FU417" i="9"/>
  <c r="FX417" i="9" s="1"/>
  <c r="FK417" i="9"/>
  <c r="FQ417" i="9" s="1"/>
  <c r="FJ417" i="9"/>
  <c r="FN417" i="9" s="1"/>
  <c r="EZ417" i="9"/>
  <c r="FF417" i="9" s="1"/>
  <c r="EY417" i="9"/>
  <c r="FC417" i="9" s="1"/>
  <c r="GK416" i="9"/>
  <c r="EO416" i="9"/>
  <c r="EU416" i="9" s="1"/>
  <c r="EN416" i="9"/>
  <c r="ER416" i="9" s="1"/>
  <c r="GB416" i="9"/>
  <c r="GH416" i="9" s="1"/>
  <c r="GA416" i="9"/>
  <c r="GE416" i="9" s="1"/>
  <c r="FK416" i="9"/>
  <c r="FQ416" i="9" s="1"/>
  <c r="FJ416" i="9"/>
  <c r="FN416" i="9" s="1"/>
  <c r="EZ416" i="9"/>
  <c r="FF416" i="9" s="1"/>
  <c r="EY416" i="9"/>
  <c r="FC416" i="9" s="1"/>
  <c r="GK415" i="9"/>
  <c r="EO415" i="9"/>
  <c r="EU415" i="9" s="1"/>
  <c r="EN415" i="9"/>
  <c r="ER415" i="9" s="1"/>
  <c r="GB415" i="9"/>
  <c r="GH415" i="9" s="1"/>
  <c r="GA415" i="9"/>
  <c r="GE415" i="9" s="1"/>
  <c r="FU415" i="9"/>
  <c r="FX415" i="9" s="1"/>
  <c r="FK415" i="9"/>
  <c r="FQ415" i="9" s="1"/>
  <c r="FJ415" i="9"/>
  <c r="FN415" i="9" s="1"/>
  <c r="EZ415" i="9"/>
  <c r="FF415" i="9" s="1"/>
  <c r="EY415" i="9"/>
  <c r="FC415" i="9" s="1"/>
  <c r="GK414" i="9"/>
  <c r="EO414" i="9"/>
  <c r="EU414" i="9" s="1"/>
  <c r="EN414" i="9"/>
  <c r="ER414" i="9" s="1"/>
  <c r="GB414" i="9"/>
  <c r="GH414" i="9" s="1"/>
  <c r="GA414" i="9"/>
  <c r="GE414" i="9" s="1"/>
  <c r="FU414" i="9"/>
  <c r="FX414" i="9" s="1"/>
  <c r="FK414" i="9"/>
  <c r="FQ414" i="9" s="1"/>
  <c r="FJ414" i="9"/>
  <c r="FN414" i="9" s="1"/>
  <c r="EZ414" i="9"/>
  <c r="FF414" i="9" s="1"/>
  <c r="EY414" i="9"/>
  <c r="FC414" i="9" s="1"/>
  <c r="GK413" i="9"/>
  <c r="EO413" i="9"/>
  <c r="EU413" i="9" s="1"/>
  <c r="EN413" i="9"/>
  <c r="ER413" i="9" s="1"/>
  <c r="GB413" i="9"/>
  <c r="GH413" i="9" s="1"/>
  <c r="GA413" i="9"/>
  <c r="GE413" i="9" s="1"/>
  <c r="FK413" i="9"/>
  <c r="FQ413" i="9" s="1"/>
  <c r="FJ413" i="9"/>
  <c r="FN413" i="9" s="1"/>
  <c r="EZ413" i="9"/>
  <c r="FF413" i="9" s="1"/>
  <c r="EY413" i="9"/>
  <c r="FC413" i="9" s="1"/>
  <c r="GK412" i="9"/>
  <c r="GB412" i="9"/>
  <c r="GH412" i="9" s="1"/>
  <c r="GA412" i="9"/>
  <c r="GE412" i="9" s="1"/>
  <c r="FK412" i="9"/>
  <c r="FQ412" i="9" s="1"/>
  <c r="FJ412" i="9"/>
  <c r="FN412" i="9" s="1"/>
  <c r="EZ412" i="9"/>
  <c r="FF412" i="9" s="1"/>
  <c r="EY412" i="9"/>
  <c r="FC412" i="9" s="1"/>
  <c r="EO412" i="9"/>
  <c r="EU412" i="9" s="1"/>
  <c r="GK411" i="9"/>
  <c r="EO411" i="9"/>
  <c r="EU411" i="9" s="1"/>
  <c r="GB411" i="9"/>
  <c r="GH411" i="9" s="1"/>
  <c r="GA411" i="9"/>
  <c r="GE411" i="9" s="1"/>
  <c r="FK411" i="9"/>
  <c r="FQ411" i="9" s="1"/>
  <c r="FJ411" i="9"/>
  <c r="FN411" i="9" s="1"/>
  <c r="EZ411" i="9"/>
  <c r="FF411" i="9" s="1"/>
  <c r="EY411" i="9"/>
  <c r="FC411" i="9" s="1"/>
  <c r="EN411" i="9"/>
  <c r="ER411" i="9" s="1"/>
  <c r="GK410" i="9"/>
  <c r="EO410" i="9"/>
  <c r="EU410" i="9" s="1"/>
  <c r="GB410" i="9"/>
  <c r="GH410" i="9" s="1"/>
  <c r="GA410" i="9"/>
  <c r="GE410" i="9" s="1"/>
  <c r="FK410" i="9"/>
  <c r="FQ410" i="9" s="1"/>
  <c r="FJ410" i="9"/>
  <c r="FN410" i="9" s="1"/>
  <c r="EZ410" i="9"/>
  <c r="FF410" i="9" s="1"/>
  <c r="EY410" i="9"/>
  <c r="FC410" i="9" s="1"/>
  <c r="EN410" i="9"/>
  <c r="ER410" i="9" s="1"/>
  <c r="GK407" i="9"/>
  <c r="EO407" i="9"/>
  <c r="EU407" i="9" s="1"/>
  <c r="GB407" i="9"/>
  <c r="GH407" i="9" s="1"/>
  <c r="GA407" i="9"/>
  <c r="GE407" i="9" s="1"/>
  <c r="FU407" i="9"/>
  <c r="FX407" i="9" s="1"/>
  <c r="FK407" i="9"/>
  <c r="FQ407" i="9" s="1"/>
  <c r="FJ407" i="9"/>
  <c r="FN407" i="9" s="1"/>
  <c r="EZ407" i="9"/>
  <c r="FF407" i="9" s="1"/>
  <c r="EY407" i="9"/>
  <c r="FC407" i="9" s="1"/>
  <c r="EN407" i="9"/>
  <c r="ER407" i="9" s="1"/>
  <c r="GK406" i="9"/>
  <c r="EO406" i="9"/>
  <c r="EU406" i="9" s="1"/>
  <c r="GB406" i="9"/>
  <c r="GH406" i="9" s="1"/>
  <c r="GA406" i="9"/>
  <c r="GE406" i="9" s="1"/>
  <c r="FU406" i="9"/>
  <c r="FX406" i="9" s="1"/>
  <c r="FK406" i="9"/>
  <c r="FQ406" i="9" s="1"/>
  <c r="FJ406" i="9"/>
  <c r="FN406" i="9" s="1"/>
  <c r="EZ406" i="9"/>
  <c r="FF406" i="9" s="1"/>
  <c r="EY406" i="9"/>
  <c r="FC406" i="9" s="1"/>
  <c r="EN406" i="9"/>
  <c r="ER406" i="9" s="1"/>
  <c r="GK405" i="9"/>
  <c r="EO405" i="9"/>
  <c r="EU405" i="9" s="1"/>
  <c r="GB405" i="9"/>
  <c r="GH405" i="9" s="1"/>
  <c r="GA405" i="9"/>
  <c r="GE405" i="9" s="1"/>
  <c r="FU405" i="9"/>
  <c r="FX405" i="9" s="1"/>
  <c r="FK405" i="9"/>
  <c r="FQ405" i="9" s="1"/>
  <c r="FJ405" i="9"/>
  <c r="FN405" i="9" s="1"/>
  <c r="EZ405" i="9"/>
  <c r="FF405" i="9" s="1"/>
  <c r="EY405" i="9"/>
  <c r="FC405" i="9" s="1"/>
  <c r="EN405" i="9"/>
  <c r="ER405" i="9" s="1"/>
  <c r="GK404" i="9"/>
  <c r="GB404" i="9"/>
  <c r="GH404" i="9" s="1"/>
  <c r="GA404" i="9"/>
  <c r="GE404" i="9" s="1"/>
  <c r="FU404" i="9"/>
  <c r="FX404" i="9" s="1"/>
  <c r="FK404" i="9"/>
  <c r="FQ404" i="9" s="1"/>
  <c r="FJ404" i="9"/>
  <c r="FN404" i="9" s="1"/>
  <c r="EZ404" i="9"/>
  <c r="FF404" i="9" s="1"/>
  <c r="EY404" i="9"/>
  <c r="FC404" i="9" s="1"/>
  <c r="GK363" i="9"/>
  <c r="EO363" i="9"/>
  <c r="EU363" i="9" s="1"/>
  <c r="EN363" i="9"/>
  <c r="ER363" i="9" s="1"/>
  <c r="GB363" i="9"/>
  <c r="GH363" i="9" s="1"/>
  <c r="GA363" i="9"/>
  <c r="GE363" i="9" s="1"/>
  <c r="FK363" i="9"/>
  <c r="FQ363" i="9" s="1"/>
  <c r="FJ363" i="9"/>
  <c r="FN363" i="9" s="1"/>
  <c r="EZ363" i="9"/>
  <c r="FF363" i="9" s="1"/>
  <c r="EY363" i="9"/>
  <c r="FC363" i="9" s="1"/>
  <c r="GK362" i="9"/>
  <c r="EO362" i="9"/>
  <c r="EU362" i="9" s="1"/>
  <c r="EN362" i="9"/>
  <c r="ER362" i="9" s="1"/>
  <c r="GB362" i="9"/>
  <c r="GH362" i="9" s="1"/>
  <c r="GA362" i="9"/>
  <c r="GE362" i="9" s="1"/>
  <c r="FK362" i="9"/>
  <c r="FQ362" i="9" s="1"/>
  <c r="FJ362" i="9"/>
  <c r="FN362" i="9" s="1"/>
  <c r="EZ362" i="9"/>
  <c r="FF362" i="9" s="1"/>
  <c r="EY362" i="9"/>
  <c r="FC362" i="9" s="1"/>
  <c r="GK361" i="9"/>
  <c r="EO361" i="9"/>
  <c r="EU361" i="9" s="1"/>
  <c r="EN361" i="9"/>
  <c r="ER361" i="9" s="1"/>
  <c r="GB361" i="9"/>
  <c r="GH361" i="9" s="1"/>
  <c r="GA361" i="9"/>
  <c r="GE361" i="9" s="1"/>
  <c r="FK361" i="9"/>
  <c r="FQ361" i="9" s="1"/>
  <c r="FJ361" i="9"/>
  <c r="FN361" i="9" s="1"/>
  <c r="EZ361" i="9"/>
  <c r="FF361" i="9" s="1"/>
  <c r="EY361" i="9"/>
  <c r="FC361" i="9" s="1"/>
  <c r="GK360" i="9"/>
  <c r="EO360" i="9"/>
  <c r="EU360" i="9" s="1"/>
  <c r="EN360" i="9"/>
  <c r="ER360" i="9" s="1"/>
  <c r="GB360" i="9"/>
  <c r="GH360" i="9" s="1"/>
  <c r="GA360" i="9"/>
  <c r="GE360" i="9" s="1"/>
  <c r="FK360" i="9"/>
  <c r="FQ360" i="9" s="1"/>
  <c r="FJ360" i="9"/>
  <c r="FN360" i="9" s="1"/>
  <c r="EZ360" i="9"/>
  <c r="FF360" i="9" s="1"/>
  <c r="EY360" i="9"/>
  <c r="FC360" i="9" s="1"/>
  <c r="GK359" i="9"/>
  <c r="EO359" i="9"/>
  <c r="EU359" i="9" s="1"/>
  <c r="EN359" i="9"/>
  <c r="ER359" i="9" s="1"/>
  <c r="GB359" i="9"/>
  <c r="GH359" i="9" s="1"/>
  <c r="GA359" i="9"/>
  <c r="GE359" i="9" s="1"/>
  <c r="FK359" i="9"/>
  <c r="FQ359" i="9" s="1"/>
  <c r="FJ359" i="9"/>
  <c r="FN359" i="9" s="1"/>
  <c r="EZ359" i="9"/>
  <c r="FF359" i="9" s="1"/>
  <c r="EY359" i="9"/>
  <c r="FC359" i="9" s="1"/>
  <c r="GK358" i="9"/>
  <c r="EO358" i="9"/>
  <c r="EU358" i="9" s="1"/>
  <c r="EN358" i="9"/>
  <c r="ER358" i="9" s="1"/>
  <c r="GB358" i="9"/>
  <c r="GH358" i="9" s="1"/>
  <c r="GA358" i="9"/>
  <c r="GE358" i="9" s="1"/>
  <c r="FK358" i="9"/>
  <c r="FQ358" i="9" s="1"/>
  <c r="FJ358" i="9"/>
  <c r="FN358" i="9" s="1"/>
  <c r="EZ358" i="9"/>
  <c r="FF358" i="9" s="1"/>
  <c r="EY358" i="9"/>
  <c r="FC358" i="9" s="1"/>
  <c r="GK357" i="9"/>
  <c r="EO357" i="9"/>
  <c r="EU357" i="9" s="1"/>
  <c r="EN357" i="9"/>
  <c r="ER357" i="9" s="1"/>
  <c r="GB357" i="9"/>
  <c r="GH357" i="9" s="1"/>
  <c r="GA357" i="9"/>
  <c r="GE357" i="9" s="1"/>
  <c r="FU357" i="9"/>
  <c r="FX357" i="9" s="1"/>
  <c r="FK357" i="9"/>
  <c r="FQ357" i="9" s="1"/>
  <c r="FJ357" i="9"/>
  <c r="FN357" i="9" s="1"/>
  <c r="EZ357" i="9"/>
  <c r="FF357" i="9" s="1"/>
  <c r="EY357" i="9"/>
  <c r="FC357" i="9" s="1"/>
  <c r="GK356" i="9"/>
  <c r="EO356" i="9"/>
  <c r="EU356" i="9" s="1"/>
  <c r="EN356" i="9"/>
  <c r="ER356" i="9" s="1"/>
  <c r="GB356" i="9"/>
  <c r="GH356" i="9" s="1"/>
  <c r="GA356" i="9"/>
  <c r="GE356" i="9" s="1"/>
  <c r="FU356" i="9"/>
  <c r="FX356" i="9" s="1"/>
  <c r="FK356" i="9"/>
  <c r="FQ356" i="9" s="1"/>
  <c r="FJ356" i="9"/>
  <c r="FN356" i="9" s="1"/>
  <c r="EZ356" i="9"/>
  <c r="FF356" i="9" s="1"/>
  <c r="EY356" i="9"/>
  <c r="FC356" i="9" s="1"/>
  <c r="GK355" i="9"/>
  <c r="EO355" i="9"/>
  <c r="EU355" i="9" s="1"/>
  <c r="EN355" i="9"/>
  <c r="ER355" i="9" s="1"/>
  <c r="GB355" i="9"/>
  <c r="GH355" i="9" s="1"/>
  <c r="GA355" i="9"/>
  <c r="GE355" i="9" s="1"/>
  <c r="FU355" i="9"/>
  <c r="FX355" i="9" s="1"/>
  <c r="FK355" i="9"/>
  <c r="FQ355" i="9" s="1"/>
  <c r="FJ355" i="9"/>
  <c r="FN355" i="9" s="1"/>
  <c r="EZ355" i="9"/>
  <c r="FF355" i="9" s="1"/>
  <c r="EY355" i="9"/>
  <c r="FC355" i="9" s="1"/>
  <c r="GK354" i="9"/>
  <c r="EO354" i="9"/>
  <c r="EU354" i="9" s="1"/>
  <c r="EN354" i="9"/>
  <c r="ER354" i="9" s="1"/>
  <c r="GB354" i="9"/>
  <c r="GH354" i="9" s="1"/>
  <c r="GA354" i="9"/>
  <c r="GE354" i="9" s="1"/>
  <c r="FK354" i="9"/>
  <c r="FQ354" i="9" s="1"/>
  <c r="FJ354" i="9"/>
  <c r="FN354" i="9" s="1"/>
  <c r="EZ354" i="9"/>
  <c r="FF354" i="9" s="1"/>
  <c r="EY354" i="9"/>
  <c r="FC354" i="9" s="1"/>
  <c r="GK353" i="9"/>
  <c r="GB353" i="9"/>
  <c r="GH353" i="9" s="1"/>
  <c r="GA353" i="9"/>
  <c r="GE353" i="9" s="1"/>
  <c r="FK353" i="9"/>
  <c r="FQ353" i="9" s="1"/>
  <c r="FJ353" i="9"/>
  <c r="FN353" i="9" s="1"/>
  <c r="EZ353" i="9"/>
  <c r="FF353" i="9" s="1"/>
  <c r="EY353" i="9"/>
  <c r="FC353" i="9" s="1"/>
  <c r="EO353" i="9"/>
  <c r="EU353" i="9" s="1"/>
  <c r="EN353" i="9"/>
  <c r="ER353" i="9" s="1"/>
  <c r="GK352" i="9"/>
  <c r="EO352" i="9"/>
  <c r="EU352" i="9" s="1"/>
  <c r="GB352" i="9"/>
  <c r="GH352" i="9" s="1"/>
  <c r="GA352" i="9"/>
  <c r="GE352" i="9" s="1"/>
  <c r="FK352" i="9"/>
  <c r="FQ352" i="9" s="1"/>
  <c r="FJ352" i="9"/>
  <c r="FN352" i="9" s="1"/>
  <c r="EZ352" i="9"/>
  <c r="FF352" i="9" s="1"/>
  <c r="EY352" i="9"/>
  <c r="FC352" i="9" s="1"/>
  <c r="AL352" i="9"/>
  <c r="AM352" i="9" s="1"/>
  <c r="AJ352" i="9"/>
  <c r="EN352" i="9" s="1"/>
  <c r="ER352" i="9" s="1"/>
  <c r="GK351" i="9"/>
  <c r="EO351" i="9"/>
  <c r="EU351" i="9" s="1"/>
  <c r="GB351" i="9"/>
  <c r="GH351" i="9" s="1"/>
  <c r="GA351" i="9"/>
  <c r="GE351" i="9" s="1"/>
  <c r="FU351" i="9"/>
  <c r="FX351" i="9" s="1"/>
  <c r="FK351" i="9"/>
  <c r="FQ351" i="9" s="1"/>
  <c r="FJ351" i="9"/>
  <c r="FN351" i="9" s="1"/>
  <c r="EZ351" i="9"/>
  <c r="FF351" i="9" s="1"/>
  <c r="EY351" i="9"/>
  <c r="FC351" i="9" s="1"/>
  <c r="EN351" i="9"/>
  <c r="ER351" i="9" s="1"/>
  <c r="GK348" i="9"/>
  <c r="EO348" i="9"/>
  <c r="EU348" i="9" s="1"/>
  <c r="GB348" i="9"/>
  <c r="GH348" i="9" s="1"/>
  <c r="GA348" i="9"/>
  <c r="GE348" i="9" s="1"/>
  <c r="FU348" i="9"/>
  <c r="FX348" i="9" s="1"/>
  <c r="FK348" i="9"/>
  <c r="FQ348" i="9" s="1"/>
  <c r="FJ348" i="9"/>
  <c r="FN348" i="9" s="1"/>
  <c r="EZ348" i="9"/>
  <c r="FF348" i="9" s="1"/>
  <c r="EY348" i="9"/>
  <c r="FC348" i="9" s="1"/>
  <c r="EN348" i="9"/>
  <c r="ER348" i="9" s="1"/>
  <c r="GK347" i="9"/>
  <c r="EO347" i="9"/>
  <c r="EU347" i="9" s="1"/>
  <c r="GB347" i="9"/>
  <c r="GH347" i="9" s="1"/>
  <c r="GA347" i="9"/>
  <c r="GE347" i="9" s="1"/>
  <c r="FU347" i="9"/>
  <c r="FX347" i="9" s="1"/>
  <c r="FK347" i="9"/>
  <c r="FQ347" i="9" s="1"/>
  <c r="FJ347" i="9"/>
  <c r="FN347" i="9" s="1"/>
  <c r="EZ347" i="9"/>
  <c r="FF347" i="9" s="1"/>
  <c r="EY347" i="9"/>
  <c r="FC347" i="9" s="1"/>
  <c r="EN347" i="9"/>
  <c r="ER347" i="9" s="1"/>
  <c r="GK346" i="9"/>
  <c r="EO346" i="9"/>
  <c r="EU346" i="9" s="1"/>
  <c r="GB346" i="9"/>
  <c r="GH346" i="9" s="1"/>
  <c r="GA346" i="9"/>
  <c r="GE346" i="9" s="1"/>
  <c r="FK346" i="9"/>
  <c r="FQ346" i="9" s="1"/>
  <c r="FJ346" i="9"/>
  <c r="FN346" i="9" s="1"/>
  <c r="EZ346" i="9"/>
  <c r="FF346" i="9" s="1"/>
  <c r="EY346" i="9"/>
  <c r="FC346" i="9" s="1"/>
  <c r="AL346" i="9"/>
  <c r="AJ346" i="9"/>
  <c r="AJ345" i="9" s="1"/>
  <c r="GK345" i="9"/>
  <c r="GB345" i="9"/>
  <c r="GH345" i="9" s="1"/>
  <c r="GA345" i="9"/>
  <c r="GE345" i="9" s="1"/>
  <c r="FK345" i="9"/>
  <c r="FQ345" i="9" s="1"/>
  <c r="FJ345" i="9"/>
  <c r="FN345" i="9" s="1"/>
  <c r="EZ345" i="9"/>
  <c r="FF345" i="9" s="1"/>
  <c r="EY345" i="9"/>
  <c r="FC345" i="9" s="1"/>
  <c r="BG109" i="9" l="1"/>
  <c r="BG431" i="9"/>
  <c r="EO496" i="9"/>
  <c r="EU496" i="9" s="1"/>
  <c r="EO451" i="9"/>
  <c r="EU451" i="9" s="1"/>
  <c r="EO345" i="9"/>
  <c r="EU345" i="9" s="1"/>
  <c r="EO404" i="9"/>
  <c r="EU404" i="9" s="1"/>
  <c r="EV548" i="9"/>
  <c r="FG554" i="9"/>
  <c r="FU541" i="9"/>
  <c r="FX541" i="9" s="1"/>
  <c r="FU558" i="9"/>
  <c r="FX558" i="9" s="1"/>
  <c r="FG346" i="9"/>
  <c r="FG543" i="9"/>
  <c r="GI547" i="9"/>
  <c r="GI548" i="9"/>
  <c r="FG552" i="9"/>
  <c r="EV550" i="9"/>
  <c r="EV413" i="9"/>
  <c r="GI498" i="9"/>
  <c r="EV510" i="9"/>
  <c r="FU550" i="9"/>
  <c r="FX550" i="9" s="1"/>
  <c r="GI414" i="9"/>
  <c r="EV416" i="9"/>
  <c r="FG502" i="9"/>
  <c r="FG556" i="9"/>
  <c r="FU551" i="9"/>
  <c r="FX551" i="9" s="1"/>
  <c r="FU553" i="9"/>
  <c r="FX553" i="9" s="1"/>
  <c r="FU555" i="9"/>
  <c r="FX555" i="9" s="1"/>
  <c r="EV458" i="9"/>
  <c r="GI463" i="9"/>
  <c r="EV505" i="9"/>
  <c r="EV508" i="9"/>
  <c r="FR514" i="9"/>
  <c r="GI514" i="9"/>
  <c r="GI542" i="9"/>
  <c r="GI543" i="9"/>
  <c r="EV544" i="9"/>
  <c r="FG544" i="9"/>
  <c r="GI544" i="9"/>
  <c r="EV547" i="9"/>
  <c r="FG345" i="9"/>
  <c r="FG413" i="9"/>
  <c r="GI499" i="9"/>
  <c r="AL504" i="9"/>
  <c r="AM504" i="9" s="1"/>
  <c r="FR506" i="9"/>
  <c r="FG542" i="9"/>
  <c r="GI549" i="9"/>
  <c r="FG551" i="9"/>
  <c r="FG553" i="9"/>
  <c r="FG555" i="9"/>
  <c r="FG557" i="9"/>
  <c r="GI557" i="9"/>
  <c r="GI558" i="9"/>
  <c r="GI559" i="9"/>
  <c r="FG460" i="9"/>
  <c r="FG496" i="9"/>
  <c r="FR504" i="9"/>
  <c r="FG548" i="9"/>
  <c r="EV552" i="9"/>
  <c r="EV554" i="9"/>
  <c r="EV556" i="9"/>
  <c r="FG559" i="9"/>
  <c r="EV506" i="9"/>
  <c r="AL353" i="9"/>
  <c r="AM353" i="9" s="1"/>
  <c r="AL412" i="9"/>
  <c r="AM412" i="9" s="1"/>
  <c r="EV453" i="9"/>
  <c r="FG459" i="9"/>
  <c r="FG464" i="9"/>
  <c r="FU502" i="9"/>
  <c r="FX502" i="9" s="1"/>
  <c r="FU506" i="9"/>
  <c r="FX506" i="9" s="1"/>
  <c r="EV507" i="9"/>
  <c r="EV509" i="9"/>
  <c r="EV512" i="9"/>
  <c r="GI541" i="9"/>
  <c r="AL549" i="9"/>
  <c r="AM549" i="9" s="1"/>
  <c r="GI552" i="9"/>
  <c r="GI554" i="9"/>
  <c r="GI556" i="9"/>
  <c r="EV557" i="9"/>
  <c r="FU557" i="9"/>
  <c r="FX557" i="9" s="1"/>
  <c r="FG541" i="9"/>
  <c r="FR548" i="9"/>
  <c r="FG549" i="9"/>
  <c r="FG497" i="9"/>
  <c r="FR499" i="9"/>
  <c r="GI503" i="9"/>
  <c r="EV511" i="9"/>
  <c r="FR544" i="9"/>
  <c r="FR551" i="9"/>
  <c r="FR553" i="9"/>
  <c r="FR555" i="9"/>
  <c r="FG547" i="9"/>
  <c r="FR554" i="9"/>
  <c r="FR556" i="9"/>
  <c r="FR558" i="9"/>
  <c r="FG422" i="9"/>
  <c r="FG463" i="9"/>
  <c r="GI467" i="9"/>
  <c r="FU504" i="9"/>
  <c r="FX504" i="9" s="1"/>
  <c r="EV513" i="9"/>
  <c r="FR547" i="9"/>
  <c r="GI551" i="9"/>
  <c r="GI553" i="9"/>
  <c r="GI555" i="9"/>
  <c r="FR559" i="9"/>
  <c r="FU559" i="9"/>
  <c r="FX559" i="9" s="1"/>
  <c r="EV355" i="9"/>
  <c r="EV411" i="9"/>
  <c r="FR457" i="9"/>
  <c r="EV463" i="9"/>
  <c r="EV467" i="9"/>
  <c r="FG498" i="9"/>
  <c r="EV499" i="9"/>
  <c r="FG503" i="9"/>
  <c r="GI505" i="9"/>
  <c r="FR507" i="9"/>
  <c r="FR509" i="9"/>
  <c r="FR511" i="9"/>
  <c r="FR513" i="9"/>
  <c r="FR541" i="9"/>
  <c r="EN542" i="9"/>
  <c r="ER542" i="9" s="1"/>
  <c r="EV542" i="9" s="1"/>
  <c r="FR542" i="9"/>
  <c r="EV543" i="9"/>
  <c r="FR543" i="9"/>
  <c r="FR549" i="9"/>
  <c r="FR550" i="9"/>
  <c r="FR421" i="9"/>
  <c r="FG499" i="9"/>
  <c r="EN549" i="9"/>
  <c r="ER549" i="9" s="1"/>
  <c r="EV549" i="9" s="1"/>
  <c r="FG418" i="9"/>
  <c r="FR452" i="9"/>
  <c r="EV462" i="9"/>
  <c r="FU463" i="9"/>
  <c r="FX463" i="9" s="1"/>
  <c r="EV468" i="9"/>
  <c r="EV498" i="9"/>
  <c r="EV502" i="9"/>
  <c r="FG506" i="9"/>
  <c r="FU507" i="9"/>
  <c r="FX507" i="9" s="1"/>
  <c r="FU509" i="9"/>
  <c r="FX509" i="9" s="1"/>
  <c r="FU511" i="9"/>
  <c r="FX511" i="9" s="1"/>
  <c r="FU513" i="9"/>
  <c r="FX513" i="9" s="1"/>
  <c r="EV514" i="9"/>
  <c r="FG452" i="9"/>
  <c r="FG504" i="9"/>
  <c r="EV504" i="9"/>
  <c r="FG550" i="9"/>
  <c r="GI346" i="9"/>
  <c r="FR410" i="9"/>
  <c r="FR451" i="9"/>
  <c r="EV454" i="9"/>
  <c r="EV457" i="9"/>
  <c r="FG458" i="9"/>
  <c r="FR462" i="9"/>
  <c r="FR465" i="9"/>
  <c r="GI465" i="9"/>
  <c r="FU466" i="9"/>
  <c r="FX466" i="9" s="1"/>
  <c r="FR497" i="9"/>
  <c r="GI497" i="9"/>
  <c r="EV503" i="9"/>
  <c r="FR505" i="9"/>
  <c r="FU505" i="9"/>
  <c r="FX505" i="9" s="1"/>
  <c r="FG514" i="9"/>
  <c r="FU549" i="9"/>
  <c r="FX549" i="9" s="1"/>
  <c r="GI550" i="9"/>
  <c r="FG558" i="9"/>
  <c r="EV559" i="9"/>
  <c r="EV551" i="9"/>
  <c r="FR552" i="9"/>
  <c r="EV553" i="9"/>
  <c r="EV555" i="9"/>
  <c r="FR557" i="9"/>
  <c r="EV558" i="9"/>
  <c r="GI502" i="9"/>
  <c r="FG505" i="9"/>
  <c r="GI345" i="9"/>
  <c r="GI356" i="9"/>
  <c r="GI407" i="9"/>
  <c r="FG411" i="9"/>
  <c r="FR412" i="9"/>
  <c r="EV452" i="9"/>
  <c r="GI459" i="9"/>
  <c r="FR496" i="9"/>
  <c r="FR503" i="9"/>
  <c r="FR508" i="9"/>
  <c r="FR510" i="9"/>
  <c r="FR512" i="9"/>
  <c r="FU454" i="9"/>
  <c r="FX454" i="9" s="1"/>
  <c r="FG462" i="9"/>
  <c r="FR502" i="9"/>
  <c r="FU503" i="9"/>
  <c r="FX503" i="9" s="1"/>
  <c r="GI504" i="9"/>
  <c r="FU345" i="9"/>
  <c r="FX345" i="9" s="1"/>
  <c r="FR353" i="9"/>
  <c r="GI357" i="9"/>
  <c r="EV363" i="9"/>
  <c r="GI406" i="9"/>
  <c r="EV419" i="9"/>
  <c r="GI454" i="9"/>
  <c r="GI458" i="9"/>
  <c r="FG465" i="9"/>
  <c r="GI496" i="9"/>
  <c r="FU497" i="9"/>
  <c r="FX497" i="9" s="1"/>
  <c r="EV497" i="9"/>
  <c r="GI506" i="9"/>
  <c r="GI508" i="9"/>
  <c r="GI510" i="9"/>
  <c r="GI512" i="9"/>
  <c r="FG453" i="9"/>
  <c r="FG454" i="9"/>
  <c r="GI461" i="9"/>
  <c r="GI464" i="9"/>
  <c r="EV464" i="9"/>
  <c r="EV465" i="9"/>
  <c r="GI468" i="9"/>
  <c r="FG508" i="9"/>
  <c r="FU508" i="9"/>
  <c r="FX508" i="9" s="1"/>
  <c r="FG510" i="9"/>
  <c r="FU510" i="9"/>
  <c r="FX510" i="9" s="1"/>
  <c r="FG512" i="9"/>
  <c r="FU512" i="9"/>
  <c r="FX512" i="9" s="1"/>
  <c r="FU514" i="9"/>
  <c r="FX514" i="9" s="1"/>
  <c r="FR453" i="9"/>
  <c r="FG457" i="9"/>
  <c r="FR461" i="9"/>
  <c r="EV466" i="9"/>
  <c r="FR468" i="9"/>
  <c r="FR498" i="9"/>
  <c r="GI507" i="9"/>
  <c r="GI509" i="9"/>
  <c r="GI511" i="9"/>
  <c r="GI513" i="9"/>
  <c r="FG415" i="9"/>
  <c r="GI419" i="9"/>
  <c r="FR460" i="9"/>
  <c r="EV460" i="9"/>
  <c r="FU465" i="9"/>
  <c r="FX465" i="9" s="1"/>
  <c r="FR467" i="9"/>
  <c r="EV469" i="9"/>
  <c r="FG507" i="9"/>
  <c r="FG509" i="9"/>
  <c r="FG511" i="9"/>
  <c r="FG513" i="9"/>
  <c r="FU346" i="9"/>
  <c r="FX346" i="9" s="1"/>
  <c r="GI351" i="9"/>
  <c r="FU352" i="9"/>
  <c r="FX352" i="9" s="1"/>
  <c r="GI354" i="9"/>
  <c r="FG356" i="9"/>
  <c r="FG405" i="9"/>
  <c r="FU413" i="9"/>
  <c r="FX413" i="9" s="1"/>
  <c r="FU422" i="9"/>
  <c r="FX422" i="9" s="1"/>
  <c r="FG451" i="9"/>
  <c r="FU451" i="9"/>
  <c r="FX451" i="9" s="1"/>
  <c r="FU453" i="9"/>
  <c r="FX453" i="9" s="1"/>
  <c r="FU457" i="9"/>
  <c r="FX457" i="9" s="1"/>
  <c r="FR459" i="9"/>
  <c r="GI460" i="9"/>
  <c r="GI462" i="9"/>
  <c r="GI355" i="9"/>
  <c r="FG406" i="9"/>
  <c r="EV405" i="9"/>
  <c r="GI452" i="9"/>
  <c r="GI457" i="9"/>
  <c r="FR466" i="9"/>
  <c r="FG407" i="9"/>
  <c r="FU452" i="9"/>
  <c r="FX452" i="9" s="1"/>
  <c r="GI453" i="9"/>
  <c r="FU459" i="9"/>
  <c r="FX459" i="9" s="1"/>
  <c r="FU462" i="9"/>
  <c r="FX462" i="9" s="1"/>
  <c r="FG347" i="9"/>
  <c r="GI347" i="9"/>
  <c r="FG348" i="9"/>
  <c r="GI348" i="9"/>
  <c r="EV353" i="9"/>
  <c r="FG416" i="9"/>
  <c r="FU419" i="9"/>
  <c r="FX419" i="9" s="1"/>
  <c r="GI421" i="9"/>
  <c r="GI451" i="9"/>
  <c r="FR454" i="9"/>
  <c r="FR458" i="9"/>
  <c r="FG461" i="9"/>
  <c r="FR469" i="9"/>
  <c r="EV410" i="9"/>
  <c r="FU412" i="9"/>
  <c r="FX412" i="9" s="1"/>
  <c r="FR413" i="9"/>
  <c r="GI413" i="9"/>
  <c r="EV415" i="9"/>
  <c r="FR416" i="9"/>
  <c r="GI416" i="9"/>
  <c r="FR419" i="9"/>
  <c r="EV421" i="9"/>
  <c r="AL459" i="9"/>
  <c r="AM459" i="9" s="1"/>
  <c r="EN459" i="9"/>
  <c r="ER459" i="9" s="1"/>
  <c r="EV459" i="9" s="1"/>
  <c r="FR464" i="9"/>
  <c r="FU467" i="9"/>
  <c r="FX467" i="9" s="1"/>
  <c r="FG469" i="9"/>
  <c r="FU468" i="9"/>
  <c r="FX468" i="9" s="1"/>
  <c r="GI469" i="9"/>
  <c r="EV406" i="9"/>
  <c r="EV407" i="9"/>
  <c r="GI417" i="9"/>
  <c r="EV417" i="9"/>
  <c r="GI420" i="9"/>
  <c r="EV461" i="9"/>
  <c r="FR463" i="9"/>
  <c r="GI466" i="9"/>
  <c r="FG466" i="9"/>
  <c r="FG467" i="9"/>
  <c r="FG468" i="9"/>
  <c r="FU469" i="9"/>
  <c r="FX469" i="9" s="1"/>
  <c r="GI404" i="9"/>
  <c r="GI405" i="9"/>
  <c r="FG404" i="9"/>
  <c r="FR404" i="9"/>
  <c r="FR345" i="9"/>
  <c r="FR347" i="9"/>
  <c r="FR415" i="9"/>
  <c r="EV351" i="9"/>
  <c r="FG354" i="9"/>
  <c r="FG355" i="9"/>
  <c r="FR356" i="9"/>
  <c r="FR357" i="9"/>
  <c r="FU359" i="9"/>
  <c r="FX359" i="9" s="1"/>
  <c r="FU361" i="9"/>
  <c r="FX361" i="9" s="1"/>
  <c r="FR405" i="9"/>
  <c r="FR406" i="9"/>
  <c r="FR407" i="9"/>
  <c r="FR411" i="9"/>
  <c r="FG412" i="9"/>
  <c r="EV414" i="9"/>
  <c r="GI415" i="9"/>
  <c r="EV356" i="9"/>
  <c r="EV352" i="9"/>
  <c r="GI353" i="9"/>
  <c r="EV357" i="9"/>
  <c r="GI358" i="9"/>
  <c r="FG410" i="9"/>
  <c r="FU411" i="9"/>
  <c r="FX411" i="9" s="1"/>
  <c r="GI422" i="9"/>
  <c r="GI410" i="9"/>
  <c r="GI412" i="9"/>
  <c r="FR346" i="9"/>
  <c r="GI352" i="9"/>
  <c r="FU360" i="9"/>
  <c r="FX360" i="9" s="1"/>
  <c r="FU362" i="9"/>
  <c r="FX362" i="9" s="1"/>
  <c r="GI363" i="9"/>
  <c r="FU363" i="9"/>
  <c r="FX363" i="9" s="1"/>
  <c r="FU410" i="9"/>
  <c r="FX410" i="9" s="1"/>
  <c r="GI411" i="9"/>
  <c r="FG414" i="9"/>
  <c r="FU416" i="9"/>
  <c r="FX416" i="9" s="1"/>
  <c r="FG417" i="9"/>
  <c r="GI418" i="9"/>
  <c r="EN412" i="9"/>
  <c r="ER412" i="9" s="1"/>
  <c r="EV412" i="9" s="1"/>
  <c r="FR414" i="9"/>
  <c r="FR418" i="9"/>
  <c r="FG419" i="9"/>
  <c r="FR420" i="9"/>
  <c r="FG421" i="9"/>
  <c r="FR422" i="9"/>
  <c r="EV422" i="9"/>
  <c r="FR417" i="9"/>
  <c r="EV418" i="9"/>
  <c r="EV420" i="9"/>
  <c r="FG420" i="9"/>
  <c r="FG357" i="9"/>
  <c r="FG358" i="9"/>
  <c r="FG352" i="9"/>
  <c r="FR354" i="9"/>
  <c r="FG353" i="9"/>
  <c r="EV354" i="9"/>
  <c r="FU358" i="9"/>
  <c r="FX358" i="9" s="1"/>
  <c r="EV358" i="9"/>
  <c r="FG351" i="9"/>
  <c r="EN346" i="9"/>
  <c r="ER346" i="9" s="1"/>
  <c r="EV346" i="9" s="1"/>
  <c r="EV347" i="9"/>
  <c r="EV348" i="9"/>
  <c r="FR348" i="9"/>
  <c r="FR351" i="9"/>
  <c r="FR352" i="9"/>
  <c r="FR358" i="9"/>
  <c r="FG363" i="9"/>
  <c r="FU353" i="9"/>
  <c r="FX353" i="9" s="1"/>
  <c r="FU354" i="9"/>
  <c r="FX354" i="9" s="1"/>
  <c r="FR355" i="9"/>
  <c r="FR359" i="9"/>
  <c r="GI359" i="9"/>
  <c r="FR360" i="9"/>
  <c r="GI360" i="9"/>
  <c r="FR361" i="9"/>
  <c r="GI361" i="9"/>
  <c r="FR362" i="9"/>
  <c r="GI362" i="9"/>
  <c r="FR363" i="9"/>
  <c r="EV359" i="9"/>
  <c r="FG359" i="9"/>
  <c r="EV360" i="9"/>
  <c r="FG360" i="9"/>
  <c r="EV361" i="9"/>
  <c r="FG361" i="9"/>
  <c r="EV362" i="9"/>
  <c r="FG362" i="9"/>
  <c r="BG118" i="9" l="1"/>
  <c r="BG114" i="9"/>
  <c r="BG116" i="9"/>
  <c r="BG249" i="9"/>
  <c r="AL496" i="9"/>
  <c r="EN451" i="9"/>
  <c r="ER451" i="9" s="1"/>
  <c r="EV451" i="9" s="1"/>
  <c r="EN496" i="9"/>
  <c r="ER496" i="9" s="1"/>
  <c r="EV496" i="9" s="1"/>
  <c r="EN541" i="9"/>
  <c r="ER541" i="9" s="1"/>
  <c r="EV541" i="9" s="1"/>
  <c r="AL541" i="9"/>
  <c r="AL451" i="9"/>
  <c r="AL404" i="9"/>
  <c r="EN404" i="9"/>
  <c r="ER404" i="9" s="1"/>
  <c r="EV404" i="9" s="1"/>
  <c r="AL345" i="9"/>
  <c r="EN345" i="9"/>
  <c r="ER345" i="9" s="1"/>
  <c r="EV345" i="9" s="1"/>
  <c r="GK150" i="9"/>
  <c r="EO150" i="9"/>
  <c r="EU150" i="9" s="1"/>
  <c r="GB150" i="9"/>
  <c r="GH150" i="9" s="1"/>
  <c r="GA150" i="9"/>
  <c r="GE150" i="9" s="1"/>
  <c r="FK150" i="9"/>
  <c r="FQ150" i="9" s="1"/>
  <c r="FJ150" i="9"/>
  <c r="FN150" i="9" s="1"/>
  <c r="EZ150" i="9"/>
  <c r="FF150" i="9" s="1"/>
  <c r="EY150" i="9"/>
  <c r="FC150" i="9" s="1"/>
  <c r="AL150" i="9"/>
  <c r="AM150" i="9" s="1"/>
  <c r="AJ150" i="9"/>
  <c r="EN150" i="9" s="1"/>
  <c r="ER150" i="9" s="1"/>
  <c r="GK149" i="9"/>
  <c r="EO149" i="9"/>
  <c r="EU149" i="9" s="1"/>
  <c r="GB149" i="9"/>
  <c r="GH149" i="9" s="1"/>
  <c r="GA149" i="9"/>
  <c r="GE149" i="9" s="1"/>
  <c r="FK149" i="9"/>
  <c r="FQ149" i="9" s="1"/>
  <c r="FJ149" i="9"/>
  <c r="FN149" i="9" s="1"/>
  <c r="EZ149" i="9"/>
  <c r="FF149" i="9" s="1"/>
  <c r="EY149" i="9"/>
  <c r="FC149" i="9" s="1"/>
  <c r="AL149" i="9"/>
  <c r="AM149" i="9" s="1"/>
  <c r="AJ149" i="9"/>
  <c r="EN149" i="9" s="1"/>
  <c r="ER149" i="9" s="1"/>
  <c r="GK159" i="9"/>
  <c r="GB159" i="9"/>
  <c r="GH159" i="9" s="1"/>
  <c r="GA159" i="9"/>
  <c r="GE159" i="9" s="1"/>
  <c r="FK159" i="9"/>
  <c r="FQ159" i="9" s="1"/>
  <c r="FJ159" i="9"/>
  <c r="FN159" i="9" s="1"/>
  <c r="EZ159" i="9"/>
  <c r="FF159" i="9" s="1"/>
  <c r="EY159" i="9"/>
  <c r="FC159" i="9" s="1"/>
  <c r="AL159" i="9"/>
  <c r="AM159" i="9" s="1"/>
  <c r="EO159" i="9"/>
  <c r="EU159" i="9" s="1"/>
  <c r="AJ159" i="9"/>
  <c r="EN159" i="9" s="1"/>
  <c r="ER159" i="9" s="1"/>
  <c r="GK158" i="9"/>
  <c r="GB158" i="9"/>
  <c r="GH158" i="9" s="1"/>
  <c r="GA158" i="9"/>
  <c r="GE158" i="9" s="1"/>
  <c r="FK158" i="9"/>
  <c r="FQ158" i="9" s="1"/>
  <c r="FJ158" i="9"/>
  <c r="FN158" i="9" s="1"/>
  <c r="EZ158" i="9"/>
  <c r="FF158" i="9" s="1"/>
  <c r="EY158" i="9"/>
  <c r="FC158" i="9" s="1"/>
  <c r="AL158" i="9"/>
  <c r="AM158" i="9" s="1"/>
  <c r="EO158" i="9"/>
  <c r="EU158" i="9" s="1"/>
  <c r="AJ158" i="9"/>
  <c r="EN158" i="9" s="1"/>
  <c r="ER158" i="9" s="1"/>
  <c r="GK157" i="9"/>
  <c r="GB157" i="9"/>
  <c r="GH157" i="9" s="1"/>
  <c r="GA157" i="9"/>
  <c r="GE157" i="9" s="1"/>
  <c r="FU157" i="9"/>
  <c r="FX157" i="9" s="1"/>
  <c r="FK157" i="9"/>
  <c r="FQ157" i="9" s="1"/>
  <c r="FJ157" i="9"/>
  <c r="FN157" i="9" s="1"/>
  <c r="EZ157" i="9"/>
  <c r="FF157" i="9" s="1"/>
  <c r="EY157" i="9"/>
  <c r="FC157" i="9" s="1"/>
  <c r="AL157" i="9"/>
  <c r="AM157" i="9" s="1"/>
  <c r="EO157" i="9"/>
  <c r="EU157" i="9" s="1"/>
  <c r="AJ157" i="9"/>
  <c r="EN157" i="9" s="1"/>
  <c r="ER157" i="9" s="1"/>
  <c r="GK156" i="9"/>
  <c r="GB156" i="9"/>
  <c r="GH156" i="9" s="1"/>
  <c r="GA156" i="9"/>
  <c r="GE156" i="9" s="1"/>
  <c r="FU156" i="9"/>
  <c r="FX156" i="9" s="1"/>
  <c r="FK156" i="9"/>
  <c r="FQ156" i="9" s="1"/>
  <c r="FJ156" i="9"/>
  <c r="FN156" i="9" s="1"/>
  <c r="EZ156" i="9"/>
  <c r="FF156" i="9" s="1"/>
  <c r="EY156" i="9"/>
  <c r="FC156" i="9" s="1"/>
  <c r="AL156" i="9"/>
  <c r="AM156" i="9" s="1"/>
  <c r="EO156" i="9"/>
  <c r="EU156" i="9" s="1"/>
  <c r="AJ156" i="9"/>
  <c r="EN156" i="9" s="1"/>
  <c r="ER156" i="9" s="1"/>
  <c r="GK155" i="9"/>
  <c r="GB155" i="9"/>
  <c r="GH155" i="9" s="1"/>
  <c r="GA155" i="9"/>
  <c r="GE155" i="9" s="1"/>
  <c r="FU155" i="9"/>
  <c r="FX155" i="9" s="1"/>
  <c r="FK155" i="9"/>
  <c r="FQ155" i="9" s="1"/>
  <c r="FJ155" i="9"/>
  <c r="FN155" i="9" s="1"/>
  <c r="EZ155" i="9"/>
  <c r="FF155" i="9" s="1"/>
  <c r="EY155" i="9"/>
  <c r="FC155" i="9" s="1"/>
  <c r="AL155" i="9"/>
  <c r="AM155" i="9" s="1"/>
  <c r="EO155" i="9"/>
  <c r="EU155" i="9" s="1"/>
  <c r="AJ155" i="9"/>
  <c r="EN155" i="9" s="1"/>
  <c r="ER155" i="9" s="1"/>
  <c r="GK154" i="9"/>
  <c r="GB154" i="9"/>
  <c r="GH154" i="9" s="1"/>
  <c r="GA154" i="9"/>
  <c r="GE154" i="9" s="1"/>
  <c r="FU154" i="9"/>
  <c r="FX154" i="9" s="1"/>
  <c r="FK154" i="9"/>
  <c r="FQ154" i="9" s="1"/>
  <c r="FJ154" i="9"/>
  <c r="FN154" i="9" s="1"/>
  <c r="EZ154" i="9"/>
  <c r="FF154" i="9" s="1"/>
  <c r="EY154" i="9"/>
  <c r="FC154" i="9" s="1"/>
  <c r="AL154" i="9"/>
  <c r="AM154" i="9" s="1"/>
  <c r="EO154" i="9"/>
  <c r="EU154" i="9" s="1"/>
  <c r="AJ154" i="9"/>
  <c r="EN154" i="9" s="1"/>
  <c r="ER154" i="9" s="1"/>
  <c r="GK153" i="9"/>
  <c r="GB153" i="9"/>
  <c r="GH153" i="9" s="1"/>
  <c r="GA153" i="9"/>
  <c r="GE153" i="9" s="1"/>
  <c r="FK153" i="9"/>
  <c r="FQ153" i="9" s="1"/>
  <c r="FJ153" i="9"/>
  <c r="FN153" i="9" s="1"/>
  <c r="EZ153" i="9"/>
  <c r="FF153" i="9" s="1"/>
  <c r="EY153" i="9"/>
  <c r="FC153" i="9" s="1"/>
  <c r="AL153" i="9"/>
  <c r="AM153" i="9" s="1"/>
  <c r="EO153" i="9"/>
  <c r="EU153" i="9" s="1"/>
  <c r="AJ153" i="9"/>
  <c r="EN153" i="9" s="1"/>
  <c r="ER153" i="9" s="1"/>
  <c r="GK152" i="9"/>
  <c r="GB152" i="9"/>
  <c r="GH152" i="9" s="1"/>
  <c r="GA152" i="9"/>
  <c r="GE152" i="9" s="1"/>
  <c r="FK152" i="9"/>
  <c r="FQ152" i="9" s="1"/>
  <c r="FJ152" i="9"/>
  <c r="FN152" i="9" s="1"/>
  <c r="EZ152" i="9"/>
  <c r="FF152" i="9" s="1"/>
  <c r="EY152" i="9"/>
  <c r="FC152" i="9" s="1"/>
  <c r="AL152" i="9"/>
  <c r="AM152" i="9" s="1"/>
  <c r="EO152" i="9"/>
  <c r="EU152" i="9" s="1"/>
  <c r="AJ152" i="9"/>
  <c r="EN152" i="9" s="1"/>
  <c r="ER152" i="9" s="1"/>
  <c r="GK151" i="9"/>
  <c r="GB151" i="9"/>
  <c r="GH151" i="9" s="1"/>
  <c r="GA151" i="9"/>
  <c r="GE151" i="9" s="1"/>
  <c r="FK151" i="9"/>
  <c r="FQ151" i="9" s="1"/>
  <c r="FJ151" i="9"/>
  <c r="FN151" i="9" s="1"/>
  <c r="EZ151" i="9"/>
  <c r="FF151" i="9" s="1"/>
  <c r="EY151" i="9"/>
  <c r="FC151" i="9" s="1"/>
  <c r="AL151" i="9"/>
  <c r="AM151" i="9" s="1"/>
  <c r="EO151" i="9"/>
  <c r="EU151" i="9" s="1"/>
  <c r="AJ151" i="9"/>
  <c r="EN151" i="9" s="1"/>
  <c r="ER151" i="9" s="1"/>
  <c r="GK147" i="9"/>
  <c r="GB147" i="9"/>
  <c r="GH147" i="9" s="1"/>
  <c r="GA147" i="9"/>
  <c r="GE147" i="9" s="1"/>
  <c r="FK147" i="9"/>
  <c r="FQ147" i="9" s="1"/>
  <c r="FJ147" i="9"/>
  <c r="FN147" i="9" s="1"/>
  <c r="EZ147" i="9"/>
  <c r="FF147" i="9" s="1"/>
  <c r="EY147" i="9"/>
  <c r="FC147" i="9" s="1"/>
  <c r="AL147" i="9"/>
  <c r="AM147" i="9" s="1"/>
  <c r="EO147" i="9"/>
  <c r="EU147" i="9" s="1"/>
  <c r="AJ147" i="9"/>
  <c r="EN147" i="9" s="1"/>
  <c r="ER147" i="9" s="1"/>
  <c r="GK146" i="9"/>
  <c r="GB146" i="9"/>
  <c r="GH146" i="9" s="1"/>
  <c r="GA146" i="9"/>
  <c r="GE146" i="9" s="1"/>
  <c r="FK146" i="9"/>
  <c r="FQ146" i="9" s="1"/>
  <c r="FJ146" i="9"/>
  <c r="FN146" i="9" s="1"/>
  <c r="EZ146" i="9"/>
  <c r="FF146" i="9" s="1"/>
  <c r="EY146" i="9"/>
  <c r="FC146" i="9" s="1"/>
  <c r="AL146" i="9"/>
  <c r="AM146" i="9" s="1"/>
  <c r="EO146" i="9"/>
  <c r="EU146" i="9" s="1"/>
  <c r="AJ146" i="9"/>
  <c r="EN146" i="9" s="1"/>
  <c r="ER146" i="9" s="1"/>
  <c r="GK145" i="9"/>
  <c r="GB145" i="9"/>
  <c r="GH145" i="9" s="1"/>
  <c r="GA145" i="9"/>
  <c r="GE145" i="9" s="1"/>
  <c r="FU145" i="9"/>
  <c r="FX145" i="9" s="1"/>
  <c r="FK145" i="9"/>
  <c r="FQ145" i="9" s="1"/>
  <c r="FJ145" i="9"/>
  <c r="FN145" i="9" s="1"/>
  <c r="EZ145" i="9"/>
  <c r="FF145" i="9" s="1"/>
  <c r="EY145" i="9"/>
  <c r="FC145" i="9" s="1"/>
  <c r="AL145" i="9"/>
  <c r="AM145" i="9" s="1"/>
  <c r="EO145" i="9"/>
  <c r="EU145" i="9" s="1"/>
  <c r="AJ145" i="9"/>
  <c r="EN145" i="9" s="1"/>
  <c r="ER145" i="9" s="1"/>
  <c r="GK144" i="9"/>
  <c r="GB144" i="9"/>
  <c r="GH144" i="9" s="1"/>
  <c r="GA144" i="9"/>
  <c r="GE144" i="9" s="1"/>
  <c r="FU144" i="9"/>
  <c r="FX144" i="9" s="1"/>
  <c r="FK144" i="9"/>
  <c r="FQ144" i="9" s="1"/>
  <c r="FJ144" i="9"/>
  <c r="FN144" i="9" s="1"/>
  <c r="EZ144" i="9"/>
  <c r="FF144" i="9" s="1"/>
  <c r="EY144" i="9"/>
  <c r="FC144" i="9" s="1"/>
  <c r="AL144" i="9"/>
  <c r="AM144" i="9" s="1"/>
  <c r="EO144" i="9"/>
  <c r="EU144" i="9" s="1"/>
  <c r="AJ144" i="9"/>
  <c r="EN144" i="9" s="1"/>
  <c r="ER144" i="9" s="1"/>
  <c r="GK143" i="9"/>
  <c r="GB143" i="9"/>
  <c r="GH143" i="9" s="1"/>
  <c r="GA143" i="9"/>
  <c r="GE143" i="9" s="1"/>
  <c r="FK143" i="9"/>
  <c r="FQ143" i="9" s="1"/>
  <c r="FJ143" i="9"/>
  <c r="FN143" i="9" s="1"/>
  <c r="EZ143" i="9"/>
  <c r="FF143" i="9" s="1"/>
  <c r="EY143" i="9"/>
  <c r="FC143" i="9" s="1"/>
  <c r="AL143" i="9"/>
  <c r="AM143" i="9" s="1"/>
  <c r="EO143" i="9"/>
  <c r="EU143" i="9" s="1"/>
  <c r="AJ143" i="9"/>
  <c r="EN143" i="9" s="1"/>
  <c r="ER143" i="9" s="1"/>
  <c r="GK142" i="9"/>
  <c r="GB142" i="9"/>
  <c r="GH142" i="9" s="1"/>
  <c r="GA142" i="9"/>
  <c r="GE142" i="9" s="1"/>
  <c r="FK142" i="9"/>
  <c r="FQ142" i="9" s="1"/>
  <c r="FJ142" i="9"/>
  <c r="FN142" i="9" s="1"/>
  <c r="EZ142" i="9"/>
  <c r="FF142" i="9" s="1"/>
  <c r="EY142" i="9"/>
  <c r="FC142" i="9" s="1"/>
  <c r="AL142" i="9"/>
  <c r="AM142" i="9" s="1"/>
  <c r="EO142" i="9"/>
  <c r="EU142" i="9" s="1"/>
  <c r="AJ142" i="9"/>
  <c r="EN142" i="9" s="1"/>
  <c r="ER142" i="9" s="1"/>
  <c r="GK140" i="9"/>
  <c r="GB140" i="9"/>
  <c r="GH140" i="9" s="1"/>
  <c r="GA140" i="9"/>
  <c r="GE140" i="9" s="1"/>
  <c r="FU140" i="9"/>
  <c r="FX140" i="9" s="1"/>
  <c r="FK140" i="9"/>
  <c r="FQ140" i="9" s="1"/>
  <c r="FJ140" i="9"/>
  <c r="FN140" i="9" s="1"/>
  <c r="EZ140" i="9"/>
  <c r="FF140" i="9" s="1"/>
  <c r="EY140" i="9"/>
  <c r="FC140" i="9" s="1"/>
  <c r="AL140" i="9"/>
  <c r="AM140" i="9" s="1"/>
  <c r="EO140" i="9"/>
  <c r="EU140" i="9" s="1"/>
  <c r="AJ140" i="9"/>
  <c r="EN140" i="9" s="1"/>
  <c r="ER140" i="9" s="1"/>
  <c r="GK139" i="9"/>
  <c r="GB139" i="9"/>
  <c r="GH139" i="9" s="1"/>
  <c r="GA139" i="9"/>
  <c r="GE139" i="9" s="1"/>
  <c r="FU139" i="9"/>
  <c r="FX139" i="9" s="1"/>
  <c r="FK139" i="9"/>
  <c r="FQ139" i="9" s="1"/>
  <c r="FJ139" i="9"/>
  <c r="FN139" i="9" s="1"/>
  <c r="EZ139" i="9"/>
  <c r="FF139" i="9" s="1"/>
  <c r="EY139" i="9"/>
  <c r="FC139" i="9" s="1"/>
  <c r="AL139" i="9"/>
  <c r="AM139" i="9" s="1"/>
  <c r="EO139" i="9"/>
  <c r="EU139" i="9" s="1"/>
  <c r="AJ139" i="9"/>
  <c r="EN139" i="9" s="1"/>
  <c r="ER139" i="9" s="1"/>
  <c r="GK41" i="9"/>
  <c r="GB41" i="9"/>
  <c r="GH41" i="9" s="1"/>
  <c r="GA41" i="9"/>
  <c r="GE41" i="9" s="1"/>
  <c r="FK41" i="9"/>
  <c r="FQ41" i="9" s="1"/>
  <c r="FJ41" i="9"/>
  <c r="FN41" i="9" s="1"/>
  <c r="EZ41" i="9"/>
  <c r="FF41" i="9" s="1"/>
  <c r="EY41" i="9"/>
  <c r="FC41" i="9" s="1"/>
  <c r="AL41" i="9"/>
  <c r="AM41" i="9" s="1"/>
  <c r="EO41" i="9"/>
  <c r="EU41" i="9" s="1"/>
  <c r="AJ41" i="9"/>
  <c r="EN41" i="9" s="1"/>
  <c r="ER41" i="9" s="1"/>
  <c r="GK39" i="9"/>
  <c r="GB39" i="9"/>
  <c r="GH39" i="9" s="1"/>
  <c r="GA39" i="9"/>
  <c r="GE39" i="9" s="1"/>
  <c r="FK39" i="9"/>
  <c r="FQ39" i="9" s="1"/>
  <c r="FJ39" i="9"/>
  <c r="FN39" i="9" s="1"/>
  <c r="EZ39" i="9"/>
  <c r="FF39" i="9" s="1"/>
  <c r="EY39" i="9"/>
  <c r="FC39" i="9" s="1"/>
  <c r="EO39" i="9"/>
  <c r="EU39" i="9" s="1"/>
  <c r="BF87" i="9" l="1"/>
  <c r="BG248" i="9"/>
  <c r="BG112" i="9"/>
  <c r="EN39" i="9"/>
  <c r="ER39" i="9" s="1"/>
  <c r="BG372" i="9"/>
  <c r="EV158" i="9"/>
  <c r="FR155" i="9"/>
  <c r="EV149" i="9"/>
  <c r="EV153" i="9"/>
  <c r="EV156" i="9"/>
  <c r="EV150" i="9"/>
  <c r="GI155" i="9"/>
  <c r="FU159" i="9"/>
  <c r="FX159" i="9" s="1"/>
  <c r="GI158" i="9"/>
  <c r="GI159" i="9"/>
  <c r="FG150" i="9"/>
  <c r="FU150" i="9"/>
  <c r="FX150" i="9" s="1"/>
  <c r="FU149" i="9"/>
  <c r="FX149" i="9" s="1"/>
  <c r="FR156" i="9"/>
  <c r="FG149" i="9"/>
  <c r="FR150" i="9"/>
  <c r="GI150" i="9"/>
  <c r="FR149" i="9"/>
  <c r="GI149" i="9"/>
  <c r="EV159" i="9"/>
  <c r="EV147" i="9"/>
  <c r="EV155" i="9"/>
  <c r="FR159" i="9"/>
  <c r="FG159" i="9"/>
  <c r="FG155" i="9"/>
  <c r="FR158" i="9"/>
  <c r="FU158" i="9"/>
  <c r="FX158" i="9" s="1"/>
  <c r="FG154" i="9"/>
  <c r="FR157" i="9"/>
  <c r="GI157" i="9"/>
  <c r="GI154" i="9"/>
  <c r="FG156" i="9"/>
  <c r="EV157" i="9"/>
  <c r="FG157" i="9"/>
  <c r="GI156" i="9"/>
  <c r="EV154" i="9"/>
  <c r="FR154" i="9"/>
  <c r="FG158" i="9"/>
  <c r="GI153" i="9"/>
  <c r="GI152" i="9"/>
  <c r="FR153" i="9"/>
  <c r="FU153" i="9"/>
  <c r="FX153" i="9" s="1"/>
  <c r="GI147" i="9"/>
  <c r="FU152" i="9"/>
  <c r="FX152" i="9" s="1"/>
  <c r="FG153" i="9"/>
  <c r="EV146" i="9"/>
  <c r="EV151" i="9"/>
  <c r="GI151" i="9"/>
  <c r="EV152" i="9"/>
  <c r="FR152" i="9"/>
  <c r="FG152" i="9"/>
  <c r="GI144" i="9"/>
  <c r="FU151" i="9"/>
  <c r="FX151" i="9" s="1"/>
  <c r="FR151" i="9"/>
  <c r="FG151" i="9"/>
  <c r="FR143" i="9"/>
  <c r="FG145" i="9"/>
  <c r="FR147" i="9"/>
  <c r="FU147" i="9"/>
  <c r="FX147" i="9" s="1"/>
  <c r="FU142" i="9"/>
  <c r="FX142" i="9" s="1"/>
  <c r="FG144" i="9"/>
  <c r="FG147" i="9"/>
  <c r="FU143" i="9"/>
  <c r="FX143" i="9" s="1"/>
  <c r="FR139" i="9"/>
  <c r="EV145" i="9"/>
  <c r="GI146" i="9"/>
  <c r="FU146" i="9"/>
  <c r="FX146" i="9" s="1"/>
  <c r="FG140" i="9"/>
  <c r="FR142" i="9"/>
  <c r="GI142" i="9"/>
  <c r="EV143" i="9"/>
  <c r="FG142" i="9"/>
  <c r="FR145" i="9"/>
  <c r="FR146" i="9"/>
  <c r="EV142" i="9"/>
  <c r="FG143" i="9"/>
  <c r="GI143" i="9"/>
  <c r="EV144" i="9"/>
  <c r="FR144" i="9"/>
  <c r="GI145" i="9"/>
  <c r="FG146" i="9"/>
  <c r="FR140" i="9"/>
  <c r="EV139" i="9"/>
  <c r="FG139" i="9"/>
  <c r="GI140" i="9"/>
  <c r="GI139" i="9"/>
  <c r="EV140" i="9"/>
  <c r="FR41" i="9"/>
  <c r="GI41" i="9"/>
  <c r="FR39" i="9"/>
  <c r="GI39" i="9"/>
  <c r="EV41" i="9"/>
  <c r="FG41" i="9"/>
  <c r="FU41" i="9"/>
  <c r="FX41" i="9" s="1"/>
  <c r="FG39" i="9"/>
  <c r="EV39" i="9"/>
  <c r="FU39" i="9"/>
  <c r="FX39" i="9" s="1"/>
  <c r="A11" i="9"/>
  <c r="GN11" i="9" s="1"/>
  <c r="B11" i="9" s="1"/>
  <c r="AJ12" i="9"/>
  <c r="AJ14" i="9"/>
  <c r="EN14" i="9" s="1"/>
  <c r="ER14" i="9" s="1"/>
  <c r="AJ16" i="9"/>
  <c r="EN16" i="9" s="1"/>
  <c r="ER16" i="9" s="1"/>
  <c r="AJ26" i="9"/>
  <c r="AJ28" i="9"/>
  <c r="EN28" i="9" s="1"/>
  <c r="ER28" i="9" s="1"/>
  <c r="AJ33" i="9"/>
  <c r="EN33" i="9" s="1"/>
  <c r="ER33" i="9" s="1"/>
  <c r="AJ40" i="9"/>
  <c r="EN40" i="9" s="1"/>
  <c r="ER40" i="9" s="1"/>
  <c r="AJ42" i="9"/>
  <c r="AJ43" i="9"/>
  <c r="EN43" i="9" s="1"/>
  <c r="ER43" i="9" s="1"/>
  <c r="AJ44" i="9"/>
  <c r="EN44" i="9" s="1"/>
  <c r="ER44" i="9" s="1"/>
  <c r="AJ45" i="9"/>
  <c r="EN45" i="9" s="1"/>
  <c r="ER45" i="9" s="1"/>
  <c r="AJ46" i="9"/>
  <c r="AJ47" i="9"/>
  <c r="EN47" i="9" s="1"/>
  <c r="ER47" i="9" s="1"/>
  <c r="EN49" i="9"/>
  <c r="ER49" i="9" s="1"/>
  <c r="EN50" i="9"/>
  <c r="ER50" i="9" s="1"/>
  <c r="EN53" i="9"/>
  <c r="ER53" i="9" s="1"/>
  <c r="EN54" i="9"/>
  <c r="ER54" i="9" s="1"/>
  <c r="EN57" i="9"/>
  <c r="ER57" i="9" s="1"/>
  <c r="AJ59" i="9"/>
  <c r="EN60" i="9"/>
  <c r="ER60" i="9" s="1"/>
  <c r="AJ63" i="9"/>
  <c r="EN63" i="9" s="1"/>
  <c r="ER63" i="9" s="1"/>
  <c r="AK12" i="9"/>
  <c r="AK14" i="9"/>
  <c r="EO14" i="9" s="1"/>
  <c r="EU14" i="9" s="1"/>
  <c r="AK16" i="9"/>
  <c r="EO16" i="9" s="1"/>
  <c r="EU16" i="9" s="1"/>
  <c r="AK26" i="9"/>
  <c r="AK28" i="9"/>
  <c r="EO28" i="9" s="1"/>
  <c r="EU28" i="9" s="1"/>
  <c r="AK33" i="9"/>
  <c r="EO33" i="9" s="1"/>
  <c r="EU33" i="9" s="1"/>
  <c r="AK63" i="9"/>
  <c r="AK58" i="9" s="1"/>
  <c r="AJ89" i="9"/>
  <c r="AJ90" i="9"/>
  <c r="EN90" i="9" s="1"/>
  <c r="ER90" i="9" s="1"/>
  <c r="AJ91" i="9"/>
  <c r="EN91" i="9" s="1"/>
  <c r="ER91" i="9" s="1"/>
  <c r="AJ92" i="9"/>
  <c r="EN92" i="9" s="1"/>
  <c r="ER92" i="9" s="1"/>
  <c r="AJ93" i="9"/>
  <c r="EN93" i="9" s="1"/>
  <c r="ER93" i="9" s="1"/>
  <c r="AJ94" i="9"/>
  <c r="EN94" i="9" s="1"/>
  <c r="ER94" i="9" s="1"/>
  <c r="AJ95" i="9"/>
  <c r="EN95" i="9" s="1"/>
  <c r="ER95" i="9" s="1"/>
  <c r="AJ96" i="9"/>
  <c r="EN96" i="9" s="1"/>
  <c r="ER96" i="9" s="1"/>
  <c r="AJ97" i="9"/>
  <c r="EN97" i="9" s="1"/>
  <c r="ER97" i="9" s="1"/>
  <c r="AJ98" i="9"/>
  <c r="EN98" i="9" s="1"/>
  <c r="ER98" i="9" s="1"/>
  <c r="AJ99" i="9"/>
  <c r="EN99" i="9" s="1"/>
  <c r="ER99" i="9" s="1"/>
  <c r="AJ101" i="9"/>
  <c r="AJ102" i="9"/>
  <c r="EN102" i="9" s="1"/>
  <c r="ER102" i="9" s="1"/>
  <c r="AJ103" i="9"/>
  <c r="AJ104" i="9"/>
  <c r="EN104" i="9" s="1"/>
  <c r="ER104" i="9" s="1"/>
  <c r="AJ105" i="9"/>
  <c r="EN105" i="9" s="1"/>
  <c r="ER105" i="9" s="1"/>
  <c r="AJ106" i="9"/>
  <c r="EN106" i="9" s="1"/>
  <c r="ER106" i="9" s="1"/>
  <c r="AJ111" i="9"/>
  <c r="EN111" i="9" s="1"/>
  <c r="ER111" i="9" s="1"/>
  <c r="AJ136" i="9"/>
  <c r="EN136" i="9" s="1"/>
  <c r="ER136" i="9" s="1"/>
  <c r="AJ138" i="9"/>
  <c r="AJ141" i="9"/>
  <c r="EN141" i="9" s="1"/>
  <c r="ER141" i="9" s="1"/>
  <c r="AJ148" i="9"/>
  <c r="EN148" i="9" s="1"/>
  <c r="ER148" i="9" s="1"/>
  <c r="AJ160" i="9"/>
  <c r="AJ161" i="9"/>
  <c r="EN161" i="9" s="1"/>
  <c r="ER161" i="9" s="1"/>
  <c r="AJ162" i="9"/>
  <c r="EN162" i="9" s="1"/>
  <c r="ER162" i="9" s="1"/>
  <c r="AJ165" i="9"/>
  <c r="EN165" i="9" s="1"/>
  <c r="ER165" i="9" s="1"/>
  <c r="EN170" i="9"/>
  <c r="ER170" i="9" s="1"/>
  <c r="EN181" i="9"/>
  <c r="ER181" i="9" s="1"/>
  <c r="EN183" i="9"/>
  <c r="ER183" i="9" s="1"/>
  <c r="EN207" i="9"/>
  <c r="ER207" i="9" s="1"/>
  <c r="AJ209" i="9"/>
  <c r="EN210" i="9"/>
  <c r="ER210" i="9" s="1"/>
  <c r="AJ214" i="9"/>
  <c r="EN214" i="9" s="1"/>
  <c r="ER214" i="9" s="1"/>
  <c r="AJ216" i="9"/>
  <c r="EN218" i="9"/>
  <c r="ER218" i="9" s="1"/>
  <c r="EN220" i="9"/>
  <c r="ER220" i="9" s="1"/>
  <c r="EN221" i="9"/>
  <c r="ER221" i="9" s="1"/>
  <c r="AJ222" i="9"/>
  <c r="EN222" i="9" s="1"/>
  <c r="ER222" i="9" s="1"/>
  <c r="EN238" i="9"/>
  <c r="ER238" i="9" s="1"/>
  <c r="AJ243" i="9"/>
  <c r="EN244" i="9"/>
  <c r="ER244" i="9" s="1"/>
  <c r="EN245" i="9"/>
  <c r="ER245" i="9" s="1"/>
  <c r="EN247" i="9"/>
  <c r="ER247" i="9" s="1"/>
  <c r="AJ248" i="9"/>
  <c r="EN248" i="9" s="1"/>
  <c r="ER248" i="9" s="1"/>
  <c r="EN254" i="9"/>
  <c r="ER254" i="9" s="1"/>
  <c r="EN257" i="9"/>
  <c r="ER257" i="9" s="1"/>
  <c r="EN263" i="9"/>
  <c r="ER263" i="9" s="1"/>
  <c r="EN265" i="9"/>
  <c r="ER265" i="9" s="1"/>
  <c r="EN266" i="9"/>
  <c r="ER266" i="9" s="1"/>
  <c r="AJ267" i="9"/>
  <c r="AJ262" i="9" s="1"/>
  <c r="AJ271" i="9"/>
  <c r="AJ275" i="9"/>
  <c r="AJ279" i="9"/>
  <c r="EN279" i="9" s="1"/>
  <c r="ER279" i="9" s="1"/>
  <c r="AJ283" i="9"/>
  <c r="AJ284" i="9"/>
  <c r="EN284" i="9" s="1"/>
  <c r="ER284" i="9" s="1"/>
  <c r="AJ285" i="9"/>
  <c r="EN285" i="9" s="1"/>
  <c r="ER285" i="9" s="1"/>
  <c r="AJ286" i="9"/>
  <c r="EN286" i="9" s="1"/>
  <c r="ER286" i="9" s="1"/>
  <c r="AJ287" i="9"/>
  <c r="EN287" i="9" s="1"/>
  <c r="ER287" i="9" s="1"/>
  <c r="AJ289" i="9"/>
  <c r="AJ290" i="9"/>
  <c r="EN290" i="9" s="1"/>
  <c r="ER290" i="9" s="1"/>
  <c r="EN299" i="9"/>
  <c r="ER299" i="9" s="1"/>
  <c r="EN294" i="9"/>
  <c r="ER294" i="9" s="1"/>
  <c r="EN296" i="9"/>
  <c r="ER296" i="9" s="1"/>
  <c r="AJ310" i="9"/>
  <c r="AJ311" i="9"/>
  <c r="EN311" i="9" s="1"/>
  <c r="ER311" i="9" s="1"/>
  <c r="AJ312" i="9"/>
  <c r="EN312" i="9" s="1"/>
  <c r="ER312" i="9" s="1"/>
  <c r="AJ313" i="9"/>
  <c r="EN313" i="9" s="1"/>
  <c r="ER313" i="9" s="1"/>
  <c r="EN316" i="9"/>
  <c r="ER316" i="9" s="1"/>
  <c r="AJ322" i="9"/>
  <c r="AJ323" i="9"/>
  <c r="EN323" i="9" s="1"/>
  <c r="ER323" i="9" s="1"/>
  <c r="AJ367" i="9"/>
  <c r="AJ368" i="9"/>
  <c r="EN368" i="9" s="1"/>
  <c r="ER368" i="9" s="1"/>
  <c r="AJ426" i="9"/>
  <c r="AJ427" i="9"/>
  <c r="AJ473" i="9"/>
  <c r="AJ474" i="9"/>
  <c r="EN474" i="9" s="1"/>
  <c r="ER474" i="9" s="1"/>
  <c r="AJ518" i="9"/>
  <c r="AJ519" i="9"/>
  <c r="EN519" i="9" s="1"/>
  <c r="ER519" i="9" s="1"/>
  <c r="AJ563" i="9"/>
  <c r="AJ564" i="9"/>
  <c r="EN564" i="9" s="1"/>
  <c r="ER564" i="9" s="1"/>
  <c r="AJ565" i="9"/>
  <c r="EN565" i="9" s="1"/>
  <c r="ER565" i="9" s="1"/>
  <c r="AJ566" i="9"/>
  <c r="EN566" i="9" s="1"/>
  <c r="ER566" i="9" s="1"/>
  <c r="AJ568" i="9"/>
  <c r="AJ569" i="9"/>
  <c r="EN569" i="9" s="1"/>
  <c r="ER569" i="9" s="1"/>
  <c r="AJ570" i="9"/>
  <c r="EN570" i="9" s="1"/>
  <c r="ER570" i="9" s="1"/>
  <c r="AJ572" i="9"/>
  <c r="AJ573" i="9"/>
  <c r="EN573" i="9" s="1"/>
  <c r="ER573" i="9" s="1"/>
  <c r="AJ575" i="9"/>
  <c r="EN577" i="9"/>
  <c r="ER577" i="9" s="1"/>
  <c r="EN578" i="9"/>
  <c r="ER578" i="9" s="1"/>
  <c r="EN579" i="9"/>
  <c r="ER579" i="9" s="1"/>
  <c r="EN580" i="9"/>
  <c r="ER580" i="9" s="1"/>
  <c r="EN582" i="9"/>
  <c r="ER582" i="9" s="1"/>
  <c r="EN583" i="9"/>
  <c r="ER583" i="9" s="1"/>
  <c r="EN584" i="9"/>
  <c r="ER584" i="9" s="1"/>
  <c r="EN600" i="9"/>
  <c r="ER600" i="9" s="1"/>
  <c r="AJ602" i="9"/>
  <c r="EN603" i="9"/>
  <c r="ER603" i="9" s="1"/>
  <c r="EN604" i="9"/>
  <c r="ER604" i="9" s="1"/>
  <c r="AJ605" i="9"/>
  <c r="EN605" i="9" s="1"/>
  <c r="ER605" i="9" s="1"/>
  <c r="EN607" i="9"/>
  <c r="ER607" i="9" s="1"/>
  <c r="EN609" i="9"/>
  <c r="ER609" i="9" s="1"/>
  <c r="EN611" i="9"/>
  <c r="ER611" i="9" s="1"/>
  <c r="EN613" i="9"/>
  <c r="ER613" i="9" s="1"/>
  <c r="EN620" i="9"/>
  <c r="ER620" i="9" s="1"/>
  <c r="EN623" i="9"/>
  <c r="ER623" i="9" s="1"/>
  <c r="EN624" i="9"/>
  <c r="ER624" i="9" s="1"/>
  <c r="AJ673" i="9"/>
  <c r="AJ674" i="9"/>
  <c r="EN674" i="9" s="1"/>
  <c r="ER674" i="9" s="1"/>
  <c r="AJ675" i="9"/>
  <c r="EN675" i="9" s="1"/>
  <c r="ER675" i="9" s="1"/>
  <c r="AJ676" i="9"/>
  <c r="EN676" i="9" s="1"/>
  <c r="ER676" i="9" s="1"/>
  <c r="AJ680" i="9"/>
  <c r="EN680" i="9" s="1"/>
  <c r="ER680" i="9" s="1"/>
  <c r="AJ684" i="9"/>
  <c r="AJ685" i="9"/>
  <c r="EN685" i="9" s="1"/>
  <c r="ER685" i="9" s="1"/>
  <c r="AK673" i="9"/>
  <c r="AK674" i="9"/>
  <c r="EO674" i="9" s="1"/>
  <c r="EU674" i="9" s="1"/>
  <c r="AK675" i="9"/>
  <c r="EO675" i="9" s="1"/>
  <c r="EU675" i="9" s="1"/>
  <c r="AK676" i="9"/>
  <c r="EO676" i="9" s="1"/>
  <c r="EU676" i="9" s="1"/>
  <c r="AK680" i="9"/>
  <c r="EO680" i="9" s="1"/>
  <c r="EU680" i="9" s="1"/>
  <c r="AK684" i="9"/>
  <c r="AK685" i="9"/>
  <c r="EO685" i="9" s="1"/>
  <c r="EU685" i="9" s="1"/>
  <c r="GK685" i="9"/>
  <c r="GA685" i="9"/>
  <c r="GE685" i="9" s="1"/>
  <c r="GB685" i="9"/>
  <c r="GH685" i="9" s="1"/>
  <c r="FJ685" i="9"/>
  <c r="FN685" i="9" s="1"/>
  <c r="FK685" i="9"/>
  <c r="FQ685" i="9" s="1"/>
  <c r="EY685" i="9"/>
  <c r="FC685" i="9" s="1"/>
  <c r="EZ685" i="9"/>
  <c r="FF685" i="9" s="1"/>
  <c r="AL685" i="9"/>
  <c r="AM685" i="9" s="1"/>
  <c r="GK684" i="9"/>
  <c r="GA684" i="9"/>
  <c r="GE684" i="9" s="1"/>
  <c r="GB684" i="9"/>
  <c r="GH684" i="9" s="1"/>
  <c r="FU684" i="9"/>
  <c r="FX684" i="9" s="1"/>
  <c r="FJ684" i="9"/>
  <c r="FN684" i="9" s="1"/>
  <c r="FK684" i="9"/>
  <c r="FQ684" i="9" s="1"/>
  <c r="EY684" i="9"/>
  <c r="FC684" i="9" s="1"/>
  <c r="EZ684" i="9"/>
  <c r="FF684" i="9" s="1"/>
  <c r="AL684" i="9"/>
  <c r="AM684" i="9" s="1"/>
  <c r="GK683" i="9"/>
  <c r="GA683" i="9"/>
  <c r="GE683" i="9" s="1"/>
  <c r="GB683" i="9"/>
  <c r="GH683" i="9" s="1"/>
  <c r="FJ683" i="9"/>
  <c r="FN683" i="9" s="1"/>
  <c r="FK683" i="9"/>
  <c r="FQ683" i="9" s="1"/>
  <c r="EY683" i="9"/>
  <c r="FC683" i="9" s="1"/>
  <c r="EZ683" i="9"/>
  <c r="FF683" i="9" s="1"/>
  <c r="GK682" i="9"/>
  <c r="GA682" i="9"/>
  <c r="GE682" i="9" s="1"/>
  <c r="GB682" i="9"/>
  <c r="GH682" i="9" s="1"/>
  <c r="FU682" i="9"/>
  <c r="FX682" i="9" s="1"/>
  <c r="FJ682" i="9"/>
  <c r="FN682" i="9" s="1"/>
  <c r="FK682" i="9"/>
  <c r="FQ682" i="9" s="1"/>
  <c r="EY682" i="9"/>
  <c r="FC682" i="9" s="1"/>
  <c r="EZ682" i="9"/>
  <c r="FF682" i="9" s="1"/>
  <c r="AK563" i="9"/>
  <c r="AK564" i="9"/>
  <c r="EO564" i="9" s="1"/>
  <c r="EU564" i="9" s="1"/>
  <c r="AK565" i="9"/>
  <c r="EO565" i="9" s="1"/>
  <c r="EU565" i="9" s="1"/>
  <c r="AK566" i="9"/>
  <c r="EO566" i="9" s="1"/>
  <c r="EU566" i="9" s="1"/>
  <c r="AK568" i="9"/>
  <c r="AK569" i="9"/>
  <c r="EO569" i="9" s="1"/>
  <c r="EU569" i="9" s="1"/>
  <c r="AK570" i="9"/>
  <c r="EO570" i="9" s="1"/>
  <c r="EU570" i="9" s="1"/>
  <c r="EO579" i="9"/>
  <c r="EU579" i="9" s="1"/>
  <c r="EO582" i="9"/>
  <c r="EU582" i="9" s="1"/>
  <c r="EO583" i="9"/>
  <c r="EU583" i="9" s="1"/>
  <c r="EO585" i="9"/>
  <c r="EU585" i="9" s="1"/>
  <c r="EO600" i="9"/>
  <c r="EU600" i="9" s="1"/>
  <c r="EO605" i="9"/>
  <c r="EU605" i="9" s="1"/>
  <c r="EO611" i="9"/>
  <c r="EU611" i="9" s="1"/>
  <c r="EO612" i="9"/>
  <c r="EU612" i="9" s="1"/>
  <c r="EO615" i="9"/>
  <c r="EU615" i="9" s="1"/>
  <c r="EO616" i="9"/>
  <c r="EU616" i="9" s="1"/>
  <c r="EO619" i="9"/>
  <c r="EU619" i="9" s="1"/>
  <c r="EO621" i="9"/>
  <c r="EU621" i="9" s="1"/>
  <c r="EO623" i="9"/>
  <c r="EU623" i="9" s="1"/>
  <c r="EO624" i="9"/>
  <c r="EU624" i="9" s="1"/>
  <c r="AK89" i="9"/>
  <c r="AK90" i="9"/>
  <c r="EO90" i="9" s="1"/>
  <c r="EU90" i="9" s="1"/>
  <c r="AK91" i="9"/>
  <c r="EO91" i="9" s="1"/>
  <c r="EU91" i="9" s="1"/>
  <c r="AK92" i="9"/>
  <c r="EO92" i="9" s="1"/>
  <c r="EU92" i="9" s="1"/>
  <c r="AK93" i="9"/>
  <c r="AK94" i="9"/>
  <c r="EO94" i="9" s="1"/>
  <c r="EU94" i="9" s="1"/>
  <c r="AK95" i="9"/>
  <c r="EO95" i="9" s="1"/>
  <c r="EU95" i="9" s="1"/>
  <c r="AK96" i="9"/>
  <c r="EO96" i="9" s="1"/>
  <c r="EU96" i="9" s="1"/>
  <c r="AK98" i="9"/>
  <c r="EO98" i="9" s="1"/>
  <c r="EU98" i="9" s="1"/>
  <c r="AK99" i="9"/>
  <c r="EO99" i="9" s="1"/>
  <c r="EU99" i="9" s="1"/>
  <c r="AK97" i="9"/>
  <c r="EO97" i="9" s="1"/>
  <c r="EU97" i="9" s="1"/>
  <c r="AK101" i="9"/>
  <c r="EO101" i="9" s="1"/>
  <c r="EU101" i="9" s="1"/>
  <c r="AK102" i="9"/>
  <c r="AK103" i="9"/>
  <c r="EO103" i="9" s="1"/>
  <c r="EU103" i="9" s="1"/>
  <c r="AK104" i="9"/>
  <c r="EO104" i="9" s="1"/>
  <c r="EU104" i="9" s="1"/>
  <c r="AK105" i="9"/>
  <c r="AK106" i="9"/>
  <c r="EO106" i="9" s="1"/>
  <c r="EU106" i="9" s="1"/>
  <c r="AK111" i="9"/>
  <c r="EO111" i="9" s="1"/>
  <c r="EU111" i="9" s="1"/>
  <c r="AK136" i="9"/>
  <c r="EO136" i="9" s="1"/>
  <c r="EU136" i="9" s="1"/>
  <c r="EO165" i="9"/>
  <c r="EU165" i="9" s="1"/>
  <c r="EO170" i="9"/>
  <c r="EU170" i="9" s="1"/>
  <c r="EO181" i="9"/>
  <c r="EU181" i="9" s="1"/>
  <c r="EO183" i="9"/>
  <c r="EU183" i="9" s="1"/>
  <c r="EO207" i="9"/>
  <c r="EU207" i="9" s="1"/>
  <c r="EO222" i="9"/>
  <c r="EU222" i="9" s="1"/>
  <c r="EO237" i="9"/>
  <c r="EU237" i="9" s="1"/>
  <c r="EO238" i="9"/>
  <c r="EU238" i="9" s="1"/>
  <c r="EO248" i="9"/>
  <c r="EU248" i="9" s="1"/>
  <c r="EO251" i="9"/>
  <c r="EU251" i="9" s="1"/>
  <c r="EO253" i="9"/>
  <c r="EU253" i="9" s="1"/>
  <c r="EO255" i="9"/>
  <c r="EU255" i="9" s="1"/>
  <c r="EO259" i="9"/>
  <c r="EU259" i="9" s="1"/>
  <c r="EO267" i="9"/>
  <c r="EU267" i="9" s="1"/>
  <c r="AK271" i="9"/>
  <c r="AK275" i="9"/>
  <c r="EO275" i="9" s="1"/>
  <c r="EU275" i="9" s="1"/>
  <c r="AK279" i="9"/>
  <c r="EO279" i="9" s="1"/>
  <c r="EU279" i="9" s="1"/>
  <c r="AK283" i="9"/>
  <c r="AK284" i="9"/>
  <c r="EO284" i="9" s="1"/>
  <c r="EU284" i="9" s="1"/>
  <c r="AK285" i="9"/>
  <c r="EO285" i="9" s="1"/>
  <c r="EU285" i="9" s="1"/>
  <c r="AK286" i="9"/>
  <c r="EO286" i="9" s="1"/>
  <c r="EU286" i="9" s="1"/>
  <c r="AK287" i="9"/>
  <c r="EO287" i="9" s="1"/>
  <c r="EU287" i="9" s="1"/>
  <c r="EO289" i="9"/>
  <c r="EU289" i="9" s="1"/>
  <c r="EO294" i="9"/>
  <c r="EU294" i="9" s="1"/>
  <c r="EO296" i="9"/>
  <c r="EU296" i="9" s="1"/>
  <c r="EO310" i="9"/>
  <c r="EU310" i="9" s="1"/>
  <c r="EO316" i="9"/>
  <c r="EU316" i="9" s="1"/>
  <c r="EO166" i="9"/>
  <c r="EU166" i="9" s="1"/>
  <c r="AK322" i="9"/>
  <c r="AK323" i="9"/>
  <c r="EO323" i="9" s="1"/>
  <c r="EU323" i="9" s="1"/>
  <c r="AK367" i="9"/>
  <c r="AK368" i="9"/>
  <c r="EO368" i="9" s="1"/>
  <c r="EU368" i="9" s="1"/>
  <c r="AK426" i="9"/>
  <c r="AK427" i="9"/>
  <c r="EO427" i="9" s="1"/>
  <c r="EU427" i="9" s="1"/>
  <c r="AK473" i="9"/>
  <c r="AK474" i="9"/>
  <c r="EO474" i="9" s="1"/>
  <c r="EU474" i="9" s="1"/>
  <c r="AK518" i="9"/>
  <c r="AK519" i="9"/>
  <c r="EO519" i="9" s="1"/>
  <c r="EU519" i="9" s="1"/>
  <c r="GK671" i="9"/>
  <c r="GA671" i="9"/>
  <c r="GE671" i="9" s="1"/>
  <c r="GB671" i="9"/>
  <c r="GH671" i="9" s="1"/>
  <c r="FJ671" i="9"/>
  <c r="FN671" i="9" s="1"/>
  <c r="FK671" i="9"/>
  <c r="FQ671" i="9" s="1"/>
  <c r="EY671" i="9"/>
  <c r="FC671" i="9" s="1"/>
  <c r="EZ671" i="9"/>
  <c r="FF671" i="9" s="1"/>
  <c r="GK560" i="9"/>
  <c r="GA560" i="9"/>
  <c r="GE560" i="9" s="1"/>
  <c r="GB560" i="9"/>
  <c r="GH560" i="9" s="1"/>
  <c r="FU560" i="9"/>
  <c r="FX560" i="9" s="1"/>
  <c r="FJ560" i="9"/>
  <c r="FN560" i="9" s="1"/>
  <c r="FK560" i="9"/>
  <c r="FQ560" i="9" s="1"/>
  <c r="EY560" i="9"/>
  <c r="FC560" i="9" s="1"/>
  <c r="EZ560" i="9"/>
  <c r="FF560" i="9" s="1"/>
  <c r="EN560" i="9"/>
  <c r="ER560" i="9" s="1"/>
  <c r="EO560" i="9"/>
  <c r="EU560" i="9" s="1"/>
  <c r="GK519" i="9"/>
  <c r="GA519" i="9"/>
  <c r="GE519" i="9" s="1"/>
  <c r="GB519" i="9"/>
  <c r="GH519" i="9" s="1"/>
  <c r="FJ519" i="9"/>
  <c r="FN519" i="9" s="1"/>
  <c r="FK519" i="9"/>
  <c r="FQ519" i="9" s="1"/>
  <c r="EY519" i="9"/>
  <c r="FC519" i="9" s="1"/>
  <c r="EZ519" i="9"/>
  <c r="FF519" i="9" s="1"/>
  <c r="AL519" i="9"/>
  <c r="AM519" i="9" s="1"/>
  <c r="GK518" i="9"/>
  <c r="GA518" i="9"/>
  <c r="GE518" i="9" s="1"/>
  <c r="GB518" i="9"/>
  <c r="GH518" i="9" s="1"/>
  <c r="FJ518" i="9"/>
  <c r="FN518" i="9" s="1"/>
  <c r="FK518" i="9"/>
  <c r="FQ518" i="9" s="1"/>
  <c r="EY518" i="9"/>
  <c r="FC518" i="9" s="1"/>
  <c r="EZ518" i="9"/>
  <c r="FF518" i="9" s="1"/>
  <c r="AL518" i="9"/>
  <c r="AM518" i="9" s="1"/>
  <c r="GK517" i="9"/>
  <c r="GA517" i="9"/>
  <c r="GE517" i="9" s="1"/>
  <c r="GB517" i="9"/>
  <c r="GH517" i="9" s="1"/>
  <c r="FJ517" i="9"/>
  <c r="FN517" i="9" s="1"/>
  <c r="FK517" i="9"/>
  <c r="FQ517" i="9" s="1"/>
  <c r="EY517" i="9"/>
  <c r="FC517" i="9" s="1"/>
  <c r="EZ517" i="9"/>
  <c r="FF517" i="9" s="1"/>
  <c r="GK516" i="9"/>
  <c r="GA516" i="9"/>
  <c r="GE516" i="9" s="1"/>
  <c r="GB516" i="9"/>
  <c r="GH516" i="9" s="1"/>
  <c r="FU516" i="9"/>
  <c r="FX516" i="9" s="1"/>
  <c r="FJ516" i="9"/>
  <c r="FN516" i="9" s="1"/>
  <c r="FK516" i="9"/>
  <c r="FQ516" i="9" s="1"/>
  <c r="EY516" i="9"/>
  <c r="FC516" i="9" s="1"/>
  <c r="EZ516" i="9"/>
  <c r="FF516" i="9" s="1"/>
  <c r="GK515" i="9"/>
  <c r="GA515" i="9"/>
  <c r="GE515" i="9" s="1"/>
  <c r="GB515" i="9"/>
  <c r="GH515" i="9" s="1"/>
  <c r="FJ515" i="9"/>
  <c r="FN515" i="9" s="1"/>
  <c r="FK515" i="9"/>
  <c r="FQ515" i="9" s="1"/>
  <c r="EY515" i="9"/>
  <c r="FC515" i="9" s="1"/>
  <c r="EZ515" i="9"/>
  <c r="FF515" i="9" s="1"/>
  <c r="EN515" i="9"/>
  <c r="ER515" i="9" s="1"/>
  <c r="EO515" i="9"/>
  <c r="EU515" i="9" s="1"/>
  <c r="GK474" i="9"/>
  <c r="GA474" i="9"/>
  <c r="GE474" i="9" s="1"/>
  <c r="GB474" i="9"/>
  <c r="GH474" i="9" s="1"/>
  <c r="FU474" i="9"/>
  <c r="FX474" i="9" s="1"/>
  <c r="FJ474" i="9"/>
  <c r="FN474" i="9" s="1"/>
  <c r="FK474" i="9"/>
  <c r="FQ474" i="9" s="1"/>
  <c r="EY474" i="9"/>
  <c r="FC474" i="9" s="1"/>
  <c r="EZ474" i="9"/>
  <c r="FF474" i="9" s="1"/>
  <c r="AL474" i="9"/>
  <c r="AM474" i="9" s="1"/>
  <c r="GK473" i="9"/>
  <c r="GA473" i="9"/>
  <c r="GE473" i="9" s="1"/>
  <c r="GB473" i="9"/>
  <c r="GH473" i="9" s="1"/>
  <c r="FJ473" i="9"/>
  <c r="FN473" i="9" s="1"/>
  <c r="FK473" i="9"/>
  <c r="FQ473" i="9" s="1"/>
  <c r="EY473" i="9"/>
  <c r="FC473" i="9" s="1"/>
  <c r="EZ473" i="9"/>
  <c r="FF473" i="9" s="1"/>
  <c r="AL473" i="9"/>
  <c r="AM473" i="9" s="1"/>
  <c r="GK472" i="9"/>
  <c r="GA472" i="9"/>
  <c r="GE472" i="9" s="1"/>
  <c r="GB472" i="9"/>
  <c r="GH472" i="9" s="1"/>
  <c r="FJ472" i="9"/>
  <c r="FN472" i="9" s="1"/>
  <c r="FK472" i="9"/>
  <c r="FQ472" i="9" s="1"/>
  <c r="EY472" i="9"/>
  <c r="FC472" i="9" s="1"/>
  <c r="EZ472" i="9"/>
  <c r="FF472" i="9" s="1"/>
  <c r="GK471" i="9"/>
  <c r="GA471" i="9"/>
  <c r="GE471" i="9" s="1"/>
  <c r="GB471" i="9"/>
  <c r="GH471" i="9" s="1"/>
  <c r="FJ471" i="9"/>
  <c r="FN471" i="9" s="1"/>
  <c r="FK471" i="9"/>
  <c r="FQ471" i="9" s="1"/>
  <c r="EY471" i="9"/>
  <c r="FC471" i="9" s="1"/>
  <c r="EZ471" i="9"/>
  <c r="FF471" i="9" s="1"/>
  <c r="GK470" i="9"/>
  <c r="GA470" i="9"/>
  <c r="GE470" i="9" s="1"/>
  <c r="GB470" i="9"/>
  <c r="GH470" i="9" s="1"/>
  <c r="FU470" i="9"/>
  <c r="FX470" i="9" s="1"/>
  <c r="FJ470" i="9"/>
  <c r="FN470" i="9" s="1"/>
  <c r="FK470" i="9"/>
  <c r="FQ470" i="9" s="1"/>
  <c r="EY470" i="9"/>
  <c r="FC470" i="9" s="1"/>
  <c r="EZ470" i="9"/>
  <c r="FF470" i="9" s="1"/>
  <c r="EN470" i="9"/>
  <c r="ER470" i="9" s="1"/>
  <c r="EO470" i="9"/>
  <c r="EU470" i="9" s="1"/>
  <c r="GK427" i="9"/>
  <c r="GA427" i="9"/>
  <c r="GE427" i="9" s="1"/>
  <c r="GB427" i="9"/>
  <c r="GH427" i="9" s="1"/>
  <c r="FJ427" i="9"/>
  <c r="FN427" i="9" s="1"/>
  <c r="FK427" i="9"/>
  <c r="FQ427" i="9" s="1"/>
  <c r="EY427" i="9"/>
  <c r="FC427" i="9" s="1"/>
  <c r="EZ427" i="9"/>
  <c r="FF427" i="9" s="1"/>
  <c r="AL427" i="9"/>
  <c r="AM427" i="9" s="1"/>
  <c r="GK426" i="9"/>
  <c r="GA426" i="9"/>
  <c r="GE426" i="9" s="1"/>
  <c r="GB426" i="9"/>
  <c r="GH426" i="9" s="1"/>
  <c r="FJ426" i="9"/>
  <c r="FN426" i="9" s="1"/>
  <c r="FK426" i="9"/>
  <c r="FQ426" i="9" s="1"/>
  <c r="EY426" i="9"/>
  <c r="FC426" i="9" s="1"/>
  <c r="EZ426" i="9"/>
  <c r="FF426" i="9" s="1"/>
  <c r="AL426" i="9"/>
  <c r="AM426" i="9" s="1"/>
  <c r="GK425" i="9"/>
  <c r="GA425" i="9"/>
  <c r="GE425" i="9" s="1"/>
  <c r="GB425" i="9"/>
  <c r="GH425" i="9" s="1"/>
  <c r="FU425" i="9"/>
  <c r="FX425" i="9" s="1"/>
  <c r="FJ425" i="9"/>
  <c r="FN425" i="9" s="1"/>
  <c r="FK425" i="9"/>
  <c r="FQ425" i="9" s="1"/>
  <c r="EY425" i="9"/>
  <c r="FC425" i="9" s="1"/>
  <c r="EZ425" i="9"/>
  <c r="FF425" i="9" s="1"/>
  <c r="GK424" i="9"/>
  <c r="GA424" i="9"/>
  <c r="GE424" i="9" s="1"/>
  <c r="GB424" i="9"/>
  <c r="GH424" i="9" s="1"/>
  <c r="FJ424" i="9"/>
  <c r="FN424" i="9" s="1"/>
  <c r="FK424" i="9"/>
  <c r="FQ424" i="9" s="1"/>
  <c r="EY424" i="9"/>
  <c r="FC424" i="9" s="1"/>
  <c r="EZ424" i="9"/>
  <c r="FF424" i="9" s="1"/>
  <c r="GK423" i="9"/>
  <c r="GA423" i="9"/>
  <c r="GE423" i="9" s="1"/>
  <c r="GB423" i="9"/>
  <c r="GH423" i="9" s="1"/>
  <c r="FJ423" i="9"/>
  <c r="FN423" i="9" s="1"/>
  <c r="FK423" i="9"/>
  <c r="FQ423" i="9" s="1"/>
  <c r="EY423" i="9"/>
  <c r="FC423" i="9" s="1"/>
  <c r="EZ423" i="9"/>
  <c r="FF423" i="9" s="1"/>
  <c r="EN423" i="9"/>
  <c r="ER423" i="9" s="1"/>
  <c r="EO423" i="9"/>
  <c r="EU423" i="9" s="1"/>
  <c r="GK368" i="9"/>
  <c r="GA368" i="9"/>
  <c r="GE368" i="9" s="1"/>
  <c r="GB368" i="9"/>
  <c r="GH368" i="9" s="1"/>
  <c r="FJ368" i="9"/>
  <c r="FN368" i="9" s="1"/>
  <c r="FK368" i="9"/>
  <c r="FQ368" i="9" s="1"/>
  <c r="EY368" i="9"/>
  <c r="FC368" i="9" s="1"/>
  <c r="EZ368" i="9"/>
  <c r="FF368" i="9" s="1"/>
  <c r="AL368" i="9"/>
  <c r="AM368" i="9" s="1"/>
  <c r="GK367" i="9"/>
  <c r="GA367" i="9"/>
  <c r="GE367" i="9" s="1"/>
  <c r="GB367" i="9"/>
  <c r="GH367" i="9" s="1"/>
  <c r="FJ367" i="9"/>
  <c r="FN367" i="9" s="1"/>
  <c r="FK367" i="9"/>
  <c r="FQ367" i="9" s="1"/>
  <c r="EY367" i="9"/>
  <c r="FC367" i="9" s="1"/>
  <c r="EZ367" i="9"/>
  <c r="FF367" i="9" s="1"/>
  <c r="AL367" i="9"/>
  <c r="AM367" i="9" s="1"/>
  <c r="GK366" i="9"/>
  <c r="GA366" i="9"/>
  <c r="GE366" i="9" s="1"/>
  <c r="GB366" i="9"/>
  <c r="GH366" i="9" s="1"/>
  <c r="FU366" i="9"/>
  <c r="FX366" i="9" s="1"/>
  <c r="FJ366" i="9"/>
  <c r="FN366" i="9" s="1"/>
  <c r="FK366" i="9"/>
  <c r="FQ366" i="9" s="1"/>
  <c r="EY366" i="9"/>
  <c r="FC366" i="9" s="1"/>
  <c r="EZ366" i="9"/>
  <c r="FF366" i="9" s="1"/>
  <c r="GK365" i="9"/>
  <c r="GA365" i="9"/>
  <c r="GE365" i="9" s="1"/>
  <c r="GB365" i="9"/>
  <c r="GH365" i="9" s="1"/>
  <c r="FJ365" i="9"/>
  <c r="FN365" i="9" s="1"/>
  <c r="FK365" i="9"/>
  <c r="FQ365" i="9" s="1"/>
  <c r="EY365" i="9"/>
  <c r="FC365" i="9" s="1"/>
  <c r="EZ365" i="9"/>
  <c r="FF365" i="9" s="1"/>
  <c r="GK323" i="9"/>
  <c r="GA323" i="9"/>
  <c r="GE323" i="9" s="1"/>
  <c r="GB323" i="9"/>
  <c r="GH323" i="9" s="1"/>
  <c r="FJ323" i="9"/>
  <c r="FN323" i="9" s="1"/>
  <c r="FK323" i="9"/>
  <c r="FQ323" i="9" s="1"/>
  <c r="EY323" i="9"/>
  <c r="FC323" i="9" s="1"/>
  <c r="EZ323" i="9"/>
  <c r="FF323" i="9" s="1"/>
  <c r="AL323" i="9"/>
  <c r="AM323" i="9" s="1"/>
  <c r="GK364" i="9"/>
  <c r="GA364" i="9"/>
  <c r="GE364" i="9" s="1"/>
  <c r="GB364" i="9"/>
  <c r="GH364" i="9" s="1"/>
  <c r="FJ364" i="9"/>
  <c r="FN364" i="9" s="1"/>
  <c r="FK364" i="9"/>
  <c r="FQ364" i="9" s="1"/>
  <c r="EY364" i="9"/>
  <c r="FC364" i="9" s="1"/>
  <c r="EZ364" i="9"/>
  <c r="FF364" i="9" s="1"/>
  <c r="EN364" i="9"/>
  <c r="ER364" i="9" s="1"/>
  <c r="EO364" i="9"/>
  <c r="EU364" i="9" s="1"/>
  <c r="GK322" i="9"/>
  <c r="GA322" i="9"/>
  <c r="GE322" i="9" s="1"/>
  <c r="GB322" i="9"/>
  <c r="GH322" i="9" s="1"/>
  <c r="FU322" i="9"/>
  <c r="FX322" i="9" s="1"/>
  <c r="FJ322" i="9"/>
  <c r="FN322" i="9" s="1"/>
  <c r="FK322" i="9"/>
  <c r="FQ322" i="9" s="1"/>
  <c r="EY322" i="9"/>
  <c r="FC322" i="9" s="1"/>
  <c r="EZ322" i="9"/>
  <c r="FF322" i="9" s="1"/>
  <c r="AL322" i="9"/>
  <c r="GK321" i="9"/>
  <c r="GA321" i="9"/>
  <c r="GE321" i="9" s="1"/>
  <c r="GB321" i="9"/>
  <c r="GH321" i="9" s="1"/>
  <c r="FU321" i="9"/>
  <c r="FX321" i="9" s="1"/>
  <c r="FJ321" i="9"/>
  <c r="FN321" i="9" s="1"/>
  <c r="FK321" i="9"/>
  <c r="FQ321" i="9" s="1"/>
  <c r="EY321" i="9"/>
  <c r="FC321" i="9" s="1"/>
  <c r="EZ321" i="9"/>
  <c r="FF321" i="9" s="1"/>
  <c r="GK320" i="9"/>
  <c r="GA320" i="9"/>
  <c r="GE320" i="9" s="1"/>
  <c r="GB320" i="9"/>
  <c r="GH320" i="9" s="1"/>
  <c r="FJ320" i="9"/>
  <c r="FN320" i="9" s="1"/>
  <c r="FK320" i="9"/>
  <c r="FQ320" i="9" s="1"/>
  <c r="EY320" i="9"/>
  <c r="FC320" i="9" s="1"/>
  <c r="EZ320" i="9"/>
  <c r="FF320" i="9" s="1"/>
  <c r="GK207" i="9"/>
  <c r="GA207" i="9"/>
  <c r="GE207" i="9" s="1"/>
  <c r="GB207" i="9"/>
  <c r="GH207" i="9" s="1"/>
  <c r="FJ207" i="9"/>
  <c r="FN207" i="9" s="1"/>
  <c r="FK207" i="9"/>
  <c r="FQ207" i="9" s="1"/>
  <c r="EY207" i="9"/>
  <c r="FC207" i="9" s="1"/>
  <c r="EZ207" i="9"/>
  <c r="FF207" i="9" s="1"/>
  <c r="GK165" i="9"/>
  <c r="GA165" i="9"/>
  <c r="GE165" i="9" s="1"/>
  <c r="GB165" i="9"/>
  <c r="GH165" i="9" s="1"/>
  <c r="FJ165" i="9"/>
  <c r="FN165" i="9" s="1"/>
  <c r="FK165" i="9"/>
  <c r="FQ165" i="9" s="1"/>
  <c r="EY165" i="9"/>
  <c r="FC165" i="9" s="1"/>
  <c r="EZ165" i="9"/>
  <c r="FF165" i="9" s="1"/>
  <c r="AL165" i="9"/>
  <c r="AM165" i="9" s="1"/>
  <c r="Z8" i="9"/>
  <c r="AA8" i="9"/>
  <c r="AB8" i="9"/>
  <c r="AC8" i="9"/>
  <c r="AD8" i="9"/>
  <c r="AE8" i="9"/>
  <c r="AF8" i="9"/>
  <c r="AG8" i="9"/>
  <c r="AH8" i="9"/>
  <c r="AI8" i="9"/>
  <c r="AL40" i="9"/>
  <c r="AL59" i="9"/>
  <c r="AM59" i="9" s="1"/>
  <c r="AL47" i="9"/>
  <c r="AM47" i="9" s="1"/>
  <c r="AL46" i="9"/>
  <c r="AM46" i="9" s="1"/>
  <c r="AL45" i="9"/>
  <c r="AM45" i="9" s="1"/>
  <c r="AL44" i="9"/>
  <c r="AM44" i="9" s="1"/>
  <c r="AL43" i="9"/>
  <c r="AM43" i="9" s="1"/>
  <c r="AL42" i="9"/>
  <c r="AL33" i="9"/>
  <c r="AL28" i="9"/>
  <c r="AM28" i="9" s="1"/>
  <c r="AL26" i="9"/>
  <c r="AL16" i="9"/>
  <c r="AM16" i="9" s="1"/>
  <c r="AL14" i="9"/>
  <c r="AM14" i="9" s="1"/>
  <c r="AL12" i="9"/>
  <c r="AO8" i="9"/>
  <c r="AL676" i="9"/>
  <c r="AM676" i="9" s="1"/>
  <c r="AL675" i="9"/>
  <c r="AM675" i="9" s="1"/>
  <c r="AL674" i="9"/>
  <c r="AM674" i="9" s="1"/>
  <c r="AL673" i="9"/>
  <c r="AM673" i="9" s="1"/>
  <c r="AL602" i="9"/>
  <c r="AM602" i="9" s="1"/>
  <c r="AL573" i="9"/>
  <c r="AM573" i="9" s="1"/>
  <c r="AL572" i="9"/>
  <c r="AM572" i="9" s="1"/>
  <c r="AL569" i="9"/>
  <c r="AM569" i="9" s="1"/>
  <c r="AL568" i="9"/>
  <c r="AM568" i="9" s="1"/>
  <c r="AL565" i="9"/>
  <c r="AM565" i="9" s="1"/>
  <c r="AL564" i="9"/>
  <c r="AM564" i="9" s="1"/>
  <c r="AL563" i="9"/>
  <c r="AM563" i="9" s="1"/>
  <c r="AL312" i="9"/>
  <c r="AM312" i="9" s="1"/>
  <c r="AL311" i="9"/>
  <c r="AM311" i="9" s="1"/>
  <c r="AL310" i="9"/>
  <c r="AM310" i="9" s="1"/>
  <c r="AL289" i="9"/>
  <c r="AM289" i="9" s="1"/>
  <c r="AL286" i="9"/>
  <c r="AM286" i="9" s="1"/>
  <c r="AL285" i="9"/>
  <c r="AM285" i="9" s="1"/>
  <c r="AL284" i="9"/>
  <c r="AM284" i="9" s="1"/>
  <c r="AL283" i="9"/>
  <c r="AM283" i="9" s="1"/>
  <c r="AL275" i="9"/>
  <c r="AM275" i="9" s="1"/>
  <c r="AL271" i="9"/>
  <c r="AM271" i="9" s="1"/>
  <c r="AL243" i="9"/>
  <c r="AM243" i="9" s="1"/>
  <c r="AL216" i="9"/>
  <c r="AM216" i="9" s="1"/>
  <c r="AL209" i="9"/>
  <c r="AM209" i="9" s="1"/>
  <c r="AL162" i="9"/>
  <c r="AM162" i="9" s="1"/>
  <c r="AL161" i="9"/>
  <c r="AM161" i="9" s="1"/>
  <c r="AL160" i="9"/>
  <c r="AM160" i="9" s="1"/>
  <c r="AL148" i="9"/>
  <c r="AM148" i="9" s="1"/>
  <c r="AL141" i="9"/>
  <c r="AM141" i="9" s="1"/>
  <c r="AL138" i="9"/>
  <c r="AM138" i="9" s="1"/>
  <c r="AL111" i="9"/>
  <c r="AM111" i="9" s="1"/>
  <c r="AL106" i="9"/>
  <c r="AM106" i="9" s="1"/>
  <c r="AL105" i="9"/>
  <c r="AM105" i="9" s="1"/>
  <c r="AL104" i="9"/>
  <c r="AM104" i="9" s="1"/>
  <c r="AL103" i="9"/>
  <c r="AM103" i="9" s="1"/>
  <c r="AL102" i="9"/>
  <c r="AM102" i="9" s="1"/>
  <c r="AL101" i="9"/>
  <c r="AM101" i="9" s="1"/>
  <c r="AL98" i="9"/>
  <c r="AM98" i="9" s="1"/>
  <c r="AL97" i="9"/>
  <c r="AM97" i="9" s="1"/>
  <c r="AL96" i="9"/>
  <c r="AM96" i="9" s="1"/>
  <c r="AL95" i="9"/>
  <c r="AM95" i="9" s="1"/>
  <c r="AL94" i="9"/>
  <c r="AM94" i="9" s="1"/>
  <c r="AL93" i="9"/>
  <c r="AM93" i="9" s="1"/>
  <c r="AL92" i="9"/>
  <c r="AM92" i="9" s="1"/>
  <c r="AL91" i="9"/>
  <c r="AM91" i="9" s="1"/>
  <c r="AL90" i="9"/>
  <c r="AM90" i="9" s="1"/>
  <c r="AL89" i="9"/>
  <c r="AM89" i="9" s="1"/>
  <c r="AL63" i="9"/>
  <c r="AM63" i="9" s="1"/>
  <c r="GK234" i="9"/>
  <c r="GK260" i="9"/>
  <c r="GK268" i="9"/>
  <c r="GK280" i="9"/>
  <c r="GK291" i="9"/>
  <c r="GK318" i="9"/>
  <c r="GK626" i="9"/>
  <c r="GK625" i="9"/>
  <c r="GK672" i="9"/>
  <c r="GK614" i="9"/>
  <c r="GK606" i="9"/>
  <c r="GK601" i="9"/>
  <c r="GK586" i="9"/>
  <c r="GK581" i="9"/>
  <c r="GK576" i="9"/>
  <c r="GK571" i="9"/>
  <c r="GK567" i="9"/>
  <c r="GK562" i="9"/>
  <c r="GK314" i="9"/>
  <c r="GK309" i="9"/>
  <c r="GK293" i="9"/>
  <c r="GK297" i="9"/>
  <c r="GK288" i="9"/>
  <c r="GK282" i="9"/>
  <c r="GK270" i="9"/>
  <c r="GK262" i="9"/>
  <c r="GK249" i="9"/>
  <c r="GK242" i="9"/>
  <c r="GK239" i="9"/>
  <c r="GK236" i="9"/>
  <c r="GK223" i="9"/>
  <c r="GK215" i="9"/>
  <c r="GK208" i="9"/>
  <c r="GK182" i="9"/>
  <c r="GK168" i="9"/>
  <c r="GK166" i="9"/>
  <c r="GK137" i="9"/>
  <c r="GK100" i="9"/>
  <c r="GK88" i="9"/>
  <c r="GK58" i="9"/>
  <c r="GK48" i="9"/>
  <c r="GK11" i="9"/>
  <c r="M8" i="9"/>
  <c r="V8" i="9"/>
  <c r="GK680" i="9"/>
  <c r="GA680" i="9"/>
  <c r="GE680" i="9" s="1"/>
  <c r="GB680" i="9"/>
  <c r="GH680" i="9" s="1"/>
  <c r="FJ680" i="9"/>
  <c r="FN680" i="9" s="1"/>
  <c r="FK680" i="9"/>
  <c r="FQ680" i="9" s="1"/>
  <c r="EY680" i="9"/>
  <c r="FC680" i="9" s="1"/>
  <c r="EZ680" i="9"/>
  <c r="FF680" i="9" s="1"/>
  <c r="AL680" i="9"/>
  <c r="AM680" i="9" s="1"/>
  <c r="GK624" i="9"/>
  <c r="GA624" i="9"/>
  <c r="GE624" i="9" s="1"/>
  <c r="GB624" i="9"/>
  <c r="GH624" i="9" s="1"/>
  <c r="FU624" i="9"/>
  <c r="FX624" i="9" s="1"/>
  <c r="FJ624" i="9"/>
  <c r="FN624" i="9" s="1"/>
  <c r="FK624" i="9"/>
  <c r="FQ624" i="9" s="1"/>
  <c r="EY624" i="9"/>
  <c r="FC624" i="9" s="1"/>
  <c r="EZ624" i="9"/>
  <c r="FF624" i="9" s="1"/>
  <c r="GK613" i="9"/>
  <c r="GA613" i="9"/>
  <c r="GE613" i="9" s="1"/>
  <c r="GB613" i="9"/>
  <c r="GH613" i="9" s="1"/>
  <c r="FJ613" i="9"/>
  <c r="FN613" i="9" s="1"/>
  <c r="FK613" i="9"/>
  <c r="FQ613" i="9" s="1"/>
  <c r="EY613" i="9"/>
  <c r="FC613" i="9" s="1"/>
  <c r="EZ613" i="9"/>
  <c r="FF613" i="9" s="1"/>
  <c r="EO613" i="9"/>
  <c r="EU613" i="9" s="1"/>
  <c r="GK605" i="9"/>
  <c r="GA605" i="9"/>
  <c r="GE605" i="9" s="1"/>
  <c r="GB605" i="9"/>
  <c r="GH605" i="9" s="1"/>
  <c r="FJ605" i="9"/>
  <c r="FN605" i="9" s="1"/>
  <c r="FK605" i="9"/>
  <c r="FQ605" i="9" s="1"/>
  <c r="EY605" i="9"/>
  <c r="FC605" i="9" s="1"/>
  <c r="EZ605" i="9"/>
  <c r="FF605" i="9" s="1"/>
  <c r="AL605" i="9"/>
  <c r="AM605" i="9" s="1"/>
  <c r="GK600" i="9"/>
  <c r="GA600" i="9"/>
  <c r="GE600" i="9" s="1"/>
  <c r="GB600" i="9"/>
  <c r="GH600" i="9" s="1"/>
  <c r="FJ600" i="9"/>
  <c r="FN600" i="9" s="1"/>
  <c r="FK600" i="9"/>
  <c r="FQ600" i="9" s="1"/>
  <c r="EY600" i="9"/>
  <c r="FC600" i="9" s="1"/>
  <c r="EZ600" i="9"/>
  <c r="FF600" i="9" s="1"/>
  <c r="GK585" i="9"/>
  <c r="GA585" i="9"/>
  <c r="GE585" i="9" s="1"/>
  <c r="GB585" i="9"/>
  <c r="GH585" i="9" s="1"/>
  <c r="FU585" i="9"/>
  <c r="FX585" i="9" s="1"/>
  <c r="FJ585" i="9"/>
  <c r="FN585" i="9" s="1"/>
  <c r="FK585" i="9"/>
  <c r="FQ585" i="9" s="1"/>
  <c r="EY585" i="9"/>
  <c r="FC585" i="9" s="1"/>
  <c r="EZ585" i="9"/>
  <c r="FF585" i="9" s="1"/>
  <c r="EN585" i="9"/>
  <c r="ER585" i="9" s="1"/>
  <c r="GK580" i="9"/>
  <c r="GA580" i="9"/>
  <c r="GE580" i="9" s="1"/>
  <c r="GB580" i="9"/>
  <c r="GH580" i="9" s="1"/>
  <c r="FJ580" i="9"/>
  <c r="FN580" i="9" s="1"/>
  <c r="FK580" i="9"/>
  <c r="FQ580" i="9" s="1"/>
  <c r="EY580" i="9"/>
  <c r="FC580" i="9" s="1"/>
  <c r="EZ580" i="9"/>
  <c r="FF580" i="9" s="1"/>
  <c r="EO580" i="9"/>
  <c r="EU580" i="9" s="1"/>
  <c r="EY581" i="9"/>
  <c r="FC581" i="9" s="1"/>
  <c r="EZ581" i="9"/>
  <c r="FF581" i="9" s="1"/>
  <c r="FJ581" i="9"/>
  <c r="FN581" i="9" s="1"/>
  <c r="FK581" i="9"/>
  <c r="FQ581" i="9" s="1"/>
  <c r="FU581" i="9"/>
  <c r="FX581" i="9" s="1"/>
  <c r="GA581" i="9"/>
  <c r="GE581" i="9" s="1"/>
  <c r="GB581" i="9"/>
  <c r="GH581" i="9" s="1"/>
  <c r="GK575" i="9"/>
  <c r="GA575" i="9"/>
  <c r="GE575" i="9" s="1"/>
  <c r="GB575" i="9"/>
  <c r="GH575" i="9" s="1"/>
  <c r="FU575" i="9"/>
  <c r="FX575" i="9" s="1"/>
  <c r="FJ575" i="9"/>
  <c r="FN575" i="9" s="1"/>
  <c r="FK575" i="9"/>
  <c r="FQ575" i="9" s="1"/>
  <c r="EY575" i="9"/>
  <c r="FC575" i="9" s="1"/>
  <c r="EZ575" i="9"/>
  <c r="FF575" i="9" s="1"/>
  <c r="EN575" i="9"/>
  <c r="ER575" i="9" s="1"/>
  <c r="EO575" i="9"/>
  <c r="EU575" i="9" s="1"/>
  <c r="AL575" i="9"/>
  <c r="AM575" i="9" s="1"/>
  <c r="GK570" i="9"/>
  <c r="GA570" i="9"/>
  <c r="GE570" i="9" s="1"/>
  <c r="GB570" i="9"/>
  <c r="GH570" i="9" s="1"/>
  <c r="FJ570" i="9"/>
  <c r="FN570" i="9" s="1"/>
  <c r="FK570" i="9"/>
  <c r="FQ570" i="9" s="1"/>
  <c r="EY570" i="9"/>
  <c r="FC570" i="9" s="1"/>
  <c r="EZ570" i="9"/>
  <c r="FF570" i="9" s="1"/>
  <c r="AL570" i="9"/>
  <c r="AM570" i="9" s="1"/>
  <c r="GK566" i="9"/>
  <c r="GA566" i="9"/>
  <c r="GE566" i="9" s="1"/>
  <c r="GB566" i="9"/>
  <c r="GH566" i="9" s="1"/>
  <c r="FU566" i="9"/>
  <c r="FX566" i="9" s="1"/>
  <c r="FJ566" i="9"/>
  <c r="FN566" i="9" s="1"/>
  <c r="FK566" i="9"/>
  <c r="FQ566" i="9" s="1"/>
  <c r="EY566" i="9"/>
  <c r="FC566" i="9" s="1"/>
  <c r="EZ566" i="9"/>
  <c r="FF566" i="9" s="1"/>
  <c r="AL566" i="9"/>
  <c r="AM566" i="9" s="1"/>
  <c r="GK316" i="9"/>
  <c r="GA316" i="9"/>
  <c r="GE316" i="9" s="1"/>
  <c r="GB316" i="9"/>
  <c r="GH316" i="9" s="1"/>
  <c r="FU316" i="9"/>
  <c r="FX316" i="9" s="1"/>
  <c r="FJ316" i="9"/>
  <c r="FN316" i="9" s="1"/>
  <c r="FK316" i="9"/>
  <c r="FQ316" i="9" s="1"/>
  <c r="EY316" i="9"/>
  <c r="FC316" i="9" s="1"/>
  <c r="EZ316" i="9"/>
  <c r="FF316" i="9" s="1"/>
  <c r="GK313" i="9"/>
  <c r="GA313" i="9"/>
  <c r="GE313" i="9" s="1"/>
  <c r="GB313" i="9"/>
  <c r="GH313" i="9" s="1"/>
  <c r="FU313" i="9"/>
  <c r="FX313" i="9" s="1"/>
  <c r="FJ313" i="9"/>
  <c r="FN313" i="9" s="1"/>
  <c r="FK313" i="9"/>
  <c r="FQ313" i="9" s="1"/>
  <c r="EY313" i="9"/>
  <c r="FC313" i="9" s="1"/>
  <c r="EZ313" i="9"/>
  <c r="FF313" i="9" s="1"/>
  <c r="EO313" i="9"/>
  <c r="EU313" i="9" s="1"/>
  <c r="AL313" i="9"/>
  <c r="AM313" i="9" s="1"/>
  <c r="GK296" i="9"/>
  <c r="GA296" i="9"/>
  <c r="GE296" i="9" s="1"/>
  <c r="GB296" i="9"/>
  <c r="GH296" i="9" s="1"/>
  <c r="FU296" i="9"/>
  <c r="FX296" i="9" s="1"/>
  <c r="FJ296" i="9"/>
  <c r="FN296" i="9" s="1"/>
  <c r="FK296" i="9"/>
  <c r="FQ296" i="9" s="1"/>
  <c r="EY296" i="9"/>
  <c r="FC296" i="9" s="1"/>
  <c r="EZ296" i="9"/>
  <c r="FF296" i="9" s="1"/>
  <c r="GK299" i="9"/>
  <c r="GA299" i="9"/>
  <c r="GE299" i="9" s="1"/>
  <c r="GB299" i="9"/>
  <c r="GH299" i="9" s="1"/>
  <c r="FJ299" i="9"/>
  <c r="FN299" i="9" s="1"/>
  <c r="FK299" i="9"/>
  <c r="FQ299" i="9" s="1"/>
  <c r="EY299" i="9"/>
  <c r="FC299" i="9" s="1"/>
  <c r="EZ299" i="9"/>
  <c r="FF299" i="9" s="1"/>
  <c r="EO299" i="9"/>
  <c r="EU299" i="9" s="1"/>
  <c r="GK290" i="9"/>
  <c r="GA290" i="9"/>
  <c r="GE290" i="9" s="1"/>
  <c r="GB290" i="9"/>
  <c r="GH290" i="9" s="1"/>
  <c r="FU290" i="9"/>
  <c r="FX290" i="9" s="1"/>
  <c r="FJ290" i="9"/>
  <c r="FN290" i="9" s="1"/>
  <c r="FK290" i="9"/>
  <c r="FQ290" i="9" s="1"/>
  <c r="EY290" i="9"/>
  <c r="FC290" i="9" s="1"/>
  <c r="EZ290" i="9"/>
  <c r="FF290" i="9" s="1"/>
  <c r="EO290" i="9"/>
  <c r="EU290" i="9" s="1"/>
  <c r="AL290" i="9"/>
  <c r="AM290" i="9" s="1"/>
  <c r="GK287" i="9"/>
  <c r="GA287" i="9"/>
  <c r="GE287" i="9" s="1"/>
  <c r="GB287" i="9"/>
  <c r="GH287" i="9" s="1"/>
  <c r="FJ287" i="9"/>
  <c r="FN287" i="9" s="1"/>
  <c r="FK287" i="9"/>
  <c r="FQ287" i="9" s="1"/>
  <c r="EY287" i="9"/>
  <c r="FC287" i="9" s="1"/>
  <c r="EZ287" i="9"/>
  <c r="FF287" i="9" s="1"/>
  <c r="AL287" i="9"/>
  <c r="AM287" i="9" s="1"/>
  <c r="GK279" i="9"/>
  <c r="GA279" i="9"/>
  <c r="GE279" i="9" s="1"/>
  <c r="GB279" i="9"/>
  <c r="GH279" i="9" s="1"/>
  <c r="FU279" i="9"/>
  <c r="FX279" i="9" s="1"/>
  <c r="FJ279" i="9"/>
  <c r="FN279" i="9" s="1"/>
  <c r="FK279" i="9"/>
  <c r="FQ279" i="9" s="1"/>
  <c r="EY279" i="9"/>
  <c r="FC279" i="9" s="1"/>
  <c r="EZ279" i="9"/>
  <c r="FF279" i="9" s="1"/>
  <c r="AL279" i="9"/>
  <c r="AM279" i="9" s="1"/>
  <c r="GK267" i="9"/>
  <c r="GA267" i="9"/>
  <c r="GE267" i="9" s="1"/>
  <c r="GB267" i="9"/>
  <c r="GH267" i="9" s="1"/>
  <c r="FJ267" i="9"/>
  <c r="FN267" i="9" s="1"/>
  <c r="FK267" i="9"/>
  <c r="FQ267" i="9" s="1"/>
  <c r="EY267" i="9"/>
  <c r="FC267" i="9" s="1"/>
  <c r="EZ267" i="9"/>
  <c r="FF267" i="9" s="1"/>
  <c r="AL267" i="9"/>
  <c r="AM267" i="9" s="1"/>
  <c r="GK259" i="9"/>
  <c r="GA259" i="9"/>
  <c r="GE259" i="9" s="1"/>
  <c r="GB259" i="9"/>
  <c r="GH259" i="9" s="1"/>
  <c r="FU259" i="9"/>
  <c r="FX259" i="9" s="1"/>
  <c r="FJ259" i="9"/>
  <c r="FN259" i="9" s="1"/>
  <c r="FK259" i="9"/>
  <c r="FQ259" i="9" s="1"/>
  <c r="EY259" i="9"/>
  <c r="FC259" i="9" s="1"/>
  <c r="EZ259" i="9"/>
  <c r="FF259" i="9" s="1"/>
  <c r="EN259" i="9"/>
  <c r="ER259" i="9" s="1"/>
  <c r="GK248" i="9"/>
  <c r="GA248" i="9"/>
  <c r="GE248" i="9" s="1"/>
  <c r="GB248" i="9"/>
  <c r="GH248" i="9" s="1"/>
  <c r="FJ248" i="9"/>
  <c r="FN248" i="9" s="1"/>
  <c r="FK248" i="9"/>
  <c r="FQ248" i="9" s="1"/>
  <c r="EY248" i="9"/>
  <c r="FC248" i="9" s="1"/>
  <c r="EZ248" i="9"/>
  <c r="FF248" i="9" s="1"/>
  <c r="AL248" i="9"/>
  <c r="AM248" i="9" s="1"/>
  <c r="GK241" i="9"/>
  <c r="GA241" i="9"/>
  <c r="GE241" i="9" s="1"/>
  <c r="GB241" i="9"/>
  <c r="GH241" i="9" s="1"/>
  <c r="FU241" i="9"/>
  <c r="FX241" i="9" s="1"/>
  <c r="FJ241" i="9"/>
  <c r="FN241" i="9" s="1"/>
  <c r="FK241" i="9"/>
  <c r="FQ241" i="9" s="1"/>
  <c r="EY241" i="9"/>
  <c r="FC241" i="9" s="1"/>
  <c r="EZ241" i="9"/>
  <c r="FF241" i="9" s="1"/>
  <c r="EN241" i="9"/>
  <c r="ER241" i="9" s="1"/>
  <c r="EO241" i="9"/>
  <c r="EU241" i="9" s="1"/>
  <c r="GK238" i="9"/>
  <c r="GA238" i="9"/>
  <c r="GE238" i="9" s="1"/>
  <c r="GB238" i="9"/>
  <c r="GH238" i="9" s="1"/>
  <c r="FJ238" i="9"/>
  <c r="FN238" i="9" s="1"/>
  <c r="FK238" i="9"/>
  <c r="FQ238" i="9" s="1"/>
  <c r="EY238" i="9"/>
  <c r="FC238" i="9" s="1"/>
  <c r="EZ238" i="9"/>
  <c r="FF238" i="9" s="1"/>
  <c r="GK233" i="9"/>
  <c r="GA233" i="9"/>
  <c r="GE233" i="9" s="1"/>
  <c r="GB233" i="9"/>
  <c r="GH233" i="9" s="1"/>
  <c r="FU233" i="9"/>
  <c r="FX233" i="9" s="1"/>
  <c r="FJ233" i="9"/>
  <c r="FN233" i="9" s="1"/>
  <c r="FK233" i="9"/>
  <c r="FQ233" i="9" s="1"/>
  <c r="EY233" i="9"/>
  <c r="FC233" i="9" s="1"/>
  <c r="EZ233" i="9"/>
  <c r="FF233" i="9" s="1"/>
  <c r="EN233" i="9"/>
  <c r="ER233" i="9" s="1"/>
  <c r="EO233" i="9"/>
  <c r="EU233" i="9" s="1"/>
  <c r="GK222" i="9"/>
  <c r="GA222" i="9"/>
  <c r="GE222" i="9" s="1"/>
  <c r="GB222" i="9"/>
  <c r="GH222" i="9" s="1"/>
  <c r="FU222" i="9"/>
  <c r="FX222" i="9" s="1"/>
  <c r="FJ222" i="9"/>
  <c r="FN222" i="9" s="1"/>
  <c r="FK222" i="9"/>
  <c r="FQ222" i="9" s="1"/>
  <c r="EY222" i="9"/>
  <c r="FC222" i="9" s="1"/>
  <c r="EZ222" i="9"/>
  <c r="FF222" i="9" s="1"/>
  <c r="AL222" i="9"/>
  <c r="AM222" i="9" s="1"/>
  <c r="GK214" i="9"/>
  <c r="GA214" i="9"/>
  <c r="GE214" i="9" s="1"/>
  <c r="GB214" i="9"/>
  <c r="GH214" i="9" s="1"/>
  <c r="FU214" i="9"/>
  <c r="FX214" i="9" s="1"/>
  <c r="FJ214" i="9"/>
  <c r="FN214" i="9" s="1"/>
  <c r="FK214" i="9"/>
  <c r="FQ214" i="9" s="1"/>
  <c r="EY214" i="9"/>
  <c r="FC214" i="9" s="1"/>
  <c r="EZ214" i="9"/>
  <c r="FF214" i="9" s="1"/>
  <c r="EO214" i="9"/>
  <c r="EU214" i="9" s="1"/>
  <c r="AL214" i="9"/>
  <c r="AM214" i="9" s="1"/>
  <c r="GK167" i="9"/>
  <c r="GA167" i="9"/>
  <c r="GE167" i="9" s="1"/>
  <c r="GB167" i="9"/>
  <c r="GH167" i="9" s="1"/>
  <c r="FJ167" i="9"/>
  <c r="FN167" i="9" s="1"/>
  <c r="FK167" i="9"/>
  <c r="FQ167" i="9" s="1"/>
  <c r="EY167" i="9"/>
  <c r="FC167" i="9" s="1"/>
  <c r="EZ167" i="9"/>
  <c r="FF167" i="9" s="1"/>
  <c r="GK181" i="9"/>
  <c r="GA181" i="9"/>
  <c r="GE181" i="9" s="1"/>
  <c r="GB181" i="9"/>
  <c r="GH181" i="9" s="1"/>
  <c r="FU181" i="9"/>
  <c r="FX181" i="9" s="1"/>
  <c r="FJ181" i="9"/>
  <c r="FN181" i="9" s="1"/>
  <c r="FK181" i="9"/>
  <c r="FQ181" i="9" s="1"/>
  <c r="EY181" i="9"/>
  <c r="FC181" i="9" s="1"/>
  <c r="EZ181" i="9"/>
  <c r="FF181" i="9" s="1"/>
  <c r="GK136" i="9"/>
  <c r="GA136" i="9"/>
  <c r="GE136" i="9" s="1"/>
  <c r="GB136" i="9"/>
  <c r="GH136" i="9" s="1"/>
  <c r="FU136" i="9"/>
  <c r="FX136" i="9" s="1"/>
  <c r="FJ136" i="9"/>
  <c r="FN136" i="9" s="1"/>
  <c r="FK136" i="9"/>
  <c r="FQ136" i="9" s="1"/>
  <c r="EY136" i="9"/>
  <c r="FC136" i="9" s="1"/>
  <c r="EZ136" i="9"/>
  <c r="FF136" i="9" s="1"/>
  <c r="AL136" i="9"/>
  <c r="AM136" i="9" s="1"/>
  <c r="GK99" i="9"/>
  <c r="GA99" i="9"/>
  <c r="GE99" i="9" s="1"/>
  <c r="GB99" i="9"/>
  <c r="GH99" i="9" s="1"/>
  <c r="FU99" i="9"/>
  <c r="FX99" i="9" s="1"/>
  <c r="FJ99" i="9"/>
  <c r="FN99" i="9" s="1"/>
  <c r="FK99" i="9"/>
  <c r="FQ99" i="9" s="1"/>
  <c r="EY99" i="9"/>
  <c r="FC99" i="9" s="1"/>
  <c r="EZ99" i="9"/>
  <c r="FF99" i="9" s="1"/>
  <c r="AL99" i="9"/>
  <c r="AM99" i="9" s="1"/>
  <c r="GK63" i="9"/>
  <c r="GA63" i="9"/>
  <c r="GE63" i="9" s="1"/>
  <c r="GB63" i="9"/>
  <c r="GH63" i="9" s="1"/>
  <c r="FJ63" i="9"/>
  <c r="FN63" i="9" s="1"/>
  <c r="FK63" i="9"/>
  <c r="FQ63" i="9" s="1"/>
  <c r="EY63" i="9"/>
  <c r="FC63" i="9" s="1"/>
  <c r="EZ63" i="9"/>
  <c r="FF63" i="9" s="1"/>
  <c r="GK57" i="9"/>
  <c r="GA57" i="9"/>
  <c r="GE57" i="9" s="1"/>
  <c r="GB57" i="9"/>
  <c r="GH57" i="9" s="1"/>
  <c r="FU57" i="9"/>
  <c r="FX57" i="9" s="1"/>
  <c r="FJ57" i="9"/>
  <c r="FN57" i="9" s="1"/>
  <c r="FK57" i="9"/>
  <c r="FQ57" i="9" s="1"/>
  <c r="EY57" i="9"/>
  <c r="FC57" i="9" s="1"/>
  <c r="EZ57" i="9"/>
  <c r="FF57" i="9" s="1"/>
  <c r="EO57" i="9"/>
  <c r="EU57" i="9" s="1"/>
  <c r="GK47" i="9"/>
  <c r="GA47" i="9"/>
  <c r="GE47" i="9" s="1"/>
  <c r="GB47" i="9"/>
  <c r="GH47" i="9" s="1"/>
  <c r="FU47" i="9"/>
  <c r="FX47" i="9" s="1"/>
  <c r="FJ47" i="9"/>
  <c r="FN47" i="9" s="1"/>
  <c r="FK47" i="9"/>
  <c r="FQ47" i="9" s="1"/>
  <c r="EY47" i="9"/>
  <c r="FC47" i="9" s="1"/>
  <c r="EZ47" i="9"/>
  <c r="FF47" i="9" s="1"/>
  <c r="EO47" i="9"/>
  <c r="EU47" i="9" s="1"/>
  <c r="GK33" i="9"/>
  <c r="GA33" i="9"/>
  <c r="GE33" i="9" s="1"/>
  <c r="GB33" i="9"/>
  <c r="GH33" i="9" s="1"/>
  <c r="FU33" i="9"/>
  <c r="FX33" i="9" s="1"/>
  <c r="FJ33" i="9"/>
  <c r="FN33" i="9" s="1"/>
  <c r="FK33" i="9"/>
  <c r="FQ33" i="9" s="1"/>
  <c r="EY33" i="9"/>
  <c r="FC33" i="9" s="1"/>
  <c r="EZ33" i="9"/>
  <c r="FF33" i="9" s="1"/>
  <c r="AL689" i="9"/>
  <c r="AM689" i="9" s="1"/>
  <c r="AL690" i="9"/>
  <c r="AM690" i="9" s="1"/>
  <c r="GA625" i="9"/>
  <c r="GE625" i="9" s="1"/>
  <c r="GB625" i="9"/>
  <c r="GH625" i="9" s="1"/>
  <c r="FU625" i="9"/>
  <c r="FX625" i="9" s="1"/>
  <c r="FJ625" i="9"/>
  <c r="FN625" i="9" s="1"/>
  <c r="FK625" i="9"/>
  <c r="FQ625" i="9" s="1"/>
  <c r="EY625" i="9"/>
  <c r="FC625" i="9" s="1"/>
  <c r="EZ625" i="9"/>
  <c r="FF625" i="9" s="1"/>
  <c r="EN625" i="9"/>
  <c r="ER625" i="9" s="1"/>
  <c r="EO625" i="9"/>
  <c r="EU625" i="9" s="1"/>
  <c r="GK317" i="9"/>
  <c r="GA317" i="9"/>
  <c r="GE317" i="9" s="1"/>
  <c r="GB317" i="9"/>
  <c r="GH317" i="9" s="1"/>
  <c r="FU317" i="9"/>
  <c r="FX317" i="9" s="1"/>
  <c r="FJ317" i="9"/>
  <c r="FN317" i="9" s="1"/>
  <c r="FK317" i="9"/>
  <c r="FQ317" i="9" s="1"/>
  <c r="EY317" i="9"/>
  <c r="FC317" i="9" s="1"/>
  <c r="EZ317" i="9"/>
  <c r="FF317" i="9" s="1"/>
  <c r="EN317" i="9"/>
  <c r="ER317" i="9" s="1"/>
  <c r="EO317" i="9"/>
  <c r="EU317" i="9" s="1"/>
  <c r="GA318" i="9"/>
  <c r="GE318" i="9" s="1"/>
  <c r="GB318" i="9"/>
  <c r="GH318" i="9" s="1"/>
  <c r="FU318" i="9"/>
  <c r="FX318" i="9" s="1"/>
  <c r="FJ318" i="9"/>
  <c r="FN318" i="9" s="1"/>
  <c r="FK318" i="9"/>
  <c r="FQ318" i="9" s="1"/>
  <c r="EY318" i="9"/>
  <c r="FC318" i="9" s="1"/>
  <c r="EZ318" i="9"/>
  <c r="FF318" i="9" s="1"/>
  <c r="EN318" i="9"/>
  <c r="ER318" i="9" s="1"/>
  <c r="EO318" i="9"/>
  <c r="EU318" i="9" s="1"/>
  <c r="GA626" i="9"/>
  <c r="GE626" i="9" s="1"/>
  <c r="GB626" i="9"/>
  <c r="GH626" i="9" s="1"/>
  <c r="FU626" i="9"/>
  <c r="FX626" i="9" s="1"/>
  <c r="FJ626" i="9"/>
  <c r="FN626" i="9" s="1"/>
  <c r="FK626" i="9"/>
  <c r="FQ626" i="9" s="1"/>
  <c r="EY626" i="9"/>
  <c r="FC626" i="9" s="1"/>
  <c r="EZ626" i="9"/>
  <c r="FF626" i="9" s="1"/>
  <c r="EN626" i="9"/>
  <c r="ER626" i="9" s="1"/>
  <c r="EO626" i="9"/>
  <c r="EU626" i="9" s="1"/>
  <c r="GK303" i="9"/>
  <c r="GA303" i="9"/>
  <c r="GE303" i="9" s="1"/>
  <c r="GB303" i="9"/>
  <c r="GH303" i="9" s="1"/>
  <c r="FU303" i="9"/>
  <c r="FX303" i="9" s="1"/>
  <c r="FJ303" i="9"/>
  <c r="FN303" i="9" s="1"/>
  <c r="FK303" i="9"/>
  <c r="FQ303" i="9" s="1"/>
  <c r="EY303" i="9"/>
  <c r="FC303" i="9" s="1"/>
  <c r="EZ303" i="9"/>
  <c r="FF303" i="9" s="1"/>
  <c r="EN303" i="9"/>
  <c r="ER303" i="9" s="1"/>
  <c r="EO303" i="9"/>
  <c r="EU303" i="9" s="1"/>
  <c r="GA291" i="9"/>
  <c r="GE291" i="9" s="1"/>
  <c r="GB291" i="9"/>
  <c r="GH291" i="9" s="1"/>
  <c r="FU291" i="9"/>
  <c r="FX291" i="9" s="1"/>
  <c r="FJ291" i="9"/>
  <c r="FN291" i="9" s="1"/>
  <c r="FK291" i="9"/>
  <c r="FQ291" i="9" s="1"/>
  <c r="EY291" i="9"/>
  <c r="FC291" i="9" s="1"/>
  <c r="EZ291" i="9"/>
  <c r="FF291" i="9" s="1"/>
  <c r="EN291" i="9"/>
  <c r="ER291" i="9" s="1"/>
  <c r="EO291" i="9"/>
  <c r="EU291" i="9" s="1"/>
  <c r="GA280" i="9"/>
  <c r="GE280" i="9" s="1"/>
  <c r="GB280" i="9"/>
  <c r="GH280" i="9" s="1"/>
  <c r="FU280" i="9"/>
  <c r="FX280" i="9" s="1"/>
  <c r="FJ280" i="9"/>
  <c r="FN280" i="9" s="1"/>
  <c r="FK280" i="9"/>
  <c r="FQ280" i="9" s="1"/>
  <c r="EY280" i="9"/>
  <c r="FC280" i="9" s="1"/>
  <c r="EZ280" i="9"/>
  <c r="FF280" i="9" s="1"/>
  <c r="EN280" i="9"/>
  <c r="ER280" i="9" s="1"/>
  <c r="EO280" i="9"/>
  <c r="EU280" i="9" s="1"/>
  <c r="GA268" i="9"/>
  <c r="GE268" i="9" s="1"/>
  <c r="GB268" i="9"/>
  <c r="GH268" i="9" s="1"/>
  <c r="FU268" i="9"/>
  <c r="FX268" i="9" s="1"/>
  <c r="FJ268" i="9"/>
  <c r="FN268" i="9" s="1"/>
  <c r="FK268" i="9"/>
  <c r="FQ268" i="9" s="1"/>
  <c r="EY268" i="9"/>
  <c r="FC268" i="9" s="1"/>
  <c r="EZ268" i="9"/>
  <c r="FF268" i="9" s="1"/>
  <c r="EN268" i="9"/>
  <c r="ER268" i="9" s="1"/>
  <c r="EO268" i="9"/>
  <c r="EU268" i="9" s="1"/>
  <c r="GA260" i="9"/>
  <c r="GE260" i="9" s="1"/>
  <c r="GB260" i="9"/>
  <c r="GH260" i="9" s="1"/>
  <c r="FJ260" i="9"/>
  <c r="FN260" i="9" s="1"/>
  <c r="FK260" i="9"/>
  <c r="FQ260" i="9" s="1"/>
  <c r="EY260" i="9"/>
  <c r="FC260" i="9" s="1"/>
  <c r="EZ260" i="9"/>
  <c r="FF260" i="9" s="1"/>
  <c r="EN260" i="9"/>
  <c r="ER260" i="9" s="1"/>
  <c r="EO260" i="9"/>
  <c r="EU260" i="9" s="1"/>
  <c r="GA234" i="9"/>
  <c r="GE234" i="9" s="1"/>
  <c r="GB234" i="9"/>
  <c r="GH234" i="9" s="1"/>
  <c r="FU234" i="9"/>
  <c r="FX234" i="9" s="1"/>
  <c r="FJ234" i="9"/>
  <c r="FN234" i="9" s="1"/>
  <c r="FK234" i="9"/>
  <c r="FQ234" i="9" s="1"/>
  <c r="EY234" i="9"/>
  <c r="FC234" i="9" s="1"/>
  <c r="EZ234" i="9"/>
  <c r="FF234" i="9" s="1"/>
  <c r="EN234" i="9"/>
  <c r="ER234" i="9" s="1"/>
  <c r="EO234" i="9"/>
  <c r="EU234" i="9" s="1"/>
  <c r="B8" i="9"/>
  <c r="C8" i="9"/>
  <c r="D8" i="9"/>
  <c r="E8" i="9"/>
  <c r="F8" i="9"/>
  <c r="G8" i="9"/>
  <c r="H8" i="9"/>
  <c r="I8" i="9"/>
  <c r="J8" i="9"/>
  <c r="K8" i="9"/>
  <c r="L8" i="9"/>
  <c r="W8" i="9"/>
  <c r="X8" i="9"/>
  <c r="Y8" i="9"/>
  <c r="AJ8" i="9"/>
  <c r="AK8" i="9"/>
  <c r="AL8" i="9"/>
  <c r="AM8" i="9"/>
  <c r="AN8" i="9"/>
  <c r="AP8" i="9"/>
  <c r="BJ8" i="9"/>
  <c r="A8" i="9"/>
  <c r="EY38" i="9"/>
  <c r="FC38" i="9" s="1"/>
  <c r="FU93" i="9"/>
  <c r="FX93" i="9" s="1"/>
  <c r="FU94" i="9"/>
  <c r="FX94" i="9" s="1"/>
  <c r="FU105" i="9"/>
  <c r="FX105" i="9" s="1"/>
  <c r="FU111" i="9"/>
  <c r="FX111" i="9" s="1"/>
  <c r="FU183" i="9"/>
  <c r="FX183" i="9" s="1"/>
  <c r="FU217" i="9"/>
  <c r="FX217" i="9" s="1"/>
  <c r="FU227" i="9"/>
  <c r="FX227" i="9" s="1"/>
  <c r="FU228" i="9"/>
  <c r="FX228" i="9" s="1"/>
  <c r="FU229" i="9"/>
  <c r="FX229" i="9" s="1"/>
  <c r="FU230" i="9"/>
  <c r="FX230" i="9" s="1"/>
  <c r="FU231" i="9"/>
  <c r="FX231" i="9" s="1"/>
  <c r="FU232" i="9"/>
  <c r="FX232" i="9" s="1"/>
  <c r="FU689" i="9"/>
  <c r="FX689" i="9" s="1"/>
  <c r="FU690" i="9"/>
  <c r="FX690" i="9" s="1"/>
  <c r="GK95" i="9"/>
  <c r="GB95" i="9"/>
  <c r="GH95" i="9" s="1"/>
  <c r="GA95" i="9"/>
  <c r="GE95" i="9" s="1"/>
  <c r="FK95" i="9"/>
  <c r="FQ95" i="9" s="1"/>
  <c r="FJ95" i="9"/>
  <c r="FN95" i="9" s="1"/>
  <c r="EZ95" i="9"/>
  <c r="FF95" i="9" s="1"/>
  <c r="EY95" i="9"/>
  <c r="FC95" i="9" s="1"/>
  <c r="GK94" i="9"/>
  <c r="GB94" i="9"/>
  <c r="GH94" i="9" s="1"/>
  <c r="GA94" i="9"/>
  <c r="GE94" i="9" s="1"/>
  <c r="FK94" i="9"/>
  <c r="FQ94" i="9" s="1"/>
  <c r="FJ94" i="9"/>
  <c r="FN94" i="9" s="1"/>
  <c r="EZ94" i="9"/>
  <c r="FF94" i="9" s="1"/>
  <c r="EY94" i="9"/>
  <c r="FC94" i="9" s="1"/>
  <c r="GK96" i="9"/>
  <c r="GB96" i="9"/>
  <c r="GH96" i="9" s="1"/>
  <c r="GA96" i="9"/>
  <c r="GE96" i="9" s="1"/>
  <c r="FK96" i="9"/>
  <c r="FQ96" i="9" s="1"/>
  <c r="FJ96" i="9"/>
  <c r="FN96" i="9" s="1"/>
  <c r="EZ96" i="9"/>
  <c r="FF96" i="9" s="1"/>
  <c r="EY96" i="9"/>
  <c r="FC96" i="9" s="1"/>
  <c r="GK93" i="9"/>
  <c r="GB93" i="9"/>
  <c r="GH93" i="9" s="1"/>
  <c r="GA93" i="9"/>
  <c r="GE93" i="9" s="1"/>
  <c r="FK93" i="9"/>
  <c r="FQ93" i="9" s="1"/>
  <c r="FJ93" i="9"/>
  <c r="FN93" i="9" s="1"/>
  <c r="EZ93" i="9"/>
  <c r="FF93" i="9" s="1"/>
  <c r="EY93" i="9"/>
  <c r="FC93" i="9" s="1"/>
  <c r="EO93" i="9"/>
  <c r="EU93" i="9" s="1"/>
  <c r="GK97" i="9"/>
  <c r="GB97" i="9"/>
  <c r="GH97" i="9" s="1"/>
  <c r="GA97" i="9"/>
  <c r="GE97" i="9" s="1"/>
  <c r="FK97" i="9"/>
  <c r="FQ97" i="9" s="1"/>
  <c r="FJ97" i="9"/>
  <c r="FN97" i="9" s="1"/>
  <c r="EZ97" i="9"/>
  <c r="FF97" i="9" s="1"/>
  <c r="EY97" i="9"/>
  <c r="FC97" i="9" s="1"/>
  <c r="GK98" i="9"/>
  <c r="GB98" i="9"/>
  <c r="GH98" i="9" s="1"/>
  <c r="GA98" i="9"/>
  <c r="GE98" i="9" s="1"/>
  <c r="FK98" i="9"/>
  <c r="FQ98" i="9" s="1"/>
  <c r="FJ98" i="9"/>
  <c r="FN98" i="9" s="1"/>
  <c r="EZ98" i="9"/>
  <c r="FF98" i="9" s="1"/>
  <c r="EY98" i="9"/>
  <c r="FC98" i="9" s="1"/>
  <c r="GB690" i="9"/>
  <c r="GH690" i="9" s="1"/>
  <c r="GA690" i="9"/>
  <c r="GE690" i="9" s="1"/>
  <c r="GB689" i="9"/>
  <c r="GH689" i="9" s="1"/>
  <c r="GA689" i="9"/>
  <c r="GE689" i="9" s="1"/>
  <c r="GB676" i="9"/>
  <c r="GH676" i="9" s="1"/>
  <c r="GA676" i="9"/>
  <c r="GE676" i="9" s="1"/>
  <c r="GB675" i="9"/>
  <c r="GH675" i="9" s="1"/>
  <c r="GA675" i="9"/>
  <c r="GE675" i="9" s="1"/>
  <c r="GB674" i="9"/>
  <c r="GH674" i="9" s="1"/>
  <c r="GA674" i="9"/>
  <c r="GE674" i="9" s="1"/>
  <c r="GB673" i="9"/>
  <c r="GH673" i="9" s="1"/>
  <c r="GA673" i="9"/>
  <c r="GE673" i="9" s="1"/>
  <c r="GB672" i="9"/>
  <c r="GH672" i="9" s="1"/>
  <c r="GA672" i="9"/>
  <c r="GE672" i="9" s="1"/>
  <c r="GB627" i="9"/>
  <c r="GH627" i="9" s="1"/>
  <c r="GA627" i="9"/>
  <c r="GE627" i="9" s="1"/>
  <c r="GB623" i="9"/>
  <c r="GH623" i="9" s="1"/>
  <c r="GA623" i="9"/>
  <c r="GE623" i="9" s="1"/>
  <c r="GB622" i="9"/>
  <c r="GH622" i="9" s="1"/>
  <c r="GA622" i="9"/>
  <c r="GE622" i="9" s="1"/>
  <c r="GB621" i="9"/>
  <c r="GH621" i="9" s="1"/>
  <c r="GA621" i="9"/>
  <c r="GE621" i="9" s="1"/>
  <c r="GB620" i="9"/>
  <c r="GH620" i="9" s="1"/>
  <c r="GA620" i="9"/>
  <c r="GE620" i="9" s="1"/>
  <c r="GB619" i="9"/>
  <c r="GH619" i="9" s="1"/>
  <c r="GA619" i="9"/>
  <c r="GE619" i="9" s="1"/>
  <c r="GB618" i="9"/>
  <c r="GH618" i="9" s="1"/>
  <c r="GA618" i="9"/>
  <c r="GE618" i="9" s="1"/>
  <c r="GB617" i="9"/>
  <c r="GH617" i="9" s="1"/>
  <c r="GA617" i="9"/>
  <c r="GE617" i="9" s="1"/>
  <c r="GB616" i="9"/>
  <c r="GH616" i="9" s="1"/>
  <c r="GA616" i="9"/>
  <c r="GE616" i="9" s="1"/>
  <c r="GB615" i="9"/>
  <c r="GH615" i="9" s="1"/>
  <c r="GA615" i="9"/>
  <c r="GE615" i="9" s="1"/>
  <c r="GB614" i="9"/>
  <c r="GH614" i="9" s="1"/>
  <c r="GA614" i="9"/>
  <c r="GE614" i="9" s="1"/>
  <c r="GB612" i="9"/>
  <c r="GH612" i="9" s="1"/>
  <c r="GA612" i="9"/>
  <c r="GE612" i="9" s="1"/>
  <c r="GB611" i="9"/>
  <c r="GH611" i="9" s="1"/>
  <c r="GA611" i="9"/>
  <c r="GE611" i="9" s="1"/>
  <c r="GB609" i="9"/>
  <c r="GH609" i="9" s="1"/>
  <c r="GA609" i="9"/>
  <c r="GE609" i="9" s="1"/>
  <c r="GB608" i="9"/>
  <c r="GH608" i="9" s="1"/>
  <c r="GA608" i="9"/>
  <c r="GE608" i="9" s="1"/>
  <c r="GB607" i="9"/>
  <c r="GH607" i="9" s="1"/>
  <c r="GA607" i="9"/>
  <c r="GE607" i="9" s="1"/>
  <c r="GB606" i="9"/>
  <c r="GH606" i="9" s="1"/>
  <c r="GA606" i="9"/>
  <c r="GE606" i="9" s="1"/>
  <c r="GB604" i="9"/>
  <c r="GH604" i="9" s="1"/>
  <c r="GA604" i="9"/>
  <c r="GE604" i="9" s="1"/>
  <c r="GB603" i="9"/>
  <c r="GH603" i="9" s="1"/>
  <c r="GA603" i="9"/>
  <c r="GE603" i="9" s="1"/>
  <c r="GB602" i="9"/>
  <c r="GH602" i="9" s="1"/>
  <c r="GA602" i="9"/>
  <c r="GE602" i="9" s="1"/>
  <c r="GB601" i="9"/>
  <c r="GH601" i="9" s="1"/>
  <c r="GA601" i="9"/>
  <c r="GE601" i="9" s="1"/>
  <c r="GB586" i="9"/>
  <c r="GH586" i="9" s="1"/>
  <c r="GA586" i="9"/>
  <c r="GE586" i="9" s="1"/>
  <c r="GB584" i="9"/>
  <c r="GH584" i="9" s="1"/>
  <c r="GA584" i="9"/>
  <c r="GE584" i="9" s="1"/>
  <c r="GB583" i="9"/>
  <c r="GH583" i="9" s="1"/>
  <c r="GA583" i="9"/>
  <c r="GE583" i="9" s="1"/>
  <c r="GB582" i="9"/>
  <c r="GH582" i="9" s="1"/>
  <c r="GA582" i="9"/>
  <c r="GE582" i="9" s="1"/>
  <c r="GB579" i="9"/>
  <c r="GH579" i="9" s="1"/>
  <c r="GA579" i="9"/>
  <c r="GE579" i="9" s="1"/>
  <c r="GB578" i="9"/>
  <c r="GH578" i="9" s="1"/>
  <c r="GA578" i="9"/>
  <c r="GE578" i="9" s="1"/>
  <c r="GB577" i="9"/>
  <c r="GH577" i="9" s="1"/>
  <c r="GA577" i="9"/>
  <c r="GE577" i="9" s="1"/>
  <c r="GB576" i="9"/>
  <c r="GH576" i="9" s="1"/>
  <c r="GA576" i="9"/>
  <c r="GE576" i="9" s="1"/>
  <c r="GB573" i="9"/>
  <c r="GH573" i="9" s="1"/>
  <c r="GA573" i="9"/>
  <c r="GE573" i="9" s="1"/>
  <c r="GB572" i="9"/>
  <c r="GH572" i="9" s="1"/>
  <c r="GA572" i="9"/>
  <c r="GE572" i="9" s="1"/>
  <c r="GB571" i="9"/>
  <c r="GH571" i="9" s="1"/>
  <c r="GA571" i="9"/>
  <c r="GE571" i="9" s="1"/>
  <c r="GB569" i="9"/>
  <c r="GH569" i="9" s="1"/>
  <c r="GA569" i="9"/>
  <c r="GE569" i="9" s="1"/>
  <c r="GB568" i="9"/>
  <c r="GH568" i="9" s="1"/>
  <c r="GA568" i="9"/>
  <c r="GE568" i="9" s="1"/>
  <c r="GB567" i="9"/>
  <c r="GH567" i="9" s="1"/>
  <c r="GA567" i="9"/>
  <c r="GE567" i="9" s="1"/>
  <c r="GB565" i="9"/>
  <c r="GH565" i="9" s="1"/>
  <c r="GA565" i="9"/>
  <c r="GE565" i="9" s="1"/>
  <c r="GB564" i="9"/>
  <c r="GH564" i="9" s="1"/>
  <c r="GA564" i="9"/>
  <c r="GE564" i="9" s="1"/>
  <c r="GB563" i="9"/>
  <c r="GH563" i="9" s="1"/>
  <c r="GA563" i="9"/>
  <c r="GE563" i="9" s="1"/>
  <c r="GB562" i="9"/>
  <c r="GH562" i="9" s="1"/>
  <c r="GA562" i="9"/>
  <c r="GE562" i="9" s="1"/>
  <c r="GB561" i="9"/>
  <c r="GH561" i="9" s="1"/>
  <c r="GA561" i="9"/>
  <c r="GE561" i="9" s="1"/>
  <c r="GB319" i="9"/>
  <c r="GH319" i="9" s="1"/>
  <c r="GA319" i="9"/>
  <c r="GE319" i="9" s="1"/>
  <c r="GB315" i="9"/>
  <c r="GH315" i="9" s="1"/>
  <c r="GA315" i="9"/>
  <c r="GE315" i="9" s="1"/>
  <c r="GB314" i="9"/>
  <c r="GH314" i="9" s="1"/>
  <c r="GA314" i="9"/>
  <c r="GE314" i="9" s="1"/>
  <c r="GB312" i="9"/>
  <c r="GH312" i="9" s="1"/>
  <c r="GA312" i="9"/>
  <c r="GE312" i="9" s="1"/>
  <c r="GB311" i="9"/>
  <c r="GH311" i="9" s="1"/>
  <c r="GA311" i="9"/>
  <c r="GE311" i="9" s="1"/>
  <c r="GB310" i="9"/>
  <c r="GH310" i="9" s="1"/>
  <c r="GA310" i="9"/>
  <c r="GE310" i="9" s="1"/>
  <c r="GB309" i="9"/>
  <c r="GH309" i="9" s="1"/>
  <c r="GA309" i="9"/>
  <c r="GE309" i="9" s="1"/>
  <c r="GB304" i="9"/>
  <c r="GH304" i="9" s="1"/>
  <c r="GA304" i="9"/>
  <c r="GE304" i="9" s="1"/>
  <c r="GB294" i="9"/>
  <c r="GH294" i="9" s="1"/>
  <c r="GA294" i="9"/>
  <c r="GE294" i="9" s="1"/>
  <c r="GB293" i="9"/>
  <c r="GH293" i="9" s="1"/>
  <c r="GA293" i="9"/>
  <c r="GE293" i="9" s="1"/>
  <c r="GB298" i="9"/>
  <c r="GH298" i="9" s="1"/>
  <c r="GA298" i="9"/>
  <c r="GE298" i="9" s="1"/>
  <c r="GB297" i="9"/>
  <c r="GH297" i="9" s="1"/>
  <c r="GA297" i="9"/>
  <c r="GE297" i="9" s="1"/>
  <c r="GB292" i="9"/>
  <c r="GH292" i="9" s="1"/>
  <c r="GA292" i="9"/>
  <c r="GE292" i="9" s="1"/>
  <c r="GB289" i="9"/>
  <c r="GH289" i="9" s="1"/>
  <c r="GA289" i="9"/>
  <c r="GE289" i="9" s="1"/>
  <c r="GB288" i="9"/>
  <c r="GH288" i="9" s="1"/>
  <c r="GA288" i="9"/>
  <c r="GE288" i="9" s="1"/>
  <c r="GB286" i="9"/>
  <c r="GH286" i="9" s="1"/>
  <c r="GA286" i="9"/>
  <c r="GE286" i="9" s="1"/>
  <c r="GB285" i="9"/>
  <c r="GH285" i="9" s="1"/>
  <c r="GA285" i="9"/>
  <c r="GE285" i="9" s="1"/>
  <c r="GB284" i="9"/>
  <c r="GH284" i="9" s="1"/>
  <c r="GA284" i="9"/>
  <c r="GE284" i="9" s="1"/>
  <c r="GB283" i="9"/>
  <c r="GH283" i="9" s="1"/>
  <c r="GA283" i="9"/>
  <c r="GE283" i="9" s="1"/>
  <c r="GB282" i="9"/>
  <c r="GH282" i="9" s="1"/>
  <c r="GA282" i="9"/>
  <c r="GE282" i="9" s="1"/>
  <c r="GB281" i="9"/>
  <c r="GH281" i="9" s="1"/>
  <c r="GA281" i="9"/>
  <c r="GE281" i="9" s="1"/>
  <c r="GB275" i="9"/>
  <c r="GH275" i="9" s="1"/>
  <c r="GA275" i="9"/>
  <c r="GE275" i="9" s="1"/>
  <c r="GB271" i="9"/>
  <c r="GH271" i="9" s="1"/>
  <c r="GA271" i="9"/>
  <c r="GE271" i="9" s="1"/>
  <c r="GB270" i="9"/>
  <c r="GH270" i="9" s="1"/>
  <c r="GA270" i="9"/>
  <c r="GE270" i="9" s="1"/>
  <c r="GB269" i="9"/>
  <c r="GH269" i="9" s="1"/>
  <c r="GA269" i="9"/>
  <c r="GE269" i="9" s="1"/>
  <c r="GB266" i="9"/>
  <c r="GH266" i="9" s="1"/>
  <c r="GA266" i="9"/>
  <c r="GE266" i="9" s="1"/>
  <c r="GB265" i="9"/>
  <c r="GH265" i="9" s="1"/>
  <c r="GA265" i="9"/>
  <c r="GE265" i="9" s="1"/>
  <c r="GB264" i="9"/>
  <c r="GH264" i="9" s="1"/>
  <c r="GA264" i="9"/>
  <c r="GE264" i="9" s="1"/>
  <c r="GB263" i="9"/>
  <c r="GH263" i="9" s="1"/>
  <c r="GA263" i="9"/>
  <c r="GE263" i="9" s="1"/>
  <c r="GB262" i="9"/>
  <c r="GH262" i="9" s="1"/>
  <c r="GA262" i="9"/>
  <c r="GE262" i="9" s="1"/>
  <c r="GB261" i="9"/>
  <c r="GH261" i="9" s="1"/>
  <c r="GA261" i="9"/>
  <c r="GE261" i="9" s="1"/>
  <c r="GB258" i="9"/>
  <c r="GH258" i="9" s="1"/>
  <c r="GA258" i="9"/>
  <c r="GE258" i="9" s="1"/>
  <c r="GB257" i="9"/>
  <c r="GH257" i="9" s="1"/>
  <c r="GA257" i="9"/>
  <c r="GE257" i="9" s="1"/>
  <c r="GB256" i="9"/>
  <c r="GH256" i="9" s="1"/>
  <c r="GA256" i="9"/>
  <c r="GE256" i="9" s="1"/>
  <c r="GB255" i="9"/>
  <c r="GH255" i="9" s="1"/>
  <c r="GA255" i="9"/>
  <c r="GE255" i="9" s="1"/>
  <c r="GB254" i="9"/>
  <c r="GH254" i="9" s="1"/>
  <c r="GA254" i="9"/>
  <c r="GE254" i="9" s="1"/>
  <c r="GB253" i="9"/>
  <c r="GH253" i="9" s="1"/>
  <c r="GA253" i="9"/>
  <c r="GE253" i="9" s="1"/>
  <c r="GB252" i="9"/>
  <c r="GH252" i="9" s="1"/>
  <c r="GA252" i="9"/>
  <c r="GE252" i="9" s="1"/>
  <c r="GB251" i="9"/>
  <c r="GH251" i="9" s="1"/>
  <c r="GA251" i="9"/>
  <c r="GE251" i="9" s="1"/>
  <c r="GB250" i="9"/>
  <c r="GH250" i="9" s="1"/>
  <c r="GA250" i="9"/>
  <c r="GE250" i="9" s="1"/>
  <c r="GB249" i="9"/>
  <c r="GH249" i="9" s="1"/>
  <c r="GA249" i="9"/>
  <c r="GE249" i="9" s="1"/>
  <c r="GB247" i="9"/>
  <c r="GH247" i="9" s="1"/>
  <c r="GA247" i="9"/>
  <c r="GE247" i="9" s="1"/>
  <c r="GB245" i="9"/>
  <c r="GH245" i="9" s="1"/>
  <c r="GA245" i="9"/>
  <c r="GE245" i="9" s="1"/>
  <c r="GB244" i="9"/>
  <c r="GH244" i="9" s="1"/>
  <c r="GA244" i="9"/>
  <c r="GE244" i="9" s="1"/>
  <c r="GB243" i="9"/>
  <c r="GH243" i="9" s="1"/>
  <c r="GA243" i="9"/>
  <c r="GE243" i="9" s="1"/>
  <c r="GB242" i="9"/>
  <c r="GH242" i="9" s="1"/>
  <c r="GA242" i="9"/>
  <c r="GE242" i="9" s="1"/>
  <c r="GB240" i="9"/>
  <c r="GH240" i="9" s="1"/>
  <c r="GA240" i="9"/>
  <c r="GE240" i="9" s="1"/>
  <c r="GB239" i="9"/>
  <c r="GH239" i="9" s="1"/>
  <c r="GA239" i="9"/>
  <c r="GE239" i="9" s="1"/>
  <c r="GB237" i="9"/>
  <c r="GH237" i="9" s="1"/>
  <c r="GA237" i="9"/>
  <c r="GE237" i="9" s="1"/>
  <c r="GB236" i="9"/>
  <c r="GH236" i="9" s="1"/>
  <c r="GA236" i="9"/>
  <c r="GE236" i="9" s="1"/>
  <c r="GB235" i="9"/>
  <c r="GH235" i="9" s="1"/>
  <c r="GA235" i="9"/>
  <c r="GE235" i="9" s="1"/>
  <c r="GB232" i="9"/>
  <c r="GH232" i="9" s="1"/>
  <c r="GA232" i="9"/>
  <c r="GE232" i="9" s="1"/>
  <c r="GB231" i="9"/>
  <c r="GH231" i="9" s="1"/>
  <c r="GA231" i="9"/>
  <c r="GE231" i="9" s="1"/>
  <c r="GB230" i="9"/>
  <c r="GH230" i="9" s="1"/>
  <c r="GA230" i="9"/>
  <c r="GE230" i="9" s="1"/>
  <c r="GB229" i="9"/>
  <c r="GH229" i="9" s="1"/>
  <c r="GA229" i="9"/>
  <c r="GE229" i="9" s="1"/>
  <c r="GB228" i="9"/>
  <c r="GH228" i="9" s="1"/>
  <c r="GA228" i="9"/>
  <c r="GE228" i="9" s="1"/>
  <c r="GB227" i="9"/>
  <c r="GH227" i="9" s="1"/>
  <c r="GA227" i="9"/>
  <c r="GE227" i="9" s="1"/>
  <c r="GB226" i="9"/>
  <c r="GH226" i="9" s="1"/>
  <c r="GA226" i="9"/>
  <c r="GE226" i="9" s="1"/>
  <c r="GB225" i="9"/>
  <c r="GH225" i="9" s="1"/>
  <c r="GA225" i="9"/>
  <c r="GE225" i="9" s="1"/>
  <c r="GB224" i="9"/>
  <c r="GH224" i="9" s="1"/>
  <c r="GA224" i="9"/>
  <c r="GE224" i="9" s="1"/>
  <c r="GB223" i="9"/>
  <c r="GH223" i="9" s="1"/>
  <c r="GA223" i="9"/>
  <c r="GE223" i="9" s="1"/>
  <c r="GB221" i="9"/>
  <c r="GH221" i="9" s="1"/>
  <c r="GA221" i="9"/>
  <c r="GE221" i="9" s="1"/>
  <c r="GB220" i="9"/>
  <c r="GH220" i="9" s="1"/>
  <c r="GA220" i="9"/>
  <c r="GE220" i="9" s="1"/>
  <c r="GB218" i="9"/>
  <c r="GH218" i="9" s="1"/>
  <c r="GA218" i="9"/>
  <c r="GE218" i="9" s="1"/>
  <c r="GB217" i="9"/>
  <c r="GH217" i="9" s="1"/>
  <c r="GA217" i="9"/>
  <c r="GE217" i="9" s="1"/>
  <c r="GB216" i="9"/>
  <c r="GH216" i="9" s="1"/>
  <c r="GA216" i="9"/>
  <c r="GE216" i="9" s="1"/>
  <c r="GB215" i="9"/>
  <c r="GH215" i="9" s="1"/>
  <c r="GA215" i="9"/>
  <c r="GE215" i="9" s="1"/>
  <c r="GB211" i="9"/>
  <c r="GH211" i="9" s="1"/>
  <c r="GA211" i="9"/>
  <c r="GE211" i="9" s="1"/>
  <c r="GB210" i="9"/>
  <c r="GH210" i="9" s="1"/>
  <c r="GA210" i="9"/>
  <c r="GE210" i="9" s="1"/>
  <c r="GB209" i="9"/>
  <c r="GH209" i="9" s="1"/>
  <c r="GA209" i="9"/>
  <c r="GE209" i="9" s="1"/>
  <c r="GB208" i="9"/>
  <c r="GH208" i="9" s="1"/>
  <c r="GA208" i="9"/>
  <c r="GE208" i="9" s="1"/>
  <c r="GB183" i="9"/>
  <c r="GH183" i="9" s="1"/>
  <c r="GA183" i="9"/>
  <c r="GE183" i="9" s="1"/>
  <c r="GB182" i="9"/>
  <c r="GH182" i="9" s="1"/>
  <c r="GA182" i="9"/>
  <c r="GE182" i="9" s="1"/>
  <c r="GB170" i="9"/>
  <c r="GH170" i="9" s="1"/>
  <c r="GA170" i="9"/>
  <c r="GE170" i="9" s="1"/>
  <c r="GB168" i="9"/>
  <c r="GH168" i="9" s="1"/>
  <c r="GA168" i="9"/>
  <c r="GE168" i="9" s="1"/>
  <c r="GB166" i="9"/>
  <c r="GH166" i="9" s="1"/>
  <c r="GA166" i="9"/>
  <c r="GE166" i="9" s="1"/>
  <c r="GB162" i="9"/>
  <c r="GH162" i="9" s="1"/>
  <c r="GA162" i="9"/>
  <c r="GE162" i="9" s="1"/>
  <c r="GB161" i="9"/>
  <c r="GH161" i="9" s="1"/>
  <c r="GA161" i="9"/>
  <c r="GE161" i="9" s="1"/>
  <c r="GB160" i="9"/>
  <c r="GH160" i="9" s="1"/>
  <c r="GA160" i="9"/>
  <c r="GE160" i="9" s="1"/>
  <c r="GB148" i="9"/>
  <c r="GH148" i="9" s="1"/>
  <c r="GA148" i="9"/>
  <c r="GE148" i="9" s="1"/>
  <c r="GB141" i="9"/>
  <c r="GH141" i="9" s="1"/>
  <c r="GA141" i="9"/>
  <c r="GE141" i="9" s="1"/>
  <c r="GB138" i="9"/>
  <c r="GH138" i="9" s="1"/>
  <c r="GA138" i="9"/>
  <c r="GE138" i="9" s="1"/>
  <c r="GB137" i="9"/>
  <c r="GH137" i="9" s="1"/>
  <c r="GA137" i="9"/>
  <c r="GE137" i="9" s="1"/>
  <c r="GB111" i="9"/>
  <c r="GH111" i="9" s="1"/>
  <c r="GA111" i="9"/>
  <c r="GE111" i="9" s="1"/>
  <c r="GB106" i="9"/>
  <c r="GH106" i="9" s="1"/>
  <c r="GA106" i="9"/>
  <c r="GE106" i="9" s="1"/>
  <c r="GB105" i="9"/>
  <c r="GH105" i="9" s="1"/>
  <c r="GA105" i="9"/>
  <c r="GE105" i="9" s="1"/>
  <c r="GB104" i="9"/>
  <c r="GH104" i="9" s="1"/>
  <c r="GA104" i="9"/>
  <c r="GE104" i="9" s="1"/>
  <c r="GB103" i="9"/>
  <c r="GH103" i="9" s="1"/>
  <c r="GA103" i="9"/>
  <c r="GE103" i="9" s="1"/>
  <c r="GB102" i="9"/>
  <c r="GH102" i="9" s="1"/>
  <c r="GA102" i="9"/>
  <c r="GE102" i="9" s="1"/>
  <c r="GB101" i="9"/>
  <c r="GH101" i="9" s="1"/>
  <c r="GA101" i="9"/>
  <c r="GE101" i="9" s="1"/>
  <c r="GB100" i="9"/>
  <c r="GH100" i="9" s="1"/>
  <c r="GA100" i="9"/>
  <c r="GE100" i="9" s="1"/>
  <c r="GB92" i="9"/>
  <c r="GH92" i="9" s="1"/>
  <c r="GA92" i="9"/>
  <c r="GE92" i="9" s="1"/>
  <c r="GB91" i="9"/>
  <c r="GH91" i="9" s="1"/>
  <c r="GA91" i="9"/>
  <c r="GE91" i="9" s="1"/>
  <c r="GB90" i="9"/>
  <c r="GH90" i="9" s="1"/>
  <c r="GA90" i="9"/>
  <c r="GE90" i="9" s="1"/>
  <c r="GB89" i="9"/>
  <c r="GH89" i="9" s="1"/>
  <c r="GA89" i="9"/>
  <c r="GE89" i="9" s="1"/>
  <c r="GB88" i="9"/>
  <c r="GH88" i="9" s="1"/>
  <c r="GA88" i="9"/>
  <c r="GE88" i="9" s="1"/>
  <c r="GB87" i="9"/>
  <c r="GH87" i="9" s="1"/>
  <c r="GA87" i="9"/>
  <c r="GE87" i="9" s="1"/>
  <c r="GB86" i="9"/>
  <c r="GH86" i="9" s="1"/>
  <c r="GA86" i="9"/>
  <c r="GE86" i="9" s="1"/>
  <c r="GB60" i="9"/>
  <c r="GH60" i="9" s="1"/>
  <c r="GA60" i="9"/>
  <c r="GE60" i="9" s="1"/>
  <c r="GB59" i="9"/>
  <c r="GH59" i="9" s="1"/>
  <c r="GA59" i="9"/>
  <c r="GE59" i="9" s="1"/>
  <c r="GB58" i="9"/>
  <c r="GH58" i="9" s="1"/>
  <c r="GA58" i="9"/>
  <c r="GE58" i="9" s="1"/>
  <c r="GB56" i="9"/>
  <c r="GH56" i="9" s="1"/>
  <c r="GA56" i="9"/>
  <c r="GE56" i="9" s="1"/>
  <c r="GB55" i="9"/>
  <c r="GH55" i="9" s="1"/>
  <c r="GA55" i="9"/>
  <c r="GE55" i="9" s="1"/>
  <c r="GB54" i="9"/>
  <c r="GH54" i="9" s="1"/>
  <c r="GA54" i="9"/>
  <c r="GE54" i="9" s="1"/>
  <c r="GB53" i="9"/>
  <c r="GH53" i="9" s="1"/>
  <c r="GA53" i="9"/>
  <c r="GE53" i="9" s="1"/>
  <c r="GB52" i="9"/>
  <c r="GH52" i="9" s="1"/>
  <c r="GA52" i="9"/>
  <c r="GE52" i="9" s="1"/>
  <c r="GB51" i="9"/>
  <c r="GH51" i="9" s="1"/>
  <c r="GA51" i="9"/>
  <c r="GE51" i="9" s="1"/>
  <c r="GB50" i="9"/>
  <c r="GH50" i="9" s="1"/>
  <c r="GA50" i="9"/>
  <c r="GE50" i="9" s="1"/>
  <c r="GB49" i="9"/>
  <c r="GH49" i="9" s="1"/>
  <c r="GA49" i="9"/>
  <c r="GE49" i="9" s="1"/>
  <c r="GB48" i="9"/>
  <c r="GH48" i="9" s="1"/>
  <c r="GA48" i="9"/>
  <c r="GE48" i="9" s="1"/>
  <c r="GB46" i="9"/>
  <c r="GH46" i="9" s="1"/>
  <c r="GA46" i="9"/>
  <c r="GE46" i="9" s="1"/>
  <c r="GB45" i="9"/>
  <c r="GH45" i="9" s="1"/>
  <c r="GA45" i="9"/>
  <c r="GE45" i="9" s="1"/>
  <c r="GB44" i="9"/>
  <c r="GH44" i="9" s="1"/>
  <c r="GA44" i="9"/>
  <c r="GE44" i="9" s="1"/>
  <c r="GB43" i="9"/>
  <c r="GH43" i="9" s="1"/>
  <c r="GA43" i="9"/>
  <c r="GE43" i="9" s="1"/>
  <c r="GB42" i="9"/>
  <c r="GH42" i="9" s="1"/>
  <c r="GA42" i="9"/>
  <c r="GE42" i="9" s="1"/>
  <c r="GB40" i="9"/>
  <c r="GH40" i="9" s="1"/>
  <c r="GA40" i="9"/>
  <c r="GE40" i="9" s="1"/>
  <c r="GB38" i="9"/>
  <c r="GH38" i="9" s="1"/>
  <c r="GA38" i="9"/>
  <c r="GE38" i="9" s="1"/>
  <c r="GB28" i="9"/>
  <c r="GH28" i="9" s="1"/>
  <c r="GA28" i="9"/>
  <c r="GE28" i="9" s="1"/>
  <c r="GB26" i="9"/>
  <c r="GH26" i="9" s="1"/>
  <c r="GA26" i="9"/>
  <c r="GE26" i="9" s="1"/>
  <c r="GB16" i="9"/>
  <c r="GH16" i="9" s="1"/>
  <c r="GA16" i="9"/>
  <c r="GE16" i="9" s="1"/>
  <c r="GB14" i="9"/>
  <c r="GH14" i="9" s="1"/>
  <c r="GA14" i="9"/>
  <c r="GE14" i="9" s="1"/>
  <c r="GB12" i="9"/>
  <c r="GH12" i="9" s="1"/>
  <c r="GA12" i="9"/>
  <c r="GE12" i="9" s="1"/>
  <c r="GB11" i="9"/>
  <c r="GH11" i="9" s="1"/>
  <c r="GA11" i="9"/>
  <c r="GE11" i="9" s="1"/>
  <c r="GB10" i="9"/>
  <c r="GH10" i="9" s="1"/>
  <c r="GA10" i="9"/>
  <c r="GE10" i="9" s="1"/>
  <c r="FK690" i="9"/>
  <c r="FQ690" i="9" s="1"/>
  <c r="FJ690" i="9"/>
  <c r="FN690" i="9" s="1"/>
  <c r="FK689" i="9"/>
  <c r="FQ689" i="9" s="1"/>
  <c r="FJ689" i="9"/>
  <c r="FN689" i="9" s="1"/>
  <c r="FK676" i="9"/>
  <c r="FQ676" i="9" s="1"/>
  <c r="FJ676" i="9"/>
  <c r="FN676" i="9" s="1"/>
  <c r="FK675" i="9"/>
  <c r="FQ675" i="9" s="1"/>
  <c r="FJ675" i="9"/>
  <c r="FN675" i="9" s="1"/>
  <c r="FK674" i="9"/>
  <c r="FQ674" i="9" s="1"/>
  <c r="FJ674" i="9"/>
  <c r="FN674" i="9" s="1"/>
  <c r="FK673" i="9"/>
  <c r="FQ673" i="9" s="1"/>
  <c r="FJ673" i="9"/>
  <c r="FN673" i="9" s="1"/>
  <c r="FK672" i="9"/>
  <c r="FQ672" i="9" s="1"/>
  <c r="FJ672" i="9"/>
  <c r="FN672" i="9" s="1"/>
  <c r="FK627" i="9"/>
  <c r="FQ627" i="9" s="1"/>
  <c r="FJ627" i="9"/>
  <c r="FN627" i="9" s="1"/>
  <c r="FK623" i="9"/>
  <c r="FQ623" i="9" s="1"/>
  <c r="FJ623" i="9"/>
  <c r="FN623" i="9" s="1"/>
  <c r="FK622" i="9"/>
  <c r="FQ622" i="9" s="1"/>
  <c r="FJ622" i="9"/>
  <c r="FN622" i="9" s="1"/>
  <c r="FK621" i="9"/>
  <c r="FQ621" i="9" s="1"/>
  <c r="FJ621" i="9"/>
  <c r="FN621" i="9" s="1"/>
  <c r="FK620" i="9"/>
  <c r="FQ620" i="9" s="1"/>
  <c r="FJ620" i="9"/>
  <c r="FN620" i="9" s="1"/>
  <c r="FK619" i="9"/>
  <c r="FQ619" i="9" s="1"/>
  <c r="FJ619" i="9"/>
  <c r="FN619" i="9" s="1"/>
  <c r="FK618" i="9"/>
  <c r="FQ618" i="9" s="1"/>
  <c r="FJ618" i="9"/>
  <c r="FN618" i="9" s="1"/>
  <c r="FK617" i="9"/>
  <c r="FQ617" i="9" s="1"/>
  <c r="FJ617" i="9"/>
  <c r="FN617" i="9" s="1"/>
  <c r="FK616" i="9"/>
  <c r="FQ616" i="9" s="1"/>
  <c r="FJ616" i="9"/>
  <c r="FN616" i="9" s="1"/>
  <c r="FK615" i="9"/>
  <c r="FQ615" i="9" s="1"/>
  <c r="FJ615" i="9"/>
  <c r="FN615" i="9" s="1"/>
  <c r="FK614" i="9"/>
  <c r="FQ614" i="9" s="1"/>
  <c r="FJ614" i="9"/>
  <c r="FN614" i="9" s="1"/>
  <c r="FK612" i="9"/>
  <c r="FQ612" i="9" s="1"/>
  <c r="FJ612" i="9"/>
  <c r="FN612" i="9" s="1"/>
  <c r="FK611" i="9"/>
  <c r="FQ611" i="9" s="1"/>
  <c r="FJ611" i="9"/>
  <c r="FN611" i="9" s="1"/>
  <c r="FK609" i="9"/>
  <c r="FQ609" i="9" s="1"/>
  <c r="FJ609" i="9"/>
  <c r="FN609" i="9" s="1"/>
  <c r="FK608" i="9"/>
  <c r="FQ608" i="9" s="1"/>
  <c r="FJ608" i="9"/>
  <c r="FN608" i="9" s="1"/>
  <c r="FK607" i="9"/>
  <c r="FQ607" i="9" s="1"/>
  <c r="FJ607" i="9"/>
  <c r="FN607" i="9" s="1"/>
  <c r="FK606" i="9"/>
  <c r="FQ606" i="9" s="1"/>
  <c r="FJ606" i="9"/>
  <c r="FN606" i="9" s="1"/>
  <c r="FK604" i="9"/>
  <c r="FQ604" i="9" s="1"/>
  <c r="FJ604" i="9"/>
  <c r="FN604" i="9" s="1"/>
  <c r="FK603" i="9"/>
  <c r="FQ603" i="9" s="1"/>
  <c r="FJ603" i="9"/>
  <c r="FN603" i="9" s="1"/>
  <c r="FK602" i="9"/>
  <c r="FQ602" i="9" s="1"/>
  <c r="FJ602" i="9"/>
  <c r="FN602" i="9" s="1"/>
  <c r="FK601" i="9"/>
  <c r="FQ601" i="9" s="1"/>
  <c r="FJ601" i="9"/>
  <c r="FN601" i="9" s="1"/>
  <c r="FK586" i="9"/>
  <c r="FQ586" i="9" s="1"/>
  <c r="FJ586" i="9"/>
  <c r="FN586" i="9" s="1"/>
  <c r="FK584" i="9"/>
  <c r="FQ584" i="9" s="1"/>
  <c r="FJ584" i="9"/>
  <c r="FN584" i="9" s="1"/>
  <c r="FK583" i="9"/>
  <c r="FQ583" i="9" s="1"/>
  <c r="FJ583" i="9"/>
  <c r="FN583" i="9" s="1"/>
  <c r="FK582" i="9"/>
  <c r="FQ582" i="9" s="1"/>
  <c r="FJ582" i="9"/>
  <c r="FN582" i="9" s="1"/>
  <c r="FK579" i="9"/>
  <c r="FQ579" i="9" s="1"/>
  <c r="FJ579" i="9"/>
  <c r="FN579" i="9" s="1"/>
  <c r="FK578" i="9"/>
  <c r="FQ578" i="9" s="1"/>
  <c r="FJ578" i="9"/>
  <c r="FN578" i="9" s="1"/>
  <c r="FK577" i="9"/>
  <c r="FQ577" i="9" s="1"/>
  <c r="FJ577" i="9"/>
  <c r="FN577" i="9" s="1"/>
  <c r="FK576" i="9"/>
  <c r="FQ576" i="9" s="1"/>
  <c r="FJ576" i="9"/>
  <c r="FN576" i="9" s="1"/>
  <c r="FK573" i="9"/>
  <c r="FQ573" i="9" s="1"/>
  <c r="FJ573" i="9"/>
  <c r="FN573" i="9" s="1"/>
  <c r="FK572" i="9"/>
  <c r="FQ572" i="9" s="1"/>
  <c r="FJ572" i="9"/>
  <c r="FN572" i="9" s="1"/>
  <c r="FK571" i="9"/>
  <c r="FQ571" i="9" s="1"/>
  <c r="FJ571" i="9"/>
  <c r="FN571" i="9" s="1"/>
  <c r="FK569" i="9"/>
  <c r="FQ569" i="9" s="1"/>
  <c r="FJ569" i="9"/>
  <c r="FN569" i="9" s="1"/>
  <c r="FK568" i="9"/>
  <c r="FQ568" i="9" s="1"/>
  <c r="FJ568" i="9"/>
  <c r="FN568" i="9" s="1"/>
  <c r="FK567" i="9"/>
  <c r="FQ567" i="9" s="1"/>
  <c r="FJ567" i="9"/>
  <c r="FN567" i="9" s="1"/>
  <c r="FK565" i="9"/>
  <c r="FQ565" i="9" s="1"/>
  <c r="FJ565" i="9"/>
  <c r="FN565" i="9" s="1"/>
  <c r="FK564" i="9"/>
  <c r="FQ564" i="9" s="1"/>
  <c r="FJ564" i="9"/>
  <c r="FN564" i="9" s="1"/>
  <c r="FK563" i="9"/>
  <c r="FQ563" i="9" s="1"/>
  <c r="FJ563" i="9"/>
  <c r="FN563" i="9" s="1"/>
  <c r="FK562" i="9"/>
  <c r="FQ562" i="9" s="1"/>
  <c r="FJ562" i="9"/>
  <c r="FN562" i="9" s="1"/>
  <c r="FK561" i="9"/>
  <c r="FQ561" i="9" s="1"/>
  <c r="FJ561" i="9"/>
  <c r="FN561" i="9" s="1"/>
  <c r="FK319" i="9"/>
  <c r="FQ319" i="9" s="1"/>
  <c r="FJ319" i="9"/>
  <c r="FN319" i="9" s="1"/>
  <c r="FK315" i="9"/>
  <c r="FQ315" i="9" s="1"/>
  <c r="FJ315" i="9"/>
  <c r="FN315" i="9" s="1"/>
  <c r="FK314" i="9"/>
  <c r="FQ314" i="9" s="1"/>
  <c r="FJ314" i="9"/>
  <c r="FN314" i="9" s="1"/>
  <c r="FK312" i="9"/>
  <c r="FQ312" i="9" s="1"/>
  <c r="FJ312" i="9"/>
  <c r="FN312" i="9" s="1"/>
  <c r="FK311" i="9"/>
  <c r="FQ311" i="9" s="1"/>
  <c r="FJ311" i="9"/>
  <c r="FN311" i="9" s="1"/>
  <c r="FK310" i="9"/>
  <c r="FQ310" i="9" s="1"/>
  <c r="FJ310" i="9"/>
  <c r="FN310" i="9" s="1"/>
  <c r="FK309" i="9"/>
  <c r="FQ309" i="9" s="1"/>
  <c r="FJ309" i="9"/>
  <c r="FN309" i="9" s="1"/>
  <c r="FK304" i="9"/>
  <c r="FQ304" i="9" s="1"/>
  <c r="FJ304" i="9"/>
  <c r="FN304" i="9" s="1"/>
  <c r="FK294" i="9"/>
  <c r="FQ294" i="9" s="1"/>
  <c r="FJ294" i="9"/>
  <c r="FN294" i="9" s="1"/>
  <c r="FK293" i="9"/>
  <c r="FQ293" i="9" s="1"/>
  <c r="FJ293" i="9"/>
  <c r="FN293" i="9" s="1"/>
  <c r="FK298" i="9"/>
  <c r="FQ298" i="9" s="1"/>
  <c r="FJ298" i="9"/>
  <c r="FN298" i="9" s="1"/>
  <c r="FK297" i="9"/>
  <c r="FQ297" i="9" s="1"/>
  <c r="FJ297" i="9"/>
  <c r="FN297" i="9" s="1"/>
  <c r="FK292" i="9"/>
  <c r="FQ292" i="9" s="1"/>
  <c r="FJ292" i="9"/>
  <c r="FN292" i="9" s="1"/>
  <c r="FK289" i="9"/>
  <c r="FQ289" i="9" s="1"/>
  <c r="FJ289" i="9"/>
  <c r="FN289" i="9" s="1"/>
  <c r="FK288" i="9"/>
  <c r="FQ288" i="9" s="1"/>
  <c r="FJ288" i="9"/>
  <c r="FN288" i="9" s="1"/>
  <c r="FK286" i="9"/>
  <c r="FQ286" i="9" s="1"/>
  <c r="FJ286" i="9"/>
  <c r="FN286" i="9" s="1"/>
  <c r="FK285" i="9"/>
  <c r="FQ285" i="9" s="1"/>
  <c r="FJ285" i="9"/>
  <c r="FN285" i="9" s="1"/>
  <c r="FK284" i="9"/>
  <c r="FQ284" i="9" s="1"/>
  <c r="FJ284" i="9"/>
  <c r="FN284" i="9" s="1"/>
  <c r="FK283" i="9"/>
  <c r="FQ283" i="9" s="1"/>
  <c r="FJ283" i="9"/>
  <c r="FN283" i="9" s="1"/>
  <c r="FK282" i="9"/>
  <c r="FQ282" i="9" s="1"/>
  <c r="FJ282" i="9"/>
  <c r="FN282" i="9" s="1"/>
  <c r="FK281" i="9"/>
  <c r="FQ281" i="9" s="1"/>
  <c r="FJ281" i="9"/>
  <c r="FN281" i="9" s="1"/>
  <c r="FK275" i="9"/>
  <c r="FQ275" i="9" s="1"/>
  <c r="FJ275" i="9"/>
  <c r="FN275" i="9" s="1"/>
  <c r="FK271" i="9"/>
  <c r="FQ271" i="9" s="1"/>
  <c r="FJ271" i="9"/>
  <c r="FN271" i="9" s="1"/>
  <c r="FK270" i="9"/>
  <c r="FQ270" i="9" s="1"/>
  <c r="FJ270" i="9"/>
  <c r="FN270" i="9" s="1"/>
  <c r="FK269" i="9"/>
  <c r="FQ269" i="9" s="1"/>
  <c r="FJ269" i="9"/>
  <c r="FN269" i="9" s="1"/>
  <c r="FK266" i="9"/>
  <c r="FQ266" i="9" s="1"/>
  <c r="FJ266" i="9"/>
  <c r="FN266" i="9" s="1"/>
  <c r="FK265" i="9"/>
  <c r="FQ265" i="9" s="1"/>
  <c r="FJ265" i="9"/>
  <c r="FN265" i="9" s="1"/>
  <c r="FK264" i="9"/>
  <c r="FQ264" i="9" s="1"/>
  <c r="FJ264" i="9"/>
  <c r="FN264" i="9" s="1"/>
  <c r="FK263" i="9"/>
  <c r="FQ263" i="9" s="1"/>
  <c r="FJ263" i="9"/>
  <c r="FN263" i="9" s="1"/>
  <c r="FK262" i="9"/>
  <c r="FQ262" i="9" s="1"/>
  <c r="FJ262" i="9"/>
  <c r="FN262" i="9" s="1"/>
  <c r="FK261" i="9"/>
  <c r="FQ261" i="9" s="1"/>
  <c r="FJ261" i="9"/>
  <c r="FN261" i="9" s="1"/>
  <c r="FK258" i="9"/>
  <c r="FQ258" i="9" s="1"/>
  <c r="FJ258" i="9"/>
  <c r="FN258" i="9" s="1"/>
  <c r="FK257" i="9"/>
  <c r="FQ257" i="9" s="1"/>
  <c r="FJ257" i="9"/>
  <c r="FN257" i="9" s="1"/>
  <c r="FK256" i="9"/>
  <c r="FQ256" i="9" s="1"/>
  <c r="FJ256" i="9"/>
  <c r="FN256" i="9" s="1"/>
  <c r="FK255" i="9"/>
  <c r="FQ255" i="9" s="1"/>
  <c r="FJ255" i="9"/>
  <c r="FN255" i="9" s="1"/>
  <c r="FK254" i="9"/>
  <c r="FQ254" i="9" s="1"/>
  <c r="FJ254" i="9"/>
  <c r="FN254" i="9" s="1"/>
  <c r="FK253" i="9"/>
  <c r="FQ253" i="9" s="1"/>
  <c r="FJ253" i="9"/>
  <c r="FN253" i="9" s="1"/>
  <c r="FK252" i="9"/>
  <c r="FQ252" i="9" s="1"/>
  <c r="FJ252" i="9"/>
  <c r="FN252" i="9" s="1"/>
  <c r="FK251" i="9"/>
  <c r="FQ251" i="9" s="1"/>
  <c r="FJ251" i="9"/>
  <c r="FN251" i="9" s="1"/>
  <c r="FK250" i="9"/>
  <c r="FQ250" i="9" s="1"/>
  <c r="FJ250" i="9"/>
  <c r="FN250" i="9" s="1"/>
  <c r="FK249" i="9"/>
  <c r="FQ249" i="9" s="1"/>
  <c r="FJ249" i="9"/>
  <c r="FN249" i="9" s="1"/>
  <c r="FK247" i="9"/>
  <c r="FQ247" i="9" s="1"/>
  <c r="FJ247" i="9"/>
  <c r="FN247" i="9" s="1"/>
  <c r="FK245" i="9"/>
  <c r="FQ245" i="9" s="1"/>
  <c r="FJ245" i="9"/>
  <c r="FN245" i="9" s="1"/>
  <c r="FK244" i="9"/>
  <c r="FQ244" i="9" s="1"/>
  <c r="FJ244" i="9"/>
  <c r="FN244" i="9" s="1"/>
  <c r="FK243" i="9"/>
  <c r="FQ243" i="9" s="1"/>
  <c r="FJ243" i="9"/>
  <c r="FN243" i="9" s="1"/>
  <c r="FK242" i="9"/>
  <c r="FQ242" i="9" s="1"/>
  <c r="FJ242" i="9"/>
  <c r="FN242" i="9" s="1"/>
  <c r="FK240" i="9"/>
  <c r="FQ240" i="9" s="1"/>
  <c r="FJ240" i="9"/>
  <c r="FN240" i="9" s="1"/>
  <c r="FK239" i="9"/>
  <c r="FQ239" i="9" s="1"/>
  <c r="FJ239" i="9"/>
  <c r="FN239" i="9" s="1"/>
  <c r="FK237" i="9"/>
  <c r="FQ237" i="9" s="1"/>
  <c r="FJ237" i="9"/>
  <c r="FN237" i="9" s="1"/>
  <c r="FK236" i="9"/>
  <c r="FQ236" i="9" s="1"/>
  <c r="FJ236" i="9"/>
  <c r="FN236" i="9" s="1"/>
  <c r="FK235" i="9"/>
  <c r="FQ235" i="9" s="1"/>
  <c r="FJ235" i="9"/>
  <c r="FN235" i="9" s="1"/>
  <c r="FK232" i="9"/>
  <c r="FQ232" i="9" s="1"/>
  <c r="FJ232" i="9"/>
  <c r="FN232" i="9" s="1"/>
  <c r="FK231" i="9"/>
  <c r="FQ231" i="9" s="1"/>
  <c r="FJ231" i="9"/>
  <c r="FN231" i="9" s="1"/>
  <c r="FK230" i="9"/>
  <c r="FQ230" i="9" s="1"/>
  <c r="FJ230" i="9"/>
  <c r="FN230" i="9" s="1"/>
  <c r="FK229" i="9"/>
  <c r="FQ229" i="9" s="1"/>
  <c r="FJ229" i="9"/>
  <c r="FN229" i="9" s="1"/>
  <c r="FK228" i="9"/>
  <c r="FQ228" i="9" s="1"/>
  <c r="FJ228" i="9"/>
  <c r="FN228" i="9" s="1"/>
  <c r="FK227" i="9"/>
  <c r="FQ227" i="9" s="1"/>
  <c r="FJ227" i="9"/>
  <c r="FN227" i="9" s="1"/>
  <c r="FK226" i="9"/>
  <c r="FQ226" i="9" s="1"/>
  <c r="FJ226" i="9"/>
  <c r="FN226" i="9" s="1"/>
  <c r="FK225" i="9"/>
  <c r="FQ225" i="9" s="1"/>
  <c r="FJ225" i="9"/>
  <c r="FN225" i="9" s="1"/>
  <c r="FK224" i="9"/>
  <c r="FQ224" i="9" s="1"/>
  <c r="FJ224" i="9"/>
  <c r="FN224" i="9" s="1"/>
  <c r="FK223" i="9"/>
  <c r="FQ223" i="9" s="1"/>
  <c r="FJ223" i="9"/>
  <c r="FN223" i="9" s="1"/>
  <c r="FK221" i="9"/>
  <c r="FQ221" i="9" s="1"/>
  <c r="FJ221" i="9"/>
  <c r="FN221" i="9" s="1"/>
  <c r="FK220" i="9"/>
  <c r="FQ220" i="9" s="1"/>
  <c r="FJ220" i="9"/>
  <c r="FN220" i="9" s="1"/>
  <c r="FK218" i="9"/>
  <c r="FQ218" i="9" s="1"/>
  <c r="FJ218" i="9"/>
  <c r="FN218" i="9" s="1"/>
  <c r="FK217" i="9"/>
  <c r="FQ217" i="9" s="1"/>
  <c r="FJ217" i="9"/>
  <c r="FN217" i="9" s="1"/>
  <c r="FK216" i="9"/>
  <c r="FQ216" i="9" s="1"/>
  <c r="FJ216" i="9"/>
  <c r="FN216" i="9" s="1"/>
  <c r="FK215" i="9"/>
  <c r="FQ215" i="9" s="1"/>
  <c r="FJ215" i="9"/>
  <c r="FN215" i="9" s="1"/>
  <c r="FK211" i="9"/>
  <c r="FQ211" i="9" s="1"/>
  <c r="FJ211" i="9"/>
  <c r="FN211" i="9" s="1"/>
  <c r="FK210" i="9"/>
  <c r="FQ210" i="9" s="1"/>
  <c r="FJ210" i="9"/>
  <c r="FN210" i="9" s="1"/>
  <c r="FK209" i="9"/>
  <c r="FQ209" i="9" s="1"/>
  <c r="FJ209" i="9"/>
  <c r="FN209" i="9" s="1"/>
  <c r="FK208" i="9"/>
  <c r="FQ208" i="9" s="1"/>
  <c r="FJ208" i="9"/>
  <c r="FN208" i="9" s="1"/>
  <c r="FK183" i="9"/>
  <c r="FQ183" i="9" s="1"/>
  <c r="FJ183" i="9"/>
  <c r="FN183" i="9" s="1"/>
  <c r="FK182" i="9"/>
  <c r="FQ182" i="9" s="1"/>
  <c r="FJ182" i="9"/>
  <c r="FN182" i="9" s="1"/>
  <c r="FK170" i="9"/>
  <c r="FQ170" i="9" s="1"/>
  <c r="FJ170" i="9"/>
  <c r="FN170" i="9" s="1"/>
  <c r="FK168" i="9"/>
  <c r="FQ168" i="9" s="1"/>
  <c r="FJ168" i="9"/>
  <c r="FN168" i="9" s="1"/>
  <c r="FK166" i="9"/>
  <c r="FQ166" i="9" s="1"/>
  <c r="FJ166" i="9"/>
  <c r="FN166" i="9" s="1"/>
  <c r="FK162" i="9"/>
  <c r="FQ162" i="9" s="1"/>
  <c r="FJ162" i="9"/>
  <c r="FN162" i="9" s="1"/>
  <c r="FK161" i="9"/>
  <c r="FQ161" i="9" s="1"/>
  <c r="FJ161" i="9"/>
  <c r="FN161" i="9" s="1"/>
  <c r="FK160" i="9"/>
  <c r="FQ160" i="9" s="1"/>
  <c r="FJ160" i="9"/>
  <c r="FN160" i="9" s="1"/>
  <c r="FK148" i="9"/>
  <c r="FQ148" i="9" s="1"/>
  <c r="FJ148" i="9"/>
  <c r="FN148" i="9" s="1"/>
  <c r="FK141" i="9"/>
  <c r="FQ141" i="9" s="1"/>
  <c r="FJ141" i="9"/>
  <c r="FN141" i="9" s="1"/>
  <c r="FK138" i="9"/>
  <c r="FQ138" i="9" s="1"/>
  <c r="FJ138" i="9"/>
  <c r="FN138" i="9" s="1"/>
  <c r="FK137" i="9"/>
  <c r="FQ137" i="9" s="1"/>
  <c r="FJ137" i="9"/>
  <c r="FN137" i="9" s="1"/>
  <c r="FK111" i="9"/>
  <c r="FQ111" i="9" s="1"/>
  <c r="FJ111" i="9"/>
  <c r="FN111" i="9" s="1"/>
  <c r="FK106" i="9"/>
  <c r="FQ106" i="9" s="1"/>
  <c r="FJ106" i="9"/>
  <c r="FN106" i="9" s="1"/>
  <c r="FK105" i="9"/>
  <c r="FQ105" i="9" s="1"/>
  <c r="FJ105" i="9"/>
  <c r="FN105" i="9" s="1"/>
  <c r="FK104" i="9"/>
  <c r="FQ104" i="9" s="1"/>
  <c r="FJ104" i="9"/>
  <c r="FN104" i="9" s="1"/>
  <c r="FK103" i="9"/>
  <c r="FQ103" i="9" s="1"/>
  <c r="FJ103" i="9"/>
  <c r="FN103" i="9" s="1"/>
  <c r="FK102" i="9"/>
  <c r="FQ102" i="9" s="1"/>
  <c r="FJ102" i="9"/>
  <c r="FN102" i="9" s="1"/>
  <c r="FK101" i="9"/>
  <c r="FQ101" i="9" s="1"/>
  <c r="FJ101" i="9"/>
  <c r="FN101" i="9" s="1"/>
  <c r="FK100" i="9"/>
  <c r="FQ100" i="9" s="1"/>
  <c r="FJ100" i="9"/>
  <c r="FN100" i="9" s="1"/>
  <c r="FK92" i="9"/>
  <c r="FQ92" i="9" s="1"/>
  <c r="FJ92" i="9"/>
  <c r="FN92" i="9" s="1"/>
  <c r="FK91" i="9"/>
  <c r="FQ91" i="9" s="1"/>
  <c r="FJ91" i="9"/>
  <c r="FN91" i="9" s="1"/>
  <c r="FK90" i="9"/>
  <c r="FQ90" i="9" s="1"/>
  <c r="FJ90" i="9"/>
  <c r="FN90" i="9" s="1"/>
  <c r="FK89" i="9"/>
  <c r="FQ89" i="9" s="1"/>
  <c r="FJ89" i="9"/>
  <c r="FN89" i="9" s="1"/>
  <c r="FK88" i="9"/>
  <c r="FQ88" i="9" s="1"/>
  <c r="FJ88" i="9"/>
  <c r="FN88" i="9" s="1"/>
  <c r="FK87" i="9"/>
  <c r="FQ87" i="9" s="1"/>
  <c r="FJ87" i="9"/>
  <c r="FN87" i="9" s="1"/>
  <c r="FK86" i="9"/>
  <c r="FQ86" i="9" s="1"/>
  <c r="FJ86" i="9"/>
  <c r="FN86" i="9" s="1"/>
  <c r="FK60" i="9"/>
  <c r="FQ60" i="9" s="1"/>
  <c r="FJ60" i="9"/>
  <c r="FN60" i="9" s="1"/>
  <c r="FK59" i="9"/>
  <c r="FQ59" i="9" s="1"/>
  <c r="FJ59" i="9"/>
  <c r="FN59" i="9" s="1"/>
  <c r="FK58" i="9"/>
  <c r="FQ58" i="9" s="1"/>
  <c r="FJ58" i="9"/>
  <c r="FN58" i="9" s="1"/>
  <c r="FK56" i="9"/>
  <c r="FQ56" i="9" s="1"/>
  <c r="FJ56" i="9"/>
  <c r="FN56" i="9" s="1"/>
  <c r="FK55" i="9"/>
  <c r="FQ55" i="9" s="1"/>
  <c r="FJ55" i="9"/>
  <c r="FN55" i="9" s="1"/>
  <c r="FK54" i="9"/>
  <c r="FQ54" i="9" s="1"/>
  <c r="FJ54" i="9"/>
  <c r="FN54" i="9" s="1"/>
  <c r="FK53" i="9"/>
  <c r="FQ53" i="9" s="1"/>
  <c r="FJ53" i="9"/>
  <c r="FN53" i="9" s="1"/>
  <c r="FK52" i="9"/>
  <c r="FQ52" i="9" s="1"/>
  <c r="FJ52" i="9"/>
  <c r="FN52" i="9" s="1"/>
  <c r="FK51" i="9"/>
  <c r="FQ51" i="9" s="1"/>
  <c r="FJ51" i="9"/>
  <c r="FN51" i="9" s="1"/>
  <c r="FK50" i="9"/>
  <c r="FQ50" i="9" s="1"/>
  <c r="FJ50" i="9"/>
  <c r="FN50" i="9" s="1"/>
  <c r="FK49" i="9"/>
  <c r="FQ49" i="9" s="1"/>
  <c r="FJ49" i="9"/>
  <c r="FN49" i="9" s="1"/>
  <c r="FK48" i="9"/>
  <c r="FQ48" i="9" s="1"/>
  <c r="FJ48" i="9"/>
  <c r="FN48" i="9" s="1"/>
  <c r="FK46" i="9"/>
  <c r="FQ46" i="9" s="1"/>
  <c r="FJ46" i="9"/>
  <c r="FN46" i="9" s="1"/>
  <c r="FK45" i="9"/>
  <c r="FQ45" i="9" s="1"/>
  <c r="FJ45" i="9"/>
  <c r="FN45" i="9" s="1"/>
  <c r="FK44" i="9"/>
  <c r="FQ44" i="9" s="1"/>
  <c r="FJ44" i="9"/>
  <c r="FN44" i="9" s="1"/>
  <c r="FK43" i="9"/>
  <c r="FQ43" i="9" s="1"/>
  <c r="FJ43" i="9"/>
  <c r="FN43" i="9" s="1"/>
  <c r="FK42" i="9"/>
  <c r="FQ42" i="9" s="1"/>
  <c r="FJ42" i="9"/>
  <c r="FN42" i="9" s="1"/>
  <c r="FK40" i="9"/>
  <c r="FQ40" i="9" s="1"/>
  <c r="FJ40" i="9"/>
  <c r="FN40" i="9" s="1"/>
  <c r="FK38" i="9"/>
  <c r="FQ38" i="9" s="1"/>
  <c r="FJ38" i="9"/>
  <c r="FN38" i="9" s="1"/>
  <c r="FK28" i="9"/>
  <c r="FQ28" i="9" s="1"/>
  <c r="FJ28" i="9"/>
  <c r="FN28" i="9" s="1"/>
  <c r="FK26" i="9"/>
  <c r="FQ26" i="9" s="1"/>
  <c r="FJ26" i="9"/>
  <c r="FN26" i="9" s="1"/>
  <c r="FK16" i="9"/>
  <c r="FQ16" i="9" s="1"/>
  <c r="FJ16" i="9"/>
  <c r="FN16" i="9" s="1"/>
  <c r="FK14" i="9"/>
  <c r="FQ14" i="9" s="1"/>
  <c r="FJ14" i="9"/>
  <c r="FN14" i="9" s="1"/>
  <c r="FK12" i="9"/>
  <c r="FQ12" i="9" s="1"/>
  <c r="FJ12" i="9"/>
  <c r="FN12" i="9" s="1"/>
  <c r="FK11" i="9"/>
  <c r="FQ11" i="9" s="1"/>
  <c r="FJ11" i="9"/>
  <c r="FN11" i="9" s="1"/>
  <c r="FK10" i="9"/>
  <c r="FQ10" i="9" s="1"/>
  <c r="FJ10" i="9"/>
  <c r="FN10" i="9" s="1"/>
  <c r="EZ690" i="9"/>
  <c r="FF690" i="9" s="1"/>
  <c r="EY690" i="9"/>
  <c r="FC690" i="9" s="1"/>
  <c r="EZ689" i="9"/>
  <c r="FF689" i="9" s="1"/>
  <c r="EY689" i="9"/>
  <c r="FC689" i="9" s="1"/>
  <c r="EZ676" i="9"/>
  <c r="FF676" i="9" s="1"/>
  <c r="EY676" i="9"/>
  <c r="FC676" i="9" s="1"/>
  <c r="EZ675" i="9"/>
  <c r="FF675" i="9" s="1"/>
  <c r="EY675" i="9"/>
  <c r="FC675" i="9" s="1"/>
  <c r="EZ674" i="9"/>
  <c r="FF674" i="9" s="1"/>
  <c r="EY674" i="9"/>
  <c r="FC674" i="9" s="1"/>
  <c r="EZ673" i="9"/>
  <c r="FF673" i="9" s="1"/>
  <c r="EY673" i="9"/>
  <c r="FC673" i="9" s="1"/>
  <c r="EZ672" i="9"/>
  <c r="FF672" i="9" s="1"/>
  <c r="EY672" i="9"/>
  <c r="FC672" i="9" s="1"/>
  <c r="EZ627" i="9"/>
  <c r="FF627" i="9" s="1"/>
  <c r="EY627" i="9"/>
  <c r="FC627" i="9" s="1"/>
  <c r="EZ623" i="9"/>
  <c r="FF623" i="9" s="1"/>
  <c r="EY623" i="9"/>
  <c r="FC623" i="9" s="1"/>
  <c r="EZ622" i="9"/>
  <c r="FF622" i="9" s="1"/>
  <c r="EY622" i="9"/>
  <c r="FC622" i="9" s="1"/>
  <c r="EZ621" i="9"/>
  <c r="FF621" i="9" s="1"/>
  <c r="EY621" i="9"/>
  <c r="FC621" i="9" s="1"/>
  <c r="EZ620" i="9"/>
  <c r="FF620" i="9" s="1"/>
  <c r="EY620" i="9"/>
  <c r="FC620" i="9" s="1"/>
  <c r="EZ619" i="9"/>
  <c r="FF619" i="9" s="1"/>
  <c r="EY619" i="9"/>
  <c r="FC619" i="9" s="1"/>
  <c r="EZ618" i="9"/>
  <c r="FF618" i="9" s="1"/>
  <c r="EY618" i="9"/>
  <c r="FC618" i="9" s="1"/>
  <c r="EZ617" i="9"/>
  <c r="FF617" i="9" s="1"/>
  <c r="EY617" i="9"/>
  <c r="FC617" i="9" s="1"/>
  <c r="EZ616" i="9"/>
  <c r="FF616" i="9" s="1"/>
  <c r="EY616" i="9"/>
  <c r="FC616" i="9" s="1"/>
  <c r="EZ615" i="9"/>
  <c r="FF615" i="9" s="1"/>
  <c r="EY615" i="9"/>
  <c r="FC615" i="9" s="1"/>
  <c r="EZ614" i="9"/>
  <c r="FF614" i="9" s="1"/>
  <c r="EY614" i="9"/>
  <c r="FC614" i="9" s="1"/>
  <c r="EZ612" i="9"/>
  <c r="FF612" i="9" s="1"/>
  <c r="EY612" i="9"/>
  <c r="FC612" i="9" s="1"/>
  <c r="EZ611" i="9"/>
  <c r="FF611" i="9" s="1"/>
  <c r="EY611" i="9"/>
  <c r="FC611" i="9" s="1"/>
  <c r="EZ609" i="9"/>
  <c r="FF609" i="9" s="1"/>
  <c r="EY609" i="9"/>
  <c r="FC609" i="9" s="1"/>
  <c r="EZ608" i="9"/>
  <c r="FF608" i="9" s="1"/>
  <c r="EY608" i="9"/>
  <c r="FC608" i="9" s="1"/>
  <c r="EZ607" i="9"/>
  <c r="FF607" i="9" s="1"/>
  <c r="EY607" i="9"/>
  <c r="FC607" i="9" s="1"/>
  <c r="EZ606" i="9"/>
  <c r="FF606" i="9" s="1"/>
  <c r="EY606" i="9"/>
  <c r="FC606" i="9" s="1"/>
  <c r="EZ604" i="9"/>
  <c r="FF604" i="9" s="1"/>
  <c r="EY604" i="9"/>
  <c r="FC604" i="9" s="1"/>
  <c r="EZ603" i="9"/>
  <c r="FF603" i="9" s="1"/>
  <c r="EY603" i="9"/>
  <c r="FC603" i="9" s="1"/>
  <c r="EZ602" i="9"/>
  <c r="FF602" i="9" s="1"/>
  <c r="EY602" i="9"/>
  <c r="FC602" i="9" s="1"/>
  <c r="EZ601" i="9"/>
  <c r="FF601" i="9" s="1"/>
  <c r="EY601" i="9"/>
  <c r="FC601" i="9" s="1"/>
  <c r="EZ586" i="9"/>
  <c r="FF586" i="9" s="1"/>
  <c r="EY586" i="9"/>
  <c r="FC586" i="9" s="1"/>
  <c r="EZ584" i="9"/>
  <c r="FF584" i="9" s="1"/>
  <c r="EY584" i="9"/>
  <c r="FC584" i="9" s="1"/>
  <c r="EZ583" i="9"/>
  <c r="FF583" i="9" s="1"/>
  <c r="EY583" i="9"/>
  <c r="FC583" i="9" s="1"/>
  <c r="EZ582" i="9"/>
  <c r="FF582" i="9" s="1"/>
  <c r="EY582" i="9"/>
  <c r="FC582" i="9" s="1"/>
  <c r="EZ579" i="9"/>
  <c r="FF579" i="9" s="1"/>
  <c r="EY579" i="9"/>
  <c r="FC579" i="9" s="1"/>
  <c r="EZ578" i="9"/>
  <c r="FF578" i="9" s="1"/>
  <c r="EY578" i="9"/>
  <c r="FC578" i="9" s="1"/>
  <c r="EZ577" i="9"/>
  <c r="FF577" i="9" s="1"/>
  <c r="EY577" i="9"/>
  <c r="FC577" i="9" s="1"/>
  <c r="EZ576" i="9"/>
  <c r="FF576" i="9" s="1"/>
  <c r="EY576" i="9"/>
  <c r="FC576" i="9" s="1"/>
  <c r="EZ573" i="9"/>
  <c r="FF573" i="9" s="1"/>
  <c r="EY573" i="9"/>
  <c r="FC573" i="9" s="1"/>
  <c r="EZ572" i="9"/>
  <c r="FF572" i="9" s="1"/>
  <c r="EY572" i="9"/>
  <c r="FC572" i="9" s="1"/>
  <c r="EZ571" i="9"/>
  <c r="FF571" i="9" s="1"/>
  <c r="EY571" i="9"/>
  <c r="FC571" i="9" s="1"/>
  <c r="EZ569" i="9"/>
  <c r="FF569" i="9" s="1"/>
  <c r="EY569" i="9"/>
  <c r="FC569" i="9" s="1"/>
  <c r="EZ568" i="9"/>
  <c r="FF568" i="9" s="1"/>
  <c r="EY568" i="9"/>
  <c r="FC568" i="9" s="1"/>
  <c r="EZ567" i="9"/>
  <c r="FF567" i="9" s="1"/>
  <c r="EY567" i="9"/>
  <c r="FC567" i="9" s="1"/>
  <c r="EZ565" i="9"/>
  <c r="FF565" i="9" s="1"/>
  <c r="EY565" i="9"/>
  <c r="FC565" i="9" s="1"/>
  <c r="EZ564" i="9"/>
  <c r="FF564" i="9" s="1"/>
  <c r="EY564" i="9"/>
  <c r="FC564" i="9" s="1"/>
  <c r="EZ563" i="9"/>
  <c r="FF563" i="9" s="1"/>
  <c r="EY563" i="9"/>
  <c r="FC563" i="9" s="1"/>
  <c r="EZ562" i="9"/>
  <c r="FF562" i="9" s="1"/>
  <c r="EY562" i="9"/>
  <c r="FC562" i="9" s="1"/>
  <c r="EZ561" i="9"/>
  <c r="FF561" i="9" s="1"/>
  <c r="EY561" i="9"/>
  <c r="FC561" i="9" s="1"/>
  <c r="EZ319" i="9"/>
  <c r="FF319" i="9" s="1"/>
  <c r="EY319" i="9"/>
  <c r="FC319" i="9" s="1"/>
  <c r="EZ315" i="9"/>
  <c r="FF315" i="9" s="1"/>
  <c r="EY315" i="9"/>
  <c r="FC315" i="9" s="1"/>
  <c r="EZ314" i="9"/>
  <c r="FF314" i="9" s="1"/>
  <c r="EY314" i="9"/>
  <c r="FC314" i="9" s="1"/>
  <c r="EZ312" i="9"/>
  <c r="FF312" i="9" s="1"/>
  <c r="EY312" i="9"/>
  <c r="FC312" i="9" s="1"/>
  <c r="EZ311" i="9"/>
  <c r="FF311" i="9" s="1"/>
  <c r="EY311" i="9"/>
  <c r="FC311" i="9" s="1"/>
  <c r="EZ310" i="9"/>
  <c r="FF310" i="9" s="1"/>
  <c r="EY310" i="9"/>
  <c r="FC310" i="9" s="1"/>
  <c r="EZ309" i="9"/>
  <c r="FF309" i="9" s="1"/>
  <c r="EY309" i="9"/>
  <c r="FC309" i="9" s="1"/>
  <c r="EZ304" i="9"/>
  <c r="FF304" i="9" s="1"/>
  <c r="EY304" i="9"/>
  <c r="FC304" i="9" s="1"/>
  <c r="EZ294" i="9"/>
  <c r="FF294" i="9" s="1"/>
  <c r="EY294" i="9"/>
  <c r="FC294" i="9" s="1"/>
  <c r="EZ293" i="9"/>
  <c r="FF293" i="9" s="1"/>
  <c r="EY293" i="9"/>
  <c r="FC293" i="9" s="1"/>
  <c r="EZ298" i="9"/>
  <c r="FF298" i="9" s="1"/>
  <c r="EY298" i="9"/>
  <c r="FC298" i="9" s="1"/>
  <c r="EZ297" i="9"/>
  <c r="FF297" i="9" s="1"/>
  <c r="EY297" i="9"/>
  <c r="FC297" i="9" s="1"/>
  <c r="EZ292" i="9"/>
  <c r="FF292" i="9" s="1"/>
  <c r="EY292" i="9"/>
  <c r="FC292" i="9" s="1"/>
  <c r="EZ289" i="9"/>
  <c r="FF289" i="9" s="1"/>
  <c r="EY289" i="9"/>
  <c r="FC289" i="9" s="1"/>
  <c r="EZ288" i="9"/>
  <c r="FF288" i="9" s="1"/>
  <c r="EY288" i="9"/>
  <c r="FC288" i="9" s="1"/>
  <c r="EZ286" i="9"/>
  <c r="FF286" i="9" s="1"/>
  <c r="EY286" i="9"/>
  <c r="FC286" i="9" s="1"/>
  <c r="EZ285" i="9"/>
  <c r="FF285" i="9" s="1"/>
  <c r="EY285" i="9"/>
  <c r="FC285" i="9" s="1"/>
  <c r="EZ284" i="9"/>
  <c r="FF284" i="9" s="1"/>
  <c r="EY284" i="9"/>
  <c r="FC284" i="9" s="1"/>
  <c r="EZ283" i="9"/>
  <c r="FF283" i="9" s="1"/>
  <c r="EY283" i="9"/>
  <c r="FC283" i="9" s="1"/>
  <c r="EZ282" i="9"/>
  <c r="FF282" i="9" s="1"/>
  <c r="EY282" i="9"/>
  <c r="FC282" i="9" s="1"/>
  <c r="EZ281" i="9"/>
  <c r="FF281" i="9" s="1"/>
  <c r="EY281" i="9"/>
  <c r="FC281" i="9" s="1"/>
  <c r="EZ275" i="9"/>
  <c r="FF275" i="9" s="1"/>
  <c r="EY275" i="9"/>
  <c r="FC275" i="9" s="1"/>
  <c r="EZ271" i="9"/>
  <c r="FF271" i="9" s="1"/>
  <c r="EY271" i="9"/>
  <c r="FC271" i="9" s="1"/>
  <c r="EZ270" i="9"/>
  <c r="FF270" i="9" s="1"/>
  <c r="EY270" i="9"/>
  <c r="FC270" i="9" s="1"/>
  <c r="EZ269" i="9"/>
  <c r="FF269" i="9" s="1"/>
  <c r="EY269" i="9"/>
  <c r="FC269" i="9" s="1"/>
  <c r="EZ266" i="9"/>
  <c r="FF266" i="9" s="1"/>
  <c r="EY266" i="9"/>
  <c r="FC266" i="9" s="1"/>
  <c r="EZ265" i="9"/>
  <c r="FF265" i="9" s="1"/>
  <c r="EY265" i="9"/>
  <c r="FC265" i="9" s="1"/>
  <c r="EZ264" i="9"/>
  <c r="FF264" i="9" s="1"/>
  <c r="EY264" i="9"/>
  <c r="FC264" i="9" s="1"/>
  <c r="EZ263" i="9"/>
  <c r="FF263" i="9" s="1"/>
  <c r="EY263" i="9"/>
  <c r="FC263" i="9" s="1"/>
  <c r="EZ262" i="9"/>
  <c r="FF262" i="9" s="1"/>
  <c r="EY262" i="9"/>
  <c r="FC262" i="9" s="1"/>
  <c r="EZ261" i="9"/>
  <c r="FF261" i="9" s="1"/>
  <c r="EY261" i="9"/>
  <c r="FC261" i="9" s="1"/>
  <c r="EZ258" i="9"/>
  <c r="FF258" i="9" s="1"/>
  <c r="EY258" i="9"/>
  <c r="FC258" i="9" s="1"/>
  <c r="EZ257" i="9"/>
  <c r="FF257" i="9" s="1"/>
  <c r="EY257" i="9"/>
  <c r="FC257" i="9" s="1"/>
  <c r="EZ256" i="9"/>
  <c r="FF256" i="9" s="1"/>
  <c r="EY256" i="9"/>
  <c r="FC256" i="9" s="1"/>
  <c r="EZ255" i="9"/>
  <c r="FF255" i="9" s="1"/>
  <c r="EY255" i="9"/>
  <c r="FC255" i="9" s="1"/>
  <c r="EZ254" i="9"/>
  <c r="FF254" i="9" s="1"/>
  <c r="EY254" i="9"/>
  <c r="FC254" i="9" s="1"/>
  <c r="EZ253" i="9"/>
  <c r="FF253" i="9" s="1"/>
  <c r="EY253" i="9"/>
  <c r="FC253" i="9" s="1"/>
  <c r="EZ252" i="9"/>
  <c r="FF252" i="9" s="1"/>
  <c r="EY252" i="9"/>
  <c r="FC252" i="9" s="1"/>
  <c r="EZ251" i="9"/>
  <c r="FF251" i="9" s="1"/>
  <c r="EY251" i="9"/>
  <c r="FC251" i="9" s="1"/>
  <c r="EZ250" i="9"/>
  <c r="FF250" i="9" s="1"/>
  <c r="EY250" i="9"/>
  <c r="FC250" i="9" s="1"/>
  <c r="EZ249" i="9"/>
  <c r="FF249" i="9" s="1"/>
  <c r="EY249" i="9"/>
  <c r="FC249" i="9" s="1"/>
  <c r="EZ247" i="9"/>
  <c r="FF247" i="9" s="1"/>
  <c r="EY247" i="9"/>
  <c r="FC247" i="9" s="1"/>
  <c r="EZ245" i="9"/>
  <c r="FF245" i="9" s="1"/>
  <c r="EY245" i="9"/>
  <c r="FC245" i="9" s="1"/>
  <c r="EZ244" i="9"/>
  <c r="FF244" i="9" s="1"/>
  <c r="EY244" i="9"/>
  <c r="FC244" i="9" s="1"/>
  <c r="EZ243" i="9"/>
  <c r="FF243" i="9" s="1"/>
  <c r="EY243" i="9"/>
  <c r="FC243" i="9" s="1"/>
  <c r="EZ242" i="9"/>
  <c r="FF242" i="9" s="1"/>
  <c r="EY242" i="9"/>
  <c r="FC242" i="9" s="1"/>
  <c r="EZ240" i="9"/>
  <c r="FF240" i="9" s="1"/>
  <c r="EY240" i="9"/>
  <c r="FC240" i="9" s="1"/>
  <c r="EZ239" i="9"/>
  <c r="FF239" i="9" s="1"/>
  <c r="EY239" i="9"/>
  <c r="FC239" i="9" s="1"/>
  <c r="EZ237" i="9"/>
  <c r="FF237" i="9" s="1"/>
  <c r="EY237" i="9"/>
  <c r="FC237" i="9" s="1"/>
  <c r="EZ236" i="9"/>
  <c r="FF236" i="9" s="1"/>
  <c r="EY236" i="9"/>
  <c r="FC236" i="9" s="1"/>
  <c r="EZ235" i="9"/>
  <c r="FF235" i="9" s="1"/>
  <c r="EY235" i="9"/>
  <c r="FC235" i="9" s="1"/>
  <c r="EZ232" i="9"/>
  <c r="FF232" i="9" s="1"/>
  <c r="EY232" i="9"/>
  <c r="FC232" i="9" s="1"/>
  <c r="EZ231" i="9"/>
  <c r="FF231" i="9" s="1"/>
  <c r="EY231" i="9"/>
  <c r="FC231" i="9" s="1"/>
  <c r="EZ230" i="9"/>
  <c r="FF230" i="9" s="1"/>
  <c r="EY230" i="9"/>
  <c r="FC230" i="9" s="1"/>
  <c r="EZ229" i="9"/>
  <c r="FF229" i="9" s="1"/>
  <c r="EY229" i="9"/>
  <c r="FC229" i="9" s="1"/>
  <c r="EZ228" i="9"/>
  <c r="FF228" i="9" s="1"/>
  <c r="EY228" i="9"/>
  <c r="FC228" i="9" s="1"/>
  <c r="EZ227" i="9"/>
  <c r="FF227" i="9" s="1"/>
  <c r="EY227" i="9"/>
  <c r="FC227" i="9" s="1"/>
  <c r="EZ226" i="9"/>
  <c r="FF226" i="9" s="1"/>
  <c r="EY226" i="9"/>
  <c r="FC226" i="9" s="1"/>
  <c r="EZ225" i="9"/>
  <c r="FF225" i="9" s="1"/>
  <c r="EY225" i="9"/>
  <c r="FC225" i="9" s="1"/>
  <c r="EZ224" i="9"/>
  <c r="FF224" i="9" s="1"/>
  <c r="EY224" i="9"/>
  <c r="FC224" i="9" s="1"/>
  <c r="EZ223" i="9"/>
  <c r="FF223" i="9" s="1"/>
  <c r="EY223" i="9"/>
  <c r="FC223" i="9" s="1"/>
  <c r="EZ221" i="9"/>
  <c r="FF221" i="9" s="1"/>
  <c r="EY221" i="9"/>
  <c r="FC221" i="9" s="1"/>
  <c r="EZ220" i="9"/>
  <c r="FF220" i="9" s="1"/>
  <c r="EY220" i="9"/>
  <c r="FC220" i="9" s="1"/>
  <c r="EZ218" i="9"/>
  <c r="FF218" i="9" s="1"/>
  <c r="EY218" i="9"/>
  <c r="FC218" i="9" s="1"/>
  <c r="EZ217" i="9"/>
  <c r="FF217" i="9" s="1"/>
  <c r="EY217" i="9"/>
  <c r="FC217" i="9" s="1"/>
  <c r="EZ216" i="9"/>
  <c r="FF216" i="9" s="1"/>
  <c r="EY216" i="9"/>
  <c r="FC216" i="9" s="1"/>
  <c r="EZ215" i="9"/>
  <c r="FF215" i="9" s="1"/>
  <c r="EY215" i="9"/>
  <c r="FC215" i="9" s="1"/>
  <c r="EZ211" i="9"/>
  <c r="FF211" i="9" s="1"/>
  <c r="EY211" i="9"/>
  <c r="FC211" i="9" s="1"/>
  <c r="EZ210" i="9"/>
  <c r="FF210" i="9" s="1"/>
  <c r="EY210" i="9"/>
  <c r="FC210" i="9" s="1"/>
  <c r="EZ209" i="9"/>
  <c r="FF209" i="9" s="1"/>
  <c r="EY209" i="9"/>
  <c r="FC209" i="9" s="1"/>
  <c r="EZ208" i="9"/>
  <c r="FF208" i="9" s="1"/>
  <c r="EY208" i="9"/>
  <c r="FC208" i="9" s="1"/>
  <c r="EZ183" i="9"/>
  <c r="FF183" i="9" s="1"/>
  <c r="EY183" i="9"/>
  <c r="FC183" i="9" s="1"/>
  <c r="EZ182" i="9"/>
  <c r="FF182" i="9" s="1"/>
  <c r="EY182" i="9"/>
  <c r="FC182" i="9" s="1"/>
  <c r="EZ170" i="9"/>
  <c r="FF170" i="9" s="1"/>
  <c r="EY170" i="9"/>
  <c r="FC170" i="9" s="1"/>
  <c r="EZ168" i="9"/>
  <c r="FF168" i="9" s="1"/>
  <c r="EY168" i="9"/>
  <c r="FC168" i="9" s="1"/>
  <c r="EZ166" i="9"/>
  <c r="FF166" i="9" s="1"/>
  <c r="EY166" i="9"/>
  <c r="FC166" i="9" s="1"/>
  <c r="EZ162" i="9"/>
  <c r="FF162" i="9" s="1"/>
  <c r="EY162" i="9"/>
  <c r="FC162" i="9" s="1"/>
  <c r="EZ161" i="9"/>
  <c r="FF161" i="9" s="1"/>
  <c r="EY161" i="9"/>
  <c r="FC161" i="9" s="1"/>
  <c r="EZ160" i="9"/>
  <c r="FF160" i="9" s="1"/>
  <c r="EY160" i="9"/>
  <c r="FC160" i="9" s="1"/>
  <c r="EZ148" i="9"/>
  <c r="FF148" i="9" s="1"/>
  <c r="EY148" i="9"/>
  <c r="FC148" i="9" s="1"/>
  <c r="EZ141" i="9"/>
  <c r="FF141" i="9" s="1"/>
  <c r="EY141" i="9"/>
  <c r="FC141" i="9" s="1"/>
  <c r="EZ138" i="9"/>
  <c r="FF138" i="9" s="1"/>
  <c r="EY138" i="9"/>
  <c r="FC138" i="9" s="1"/>
  <c r="EZ137" i="9"/>
  <c r="FF137" i="9" s="1"/>
  <c r="EY137" i="9"/>
  <c r="FC137" i="9" s="1"/>
  <c r="EZ111" i="9"/>
  <c r="FF111" i="9" s="1"/>
  <c r="EY111" i="9"/>
  <c r="FC111" i="9" s="1"/>
  <c r="EZ106" i="9"/>
  <c r="FF106" i="9" s="1"/>
  <c r="EY106" i="9"/>
  <c r="FC106" i="9" s="1"/>
  <c r="EZ105" i="9"/>
  <c r="FF105" i="9" s="1"/>
  <c r="EY105" i="9"/>
  <c r="FC105" i="9" s="1"/>
  <c r="EZ104" i="9"/>
  <c r="FF104" i="9" s="1"/>
  <c r="EY104" i="9"/>
  <c r="FC104" i="9" s="1"/>
  <c r="EZ103" i="9"/>
  <c r="FF103" i="9" s="1"/>
  <c r="EY103" i="9"/>
  <c r="FC103" i="9" s="1"/>
  <c r="EZ102" i="9"/>
  <c r="FF102" i="9" s="1"/>
  <c r="EY102" i="9"/>
  <c r="FC102" i="9" s="1"/>
  <c r="EZ101" i="9"/>
  <c r="FF101" i="9" s="1"/>
  <c r="EY101" i="9"/>
  <c r="FC101" i="9" s="1"/>
  <c r="EZ100" i="9"/>
  <c r="FF100" i="9" s="1"/>
  <c r="EY100" i="9"/>
  <c r="FC100" i="9" s="1"/>
  <c r="EZ92" i="9"/>
  <c r="FF92" i="9" s="1"/>
  <c r="EY92" i="9"/>
  <c r="FC92" i="9" s="1"/>
  <c r="EZ91" i="9"/>
  <c r="FF91" i="9" s="1"/>
  <c r="EY91" i="9"/>
  <c r="FC91" i="9" s="1"/>
  <c r="EZ90" i="9"/>
  <c r="FF90" i="9" s="1"/>
  <c r="EY90" i="9"/>
  <c r="FC90" i="9" s="1"/>
  <c r="EZ89" i="9"/>
  <c r="FF89" i="9" s="1"/>
  <c r="EY89" i="9"/>
  <c r="FC89" i="9" s="1"/>
  <c r="EZ88" i="9"/>
  <c r="FF88" i="9" s="1"/>
  <c r="EY88" i="9"/>
  <c r="FC88" i="9" s="1"/>
  <c r="EZ87" i="9"/>
  <c r="FF87" i="9" s="1"/>
  <c r="EY87" i="9"/>
  <c r="FC87" i="9" s="1"/>
  <c r="EZ86" i="9"/>
  <c r="FF86" i="9" s="1"/>
  <c r="EY86" i="9"/>
  <c r="FC86" i="9" s="1"/>
  <c r="EZ60" i="9"/>
  <c r="FF60" i="9" s="1"/>
  <c r="EY60" i="9"/>
  <c r="FC60" i="9" s="1"/>
  <c r="EZ59" i="9"/>
  <c r="FF59" i="9" s="1"/>
  <c r="EY59" i="9"/>
  <c r="FC59" i="9" s="1"/>
  <c r="EZ58" i="9"/>
  <c r="FF58" i="9" s="1"/>
  <c r="EY58" i="9"/>
  <c r="FC58" i="9" s="1"/>
  <c r="EZ56" i="9"/>
  <c r="FF56" i="9" s="1"/>
  <c r="EY56" i="9"/>
  <c r="FC56" i="9" s="1"/>
  <c r="EZ55" i="9"/>
  <c r="FF55" i="9" s="1"/>
  <c r="EY55" i="9"/>
  <c r="FC55" i="9" s="1"/>
  <c r="EZ54" i="9"/>
  <c r="FF54" i="9" s="1"/>
  <c r="EY54" i="9"/>
  <c r="FC54" i="9" s="1"/>
  <c r="EZ53" i="9"/>
  <c r="FF53" i="9" s="1"/>
  <c r="EY53" i="9"/>
  <c r="FC53" i="9" s="1"/>
  <c r="EZ52" i="9"/>
  <c r="FF52" i="9" s="1"/>
  <c r="EY52" i="9"/>
  <c r="FC52" i="9" s="1"/>
  <c r="EZ51" i="9"/>
  <c r="FF51" i="9" s="1"/>
  <c r="EY51" i="9"/>
  <c r="FC51" i="9" s="1"/>
  <c r="EZ50" i="9"/>
  <c r="FF50" i="9" s="1"/>
  <c r="EY50" i="9"/>
  <c r="FC50" i="9" s="1"/>
  <c r="EZ49" i="9"/>
  <c r="FF49" i="9" s="1"/>
  <c r="EY49" i="9"/>
  <c r="FC49" i="9" s="1"/>
  <c r="EZ48" i="9"/>
  <c r="FF48" i="9" s="1"/>
  <c r="EY48" i="9"/>
  <c r="FC48" i="9" s="1"/>
  <c r="EZ46" i="9"/>
  <c r="FF46" i="9" s="1"/>
  <c r="EY46" i="9"/>
  <c r="FC46" i="9" s="1"/>
  <c r="EZ45" i="9"/>
  <c r="FF45" i="9" s="1"/>
  <c r="EY45" i="9"/>
  <c r="FC45" i="9" s="1"/>
  <c r="EZ44" i="9"/>
  <c r="FF44" i="9" s="1"/>
  <c r="EY44" i="9"/>
  <c r="FC44" i="9" s="1"/>
  <c r="EZ43" i="9"/>
  <c r="FF43" i="9" s="1"/>
  <c r="EY43" i="9"/>
  <c r="FC43" i="9" s="1"/>
  <c r="EZ42" i="9"/>
  <c r="FF42" i="9" s="1"/>
  <c r="EY42" i="9"/>
  <c r="FC42" i="9" s="1"/>
  <c r="EZ40" i="9"/>
  <c r="FF40" i="9" s="1"/>
  <c r="EY40" i="9"/>
  <c r="FC40" i="9" s="1"/>
  <c r="EZ38" i="9"/>
  <c r="FF38" i="9" s="1"/>
  <c r="EZ28" i="9"/>
  <c r="FF28" i="9" s="1"/>
  <c r="EY28" i="9"/>
  <c r="FC28" i="9" s="1"/>
  <c r="EZ26" i="9"/>
  <c r="FF26" i="9" s="1"/>
  <c r="EY26" i="9"/>
  <c r="FC26" i="9" s="1"/>
  <c r="EZ16" i="9"/>
  <c r="FF16" i="9" s="1"/>
  <c r="EY16" i="9"/>
  <c r="FC16" i="9" s="1"/>
  <c r="EZ14" i="9"/>
  <c r="FF14" i="9" s="1"/>
  <c r="EY14" i="9"/>
  <c r="FC14" i="9" s="1"/>
  <c r="EZ12" i="9"/>
  <c r="FF12" i="9" s="1"/>
  <c r="EY12" i="9"/>
  <c r="FC12" i="9" s="1"/>
  <c r="EZ11" i="9"/>
  <c r="FF11" i="9" s="1"/>
  <c r="EY11" i="9"/>
  <c r="FC11" i="9" s="1"/>
  <c r="EZ10" i="9"/>
  <c r="FF10" i="9" s="1"/>
  <c r="EY10" i="9"/>
  <c r="FC10" i="9" s="1"/>
  <c r="EN26" i="9"/>
  <c r="ER26" i="9" s="1"/>
  <c r="EO40" i="9"/>
  <c r="EU40" i="9" s="1"/>
  <c r="EO42" i="9"/>
  <c r="EU42" i="9" s="1"/>
  <c r="EO44" i="9"/>
  <c r="EU44" i="9" s="1"/>
  <c r="EO46" i="9"/>
  <c r="EU46" i="9" s="1"/>
  <c r="EO49" i="9"/>
  <c r="EU49" i="9" s="1"/>
  <c r="EO51" i="9"/>
  <c r="EU51" i="9" s="1"/>
  <c r="EN52" i="9"/>
  <c r="ER52" i="9" s="1"/>
  <c r="EO53" i="9"/>
  <c r="EU53" i="9" s="1"/>
  <c r="EO55" i="9"/>
  <c r="EU55" i="9" s="1"/>
  <c r="EN56" i="9"/>
  <c r="ER56" i="9" s="1"/>
  <c r="EO141" i="9"/>
  <c r="EU141" i="9" s="1"/>
  <c r="EN211" i="9"/>
  <c r="ER211" i="9" s="1"/>
  <c r="EO220" i="9"/>
  <c r="EU220" i="9" s="1"/>
  <c r="EN224" i="9"/>
  <c r="ER224" i="9" s="1"/>
  <c r="EO225" i="9"/>
  <c r="EU225" i="9" s="1"/>
  <c r="EN228" i="9"/>
  <c r="ER228" i="9" s="1"/>
  <c r="EO229" i="9"/>
  <c r="EU229" i="9" s="1"/>
  <c r="EN232" i="9"/>
  <c r="ER232" i="9" s="1"/>
  <c r="EO243" i="9"/>
  <c r="EU243" i="9" s="1"/>
  <c r="EN252" i="9"/>
  <c r="ER252" i="9" s="1"/>
  <c r="EN256" i="9"/>
  <c r="ER256" i="9" s="1"/>
  <c r="EO257" i="9"/>
  <c r="EU257" i="9" s="1"/>
  <c r="EO263" i="9"/>
  <c r="EU263" i="9" s="1"/>
  <c r="EN275" i="9"/>
  <c r="ER275" i="9" s="1"/>
  <c r="EO312" i="9"/>
  <c r="EU312" i="9" s="1"/>
  <c r="EO577" i="9"/>
  <c r="EU577" i="9" s="1"/>
  <c r="EO604" i="9"/>
  <c r="EU604" i="9" s="1"/>
  <c r="EN608" i="9"/>
  <c r="ER608" i="9" s="1"/>
  <c r="EO609" i="9"/>
  <c r="EU609" i="9" s="1"/>
  <c r="EN618" i="9"/>
  <c r="ER618" i="9" s="1"/>
  <c r="EN622" i="9"/>
  <c r="ER622" i="9" s="1"/>
  <c r="AJ689" i="9"/>
  <c r="EN689" i="9" s="1"/>
  <c r="ER689" i="9" s="1"/>
  <c r="AK689" i="9"/>
  <c r="EO689" i="9" s="1"/>
  <c r="EU689" i="9" s="1"/>
  <c r="AJ690" i="9"/>
  <c r="EN690" i="9" s="1"/>
  <c r="ER690" i="9" s="1"/>
  <c r="AK690" i="9"/>
  <c r="EO690" i="9" s="1"/>
  <c r="EU690" i="9" s="1"/>
  <c r="EO620" i="9"/>
  <c r="EU620" i="9" s="1"/>
  <c r="EN619" i="9"/>
  <c r="ER619" i="9" s="1"/>
  <c r="EN615" i="9"/>
  <c r="ER615" i="9" s="1"/>
  <c r="EO578" i="9"/>
  <c r="EU578" i="9" s="1"/>
  <c r="EO572" i="9"/>
  <c r="EU572" i="9" s="1"/>
  <c r="EO298" i="9"/>
  <c r="EU298" i="9" s="1"/>
  <c r="EN289" i="9"/>
  <c r="ER289" i="9" s="1"/>
  <c r="EO264" i="9"/>
  <c r="EU264" i="9" s="1"/>
  <c r="EO258" i="9"/>
  <c r="EU258" i="9" s="1"/>
  <c r="EO254" i="9"/>
  <c r="EU254" i="9" s="1"/>
  <c r="EN253" i="9"/>
  <c r="ER253" i="9" s="1"/>
  <c r="EO250" i="9"/>
  <c r="EU250" i="9" s="1"/>
  <c r="EO244" i="9"/>
  <c r="EU244" i="9" s="1"/>
  <c r="EO230" i="9"/>
  <c r="EU230" i="9" s="1"/>
  <c r="EN229" i="9"/>
  <c r="ER229" i="9" s="1"/>
  <c r="EO226" i="9"/>
  <c r="EU226" i="9" s="1"/>
  <c r="EN225" i="9"/>
  <c r="ER225" i="9" s="1"/>
  <c r="EO221" i="9"/>
  <c r="EU221" i="9" s="1"/>
  <c r="EO216" i="9"/>
  <c r="EU216" i="9" s="1"/>
  <c r="EO209" i="9"/>
  <c r="EU209" i="9" s="1"/>
  <c r="EO161" i="9"/>
  <c r="EU161" i="9" s="1"/>
  <c r="EO148" i="9"/>
  <c r="EU148" i="9" s="1"/>
  <c r="EO105" i="9"/>
  <c r="EU105" i="9" s="1"/>
  <c r="EO102" i="9"/>
  <c r="EU102" i="9" s="1"/>
  <c r="EO59" i="9"/>
  <c r="EU59" i="9" s="1"/>
  <c r="EO54" i="9"/>
  <c r="EU54" i="9" s="1"/>
  <c r="EO50" i="9"/>
  <c r="EU50" i="9" s="1"/>
  <c r="EO45" i="9"/>
  <c r="EU45" i="9" s="1"/>
  <c r="EO26" i="9"/>
  <c r="EU26" i="9" s="1"/>
  <c r="EO617" i="9"/>
  <c r="EU617" i="9" s="1"/>
  <c r="EN616" i="9"/>
  <c r="ER616" i="9" s="1"/>
  <c r="EO607" i="9"/>
  <c r="EU607" i="9" s="1"/>
  <c r="EO602" i="9"/>
  <c r="EU602" i="9" s="1"/>
  <c r="EO584" i="9"/>
  <c r="EU584" i="9" s="1"/>
  <c r="EO573" i="9"/>
  <c r="EU573" i="9" s="1"/>
  <c r="EO315" i="9"/>
  <c r="EU315" i="9" s="1"/>
  <c r="EN298" i="9"/>
  <c r="ER298" i="9" s="1"/>
  <c r="EO265" i="9"/>
  <c r="EU265" i="9" s="1"/>
  <c r="EN264" i="9"/>
  <c r="ER264" i="9" s="1"/>
  <c r="EN258" i="9"/>
  <c r="ER258" i="9" s="1"/>
  <c r="EN250" i="9"/>
  <c r="ER250" i="9" s="1"/>
  <c r="EO245" i="9"/>
  <c r="EU245" i="9" s="1"/>
  <c r="EO240" i="9"/>
  <c r="EU240" i="9" s="1"/>
  <c r="EO231" i="9"/>
  <c r="EU231" i="9" s="1"/>
  <c r="EN230" i="9"/>
  <c r="ER230" i="9" s="1"/>
  <c r="EO227" i="9"/>
  <c r="EU227" i="9" s="1"/>
  <c r="EN226" i="9"/>
  <c r="ER226" i="9" s="1"/>
  <c r="EO217" i="9"/>
  <c r="EU217" i="9" s="1"/>
  <c r="EO210" i="9"/>
  <c r="EU210" i="9" s="1"/>
  <c r="EO162" i="9"/>
  <c r="EU162" i="9" s="1"/>
  <c r="EO160" i="9"/>
  <c r="EU160" i="9" s="1"/>
  <c r="EO622" i="9"/>
  <c r="EU622" i="9" s="1"/>
  <c r="EN621" i="9"/>
  <c r="ER621" i="9" s="1"/>
  <c r="EO618" i="9"/>
  <c r="EU618" i="9" s="1"/>
  <c r="EN617" i="9"/>
  <c r="ER617" i="9" s="1"/>
  <c r="EN612" i="9"/>
  <c r="ER612" i="9" s="1"/>
  <c r="EO608" i="9"/>
  <c r="EU608" i="9" s="1"/>
  <c r="EO603" i="9"/>
  <c r="EU603" i="9" s="1"/>
  <c r="EN563" i="9"/>
  <c r="ER563" i="9" s="1"/>
  <c r="EN315" i="9"/>
  <c r="ER315" i="9" s="1"/>
  <c r="EO311" i="9"/>
  <c r="EU311" i="9" s="1"/>
  <c r="EO266" i="9"/>
  <c r="EU266" i="9" s="1"/>
  <c r="EO256" i="9"/>
  <c r="EU256" i="9" s="1"/>
  <c r="EN255" i="9"/>
  <c r="ER255" i="9" s="1"/>
  <c r="EO252" i="9"/>
  <c r="EU252" i="9" s="1"/>
  <c r="EN251" i="9"/>
  <c r="ER251" i="9" s="1"/>
  <c r="EO247" i="9"/>
  <c r="EU247" i="9" s="1"/>
  <c r="EN240" i="9"/>
  <c r="ER240" i="9" s="1"/>
  <c r="EN237" i="9"/>
  <c r="ER237" i="9" s="1"/>
  <c r="EO232" i="9"/>
  <c r="EU232" i="9" s="1"/>
  <c r="EN231" i="9"/>
  <c r="ER231" i="9" s="1"/>
  <c r="EO228" i="9"/>
  <c r="EU228" i="9" s="1"/>
  <c r="EN227" i="9"/>
  <c r="ER227" i="9" s="1"/>
  <c r="EO224" i="9"/>
  <c r="EU224" i="9" s="1"/>
  <c r="EO218" i="9"/>
  <c r="EU218" i="9" s="1"/>
  <c r="EN217" i="9"/>
  <c r="ER217" i="9" s="1"/>
  <c r="EO211" i="9"/>
  <c r="EU211" i="9" s="1"/>
  <c r="EN160" i="9"/>
  <c r="ER160" i="9" s="1"/>
  <c r="EO138" i="9"/>
  <c r="EU138" i="9" s="1"/>
  <c r="EN103" i="9"/>
  <c r="ER103" i="9" s="1"/>
  <c r="EO60" i="9"/>
  <c r="EU60" i="9" s="1"/>
  <c r="EO56" i="9"/>
  <c r="EU56" i="9" s="1"/>
  <c r="EN55" i="9"/>
  <c r="ER55" i="9" s="1"/>
  <c r="EO52" i="9"/>
  <c r="EU52" i="9" s="1"/>
  <c r="EN51" i="9"/>
  <c r="ER51" i="9" s="1"/>
  <c r="EN46" i="9"/>
  <c r="ER46" i="9" s="1"/>
  <c r="EO43" i="9"/>
  <c r="EU43" i="9" s="1"/>
  <c r="EN42" i="9"/>
  <c r="ER42" i="9" s="1"/>
  <c r="GK60" i="9"/>
  <c r="GK617" i="9"/>
  <c r="GK252" i="9"/>
  <c r="GK226" i="9"/>
  <c r="GK92" i="9"/>
  <c r="GK673" i="9"/>
  <c r="GK674" i="9"/>
  <c r="GK675" i="9"/>
  <c r="GK676" i="9"/>
  <c r="GK59" i="9"/>
  <c r="GK50" i="9"/>
  <c r="GK38" i="9"/>
  <c r="GK573" i="9"/>
  <c r="GK572" i="9"/>
  <c r="GK12" i="9"/>
  <c r="GK14" i="9"/>
  <c r="GK16" i="9"/>
  <c r="GK26" i="9"/>
  <c r="GK40" i="9"/>
  <c r="GK42" i="9"/>
  <c r="GK43" i="9"/>
  <c r="GK44" i="9"/>
  <c r="GK45" i="9"/>
  <c r="GK49" i="9"/>
  <c r="GK51" i="9"/>
  <c r="GK52" i="9"/>
  <c r="GK53" i="9"/>
  <c r="GK54" i="9"/>
  <c r="GK55" i="9"/>
  <c r="GK56" i="9"/>
  <c r="GK46" i="9"/>
  <c r="GK28" i="9"/>
  <c r="GK86" i="9"/>
  <c r="GK87" i="9"/>
  <c r="GK101" i="9"/>
  <c r="GK102" i="9"/>
  <c r="GK103" i="9"/>
  <c r="GK104" i="9"/>
  <c r="GK105" i="9"/>
  <c r="GK106" i="9"/>
  <c r="GK111" i="9"/>
  <c r="GK138" i="9"/>
  <c r="GK141" i="9"/>
  <c r="GK148" i="9"/>
  <c r="GK160" i="9"/>
  <c r="GK161" i="9"/>
  <c r="GK209" i="9"/>
  <c r="GK210" i="9"/>
  <c r="GK211" i="9"/>
  <c r="GK183" i="9"/>
  <c r="GK162" i="9"/>
  <c r="GK89" i="9"/>
  <c r="GK90" i="9"/>
  <c r="GK91" i="9"/>
  <c r="GK170" i="9"/>
  <c r="GK216" i="9"/>
  <c r="GK217" i="9"/>
  <c r="GK218" i="9"/>
  <c r="GK220" i="9"/>
  <c r="GK221" i="9"/>
  <c r="GK224" i="9"/>
  <c r="GK225" i="9"/>
  <c r="GK227" i="9"/>
  <c r="GK228" i="9"/>
  <c r="GK229" i="9"/>
  <c r="GK230" i="9"/>
  <c r="GK231" i="9"/>
  <c r="GK232" i="9"/>
  <c r="GK235" i="9"/>
  <c r="GK237" i="9"/>
  <c r="GK240" i="9"/>
  <c r="GK243" i="9"/>
  <c r="GK244" i="9"/>
  <c r="GK245" i="9"/>
  <c r="GK247" i="9"/>
  <c r="GK250" i="9"/>
  <c r="GK251" i="9"/>
  <c r="GK253" i="9"/>
  <c r="GK254" i="9"/>
  <c r="GK255" i="9"/>
  <c r="GK256" i="9"/>
  <c r="GK257" i="9"/>
  <c r="GK258" i="9"/>
  <c r="GK261" i="9"/>
  <c r="GK263" i="9"/>
  <c r="GK264" i="9"/>
  <c r="GK265" i="9"/>
  <c r="GK266" i="9"/>
  <c r="GK269" i="9"/>
  <c r="GK271" i="9"/>
  <c r="GK275" i="9"/>
  <c r="GK281" i="9"/>
  <c r="GK283" i="9"/>
  <c r="GK284" i="9"/>
  <c r="GK285" i="9"/>
  <c r="GK286" i="9"/>
  <c r="GK289" i="9"/>
  <c r="GK292" i="9"/>
  <c r="GK298" i="9"/>
  <c r="GK294" i="9"/>
  <c r="GK304" i="9"/>
  <c r="GK310" i="9"/>
  <c r="GK311" i="9"/>
  <c r="GK312" i="9"/>
  <c r="GK315" i="9"/>
  <c r="GK319" i="9"/>
  <c r="GK561" i="9"/>
  <c r="GK563" i="9"/>
  <c r="GK564" i="9"/>
  <c r="GK565" i="9"/>
  <c r="GK582" i="9"/>
  <c r="GK583" i="9"/>
  <c r="GK584" i="9"/>
  <c r="GK577" i="9"/>
  <c r="GK578" i="9"/>
  <c r="GK579" i="9"/>
  <c r="GK568" i="9"/>
  <c r="GK569" i="9"/>
  <c r="GK602" i="9"/>
  <c r="GK603" i="9"/>
  <c r="GK604" i="9"/>
  <c r="GK607" i="9"/>
  <c r="GK608" i="9"/>
  <c r="GK609" i="9"/>
  <c r="GK611" i="9"/>
  <c r="GK612" i="9"/>
  <c r="GK615" i="9"/>
  <c r="GK616" i="9"/>
  <c r="GK618" i="9"/>
  <c r="GK619" i="9"/>
  <c r="GK620" i="9"/>
  <c r="GK621" i="9"/>
  <c r="GK622" i="9"/>
  <c r="GK623" i="9"/>
  <c r="GK627" i="9"/>
  <c r="GK689" i="9"/>
  <c r="GK690" i="9"/>
  <c r="GK10" i="9"/>
  <c r="AJ100" i="9" l="1"/>
  <c r="AJ11" i="9"/>
  <c r="AK11" i="9"/>
  <c r="A12" i="9"/>
  <c r="GN12" i="9" s="1"/>
  <c r="B12" i="9" s="1"/>
  <c r="AJ208" i="9"/>
  <c r="AJ571" i="9"/>
  <c r="AJ58" i="9"/>
  <c r="AK683" i="9"/>
  <c r="AK682" i="9" s="1"/>
  <c r="AK270" i="9"/>
  <c r="AK269" i="9" s="1"/>
  <c r="AK517" i="9"/>
  <c r="AK516" i="9" s="1"/>
  <c r="AK425" i="9"/>
  <c r="AK424" i="9" s="1"/>
  <c r="AK321" i="9"/>
  <c r="AK320" i="9" s="1"/>
  <c r="AK100" i="9"/>
  <c r="AJ282" i="9"/>
  <c r="AK672" i="9"/>
  <c r="AK671" i="9" s="1"/>
  <c r="AJ683" i="9"/>
  <c r="AJ682" i="9" s="1"/>
  <c r="AJ601" i="9"/>
  <c r="AJ517" i="9"/>
  <c r="AJ516" i="9" s="1"/>
  <c r="AJ425" i="9"/>
  <c r="AJ424" i="9" s="1"/>
  <c r="AJ321" i="9"/>
  <c r="AJ320" i="9" s="1"/>
  <c r="AJ215" i="9"/>
  <c r="AK472" i="9"/>
  <c r="AK471" i="9" s="1"/>
  <c r="AK366" i="9"/>
  <c r="AK365" i="9" s="1"/>
  <c r="AK567" i="9"/>
  <c r="EO567" i="9" s="1"/>
  <c r="EU567" i="9" s="1"/>
  <c r="AK562" i="9"/>
  <c r="AJ672" i="9"/>
  <c r="AJ671" i="9" s="1"/>
  <c r="AJ309" i="9"/>
  <c r="AJ304" i="9" s="1"/>
  <c r="AJ242" i="9"/>
  <c r="AJ235" i="9" s="1"/>
  <c r="AJ88" i="9"/>
  <c r="AK282" i="9"/>
  <c r="AK281" i="9" s="1"/>
  <c r="AK88" i="9"/>
  <c r="AJ567" i="9"/>
  <c r="AJ562" i="9"/>
  <c r="AJ472" i="9"/>
  <c r="AJ471" i="9" s="1"/>
  <c r="AJ366" i="9"/>
  <c r="AJ365" i="9" s="1"/>
  <c r="AJ288" i="9"/>
  <c r="EN288" i="9" s="1"/>
  <c r="ER288" i="9" s="1"/>
  <c r="AJ270" i="9"/>
  <c r="AJ269" i="9" s="1"/>
  <c r="AJ137" i="9"/>
  <c r="BG79" i="9"/>
  <c r="BG25" i="9"/>
  <c r="EN12" i="9"/>
  <c r="ER12" i="9" s="1"/>
  <c r="AJ38" i="9"/>
  <c r="EO673" i="9"/>
  <c r="EU673" i="9" s="1"/>
  <c r="EN568" i="9"/>
  <c r="ER568" i="9" s="1"/>
  <c r="EN473" i="9"/>
  <c r="ER473" i="9" s="1"/>
  <c r="EN367" i="9"/>
  <c r="ER367" i="9" s="1"/>
  <c r="EN271" i="9"/>
  <c r="ER271" i="9" s="1"/>
  <c r="EN138" i="9"/>
  <c r="ER138" i="9" s="1"/>
  <c r="EV138" i="9" s="1"/>
  <c r="EN101" i="9"/>
  <c r="ER101" i="9" s="1"/>
  <c r="EV101" i="9" s="1"/>
  <c r="EO473" i="9"/>
  <c r="EU473" i="9" s="1"/>
  <c r="EO367" i="9"/>
  <c r="EU367" i="9" s="1"/>
  <c r="EO271" i="9"/>
  <c r="EU271" i="9" s="1"/>
  <c r="EO568" i="9"/>
  <c r="EU568" i="9" s="1"/>
  <c r="EO563" i="9"/>
  <c r="EU563" i="9" s="1"/>
  <c r="EV563" i="9" s="1"/>
  <c r="EN572" i="9"/>
  <c r="ER572" i="9" s="1"/>
  <c r="EN283" i="9"/>
  <c r="ER283" i="9" s="1"/>
  <c r="EN267" i="9"/>
  <c r="ER267" i="9" s="1"/>
  <c r="AJ261" i="9"/>
  <c r="EN209" i="9"/>
  <c r="ER209" i="9" s="1"/>
  <c r="EV209" i="9" s="1"/>
  <c r="EO283" i="9"/>
  <c r="EU283" i="9" s="1"/>
  <c r="EO89" i="9"/>
  <c r="EU89" i="9" s="1"/>
  <c r="EN684" i="9"/>
  <c r="ER684" i="9" s="1"/>
  <c r="EN602" i="9"/>
  <c r="ER602" i="9" s="1"/>
  <c r="EN518" i="9"/>
  <c r="ER518" i="9" s="1"/>
  <c r="EN426" i="9"/>
  <c r="ER426" i="9" s="1"/>
  <c r="EN322" i="9"/>
  <c r="ER322" i="9" s="1"/>
  <c r="EN216" i="9"/>
  <c r="ER216" i="9" s="1"/>
  <c r="EO63" i="9"/>
  <c r="EU63" i="9" s="1"/>
  <c r="EV63" i="9" s="1"/>
  <c r="EO426" i="9"/>
  <c r="EU426" i="9" s="1"/>
  <c r="EN673" i="9"/>
  <c r="ER673" i="9" s="1"/>
  <c r="EN310" i="9"/>
  <c r="ER310" i="9" s="1"/>
  <c r="EV310" i="9" s="1"/>
  <c r="EN243" i="9"/>
  <c r="ER243" i="9" s="1"/>
  <c r="EV243" i="9" s="1"/>
  <c r="EN89" i="9"/>
  <c r="ER89" i="9" s="1"/>
  <c r="EN59" i="9"/>
  <c r="ER59" i="9" s="1"/>
  <c r="EN58" i="9"/>
  <c r="ER58" i="9" s="1"/>
  <c r="EO12" i="9"/>
  <c r="EU12" i="9" s="1"/>
  <c r="GI689" i="9"/>
  <c r="FR690" i="9"/>
  <c r="GI573" i="9"/>
  <c r="FR689" i="9"/>
  <c r="FR674" i="9"/>
  <c r="GI619" i="9"/>
  <c r="GI10" i="9"/>
  <c r="GI285" i="9"/>
  <c r="GI563" i="9"/>
  <c r="GI608" i="9"/>
  <c r="EO167" i="9"/>
  <c r="EU167" i="9" s="1"/>
  <c r="FR618" i="9"/>
  <c r="GI269" i="9"/>
  <c r="FR604" i="9"/>
  <c r="GI283" i="9"/>
  <c r="GI319" i="9"/>
  <c r="EN166" i="9"/>
  <c r="ER166" i="9" s="1"/>
  <c r="EV166" i="9" s="1"/>
  <c r="EN167" i="9"/>
  <c r="ER167" i="9" s="1"/>
  <c r="GI275" i="9"/>
  <c r="FU284" i="9"/>
  <c r="FX284" i="9" s="1"/>
  <c r="FR562" i="9"/>
  <c r="FR602" i="9"/>
  <c r="GI304" i="9"/>
  <c r="GI561" i="9"/>
  <c r="GI569" i="9"/>
  <c r="GI582" i="9"/>
  <c r="GI609" i="9"/>
  <c r="FU243" i="9"/>
  <c r="FX243" i="9" s="1"/>
  <c r="FU225" i="9"/>
  <c r="FX225" i="9" s="1"/>
  <c r="GI294" i="9"/>
  <c r="FU571" i="9"/>
  <c r="FX571" i="9" s="1"/>
  <c r="FR281" i="9"/>
  <c r="FU292" i="9"/>
  <c r="FX292" i="9" s="1"/>
  <c r="FU215" i="9"/>
  <c r="FX215" i="9" s="1"/>
  <c r="EV564" i="9"/>
  <c r="FU609" i="9"/>
  <c r="FX609" i="9" s="1"/>
  <c r="FR572" i="9"/>
  <c r="FU10" i="9"/>
  <c r="FX10" i="9" s="1"/>
  <c r="FU620" i="9"/>
  <c r="FX620" i="9" s="1"/>
  <c r="FU611" i="9"/>
  <c r="FX611" i="9" s="1"/>
  <c r="FU601" i="9"/>
  <c r="FX601" i="9" s="1"/>
  <c r="FU561" i="9"/>
  <c r="FX561" i="9" s="1"/>
  <c r="FU304" i="9"/>
  <c r="FX304" i="9" s="1"/>
  <c r="FU97" i="9"/>
  <c r="FX97" i="9" s="1"/>
  <c r="FU311" i="9"/>
  <c r="FX311" i="9" s="1"/>
  <c r="FU48" i="9"/>
  <c r="FX48" i="9" s="1"/>
  <c r="FU283" i="9"/>
  <c r="FX283" i="9" s="1"/>
  <c r="FU576" i="9"/>
  <c r="FX576" i="9" s="1"/>
  <c r="FU261" i="9"/>
  <c r="FX261" i="9" s="1"/>
  <c r="FU210" i="9"/>
  <c r="FX210" i="9" s="1"/>
  <c r="FU623" i="9"/>
  <c r="FX623" i="9" s="1"/>
  <c r="FU564" i="9"/>
  <c r="FX564" i="9" s="1"/>
  <c r="FU240" i="9"/>
  <c r="FX240" i="9" s="1"/>
  <c r="FU51" i="9"/>
  <c r="FX51" i="9" s="1"/>
  <c r="FU269" i="9"/>
  <c r="FX269" i="9" s="1"/>
  <c r="FU106" i="9"/>
  <c r="FX106" i="9" s="1"/>
  <c r="FR292" i="9"/>
  <c r="FR298" i="9"/>
  <c r="FR314" i="9"/>
  <c r="FR319" i="9"/>
  <c r="FR564" i="9"/>
  <c r="FR567" i="9"/>
  <c r="FR569" i="9"/>
  <c r="FR576" i="9"/>
  <c r="FR578" i="9"/>
  <c r="FR582" i="9"/>
  <c r="FR584" i="9"/>
  <c r="FR607" i="9"/>
  <c r="FR609" i="9"/>
  <c r="FR612" i="9"/>
  <c r="FR615" i="9"/>
  <c r="FR617" i="9"/>
  <c r="FR619" i="9"/>
  <c r="FR621" i="9"/>
  <c r="FR623" i="9"/>
  <c r="FR672" i="9"/>
  <c r="FG609" i="9"/>
  <c r="GI674" i="9"/>
  <c r="FU298" i="9"/>
  <c r="FX298" i="9" s="1"/>
  <c r="FU258" i="9"/>
  <c r="FX258" i="9" s="1"/>
  <c r="FR304" i="9"/>
  <c r="FR312" i="9"/>
  <c r="FR563" i="9"/>
  <c r="FR586" i="9"/>
  <c r="FR608" i="9"/>
  <c r="GI92" i="9"/>
  <c r="GI103" i="9"/>
  <c r="GI281" i="9"/>
  <c r="GI298" i="9"/>
  <c r="GI293" i="9"/>
  <c r="GI315" i="9"/>
  <c r="GI586" i="9"/>
  <c r="GI607" i="9"/>
  <c r="GI617" i="9"/>
  <c r="GI618" i="9"/>
  <c r="GI621" i="9"/>
  <c r="GI672" i="9"/>
  <c r="GI676" i="9"/>
  <c r="FU281" i="9"/>
  <c r="FX281" i="9" s="1"/>
  <c r="FU253" i="9"/>
  <c r="FX253" i="9" s="1"/>
  <c r="FU208" i="9"/>
  <c r="FX208" i="9" s="1"/>
  <c r="GI224" i="9"/>
  <c r="GI565" i="9"/>
  <c r="GI571" i="9"/>
  <c r="GI577" i="9"/>
  <c r="FG304" i="9"/>
  <c r="FG565" i="9"/>
  <c r="GI602" i="9"/>
  <c r="FG584" i="9"/>
  <c r="FG292" i="9"/>
  <c r="FG562" i="9"/>
  <c r="FG615" i="9"/>
  <c r="FU619" i="9"/>
  <c r="FX619" i="9" s="1"/>
  <c r="FU606" i="9"/>
  <c r="FX606" i="9" s="1"/>
  <c r="FU582" i="9"/>
  <c r="FX582" i="9" s="1"/>
  <c r="FU569" i="9"/>
  <c r="FX569" i="9" s="1"/>
  <c r="FU319" i="9"/>
  <c r="FX319" i="9" s="1"/>
  <c r="FU294" i="9"/>
  <c r="FX294" i="9" s="1"/>
  <c r="FU289" i="9"/>
  <c r="FX289" i="9" s="1"/>
  <c r="FU43" i="9"/>
  <c r="FX43" i="9" s="1"/>
  <c r="FG561" i="9"/>
  <c r="GI584" i="9"/>
  <c r="FG283" i="9"/>
  <c r="FU627" i="9"/>
  <c r="FX627" i="9" s="1"/>
  <c r="FU615" i="9"/>
  <c r="FX615" i="9" s="1"/>
  <c r="FU604" i="9"/>
  <c r="FX604" i="9" s="1"/>
  <c r="FU577" i="9"/>
  <c r="FX577" i="9" s="1"/>
  <c r="FU565" i="9"/>
  <c r="FX565" i="9" s="1"/>
  <c r="FU312" i="9"/>
  <c r="FX312" i="9" s="1"/>
  <c r="FU288" i="9"/>
  <c r="FX288" i="9" s="1"/>
  <c r="FU275" i="9"/>
  <c r="FX275" i="9" s="1"/>
  <c r="FR673" i="9"/>
  <c r="FR676" i="9"/>
  <c r="GI673" i="9"/>
  <c r="FU674" i="9"/>
  <c r="FX674" i="9" s="1"/>
  <c r="FG674" i="9"/>
  <c r="FU675" i="9"/>
  <c r="FX675" i="9" s="1"/>
  <c r="FU673" i="9"/>
  <c r="FX673" i="9" s="1"/>
  <c r="FU618" i="9"/>
  <c r="FX618" i="9" s="1"/>
  <c r="FU608" i="9"/>
  <c r="FX608" i="9" s="1"/>
  <c r="FU579" i="9"/>
  <c r="FX579" i="9" s="1"/>
  <c r="FU573" i="9"/>
  <c r="FX573" i="9" s="1"/>
  <c r="FU563" i="9"/>
  <c r="FX563" i="9" s="1"/>
  <c r="FU315" i="9"/>
  <c r="FX315" i="9" s="1"/>
  <c r="FU293" i="9"/>
  <c r="FX293" i="9" s="1"/>
  <c r="FU270" i="9"/>
  <c r="FX270" i="9" s="1"/>
  <c r="FU264" i="9"/>
  <c r="FX264" i="9" s="1"/>
  <c r="FU244" i="9"/>
  <c r="FX244" i="9" s="1"/>
  <c r="FU236" i="9"/>
  <c r="FX236" i="9" s="1"/>
  <c r="FU226" i="9"/>
  <c r="FX226" i="9" s="1"/>
  <c r="FU221" i="9"/>
  <c r="FX221" i="9" s="1"/>
  <c r="FU209" i="9"/>
  <c r="FX209" i="9" s="1"/>
  <c r="FU170" i="9"/>
  <c r="FX170" i="9" s="1"/>
  <c r="FU161" i="9"/>
  <c r="FX161" i="9" s="1"/>
  <c r="FU91" i="9"/>
  <c r="FX91" i="9" s="1"/>
  <c r="FG571" i="9"/>
  <c r="EV284" i="9"/>
  <c r="FU586" i="9"/>
  <c r="FX586" i="9" s="1"/>
  <c r="FU310" i="9"/>
  <c r="FX310" i="9" s="1"/>
  <c r="FU216" i="9"/>
  <c r="FX216" i="9" s="1"/>
  <c r="FU138" i="9"/>
  <c r="FX138" i="9" s="1"/>
  <c r="FG619" i="9"/>
  <c r="FG583" i="9"/>
  <c r="FU614" i="9"/>
  <c r="FX614" i="9" s="1"/>
  <c r="GI289" i="9"/>
  <c r="GI297" i="9"/>
  <c r="FG567" i="9"/>
  <c r="FG572" i="9"/>
  <c r="FG578" i="9"/>
  <c r="FG604" i="9"/>
  <c r="FG623" i="9"/>
  <c r="FR216" i="9"/>
  <c r="FR221" i="9"/>
  <c r="FR232" i="9"/>
  <c r="FR568" i="9"/>
  <c r="FR573" i="9"/>
  <c r="FR603" i="9"/>
  <c r="FR614" i="9"/>
  <c r="FR622" i="9"/>
  <c r="GI310" i="9"/>
  <c r="GI564" i="9"/>
  <c r="GI568" i="9"/>
  <c r="GI576" i="9"/>
  <c r="GI579" i="9"/>
  <c r="GI603" i="9"/>
  <c r="GI604" i="9"/>
  <c r="GI614" i="9"/>
  <c r="GI615" i="9"/>
  <c r="GI622" i="9"/>
  <c r="GI623" i="9"/>
  <c r="FU285" i="9"/>
  <c r="FX285" i="9" s="1"/>
  <c r="FU263" i="9"/>
  <c r="FX263" i="9" s="1"/>
  <c r="FU235" i="9"/>
  <c r="FX235" i="9" s="1"/>
  <c r="FU220" i="9"/>
  <c r="FX220" i="9" s="1"/>
  <c r="FU168" i="9"/>
  <c r="FX168" i="9" s="1"/>
  <c r="FG608" i="9"/>
  <c r="GI612" i="9"/>
  <c r="GI160" i="9"/>
  <c r="EV211" i="9"/>
  <c r="GI261" i="9"/>
  <c r="GI162" i="9"/>
  <c r="EV565" i="9"/>
  <c r="EV674" i="9"/>
  <c r="EV275" i="9"/>
  <c r="EV675" i="9"/>
  <c r="GI211" i="9"/>
  <c r="FU271" i="9"/>
  <c r="FX271" i="9" s="1"/>
  <c r="FU251" i="9"/>
  <c r="FX251" i="9" s="1"/>
  <c r="FU182" i="9"/>
  <c r="FX182" i="9" s="1"/>
  <c r="FG618" i="9"/>
  <c r="FG614" i="9"/>
  <c r="FG622" i="9"/>
  <c r="EV573" i="9"/>
  <c r="EV603" i="9"/>
  <c r="EV608" i="9"/>
  <c r="FG577" i="9"/>
  <c r="EV569" i="9"/>
  <c r="FU622" i="9"/>
  <c r="FX622" i="9" s="1"/>
  <c r="FU616" i="9"/>
  <c r="FX616" i="9" s="1"/>
  <c r="FU603" i="9"/>
  <c r="FX603" i="9" s="1"/>
  <c r="FU583" i="9"/>
  <c r="FX583" i="9" s="1"/>
  <c r="FU568" i="9"/>
  <c r="FX568" i="9" s="1"/>
  <c r="EV618" i="9"/>
  <c r="EV623" i="9"/>
  <c r="EV622" i="9"/>
  <c r="EV616" i="9"/>
  <c r="EV615" i="9"/>
  <c r="EV609" i="9"/>
  <c r="EV611" i="9"/>
  <c r="EV572" i="9"/>
  <c r="EV218" i="9"/>
  <c r="FU223" i="9"/>
  <c r="FX223" i="9" s="1"/>
  <c r="FU162" i="9"/>
  <c r="FX162" i="9" s="1"/>
  <c r="EV584" i="9"/>
  <c r="FG310" i="9"/>
  <c r="FG315" i="9"/>
  <c r="FR285" i="9"/>
  <c r="FR294" i="9"/>
  <c r="GI288" i="9"/>
  <c r="GI311" i="9"/>
  <c r="FG282" i="9"/>
  <c r="FG297" i="9"/>
  <c r="FG293" i="9"/>
  <c r="EV689" i="9"/>
  <c r="FG288" i="9"/>
  <c r="FR309" i="9"/>
  <c r="FR311" i="9"/>
  <c r="GI282" i="9"/>
  <c r="GI286" i="9"/>
  <c r="EV607" i="9"/>
  <c r="FR138" i="9"/>
  <c r="FR289" i="9"/>
  <c r="FR297" i="9"/>
  <c r="FR293" i="9"/>
  <c r="GI312" i="9"/>
  <c r="FU676" i="9"/>
  <c r="FX676" i="9" s="1"/>
  <c r="FU672" i="9"/>
  <c r="FX672" i="9" s="1"/>
  <c r="FU621" i="9"/>
  <c r="FX621" i="9" s="1"/>
  <c r="FU617" i="9"/>
  <c r="FX617" i="9" s="1"/>
  <c r="FU612" i="9"/>
  <c r="FX612" i="9" s="1"/>
  <c r="FU607" i="9"/>
  <c r="FX607" i="9" s="1"/>
  <c r="FU602" i="9"/>
  <c r="FX602" i="9" s="1"/>
  <c r="FU584" i="9"/>
  <c r="FX584" i="9" s="1"/>
  <c r="FU578" i="9"/>
  <c r="FX578" i="9" s="1"/>
  <c r="FU572" i="9"/>
  <c r="FX572" i="9" s="1"/>
  <c r="FU567" i="9"/>
  <c r="FX567" i="9" s="1"/>
  <c r="FU562" i="9"/>
  <c r="FX562" i="9" s="1"/>
  <c r="FU265" i="9"/>
  <c r="FX265" i="9" s="1"/>
  <c r="FU160" i="9"/>
  <c r="FX160" i="9" s="1"/>
  <c r="FU103" i="9"/>
  <c r="FX103" i="9" s="1"/>
  <c r="FU90" i="9"/>
  <c r="FX90" i="9" s="1"/>
  <c r="FU98" i="9"/>
  <c r="FX98" i="9" s="1"/>
  <c r="FG162" i="9"/>
  <c r="FR105" i="9"/>
  <c r="FR111" i="9"/>
  <c r="FR237" i="9"/>
  <c r="GI86" i="9"/>
  <c r="GI182" i="9"/>
  <c r="FU137" i="9"/>
  <c r="FX137" i="9" s="1"/>
  <c r="FR14" i="9"/>
  <c r="FR38" i="9"/>
  <c r="GI243" i="9"/>
  <c r="FG10" i="9"/>
  <c r="FG40" i="9"/>
  <c r="GI53" i="9"/>
  <c r="GI137" i="9"/>
  <c r="GI210" i="9"/>
  <c r="FG240" i="9"/>
  <c r="FR243" i="9"/>
  <c r="GI237" i="9"/>
  <c r="GI240" i="9"/>
  <c r="FU249" i="9"/>
  <c r="FX249" i="9" s="1"/>
  <c r="FR250" i="9"/>
  <c r="GI247" i="9"/>
  <c r="FU257" i="9"/>
  <c r="FX257" i="9" s="1"/>
  <c r="FU254" i="9"/>
  <c r="FX254" i="9" s="1"/>
  <c r="FU245" i="9"/>
  <c r="FX245" i="9" s="1"/>
  <c r="FU239" i="9"/>
  <c r="FX239" i="9" s="1"/>
  <c r="FR254" i="9"/>
  <c r="GI256" i="9"/>
  <c r="FU255" i="9"/>
  <c r="FX255" i="9" s="1"/>
  <c r="FU250" i="9"/>
  <c r="FX250" i="9" s="1"/>
  <c r="FU237" i="9"/>
  <c r="FX237" i="9" s="1"/>
  <c r="GI271" i="9"/>
  <c r="FG286" i="9"/>
  <c r="FU282" i="9"/>
  <c r="FX282" i="9" s="1"/>
  <c r="FU286" i="9"/>
  <c r="FX286" i="9" s="1"/>
  <c r="FG312" i="9"/>
  <c r="EV311" i="9"/>
  <c r="FU314" i="9"/>
  <c r="FX314" i="9" s="1"/>
  <c r="FU309" i="9"/>
  <c r="FX309" i="9" s="1"/>
  <c r="FU297" i="9"/>
  <c r="FX297" i="9" s="1"/>
  <c r="EV294" i="9"/>
  <c r="FU46" i="9"/>
  <c r="FX46" i="9" s="1"/>
  <c r="EV14" i="9"/>
  <c r="FR42" i="9"/>
  <c r="FR55" i="9"/>
  <c r="FR60" i="9"/>
  <c r="EV60" i="9"/>
  <c r="EV52" i="9"/>
  <c r="EV42" i="9"/>
  <c r="GI40" i="9"/>
  <c r="EV257" i="9"/>
  <c r="EV46" i="9"/>
  <c r="EV263" i="9"/>
  <c r="FG228" i="9"/>
  <c r="FR209" i="9"/>
  <c r="FR224" i="9"/>
  <c r="FR228" i="9"/>
  <c r="FR236" i="9"/>
  <c r="FR244" i="9"/>
  <c r="FR266" i="9"/>
  <c r="FR270" i="9"/>
  <c r="GI16" i="9"/>
  <c r="GI50" i="9"/>
  <c r="GI59" i="9"/>
  <c r="GI60" i="9"/>
  <c r="GI228" i="9"/>
  <c r="GI232" i="9"/>
  <c r="GI242" i="9"/>
  <c r="GI252" i="9"/>
  <c r="GI262" i="9"/>
  <c r="GI266" i="9"/>
  <c r="FG182" i="9"/>
  <c r="FG208" i="9"/>
  <c r="FG215" i="9"/>
  <c r="FG237" i="9"/>
  <c r="FG243" i="9"/>
  <c r="FR182" i="9"/>
  <c r="GI11" i="9"/>
  <c r="GI42" i="9"/>
  <c r="GI46" i="9"/>
  <c r="GI51" i="9"/>
  <c r="GI55" i="9"/>
  <c r="GI89" i="9"/>
  <c r="GI100" i="9"/>
  <c r="GI111" i="9"/>
  <c r="GI138" i="9"/>
  <c r="GI161" i="9"/>
  <c r="GI170" i="9"/>
  <c r="GI236" i="9"/>
  <c r="GI270" i="9"/>
  <c r="GI183" i="9"/>
  <c r="GI218" i="9"/>
  <c r="EV620" i="9"/>
  <c r="FG211" i="9"/>
  <c r="FG266" i="9"/>
  <c r="FR43" i="9"/>
  <c r="FR45" i="9"/>
  <c r="EV255" i="9"/>
  <c r="EV582" i="9"/>
  <c r="EV619" i="9"/>
  <c r="FR579" i="9"/>
  <c r="GI14" i="9"/>
  <c r="GI44" i="9"/>
  <c r="GI49" i="9"/>
  <c r="GI58" i="9"/>
  <c r="FG60" i="9"/>
  <c r="FG100" i="9"/>
  <c r="EO239" i="9"/>
  <c r="EU239" i="9" s="1"/>
  <c r="EV316" i="9"/>
  <c r="EV232" i="9"/>
  <c r="EV256" i="9"/>
  <c r="EV266" i="9"/>
  <c r="EV216" i="9"/>
  <c r="FG223" i="9"/>
  <c r="FG235" i="9"/>
  <c r="FG245" i="9"/>
  <c r="FG249" i="9"/>
  <c r="FG255" i="9"/>
  <c r="FG265" i="9"/>
  <c r="FR12" i="9"/>
  <c r="FR28" i="9"/>
  <c r="FR56" i="9"/>
  <c r="FR90" i="9"/>
  <c r="FR106" i="9"/>
  <c r="FR137" i="9"/>
  <c r="FR168" i="9"/>
  <c r="FR229" i="9"/>
  <c r="FR240" i="9"/>
  <c r="FR261" i="9"/>
  <c r="FR265" i="9"/>
  <c r="GI168" i="9"/>
  <c r="GI208" i="9"/>
  <c r="GI225" i="9"/>
  <c r="GI249" i="9"/>
  <c r="FG227" i="9"/>
  <c r="FG264" i="9"/>
  <c r="FR160" i="9"/>
  <c r="FR210" i="9"/>
  <c r="FR249" i="9"/>
  <c r="FR263" i="9"/>
  <c r="GI141" i="9"/>
  <c r="GI215" i="9"/>
  <c r="GI235" i="9"/>
  <c r="GI253" i="9"/>
  <c r="GI263" i="9"/>
  <c r="FR86" i="9"/>
  <c r="FR223" i="9"/>
  <c r="FR255" i="9"/>
  <c r="FU87" i="9"/>
  <c r="FX87" i="9" s="1"/>
  <c r="FU59" i="9"/>
  <c r="FX59" i="9" s="1"/>
  <c r="FG170" i="9"/>
  <c r="FR162" i="9"/>
  <c r="FR208" i="9"/>
  <c r="FR217" i="9"/>
  <c r="FR225" i="9"/>
  <c r="FR251" i="9"/>
  <c r="FR271" i="9"/>
  <c r="FG56" i="9"/>
  <c r="EV53" i="9"/>
  <c r="FR183" i="9"/>
  <c r="GI54" i="9"/>
  <c r="GI245" i="9"/>
  <c r="FU266" i="9"/>
  <c r="FX266" i="9" s="1"/>
  <c r="FU262" i="9"/>
  <c r="FX262" i="9" s="1"/>
  <c r="FU256" i="9"/>
  <c r="FX256" i="9" s="1"/>
  <c r="FU252" i="9"/>
  <c r="FX252" i="9" s="1"/>
  <c r="FU247" i="9"/>
  <c r="FX247" i="9" s="1"/>
  <c r="FU242" i="9"/>
  <c r="FX242" i="9" s="1"/>
  <c r="FU224" i="9"/>
  <c r="FX224" i="9" s="1"/>
  <c r="FU218" i="9"/>
  <c r="FX218" i="9" s="1"/>
  <c r="FU211" i="9"/>
  <c r="FX211" i="9" s="1"/>
  <c r="FU166" i="9"/>
  <c r="FX166" i="9" s="1"/>
  <c r="FU95" i="9"/>
  <c r="FX95" i="9" s="1"/>
  <c r="EV170" i="9"/>
  <c r="EV247" i="9"/>
  <c r="FG271" i="9"/>
  <c r="FG59" i="9"/>
  <c r="FR48" i="9"/>
  <c r="FR88" i="9"/>
  <c r="FR104" i="9"/>
  <c r="FR141" i="9"/>
  <c r="FR215" i="9"/>
  <c r="FR220" i="9"/>
  <c r="FR227" i="9"/>
  <c r="FR231" i="9"/>
  <c r="FR235" i="9"/>
  <c r="FR245" i="9"/>
  <c r="FR253" i="9"/>
  <c r="FR257" i="9"/>
  <c r="GI43" i="9"/>
  <c r="GI52" i="9"/>
  <c r="GI56" i="9"/>
  <c r="GI101" i="9"/>
  <c r="GI104" i="9"/>
  <c r="FG166" i="9"/>
  <c r="EV252" i="9"/>
  <c r="FG261" i="9"/>
  <c r="FR239" i="9"/>
  <c r="FG168" i="9"/>
  <c r="EV59" i="9"/>
  <c r="FG220" i="9"/>
  <c r="FG257" i="9"/>
  <c r="FG269" i="9"/>
  <c r="GI220" i="9"/>
  <c r="EO249" i="9"/>
  <c r="EU249" i="9" s="1"/>
  <c r="FR577" i="9"/>
  <c r="FG225" i="9"/>
  <c r="FG253" i="9"/>
  <c r="FG263" i="9"/>
  <c r="FG160" i="9"/>
  <c r="EV312" i="9"/>
  <c r="FR675" i="9"/>
  <c r="FG87" i="9"/>
  <c r="FG105" i="9"/>
  <c r="FG209" i="9"/>
  <c r="FG216" i="9"/>
  <c r="GI28" i="9"/>
  <c r="GI48" i="9"/>
  <c r="FG229" i="9"/>
  <c r="EV612" i="9"/>
  <c r="EV577" i="9"/>
  <c r="EV604" i="9"/>
  <c r="EO182" i="9"/>
  <c r="EU182" i="9" s="1"/>
  <c r="FG279" i="9"/>
  <c r="EV296" i="9"/>
  <c r="FR296" i="9"/>
  <c r="FG313" i="9"/>
  <c r="EV570" i="9"/>
  <c r="GI38" i="9"/>
  <c r="FG183" i="9"/>
  <c r="FG218" i="9"/>
  <c r="FG54" i="9"/>
  <c r="EV51" i="9"/>
  <c r="EV183" i="9"/>
  <c r="FG102" i="9"/>
  <c r="EV253" i="9"/>
  <c r="FG210" i="9"/>
  <c r="FG251" i="9"/>
  <c r="EV55" i="9"/>
  <c r="EV103" i="9"/>
  <c r="EV224" i="9"/>
  <c r="EV245" i="9"/>
  <c r="EV254" i="9"/>
  <c r="EV141" i="9"/>
  <c r="GI90" i="9"/>
  <c r="FU100" i="9"/>
  <c r="FX100" i="9" s="1"/>
  <c r="FU86" i="9"/>
  <c r="FX86" i="9" s="1"/>
  <c r="GI255" i="9"/>
  <c r="EV160" i="9"/>
  <c r="EV49" i="9"/>
  <c r="EV90" i="9"/>
  <c r="EV207" i="9"/>
  <c r="EV111" i="9"/>
  <c r="EV217" i="9"/>
  <c r="EV237" i="9"/>
  <c r="FG91" i="9"/>
  <c r="EV226" i="9"/>
  <c r="EV16" i="9"/>
  <c r="EV220" i="9"/>
  <c r="EV225" i="9"/>
  <c r="EV229" i="9"/>
  <c r="GI251" i="9"/>
  <c r="EV227" i="9"/>
  <c r="FG231" i="9"/>
  <c r="EV102" i="9"/>
  <c r="FR89" i="9"/>
  <c r="FR91" i="9"/>
  <c r="EV240" i="9"/>
  <c r="EV265" i="9"/>
  <c r="FR247" i="9"/>
  <c r="FR611" i="9"/>
  <c r="EV617" i="9"/>
  <c r="EV621" i="9"/>
  <c r="EV161" i="9"/>
  <c r="EV244" i="9"/>
  <c r="FR258" i="9"/>
  <c r="FR315" i="9"/>
  <c r="GI214" i="9"/>
  <c r="GI290" i="9"/>
  <c r="EV290" i="9"/>
  <c r="FG423" i="9"/>
  <c r="FG148" i="9"/>
  <c r="FU148" i="9"/>
  <c r="FX148" i="9" s="1"/>
  <c r="FU102" i="9"/>
  <c r="FX102" i="9" s="1"/>
  <c r="FU89" i="9"/>
  <c r="FX89" i="9" s="1"/>
  <c r="FG89" i="9"/>
  <c r="FG141" i="9"/>
  <c r="GI88" i="9"/>
  <c r="GI106" i="9"/>
  <c r="FR211" i="9"/>
  <c r="FU141" i="9"/>
  <c r="FX141" i="9" s="1"/>
  <c r="FU104" i="9"/>
  <c r="FX104" i="9" s="1"/>
  <c r="FU101" i="9"/>
  <c r="FX101" i="9" s="1"/>
  <c r="FU96" i="9"/>
  <c r="FX96" i="9" s="1"/>
  <c r="FU92" i="9"/>
  <c r="FX92" i="9" s="1"/>
  <c r="FU88" i="9"/>
  <c r="FX88" i="9" s="1"/>
  <c r="FR87" i="9"/>
  <c r="FR100" i="9"/>
  <c r="FR102" i="9"/>
  <c r="FG138" i="9"/>
  <c r="GI99" i="9"/>
  <c r="EV568" i="9"/>
  <c r="FG28" i="9"/>
  <c r="FG52" i="9"/>
  <c r="FR148" i="9"/>
  <c r="FR262" i="9"/>
  <c r="FR616" i="9"/>
  <c r="FR620" i="9"/>
  <c r="FG601" i="9"/>
  <c r="FR166" i="9"/>
  <c r="FR226" i="9"/>
  <c r="FR252" i="9"/>
  <c r="FR256" i="9"/>
  <c r="FR286" i="9"/>
  <c r="FG93" i="9"/>
  <c r="FU287" i="9"/>
  <c r="FX287" i="9" s="1"/>
  <c r="FU471" i="9"/>
  <c r="FX471" i="9" s="1"/>
  <c r="EN427" i="9"/>
  <c r="ER427" i="9" s="1"/>
  <c r="EV427" i="9" s="1"/>
  <c r="GI233" i="9"/>
  <c r="GI241" i="9"/>
  <c r="GI279" i="9"/>
  <c r="FG575" i="9"/>
  <c r="GI600" i="9"/>
  <c r="GI680" i="9"/>
  <c r="FR322" i="9"/>
  <c r="FU473" i="9"/>
  <c r="FX473" i="9" s="1"/>
  <c r="EV303" i="9"/>
  <c r="FG181" i="9"/>
  <c r="FR167" i="9"/>
  <c r="FG214" i="9"/>
  <c r="EV259" i="9"/>
  <c r="FG299" i="9"/>
  <c r="FR427" i="9"/>
  <c r="EO581" i="9"/>
  <c r="EU581" i="9" s="1"/>
  <c r="EO314" i="9"/>
  <c r="EU314" i="9" s="1"/>
  <c r="EO601" i="9"/>
  <c r="EU601" i="9" s="1"/>
  <c r="FR682" i="9"/>
  <c r="FG42" i="9"/>
  <c r="EV54" i="9"/>
  <c r="FU60" i="9"/>
  <c r="FX60" i="9" s="1"/>
  <c r="FU14" i="9"/>
  <c r="FX14" i="9" s="1"/>
  <c r="FG50" i="9"/>
  <c r="FG16" i="9"/>
  <c r="FR58" i="9"/>
  <c r="FU42" i="9"/>
  <c r="FX42" i="9" s="1"/>
  <c r="FR51" i="9"/>
  <c r="FG11" i="9"/>
  <c r="FG38" i="9"/>
  <c r="FG45" i="9"/>
  <c r="EV43" i="9"/>
  <c r="EV56" i="9"/>
  <c r="EV26" i="9"/>
  <c r="EV45" i="9"/>
  <c r="FG12" i="9"/>
  <c r="EV28" i="9"/>
  <c r="FG43" i="9"/>
  <c r="FG55" i="9"/>
  <c r="EV92" i="9"/>
  <c r="EV221" i="9"/>
  <c r="EV264" i="9"/>
  <c r="EV289" i="9"/>
  <c r="FG232" i="9"/>
  <c r="FG247" i="9"/>
  <c r="FG284" i="9"/>
  <c r="FG289" i="9"/>
  <c r="FG563" i="9"/>
  <c r="FG568" i="9"/>
  <c r="FG573" i="9"/>
  <c r="FG579" i="9"/>
  <c r="FG586" i="9"/>
  <c r="FR269" i="9"/>
  <c r="FR561" i="9"/>
  <c r="FR565" i="9"/>
  <c r="FG161" i="9"/>
  <c r="FG221" i="9"/>
  <c r="FG226" i="9"/>
  <c r="FG230" i="9"/>
  <c r="FG236" i="9"/>
  <c r="FG239" i="9"/>
  <c r="FG244" i="9"/>
  <c r="FG250" i="9"/>
  <c r="FG254" i="9"/>
  <c r="FG258" i="9"/>
  <c r="FG270" i="9"/>
  <c r="FG690" i="9"/>
  <c r="FR52" i="9"/>
  <c r="FR170" i="9"/>
  <c r="FR218" i="9"/>
  <c r="FR230" i="9"/>
  <c r="FR242" i="9"/>
  <c r="FR264" i="9"/>
  <c r="FR288" i="9"/>
  <c r="FG86" i="9"/>
  <c r="FG90" i="9"/>
  <c r="FG101" i="9"/>
  <c r="FG104" i="9"/>
  <c r="FG217" i="9"/>
  <c r="FG298" i="9"/>
  <c r="FG309" i="9"/>
  <c r="FG314" i="9"/>
  <c r="FG602" i="9"/>
  <c r="FG607" i="9"/>
  <c r="FG612" i="9"/>
  <c r="FG617" i="9"/>
  <c r="FG621" i="9"/>
  <c r="FG672" i="9"/>
  <c r="FG676" i="9"/>
  <c r="FG689" i="9"/>
  <c r="FG88" i="9"/>
  <c r="FG92" i="9"/>
  <c r="FG103" i="9"/>
  <c r="FG106" i="9"/>
  <c r="FG137" i="9"/>
  <c r="FG281" i="9"/>
  <c r="FG285" i="9"/>
  <c r="FG294" i="9"/>
  <c r="FG311" i="9"/>
  <c r="FG319" i="9"/>
  <c r="FG564" i="9"/>
  <c r="FG569" i="9"/>
  <c r="FG576" i="9"/>
  <c r="FG582" i="9"/>
  <c r="FG606" i="9"/>
  <c r="FG611" i="9"/>
  <c r="FG616" i="9"/>
  <c r="FG620" i="9"/>
  <c r="FG627" i="9"/>
  <c r="FG675" i="9"/>
  <c r="FR92" i="9"/>
  <c r="FR101" i="9"/>
  <c r="FR103" i="9"/>
  <c r="FR161" i="9"/>
  <c r="FR275" i="9"/>
  <c r="FR283" i="9"/>
  <c r="FR583" i="9"/>
  <c r="FR601" i="9"/>
  <c r="FR282" i="9"/>
  <c r="FR284" i="9"/>
  <c r="FR310" i="9"/>
  <c r="FR571" i="9"/>
  <c r="FR606" i="9"/>
  <c r="FR627" i="9"/>
  <c r="GI91" i="9"/>
  <c r="GI216" i="9"/>
  <c r="GI221" i="9"/>
  <c r="FR234" i="9"/>
  <c r="FU260" i="9"/>
  <c r="FX260" i="9" s="1"/>
  <c r="GI690" i="9"/>
  <c r="FU248" i="9"/>
  <c r="FX248" i="9" s="1"/>
  <c r="EV268" i="9"/>
  <c r="FG268" i="9"/>
  <c r="FG291" i="9"/>
  <c r="GI93" i="9"/>
  <c r="FR248" i="9"/>
  <c r="EV267" i="9"/>
  <c r="FR267" i="9"/>
  <c r="EV181" i="9"/>
  <c r="FR181" i="9"/>
  <c r="FR222" i="9"/>
  <c r="FR238" i="9"/>
  <c r="FR299" i="9"/>
  <c r="EV613" i="9"/>
  <c r="EV313" i="9"/>
  <c r="EV580" i="9"/>
  <c r="FG585" i="9"/>
  <c r="FG605" i="9"/>
  <c r="FG321" i="9"/>
  <c r="GI322" i="9"/>
  <c r="EV474" i="9"/>
  <c r="EO586" i="9"/>
  <c r="EU586" i="9" s="1"/>
  <c r="FG685" i="9"/>
  <c r="FG165" i="9"/>
  <c r="FR519" i="9"/>
  <c r="EO606" i="9"/>
  <c r="EU606" i="9" s="1"/>
  <c r="GI683" i="9"/>
  <c r="EN601" i="9"/>
  <c r="ER601" i="9" s="1"/>
  <c r="EN208" i="9"/>
  <c r="ER208" i="9" s="1"/>
  <c r="EV40" i="9"/>
  <c r="EV104" i="9"/>
  <c r="FG111" i="9"/>
  <c r="FG256" i="9"/>
  <c r="EV106" i="9"/>
  <c r="EV228" i="9"/>
  <c r="EV602" i="9"/>
  <c r="EV676" i="9"/>
  <c r="EV285" i="9"/>
  <c r="EV578" i="9"/>
  <c r="FG224" i="9"/>
  <c r="EV162" i="9"/>
  <c r="EV210" i="9"/>
  <c r="EV579" i="9"/>
  <c r="EV583" i="9"/>
  <c r="FG242" i="9"/>
  <c r="FG252" i="9"/>
  <c r="FG262" i="9"/>
  <c r="FG275" i="9"/>
  <c r="FG603" i="9"/>
  <c r="FG673" i="9"/>
  <c r="EV231" i="9"/>
  <c r="EV251" i="9"/>
  <c r="EV230" i="9"/>
  <c r="EV298" i="9"/>
  <c r="GI226" i="9"/>
  <c r="GI601" i="9"/>
  <c r="GI250" i="9"/>
  <c r="GI314" i="9"/>
  <c r="GI620" i="9"/>
  <c r="FG94" i="9"/>
  <c r="GI260" i="9"/>
  <c r="EV280" i="9"/>
  <c r="GI280" i="9"/>
  <c r="FR313" i="9"/>
  <c r="FG98" i="9"/>
  <c r="EV97" i="9"/>
  <c r="FG96" i="9"/>
  <c r="EV94" i="9"/>
  <c r="GI95" i="9"/>
  <c r="FG626" i="9"/>
  <c r="EV625" i="9"/>
  <c r="EV98" i="9"/>
  <c r="EV96" i="9"/>
  <c r="EV260" i="9"/>
  <c r="EV317" i="9"/>
  <c r="FR97" i="9"/>
  <c r="FR94" i="9"/>
  <c r="FR33" i="9"/>
  <c r="FU238" i="9"/>
  <c r="FX238" i="9" s="1"/>
  <c r="GI580" i="9"/>
  <c r="FU605" i="9"/>
  <c r="FX605" i="9" s="1"/>
  <c r="FG63" i="9"/>
  <c r="FG136" i="9"/>
  <c r="GI181" i="9"/>
  <c r="EV238" i="9"/>
  <c r="GI299" i="9"/>
  <c r="EV600" i="9"/>
  <c r="GI613" i="9"/>
  <c r="FG624" i="9"/>
  <c r="EV680" i="9"/>
  <c r="GI566" i="9"/>
  <c r="FU472" i="9"/>
  <c r="FX472" i="9" s="1"/>
  <c r="GI473" i="9"/>
  <c r="GI165" i="9"/>
  <c r="FG365" i="9"/>
  <c r="GI423" i="9"/>
  <c r="FR425" i="9"/>
  <c r="FU427" i="9"/>
  <c r="FX427" i="9" s="1"/>
  <c r="FR364" i="9"/>
  <c r="FR365" i="9"/>
  <c r="EV426" i="9"/>
  <c r="FR515" i="9"/>
  <c r="GI518" i="9"/>
  <c r="FR560" i="9"/>
  <c r="FR320" i="9"/>
  <c r="FG323" i="9"/>
  <c r="FR367" i="9"/>
  <c r="FG368" i="9"/>
  <c r="GI471" i="9"/>
  <c r="GI427" i="9"/>
  <c r="FG517" i="9"/>
  <c r="EV519" i="9"/>
  <c r="GI682" i="9"/>
  <c r="FG519" i="9"/>
  <c r="EV560" i="9"/>
  <c r="EO293" i="9"/>
  <c r="EU293" i="9" s="1"/>
  <c r="EN182" i="9"/>
  <c r="ER182" i="9" s="1"/>
  <c r="FU54" i="9"/>
  <c r="FX54" i="9" s="1"/>
  <c r="EV315" i="9"/>
  <c r="EV105" i="9"/>
  <c r="EV250" i="9"/>
  <c r="EV690" i="9"/>
  <c r="EV148" i="9"/>
  <c r="EV286" i="9"/>
  <c r="EV91" i="9"/>
  <c r="EV258" i="9"/>
  <c r="GI166" i="9"/>
  <c r="GI264" i="9"/>
  <c r="GI284" i="9"/>
  <c r="GI611" i="9"/>
  <c r="FG44" i="9"/>
  <c r="GI105" i="9"/>
  <c r="GI223" i="9"/>
  <c r="GI675" i="9"/>
  <c r="GI209" i="9"/>
  <c r="GI230" i="9"/>
  <c r="GI257" i="9"/>
  <c r="GI562" i="9"/>
  <c r="GI572" i="9"/>
  <c r="GI583" i="9"/>
  <c r="GI616" i="9"/>
  <c r="FG97" i="9"/>
  <c r="GI87" i="9"/>
  <c r="GI227" i="9"/>
  <c r="GI229" i="9"/>
  <c r="GI254" i="9"/>
  <c r="GI578" i="9"/>
  <c r="GI231" i="9"/>
  <c r="GI94" i="9"/>
  <c r="FG95" i="9"/>
  <c r="FR95" i="9"/>
  <c r="FR98" i="9"/>
  <c r="GI97" i="9"/>
  <c r="EV93" i="9"/>
  <c r="FR93" i="9"/>
  <c r="FG234" i="9"/>
  <c r="GI268" i="9"/>
  <c r="GI303" i="9"/>
  <c r="FR625" i="9"/>
  <c r="FR260" i="9"/>
  <c r="EV291" i="9"/>
  <c r="GI317" i="9"/>
  <c r="EV234" i="9"/>
  <c r="FR291" i="9"/>
  <c r="FR318" i="9"/>
  <c r="GI291" i="9"/>
  <c r="FG318" i="9"/>
  <c r="EV624" i="9"/>
  <c r="FG260" i="9"/>
  <c r="FR268" i="9"/>
  <c r="FR303" i="9"/>
  <c r="GI626" i="9"/>
  <c r="FG625" i="9"/>
  <c r="GI222" i="9"/>
  <c r="GI287" i="9"/>
  <c r="FG296" i="9"/>
  <c r="GI296" i="9"/>
  <c r="FR570" i="9"/>
  <c r="FG581" i="9"/>
  <c r="GI234" i="9"/>
  <c r="FG280" i="9"/>
  <c r="EV626" i="9"/>
  <c r="FR626" i="9"/>
  <c r="FG317" i="9"/>
  <c r="FR317" i="9"/>
  <c r="FG99" i="9"/>
  <c r="FU167" i="9"/>
  <c r="FX167" i="9" s="1"/>
  <c r="FG241" i="9"/>
  <c r="FU267" i="9"/>
  <c r="FX267" i="9" s="1"/>
  <c r="FR287" i="9"/>
  <c r="FU570" i="9"/>
  <c r="FX570" i="9" s="1"/>
  <c r="FR575" i="9"/>
  <c r="GI575" i="9"/>
  <c r="EV318" i="9"/>
  <c r="GI318" i="9"/>
  <c r="GI33" i="9"/>
  <c r="FU63" i="9"/>
  <c r="FX63" i="9" s="1"/>
  <c r="GI63" i="9"/>
  <c r="FR136" i="9"/>
  <c r="EV222" i="9"/>
  <c r="FG248" i="9"/>
  <c r="GI267" i="9"/>
  <c r="EV287" i="9"/>
  <c r="FR99" i="9"/>
  <c r="EV136" i="9"/>
  <c r="FR241" i="9"/>
  <c r="EV248" i="9"/>
  <c r="GI259" i="9"/>
  <c r="FG287" i="9"/>
  <c r="FR290" i="9"/>
  <c r="GI313" i="9"/>
  <c r="FG570" i="9"/>
  <c r="EV575" i="9"/>
  <c r="FG580" i="9"/>
  <c r="EV585" i="9"/>
  <c r="FG600" i="9"/>
  <c r="EV605" i="9"/>
  <c r="FG613" i="9"/>
  <c r="FG680" i="9"/>
  <c r="FU207" i="9"/>
  <c r="FX207" i="9" s="1"/>
  <c r="FG207" i="9"/>
  <c r="GI321" i="9"/>
  <c r="FU365" i="9"/>
  <c r="FX365" i="9" s="1"/>
  <c r="EV423" i="9"/>
  <c r="GI474" i="9"/>
  <c r="EV515" i="9"/>
  <c r="FU519" i="9"/>
  <c r="FX519" i="9" s="1"/>
  <c r="FG671" i="9"/>
  <c r="FR671" i="9"/>
  <c r="EO518" i="9"/>
  <c r="EU518" i="9" s="1"/>
  <c r="EO215" i="9"/>
  <c r="EU215" i="9" s="1"/>
  <c r="FU683" i="9"/>
  <c r="FX683" i="9" s="1"/>
  <c r="FR684" i="9"/>
  <c r="GI207" i="9"/>
  <c r="FG320" i="9"/>
  <c r="FU320" i="9"/>
  <c r="FX320" i="9" s="1"/>
  <c r="FG367" i="9"/>
  <c r="FU367" i="9"/>
  <c r="FX367" i="9" s="1"/>
  <c r="FG424" i="9"/>
  <c r="GI470" i="9"/>
  <c r="FR516" i="9"/>
  <c r="FU518" i="9"/>
  <c r="FX518" i="9" s="1"/>
  <c r="EO322" i="9"/>
  <c r="EU322" i="9" s="1"/>
  <c r="FR165" i="9"/>
  <c r="GI366" i="9"/>
  <c r="FG426" i="9"/>
  <c r="FG471" i="9"/>
  <c r="FR472" i="9"/>
  <c r="FR517" i="9"/>
  <c r="GI685" i="9"/>
  <c r="FR321" i="9"/>
  <c r="FG322" i="9"/>
  <c r="EV364" i="9"/>
  <c r="FU364" i="9"/>
  <c r="FX364" i="9" s="1"/>
  <c r="GI323" i="9"/>
  <c r="FR474" i="9"/>
  <c r="FU515" i="9"/>
  <c r="FX515" i="9" s="1"/>
  <c r="FG560" i="9"/>
  <c r="EO576" i="9"/>
  <c r="EU576" i="9" s="1"/>
  <c r="FG682" i="9"/>
  <c r="FG364" i="9"/>
  <c r="GI425" i="9"/>
  <c r="GI472" i="9"/>
  <c r="GI515" i="9"/>
  <c r="GI516" i="9"/>
  <c r="GI671" i="9"/>
  <c r="FG683" i="9"/>
  <c r="GI365" i="9"/>
  <c r="EV367" i="9"/>
  <c r="GI368" i="9"/>
  <c r="GI424" i="9"/>
  <c r="GI426" i="9"/>
  <c r="FG472" i="9"/>
  <c r="GI517" i="9"/>
  <c r="FG518" i="9"/>
  <c r="GI519" i="9"/>
  <c r="EO100" i="9"/>
  <c r="EU100" i="9" s="1"/>
  <c r="EO562" i="9"/>
  <c r="EU562" i="9" s="1"/>
  <c r="FG684" i="9"/>
  <c r="EN168" i="9"/>
  <c r="ER168" i="9" s="1"/>
  <c r="EN242" i="9"/>
  <c r="ER242" i="9" s="1"/>
  <c r="FU56" i="9"/>
  <c r="FX56" i="9" s="1"/>
  <c r="FU40" i="9"/>
  <c r="FX40" i="9" s="1"/>
  <c r="FU26" i="9"/>
  <c r="FX26" i="9" s="1"/>
  <c r="FR53" i="9"/>
  <c r="GI217" i="9"/>
  <c r="FG53" i="9"/>
  <c r="GI148" i="9"/>
  <c r="GI309" i="9"/>
  <c r="FR44" i="9"/>
  <c r="FR54" i="9"/>
  <c r="GI244" i="9"/>
  <c r="GI606" i="9"/>
  <c r="GI627" i="9"/>
  <c r="FG51" i="9"/>
  <c r="GI102" i="9"/>
  <c r="GI239" i="9"/>
  <c r="GI258" i="9"/>
  <c r="GI265" i="9"/>
  <c r="GI292" i="9"/>
  <c r="GI567" i="9"/>
  <c r="FR96" i="9"/>
  <c r="FG303" i="9"/>
  <c r="GI625" i="9"/>
  <c r="GI98" i="9"/>
  <c r="GI96" i="9"/>
  <c r="EV95" i="9"/>
  <c r="FR280" i="9"/>
  <c r="FU299" i="9"/>
  <c r="FX299" i="9" s="1"/>
  <c r="FG167" i="9"/>
  <c r="EV214" i="9"/>
  <c r="GI238" i="9"/>
  <c r="FG259" i="9"/>
  <c r="FR259" i="9"/>
  <c r="FG267" i="9"/>
  <c r="EV279" i="9"/>
  <c r="EV299" i="9"/>
  <c r="FG316" i="9"/>
  <c r="GI316" i="9"/>
  <c r="EV566" i="9"/>
  <c r="FR566" i="9"/>
  <c r="GI581" i="9"/>
  <c r="FR585" i="9"/>
  <c r="FR605" i="9"/>
  <c r="FR624" i="9"/>
  <c r="FG33" i="9"/>
  <c r="GI136" i="9"/>
  <c r="FR214" i="9"/>
  <c r="FG222" i="9"/>
  <c r="EV233" i="9"/>
  <c r="GI248" i="9"/>
  <c r="FR279" i="9"/>
  <c r="GI570" i="9"/>
  <c r="FR581" i="9"/>
  <c r="FR63" i="9"/>
  <c r="EV99" i="9"/>
  <c r="GI167" i="9"/>
  <c r="FG233" i="9"/>
  <c r="FR233" i="9"/>
  <c r="FG238" i="9"/>
  <c r="EV241" i="9"/>
  <c r="FG290" i="9"/>
  <c r="FR316" i="9"/>
  <c r="FG566" i="9"/>
  <c r="FR580" i="9"/>
  <c r="FR600" i="9"/>
  <c r="FR613" i="9"/>
  <c r="FR680" i="9"/>
  <c r="GI585" i="9"/>
  <c r="GI605" i="9"/>
  <c r="GI624" i="9"/>
  <c r="FU580" i="9"/>
  <c r="FX580" i="9" s="1"/>
  <c r="FU600" i="9"/>
  <c r="FX600" i="9" s="1"/>
  <c r="FU613" i="9"/>
  <c r="FX613" i="9" s="1"/>
  <c r="FU680" i="9"/>
  <c r="FX680" i="9" s="1"/>
  <c r="FU323" i="9"/>
  <c r="FX323" i="9" s="1"/>
  <c r="FU368" i="9"/>
  <c r="FX368" i="9" s="1"/>
  <c r="EO614" i="9"/>
  <c r="EU614" i="9" s="1"/>
  <c r="EV165" i="9"/>
  <c r="FR207" i="9"/>
  <c r="GI364" i="9"/>
  <c r="GI367" i="9"/>
  <c r="FU423" i="9"/>
  <c r="FX423" i="9" s="1"/>
  <c r="FU424" i="9"/>
  <c r="FX424" i="9" s="1"/>
  <c r="FU426" i="9"/>
  <c r="FX426" i="9" s="1"/>
  <c r="EV470" i="9"/>
  <c r="FR471" i="9"/>
  <c r="EV473" i="9"/>
  <c r="FG515" i="9"/>
  <c r="FG516" i="9"/>
  <c r="FR518" i="9"/>
  <c r="GI560" i="9"/>
  <c r="EO137" i="9"/>
  <c r="EU137" i="9" s="1"/>
  <c r="FU685" i="9"/>
  <c r="FX685" i="9" s="1"/>
  <c r="GI320" i="9"/>
  <c r="EV323" i="9"/>
  <c r="FR323" i="9"/>
  <c r="FG366" i="9"/>
  <c r="FR366" i="9"/>
  <c r="EV368" i="9"/>
  <c r="FR368" i="9"/>
  <c r="FG425" i="9"/>
  <c r="FG470" i="9"/>
  <c r="FR470" i="9"/>
  <c r="FG473" i="9"/>
  <c r="FR473" i="9"/>
  <c r="FG474" i="9"/>
  <c r="FU517" i="9"/>
  <c r="FX517" i="9" s="1"/>
  <c r="FU671" i="9"/>
  <c r="FX671" i="9" s="1"/>
  <c r="EO571" i="9"/>
  <c r="EU571" i="9" s="1"/>
  <c r="FR683" i="9"/>
  <c r="FU165" i="9"/>
  <c r="FX165" i="9" s="1"/>
  <c r="FR423" i="9"/>
  <c r="FR424" i="9"/>
  <c r="FR426" i="9"/>
  <c r="FG427" i="9"/>
  <c r="EO223" i="9"/>
  <c r="EU223" i="9" s="1"/>
  <c r="GI684" i="9"/>
  <c r="EV685" i="9"/>
  <c r="FR685" i="9"/>
  <c r="EO684" i="9"/>
  <c r="EU684" i="9" s="1"/>
  <c r="FG26" i="9"/>
  <c r="FG46" i="9"/>
  <c r="FG49" i="9"/>
  <c r="FR26" i="9"/>
  <c r="FR46" i="9"/>
  <c r="FR59" i="9"/>
  <c r="FU12" i="9"/>
  <c r="FX12" i="9" s="1"/>
  <c r="FG14" i="9"/>
  <c r="FR40" i="9"/>
  <c r="FR49" i="9"/>
  <c r="EV50" i="9"/>
  <c r="FG58" i="9"/>
  <c r="FR10" i="9"/>
  <c r="FR16" i="9"/>
  <c r="FR50" i="9"/>
  <c r="GI12" i="9"/>
  <c r="FU55" i="9"/>
  <c r="FX55" i="9" s="1"/>
  <c r="FR11" i="9"/>
  <c r="FU45" i="9"/>
  <c r="FX45" i="9" s="1"/>
  <c r="FU28" i="9"/>
  <c r="FX28" i="9" s="1"/>
  <c r="FU11" i="9"/>
  <c r="FX11" i="9" s="1"/>
  <c r="FU50" i="9"/>
  <c r="FX50" i="9" s="1"/>
  <c r="FG48" i="9"/>
  <c r="FU53" i="9"/>
  <c r="FX53" i="9" s="1"/>
  <c r="GI57" i="9"/>
  <c r="EV44" i="9"/>
  <c r="GI26" i="9"/>
  <c r="FU58" i="9"/>
  <c r="FX58" i="9" s="1"/>
  <c r="FU38" i="9"/>
  <c r="FX38" i="9" s="1"/>
  <c r="FU16" i="9"/>
  <c r="FX16" i="9" s="1"/>
  <c r="GI47" i="9"/>
  <c r="FU52" i="9"/>
  <c r="FX52" i="9" s="1"/>
  <c r="FU49" i="9"/>
  <c r="FX49" i="9" s="1"/>
  <c r="FU44" i="9"/>
  <c r="FX44" i="9" s="1"/>
  <c r="EV33" i="9"/>
  <c r="FG47" i="9"/>
  <c r="FR47" i="9"/>
  <c r="FG57" i="9"/>
  <c r="GI45" i="9"/>
  <c r="EV47" i="9"/>
  <c r="EV57" i="9"/>
  <c r="FR57" i="9"/>
  <c r="EO48" i="9"/>
  <c r="EU48" i="9" s="1"/>
  <c r="EV518" i="9" l="1"/>
  <c r="A13" i="9"/>
  <c r="EV12" i="9"/>
  <c r="BG58" i="9"/>
  <c r="BG64" i="9"/>
  <c r="BG77" i="9"/>
  <c r="AJ561" i="9"/>
  <c r="AJ319" i="9" s="1"/>
  <c r="AK561" i="9"/>
  <c r="AK319" i="9" s="1"/>
  <c r="BG105" i="9"/>
  <c r="AK627" i="9"/>
  <c r="AJ627" i="9"/>
  <c r="AK87" i="9"/>
  <c r="AJ281" i="9"/>
  <c r="AJ87" i="9" s="1"/>
  <c r="BG33" i="9"/>
  <c r="EV673" i="9"/>
  <c r="EV89" i="9"/>
  <c r="EV283" i="9"/>
  <c r="EV271" i="9"/>
  <c r="EV684" i="9"/>
  <c r="EV322" i="9"/>
  <c r="BG304" i="9"/>
  <c r="CA682" i="9"/>
  <c r="BG682" i="9"/>
  <c r="BG269" i="9"/>
  <c r="BG671" i="9"/>
  <c r="BD627" i="9"/>
  <c r="BG261" i="9"/>
  <c r="BE627" i="9"/>
  <c r="BG73" i="9"/>
  <c r="AJ10" i="9"/>
  <c r="AK10" i="9"/>
  <c r="BG75" i="9"/>
  <c r="BG71" i="9"/>
  <c r="EV167" i="9"/>
  <c r="BG327" i="9"/>
  <c r="EO38" i="9"/>
  <c r="EU38" i="9" s="1"/>
  <c r="EO34" i="9"/>
  <c r="EU34" i="9" s="1"/>
  <c r="EN38" i="9"/>
  <c r="ER38" i="9" s="1"/>
  <c r="EN478" i="9"/>
  <c r="ER478" i="9" s="1"/>
  <c r="AL425" i="9"/>
  <c r="AM425" i="9" s="1"/>
  <c r="EN297" i="9"/>
  <c r="ER297" i="9" s="1"/>
  <c r="AL516" i="9"/>
  <c r="EO517" i="9"/>
  <c r="EU517" i="9" s="1"/>
  <c r="AL683" i="9"/>
  <c r="AM683" i="9" s="1"/>
  <c r="EO425" i="9"/>
  <c r="EU425" i="9" s="1"/>
  <c r="AL472" i="9"/>
  <c r="AM472" i="9" s="1"/>
  <c r="EO672" i="9"/>
  <c r="EU672" i="9" s="1"/>
  <c r="EO366" i="9"/>
  <c r="EU366" i="9" s="1"/>
  <c r="EO282" i="9"/>
  <c r="EU282" i="9" s="1"/>
  <c r="EO472" i="9"/>
  <c r="EU472" i="9" s="1"/>
  <c r="EO236" i="9"/>
  <c r="EU236" i="9" s="1"/>
  <c r="EN11" i="9"/>
  <c r="ER11" i="9" s="1"/>
  <c r="AL166" i="9"/>
  <c r="AM166" i="9" s="1"/>
  <c r="AL517" i="9"/>
  <c r="AM517" i="9" s="1"/>
  <c r="EO516" i="9"/>
  <c r="EU516" i="9" s="1"/>
  <c r="EV601" i="9"/>
  <c r="EV182" i="9"/>
  <c r="AL601" i="9"/>
  <c r="AM601" i="9" s="1"/>
  <c r="EN425" i="9"/>
  <c r="ER425" i="9" s="1"/>
  <c r="EN321" i="9"/>
  <c r="ER321" i="9" s="1"/>
  <c r="AL314" i="9"/>
  <c r="AM314" i="9" s="1"/>
  <c r="EN314" i="9"/>
  <c r="ER314" i="9" s="1"/>
  <c r="EV314" i="9" s="1"/>
  <c r="AL586" i="9"/>
  <c r="AM586" i="9" s="1"/>
  <c r="EN586" i="9"/>
  <c r="ER586" i="9" s="1"/>
  <c r="EV586" i="9" s="1"/>
  <c r="EN471" i="9"/>
  <c r="ER471" i="9" s="1"/>
  <c r="EN472" i="9"/>
  <c r="ER472" i="9" s="1"/>
  <c r="AL182" i="9"/>
  <c r="AM182" i="9" s="1"/>
  <c r="AL581" i="9"/>
  <c r="AM581" i="9" s="1"/>
  <c r="EN581" i="9"/>
  <c r="ER581" i="9" s="1"/>
  <c r="EV581" i="9" s="1"/>
  <c r="AL606" i="9"/>
  <c r="AM606" i="9" s="1"/>
  <c r="EN606" i="9"/>
  <c r="ER606" i="9" s="1"/>
  <c r="EV606" i="9" s="1"/>
  <c r="EN683" i="9"/>
  <c r="ER683" i="9" s="1"/>
  <c r="EO270" i="9"/>
  <c r="EU270" i="9" s="1"/>
  <c r="AL293" i="9"/>
  <c r="AM293" i="9" s="1"/>
  <c r="EN293" i="9"/>
  <c r="ER293" i="9" s="1"/>
  <c r="EV293" i="9" s="1"/>
  <c r="AL239" i="9"/>
  <c r="AM239" i="9" s="1"/>
  <c r="EN239" i="9"/>
  <c r="ER239" i="9" s="1"/>
  <c r="EV239" i="9" s="1"/>
  <c r="AL366" i="9"/>
  <c r="AM366" i="9" s="1"/>
  <c r="EN366" i="9"/>
  <c r="ER366" i="9" s="1"/>
  <c r="EN516" i="9"/>
  <c r="ER516" i="9" s="1"/>
  <c r="EN517" i="9"/>
  <c r="ER517" i="9" s="1"/>
  <c r="AL562" i="9"/>
  <c r="AM562" i="9" s="1"/>
  <c r="EN562" i="9"/>
  <c r="ER562" i="9" s="1"/>
  <c r="EV562" i="9" s="1"/>
  <c r="EO262" i="9"/>
  <c r="EU262" i="9" s="1"/>
  <c r="EO321" i="9"/>
  <c r="EU321" i="9" s="1"/>
  <c r="AL321" i="9"/>
  <c r="AL576" i="9"/>
  <c r="AM576" i="9" s="1"/>
  <c r="EN576" i="9"/>
  <c r="ER576" i="9" s="1"/>
  <c r="EV576" i="9" s="1"/>
  <c r="EO683" i="9"/>
  <c r="EU683" i="9" s="1"/>
  <c r="AL288" i="9"/>
  <c r="AM288" i="9" s="1"/>
  <c r="EO288" i="9"/>
  <c r="EU288" i="9" s="1"/>
  <c r="EV288" i="9" s="1"/>
  <c r="AL215" i="9"/>
  <c r="AM215" i="9" s="1"/>
  <c r="EN215" i="9"/>
  <c r="ER215" i="9" s="1"/>
  <c r="EV215" i="9" s="1"/>
  <c r="AL100" i="9"/>
  <c r="AM100" i="9" s="1"/>
  <c r="EN100" i="9"/>
  <c r="ER100" i="9" s="1"/>
  <c r="EV100" i="9" s="1"/>
  <c r="AL262" i="9"/>
  <c r="AM262" i="9" s="1"/>
  <c r="EN262" i="9"/>
  <c r="ER262" i="9" s="1"/>
  <c r="AL137" i="9"/>
  <c r="AM137" i="9" s="1"/>
  <c r="EN137" i="9"/>
  <c r="ER137" i="9" s="1"/>
  <c r="EV137" i="9" s="1"/>
  <c r="AL168" i="9"/>
  <c r="AM168" i="9" s="1"/>
  <c r="EO168" i="9"/>
  <c r="EU168" i="9" s="1"/>
  <c r="EV168" i="9" s="1"/>
  <c r="AL567" i="9"/>
  <c r="AM567" i="9" s="1"/>
  <c r="EN567" i="9"/>
  <c r="ER567" i="9" s="1"/>
  <c r="EV567" i="9" s="1"/>
  <c r="AL236" i="9"/>
  <c r="AM236" i="9" s="1"/>
  <c r="EN236" i="9"/>
  <c r="ER236" i="9" s="1"/>
  <c r="AL282" i="9"/>
  <c r="AM282" i="9" s="1"/>
  <c r="EN282" i="9"/>
  <c r="ER282" i="9" s="1"/>
  <c r="AL614" i="9"/>
  <c r="AM614" i="9" s="1"/>
  <c r="EN614" i="9"/>
  <c r="ER614" i="9" s="1"/>
  <c r="EV614" i="9" s="1"/>
  <c r="AL297" i="9"/>
  <c r="AM297" i="9" s="1"/>
  <c r="EO297" i="9"/>
  <c r="EU297" i="9" s="1"/>
  <c r="AL242" i="9"/>
  <c r="AM242" i="9" s="1"/>
  <c r="EO242" i="9"/>
  <c r="EU242" i="9" s="1"/>
  <c r="EV242" i="9" s="1"/>
  <c r="AL249" i="9"/>
  <c r="AM249" i="9" s="1"/>
  <c r="EN249" i="9"/>
  <c r="ER249" i="9" s="1"/>
  <c r="EV249" i="9" s="1"/>
  <c r="AL88" i="9"/>
  <c r="AM88" i="9" s="1"/>
  <c r="EN88" i="9"/>
  <c r="ER88" i="9" s="1"/>
  <c r="AL571" i="9"/>
  <c r="AM571" i="9" s="1"/>
  <c r="EN571" i="9"/>
  <c r="ER571" i="9" s="1"/>
  <c r="EV571" i="9" s="1"/>
  <c r="EO88" i="9"/>
  <c r="EU88" i="9" s="1"/>
  <c r="EO304" i="9"/>
  <c r="EU304" i="9" s="1"/>
  <c r="EO309" i="9"/>
  <c r="EU309" i="9" s="1"/>
  <c r="EO523" i="9"/>
  <c r="EU523" i="9" s="1"/>
  <c r="AL672" i="9"/>
  <c r="AM672" i="9" s="1"/>
  <c r="EN672" i="9"/>
  <c r="ER672" i="9" s="1"/>
  <c r="AM223" i="9"/>
  <c r="EN223" i="9"/>
  <c r="ER223" i="9" s="1"/>
  <c r="EV223" i="9" s="1"/>
  <c r="AL309" i="9"/>
  <c r="AM309" i="9" s="1"/>
  <c r="EN309" i="9"/>
  <c r="ER309" i="9" s="1"/>
  <c r="AL270" i="9"/>
  <c r="AM270" i="9" s="1"/>
  <c r="EN270" i="9"/>
  <c r="ER270" i="9" s="1"/>
  <c r="AL208" i="9"/>
  <c r="AM208" i="9" s="1"/>
  <c r="EO208" i="9"/>
  <c r="EU208" i="9" s="1"/>
  <c r="EV208" i="9" s="1"/>
  <c r="AL38" i="9"/>
  <c r="AL58" i="9"/>
  <c r="AM58" i="9" s="1"/>
  <c r="EO58" i="9"/>
  <c r="EU58" i="9" s="1"/>
  <c r="EV58" i="9" s="1"/>
  <c r="AL48" i="9"/>
  <c r="AM48" i="9" s="1"/>
  <c r="EN48" i="9"/>
  <c r="ER48" i="9" s="1"/>
  <c r="EV48" i="9" s="1"/>
  <c r="EO11" i="9"/>
  <c r="EU11" i="9" s="1"/>
  <c r="AL11" i="9"/>
  <c r="A14" i="9" l="1"/>
  <c r="GN14" i="9" s="1"/>
  <c r="B14" i="9" s="1"/>
  <c r="GN13" i="9"/>
  <c r="B13" i="9" s="1"/>
  <c r="BE319" i="9"/>
  <c r="BE86" i="9" s="1"/>
  <c r="BG29" i="9"/>
  <c r="BG23" i="9"/>
  <c r="BG69" i="9"/>
  <c r="AK86" i="9"/>
  <c r="BG46" i="9"/>
  <c r="BG44" i="9"/>
  <c r="BG21" i="9"/>
  <c r="BG281" i="9"/>
  <c r="BF627" i="9"/>
  <c r="BG627" i="9" s="1"/>
  <c r="BD319" i="9"/>
  <c r="BG561" i="9"/>
  <c r="EO292" i="9"/>
  <c r="EU292" i="9" s="1"/>
  <c r="EV38" i="9"/>
  <c r="EN34" i="9"/>
  <c r="ER34" i="9" s="1"/>
  <c r="EV34" i="9" s="1"/>
  <c r="AL34" i="9"/>
  <c r="AM34" i="9" s="1"/>
  <c r="EN431" i="9"/>
  <c r="ER431" i="9" s="1"/>
  <c r="EN523" i="9"/>
  <c r="ER523" i="9" s="1"/>
  <c r="EV523" i="9" s="1"/>
  <c r="AL523" i="9"/>
  <c r="AM523" i="9" s="1"/>
  <c r="EV297" i="9"/>
  <c r="EO261" i="9"/>
  <c r="EU261" i="9" s="1"/>
  <c r="EO235" i="9"/>
  <c r="EU235" i="9" s="1"/>
  <c r="EN292" i="9"/>
  <c r="ER292" i="9" s="1"/>
  <c r="EV11" i="9"/>
  <c r="EV236" i="9"/>
  <c r="EV672" i="9"/>
  <c r="EV425" i="9"/>
  <c r="EO281" i="9"/>
  <c r="EU281" i="9" s="1"/>
  <c r="EV516" i="9"/>
  <c r="EN682" i="9"/>
  <c r="ER682" i="9" s="1"/>
  <c r="EO269" i="9"/>
  <c r="EU269" i="9" s="1"/>
  <c r="EO561" i="9"/>
  <c r="EU561" i="9" s="1"/>
  <c r="EV282" i="9"/>
  <c r="EV366" i="9"/>
  <c r="EV517" i="9"/>
  <c r="EV472" i="9"/>
  <c r="EN10" i="9"/>
  <c r="ER10" i="9" s="1"/>
  <c r="AL10" i="9"/>
  <c r="EV270" i="9"/>
  <c r="EV321" i="9"/>
  <c r="EV262" i="9"/>
  <c r="AL292" i="9"/>
  <c r="AM292" i="9" s="1"/>
  <c r="EV309" i="9"/>
  <c r="EV683" i="9"/>
  <c r="EO682" i="9"/>
  <c r="EU682" i="9" s="1"/>
  <c r="AL682" i="9"/>
  <c r="AM682" i="9" s="1"/>
  <c r="AL269" i="9"/>
  <c r="AM269" i="9" s="1"/>
  <c r="EN269" i="9"/>
  <c r="ER269" i="9" s="1"/>
  <c r="EN671" i="9"/>
  <c r="ER671" i="9" s="1"/>
  <c r="AL671" i="9"/>
  <c r="AM671" i="9" s="1"/>
  <c r="EO671" i="9"/>
  <c r="EU671" i="9" s="1"/>
  <c r="AL261" i="9"/>
  <c r="AM261" i="9" s="1"/>
  <c r="EN261" i="9"/>
  <c r="ER261" i="9" s="1"/>
  <c r="AL304" i="9"/>
  <c r="AM304" i="9" s="1"/>
  <c r="EN304" i="9"/>
  <c r="ER304" i="9" s="1"/>
  <c r="EV304" i="9" s="1"/>
  <c r="EV88" i="9"/>
  <c r="AL281" i="9"/>
  <c r="AM281" i="9" s="1"/>
  <c r="EN281" i="9"/>
  <c r="ER281" i="9" s="1"/>
  <c r="AL561" i="9"/>
  <c r="AM561" i="9" s="1"/>
  <c r="EN561" i="9"/>
  <c r="ER561" i="9" s="1"/>
  <c r="AL235" i="9"/>
  <c r="AM235" i="9" s="1"/>
  <c r="EN235" i="9"/>
  <c r="ER235" i="9" s="1"/>
  <c r="EO10" i="9"/>
  <c r="EU10" i="9" s="1"/>
  <c r="A15" i="9" l="1"/>
  <c r="A16" i="9" s="1"/>
  <c r="EV292" i="9"/>
  <c r="BG48" i="9"/>
  <c r="BG67" i="9"/>
  <c r="AJ86" i="9"/>
  <c r="BG27" i="9"/>
  <c r="BF319" i="9"/>
  <c r="BG87" i="9"/>
  <c r="EN424" i="9"/>
  <c r="ER424" i="9" s="1"/>
  <c r="EV10" i="9"/>
  <c r="EV235" i="9"/>
  <c r="EV261" i="9"/>
  <c r="EV269" i="9"/>
  <c r="EV682" i="9"/>
  <c r="EV281" i="9"/>
  <c r="EV561" i="9"/>
  <c r="EO87" i="9"/>
  <c r="EU87" i="9" s="1"/>
  <c r="AL87" i="9"/>
  <c r="AM87" i="9" s="1"/>
  <c r="EV671" i="9"/>
  <c r="EN87" i="9"/>
  <c r="ER87" i="9" s="1"/>
  <c r="EO627" i="9"/>
  <c r="EU627" i="9" s="1"/>
  <c r="EN627" i="9"/>
  <c r="ER627" i="9" s="1"/>
  <c r="AL627" i="9"/>
  <c r="AM627" i="9" s="1"/>
  <c r="GN15" i="9" l="1"/>
  <c r="B15" i="9" s="1"/>
  <c r="A17" i="9"/>
  <c r="GN16" i="9"/>
  <c r="B16" i="9" s="1"/>
  <c r="BG243" i="9"/>
  <c r="EN372" i="9"/>
  <c r="ER372" i="9" s="1"/>
  <c r="EO431" i="9"/>
  <c r="EU431" i="9" s="1"/>
  <c r="EV431" i="9" s="1"/>
  <c r="AL431" i="9"/>
  <c r="AM431" i="9" s="1"/>
  <c r="EV87" i="9"/>
  <c r="EV627" i="9"/>
  <c r="A18" i="9" l="1"/>
  <c r="GN17" i="9"/>
  <c r="B17" i="9" s="1"/>
  <c r="BG19" i="9"/>
  <c r="BG242" i="9"/>
  <c r="EN365" i="9"/>
  <c r="ER365" i="9" s="1"/>
  <c r="EO424" i="9"/>
  <c r="EU424" i="9" s="1"/>
  <c r="EV424" i="9" s="1"/>
  <c r="AL424" i="9"/>
  <c r="A19" i="9" l="1"/>
  <c r="GN18" i="9"/>
  <c r="B18" i="9" s="1"/>
  <c r="EO372" i="9"/>
  <c r="EU372" i="9" s="1"/>
  <c r="EV372" i="9" s="1"/>
  <c r="AL372" i="9"/>
  <c r="AM372" i="9" s="1"/>
  <c r="EN327" i="9"/>
  <c r="ER327" i="9" s="1"/>
  <c r="A20" i="9" l="1"/>
  <c r="GN19" i="9"/>
  <c r="B19" i="9" s="1"/>
  <c r="BG238" i="9"/>
  <c r="EN320" i="9"/>
  <c r="ER320" i="9" s="1"/>
  <c r="EO365" i="9"/>
  <c r="EU365" i="9" s="1"/>
  <c r="EV365" i="9" s="1"/>
  <c r="AL365" i="9"/>
  <c r="A21" i="9" l="1"/>
  <c r="GN20" i="9"/>
  <c r="B20" i="9" s="1"/>
  <c r="EN319" i="9"/>
  <c r="ER319" i="9" s="1"/>
  <c r="EO327" i="9"/>
  <c r="EU327" i="9" s="1"/>
  <c r="EV327" i="9" s="1"/>
  <c r="AL327" i="9"/>
  <c r="AM327" i="9" s="1"/>
  <c r="A22" i="9" l="1"/>
  <c r="GN21" i="9"/>
  <c r="B21" i="9" s="1"/>
  <c r="EO320" i="9"/>
  <c r="EU320" i="9" s="1"/>
  <c r="EV320" i="9" s="1"/>
  <c r="AL320" i="9"/>
  <c r="EN86" i="9"/>
  <c r="ER86" i="9" s="1"/>
  <c r="A23" i="9" l="1"/>
  <c r="GN22" i="9"/>
  <c r="B22" i="9" s="1"/>
  <c r="A24" i="9" l="1"/>
  <c r="GN23" i="9"/>
  <c r="B23" i="9" s="1"/>
  <c r="A25" i="9" l="1"/>
  <c r="GN24" i="9"/>
  <c r="B24" i="9" s="1"/>
  <c r="A26" i="9" l="1"/>
  <c r="GN25" i="9"/>
  <c r="B25" i="9" s="1"/>
  <c r="A27" i="9" l="1"/>
  <c r="GN26" i="9"/>
  <c r="B26" i="9" s="1"/>
  <c r="BG237" i="9"/>
  <c r="A28" i="9" l="1"/>
  <c r="GN27" i="9"/>
  <c r="B27" i="9" s="1"/>
  <c r="BG236" i="9"/>
  <c r="A29" i="9" l="1"/>
  <c r="GN28" i="9"/>
  <c r="B28" i="9" s="1"/>
  <c r="GN29" i="9" l="1"/>
  <c r="B29" i="9" s="1"/>
  <c r="A30" i="9"/>
  <c r="A31" i="9" l="1"/>
  <c r="GN30" i="9"/>
  <c r="B30" i="9" s="1"/>
  <c r="A32" i="9" l="1"/>
  <c r="GN31" i="9"/>
  <c r="B31" i="9" s="1"/>
  <c r="A33" i="9" l="1"/>
  <c r="GN32" i="9"/>
  <c r="B32" i="9" s="1"/>
  <c r="A34" i="9" l="1"/>
  <c r="GN33" i="9"/>
  <c r="B33" i="9" s="1"/>
  <c r="A35" i="9" l="1"/>
  <c r="GN34" i="9"/>
  <c r="B34" i="9" s="1"/>
  <c r="A36" i="9" l="1"/>
  <c r="GN35" i="9"/>
  <c r="B35" i="9" s="1"/>
  <c r="A37" i="9" l="1"/>
  <c r="GN36" i="9"/>
  <c r="B36" i="9" s="1"/>
  <c r="BZ6" i="9"/>
  <c r="CA68" i="9" l="1"/>
  <c r="CA44" i="9"/>
  <c r="CA46" i="9"/>
  <c r="CA26" i="9"/>
  <c r="CA30" i="9"/>
  <c r="CA373" i="9"/>
  <c r="CA660" i="9"/>
  <c r="CA413" i="9"/>
  <c r="CA649" i="9"/>
  <c r="CA648" i="9"/>
  <c r="CA237" i="9"/>
  <c r="CA236" i="9"/>
  <c r="CA32" i="9"/>
  <c r="CA35" i="9"/>
  <c r="CA34" i="9"/>
  <c r="CA25" i="9"/>
  <c r="CA28" i="9"/>
  <c r="CA21" i="9"/>
  <c r="A38" i="9"/>
  <c r="GN37" i="9"/>
  <c r="B37" i="9" s="1"/>
  <c r="CA405" i="9"/>
  <c r="CA215" i="9"/>
  <c r="CA216" i="9"/>
  <c r="CA173" i="9"/>
  <c r="CA243" i="9"/>
  <c r="CA240" i="9"/>
  <c r="CA239" i="9"/>
  <c r="CA164" i="9"/>
  <c r="CA242" i="9"/>
  <c r="CA81" i="9"/>
  <c r="CA79" i="9"/>
  <c r="CA80" i="9"/>
  <c r="CA77" i="9"/>
  <c r="CA78" i="9"/>
  <c r="CA75" i="9"/>
  <c r="CA76" i="9"/>
  <c r="CA71" i="9"/>
  <c r="CA72" i="9"/>
  <c r="CA67" i="9"/>
  <c r="CA70" i="9"/>
  <c r="CA65" i="9"/>
  <c r="CA66" i="9"/>
  <c r="CA59" i="9"/>
  <c r="CA58" i="9"/>
  <c r="CA652" i="9"/>
  <c r="CA607" i="9"/>
  <c r="CA497" i="9"/>
  <c r="CA346" i="9"/>
  <c r="CA249" i="9"/>
  <c r="CA632" i="9"/>
  <c r="CA586" i="9"/>
  <c r="CA678" i="9"/>
  <c r="CA679" i="9"/>
  <c r="CA676" i="9"/>
  <c r="CA677" i="9"/>
  <c r="CA674" i="9"/>
  <c r="CA675" i="9"/>
  <c r="CA673" i="9"/>
  <c r="CA672" i="9"/>
  <c r="CA651" i="9"/>
  <c r="CA659" i="9"/>
  <c r="CA630" i="9"/>
  <c r="CA606" i="9"/>
  <c r="CA629" i="9"/>
  <c r="CA628" i="9"/>
  <c r="CA583" i="9"/>
  <c r="CA601" i="9"/>
  <c r="CA575" i="9"/>
  <c r="CA582" i="9"/>
  <c r="CA581" i="9"/>
  <c r="CA573" i="9"/>
  <c r="CA574" i="9"/>
  <c r="CA569" i="9"/>
  <c r="CA572" i="9"/>
  <c r="CA571" i="9"/>
  <c r="CA568" i="9"/>
  <c r="CA567" i="9"/>
  <c r="CA523" i="9"/>
  <c r="CA481" i="9"/>
  <c r="CA479" i="9"/>
  <c r="CA478" i="9"/>
  <c r="CA476" i="9"/>
  <c r="CA475" i="9"/>
  <c r="CA431" i="9"/>
  <c r="CA370" i="9"/>
  <c r="CA369" i="9"/>
  <c r="CA325" i="9"/>
  <c r="CA324" i="9"/>
  <c r="CA376" i="9"/>
  <c r="CA372" i="9"/>
  <c r="CA330" i="9"/>
  <c r="CA328" i="9"/>
  <c r="CA327" i="9"/>
  <c r="CA311" i="9"/>
  <c r="CA312" i="9"/>
  <c r="CA307" i="9"/>
  <c r="CA310" i="9"/>
  <c r="CA309" i="9"/>
  <c r="CA306" i="9"/>
  <c r="CA305" i="9"/>
  <c r="CA304" i="9"/>
  <c r="CA286" i="9"/>
  <c r="CA294" i="9"/>
  <c r="CA293" i="9"/>
  <c r="CA292" i="9"/>
  <c r="CA284" i="9"/>
  <c r="CA285" i="9"/>
  <c r="CA274" i="9"/>
  <c r="CA283" i="9"/>
  <c r="CA282" i="9"/>
  <c r="CA281" i="9"/>
  <c r="CA272" i="9"/>
  <c r="CA273" i="9"/>
  <c r="CA266" i="9"/>
  <c r="CA271" i="9"/>
  <c r="CA270" i="9"/>
  <c r="CA269" i="9"/>
  <c r="CA264" i="9"/>
  <c r="CA265" i="9"/>
  <c r="CA211" i="9"/>
  <c r="CA263" i="9"/>
  <c r="CA262" i="9"/>
  <c r="CA261" i="9"/>
  <c r="CA212" i="9"/>
  <c r="CA210" i="9"/>
  <c r="CA213" i="9"/>
  <c r="CA208" i="9"/>
  <c r="CA182" i="9"/>
  <c r="CA175" i="9"/>
  <c r="CA174" i="9"/>
  <c r="CA177" i="9"/>
  <c r="CA179" i="9"/>
  <c r="CA176" i="9"/>
  <c r="CA180" i="9"/>
  <c r="CA178" i="9"/>
  <c r="CA172" i="9"/>
  <c r="CA171" i="9"/>
  <c r="CA163" i="9"/>
  <c r="CA170" i="9"/>
  <c r="CA168" i="9"/>
  <c r="CA161" i="9"/>
  <c r="CA162" i="9"/>
  <c r="CA159" i="9"/>
  <c r="CA160" i="9"/>
  <c r="CA157" i="9"/>
  <c r="CA158" i="9"/>
  <c r="CA155" i="9"/>
  <c r="CA156" i="9"/>
  <c r="CA153" i="9"/>
  <c r="CA154" i="9"/>
  <c r="CA151" i="9"/>
  <c r="CA152" i="9"/>
  <c r="CA149" i="9"/>
  <c r="CA150" i="9"/>
  <c r="CA147" i="9"/>
  <c r="CA148" i="9"/>
  <c r="CA145" i="9"/>
  <c r="CA146" i="9"/>
  <c r="CA143" i="9"/>
  <c r="CA144" i="9"/>
  <c r="CA141" i="9"/>
  <c r="CA142" i="9"/>
  <c r="CA139" i="9"/>
  <c r="CA140" i="9"/>
  <c r="CA123" i="9"/>
  <c r="CA138" i="9"/>
  <c r="CA137" i="9"/>
  <c r="CA115" i="9"/>
  <c r="CA119" i="9"/>
  <c r="CA114" i="9"/>
  <c r="CA113" i="9"/>
  <c r="CA112" i="9"/>
  <c r="CA118" i="9"/>
  <c r="CA117" i="9"/>
  <c r="CA116" i="9"/>
  <c r="CA120" i="9"/>
  <c r="CA122" i="9"/>
  <c r="CA121" i="9"/>
  <c r="CA110" i="9"/>
  <c r="CA111" i="9"/>
  <c r="CA108" i="9"/>
  <c r="CA109" i="9"/>
  <c r="CA106" i="9"/>
  <c r="CA107" i="9"/>
  <c r="CA104" i="9"/>
  <c r="CA105" i="9"/>
  <c r="CA102" i="9"/>
  <c r="CA103" i="9"/>
  <c r="CA74" i="9"/>
  <c r="CA101" i="9"/>
  <c r="CA100" i="9"/>
  <c r="CA73" i="9"/>
  <c r="CA64" i="9"/>
  <c r="CA54" i="9"/>
  <c r="CA55" i="9"/>
  <c r="CA52" i="9"/>
  <c r="CA53" i="9"/>
  <c r="CA50" i="9"/>
  <c r="CA51" i="9"/>
  <c r="CA49" i="9"/>
  <c r="CA48" i="9"/>
  <c r="CA41" i="9"/>
  <c r="CA43" i="9"/>
  <c r="CA87" i="9"/>
  <c r="CA627" i="9"/>
  <c r="CA235" i="9"/>
  <c r="CA561" i="9"/>
  <c r="CA671" i="9"/>
  <c r="CA223" i="9"/>
  <c r="CA549" i="9"/>
  <c r="CA459" i="9"/>
  <c r="CA224" i="9"/>
  <c r="CA353" i="9"/>
  <c r="CA614" i="9"/>
  <c r="CA412" i="9"/>
  <c r="CA504" i="9"/>
  <c r="CA250" i="9"/>
  <c r="CA11" i="9"/>
  <c r="CA10" i="9"/>
  <c r="CA496" i="9"/>
  <c r="CA541" i="9"/>
  <c r="CA38" i="9"/>
  <c r="CA16" i="9"/>
  <c r="CA345" i="9"/>
  <c r="CA424" i="9"/>
  <c r="CA12" i="9"/>
  <c r="CA451" i="9"/>
  <c r="CA86" i="9"/>
  <c r="CA471" i="9"/>
  <c r="CA320" i="9"/>
  <c r="CA42" i="9"/>
  <c r="CA39" i="9"/>
  <c r="CA404" i="9"/>
  <c r="CA40" i="9"/>
  <c r="CA319" i="9"/>
  <c r="CA516" i="9"/>
  <c r="CA365" i="9"/>
  <c r="BG345" i="9"/>
  <c r="BG451" i="9"/>
  <c r="BG496" i="9"/>
  <c r="A39" i="9" l="1"/>
  <c r="GN38" i="9"/>
  <c r="B38" i="9" s="1"/>
  <c r="BG322" i="9"/>
  <c r="BG404" i="9"/>
  <c r="BG516" i="9"/>
  <c r="BG541" i="9"/>
  <c r="BG424" i="9"/>
  <c r="BG365" i="9"/>
  <c r="BG320" i="9"/>
  <c r="BG319" i="9"/>
  <c r="BG321" i="9"/>
  <c r="BG471" i="9"/>
  <c r="A40" i="9" l="1"/>
  <c r="GN39" i="9"/>
  <c r="B39" i="9" s="1"/>
  <c r="BG223" i="9"/>
  <c r="A41" i="9" l="1"/>
  <c r="GN40" i="9"/>
  <c r="B40" i="9" s="1"/>
  <c r="BG222" i="9"/>
  <c r="AM33" i="9"/>
  <c r="AM39" i="9"/>
  <c r="AM40" i="9"/>
  <c r="AM345" i="9"/>
  <c r="A42" i="9" l="1"/>
  <c r="GN41" i="9"/>
  <c r="B41" i="9" s="1"/>
  <c r="AM424" i="9"/>
  <c r="AM541" i="9"/>
  <c r="AM451" i="9"/>
  <c r="AM516" i="9"/>
  <c r="AM496" i="9"/>
  <c r="AM322" i="9"/>
  <c r="AM365" i="9"/>
  <c r="AM321" i="9"/>
  <c r="AM42" i="9"/>
  <c r="AM404" i="9"/>
  <c r="AM38" i="9"/>
  <c r="AM320" i="9"/>
  <c r="AM346" i="9"/>
  <c r="A43" i="9" l="1"/>
  <c r="GN42" i="9"/>
  <c r="B42" i="9" s="1"/>
  <c r="A44" i="9" l="1"/>
  <c r="GN43" i="9"/>
  <c r="B43" i="9" s="1"/>
  <c r="A45" i="9" l="1"/>
  <c r="GN44" i="9"/>
  <c r="B44" i="9" s="1"/>
  <c r="A46" i="9" l="1"/>
  <c r="GN45" i="9"/>
  <c r="B45" i="9" s="1"/>
  <c r="A47" i="9" l="1"/>
  <c r="GN46" i="9"/>
  <c r="B46" i="9" s="1"/>
  <c r="BG216" i="9"/>
  <c r="GN47" i="9" l="1"/>
  <c r="B47" i="9" s="1"/>
  <c r="A48" i="9"/>
  <c r="BG214" i="9"/>
  <c r="A49" i="9" l="1"/>
  <c r="GN48" i="9"/>
  <c r="B48" i="9" s="1"/>
  <c r="A50" i="9" l="1"/>
  <c r="GN49" i="9"/>
  <c r="B49" i="9" s="1"/>
  <c r="A51" i="9" l="1"/>
  <c r="GN50" i="9"/>
  <c r="B50" i="9" s="1"/>
  <c r="BD208" i="9"/>
  <c r="BD87" i="9" s="1"/>
  <c r="A52" i="9" l="1"/>
  <c r="GN51" i="9"/>
  <c r="B51" i="9" s="1"/>
  <c r="BF208" i="9"/>
  <c r="BD86" i="9"/>
  <c r="A53" i="9" l="1"/>
  <c r="GN52" i="9"/>
  <c r="B52" i="9" s="1"/>
  <c r="BF86" i="9"/>
  <c r="BG86" i="9" s="1"/>
  <c r="BG209" i="9"/>
  <c r="A54" i="9" l="1"/>
  <c r="GN53" i="9"/>
  <c r="B53" i="9" s="1"/>
  <c r="BG208" i="9"/>
  <c r="A55" i="9" l="1"/>
  <c r="GN54" i="9"/>
  <c r="B54" i="9" s="1"/>
  <c r="BE10" i="9"/>
  <c r="A56" i="9" l="1"/>
  <c r="GN55" i="9"/>
  <c r="B55" i="9" s="1"/>
  <c r="A57" i="9" l="1"/>
  <c r="GN56" i="9"/>
  <c r="B56" i="9" s="1"/>
  <c r="A58" i="9" l="1"/>
  <c r="GN57" i="9"/>
  <c r="B57" i="9" s="1"/>
  <c r="A59" i="9" l="1"/>
  <c r="GN58" i="9"/>
  <c r="B58" i="9" s="1"/>
  <c r="A60" i="9" l="1"/>
  <c r="GN59" i="9"/>
  <c r="B59" i="9" s="1"/>
  <c r="A61" i="9" l="1"/>
  <c r="GN60" i="9"/>
  <c r="B60" i="9" s="1"/>
  <c r="GN61" i="9" l="1"/>
  <c r="B61" i="9" s="1"/>
  <c r="A62" i="9"/>
  <c r="A63" i="9" l="1"/>
  <c r="GN62" i="9"/>
  <c r="B62" i="9" s="1"/>
  <c r="A64" i="9" l="1"/>
  <c r="GN63" i="9"/>
  <c r="B63" i="9" s="1"/>
  <c r="A65" i="9" l="1"/>
  <c r="GN64" i="9"/>
  <c r="B64" i="9" s="1"/>
  <c r="A66" i="9" l="1"/>
  <c r="GN65" i="9"/>
  <c r="B65" i="9" s="1"/>
  <c r="A67" i="9" l="1"/>
  <c r="GN66" i="9"/>
  <c r="B66" i="9" s="1"/>
  <c r="A68" i="9" l="1"/>
  <c r="GN67" i="9"/>
  <c r="B67" i="9" s="1"/>
  <c r="A69" i="9" l="1"/>
  <c r="GN68" i="9"/>
  <c r="B68" i="9" s="1"/>
  <c r="A70" i="9" l="1"/>
  <c r="GN69" i="9"/>
  <c r="B69" i="9" s="1"/>
  <c r="A71" i="9" l="1"/>
  <c r="GN70" i="9"/>
  <c r="B70" i="9" s="1"/>
  <c r="A72" i="9" l="1"/>
  <c r="GN71" i="9"/>
  <c r="B71" i="9" s="1"/>
  <c r="A73" i="9" l="1"/>
  <c r="GN72" i="9"/>
  <c r="B72" i="9" s="1"/>
  <c r="A74" i="9" l="1"/>
  <c r="GN73" i="9"/>
  <c r="B73" i="9" s="1"/>
  <c r="A75" i="9" l="1"/>
  <c r="GN74" i="9"/>
  <c r="B74" i="9" s="1"/>
  <c r="A76" i="9" l="1"/>
  <c r="GN75" i="9"/>
  <c r="B75" i="9" s="1"/>
  <c r="A77" i="9" l="1"/>
  <c r="GN76" i="9"/>
  <c r="B76" i="9" s="1"/>
  <c r="A78" i="9" l="1"/>
  <c r="GN77" i="9"/>
  <c r="B77" i="9" s="1"/>
  <c r="A79" i="9" l="1"/>
  <c r="GN78" i="9"/>
  <c r="B78" i="9" s="1"/>
  <c r="A80" i="9" l="1"/>
  <c r="GN79" i="9"/>
  <c r="B79" i="9" s="1"/>
  <c r="A81" i="9" l="1"/>
  <c r="GN80" i="9"/>
  <c r="B80" i="9" s="1"/>
  <c r="A82" i="9" l="1"/>
  <c r="GN81" i="9"/>
  <c r="B81" i="9" s="1"/>
  <c r="A83" i="9" l="1"/>
  <c r="GN82" i="9"/>
  <c r="B82" i="9" s="1"/>
  <c r="A84" i="9" l="1"/>
  <c r="GN83" i="9"/>
  <c r="B83" i="9" s="1"/>
  <c r="BG181" i="9"/>
  <c r="A85" i="9" l="1"/>
  <c r="GN84" i="9"/>
  <c r="B84" i="9" s="1"/>
  <c r="GN85" i="9" l="1"/>
  <c r="B85" i="9" s="1"/>
  <c r="BG180" i="9" l="1"/>
  <c r="BG179" i="9" l="1"/>
  <c r="BG178" i="9" l="1"/>
  <c r="BG177" i="9" l="1"/>
  <c r="BG175" i="9" l="1"/>
  <c r="BG174" i="9" l="1"/>
  <c r="BG173" i="9" l="1"/>
  <c r="BG170" i="9" l="1"/>
  <c r="BG169" i="9" l="1"/>
  <c r="BG168" i="9" l="1"/>
  <c r="BG166" i="9" l="1"/>
  <c r="BG165" i="9" l="1"/>
  <c r="BG164" i="9" l="1"/>
  <c r="BG162" i="9" l="1"/>
  <c r="BG160" i="9" l="1"/>
  <c r="BG159" i="9" l="1"/>
  <c r="BG155" i="9" l="1"/>
  <c r="BG154" i="9" l="1"/>
  <c r="BG153" i="9" l="1"/>
  <c r="BG151" i="9" l="1"/>
  <c r="BG150" i="9" l="1"/>
  <c r="BG149" i="9" l="1"/>
  <c r="BG147" i="9" l="1"/>
  <c r="BG146" i="9" l="1"/>
  <c r="BG145" i="9" l="1"/>
  <c r="BG84" i="9" l="1"/>
  <c r="BG83" i="9" l="1"/>
  <c r="BG82" i="9" l="1"/>
  <c r="BG81" i="9" l="1"/>
  <c r="BG80" i="9" l="1"/>
  <c r="BG78" i="9" l="1"/>
  <c r="BG76" i="9" l="1"/>
  <c r="BG74" i="9" l="1"/>
  <c r="BG72" i="9" l="1"/>
  <c r="BG70" i="9" l="1"/>
  <c r="BG68" i="9" l="1"/>
  <c r="BG66" i="9" l="1"/>
  <c r="BG65" i="9" l="1"/>
  <c r="BG63" i="9" l="1"/>
  <c r="BG59" i="9" l="1"/>
  <c r="BG47" i="9" l="1"/>
  <c r="BG45" i="9" l="1"/>
  <c r="BG43" i="9" l="1"/>
  <c r="BG42" i="9" l="1"/>
  <c r="BG41" i="9" l="1"/>
  <c r="BG40" i="9" l="1"/>
  <c r="BG39" i="9" l="1"/>
  <c r="BG38" i="9" l="1"/>
  <c r="BG37" i="9" l="1"/>
  <c r="BG36" i="9" l="1"/>
  <c r="BG35" i="9" l="1"/>
  <c r="BG34" i="9" l="1"/>
  <c r="BG32" i="9" l="1"/>
  <c r="BG31" i="9" l="1"/>
  <c r="BG30" i="9" l="1"/>
  <c r="BG28" i="9" l="1"/>
  <c r="BG26" i="9" l="1"/>
  <c r="BG24" i="9" l="1"/>
  <c r="BG22" i="9" l="1"/>
  <c r="BG20" i="9" l="1"/>
  <c r="BD10" i="9" l="1"/>
  <c r="BF10" i="9" s="1"/>
  <c r="BG18" i="9"/>
  <c r="BG17" i="9" l="1"/>
  <c r="BG16" i="9" l="1"/>
  <c r="BG15" i="9" l="1"/>
  <c r="BG14" i="9" l="1"/>
  <c r="BG13" i="9" l="1"/>
  <c r="BG12" i="9" l="1"/>
  <c r="BG11" i="9" l="1"/>
  <c r="BG10" i="9" l="1"/>
  <c r="BF6" i="9" l="1"/>
  <c r="BG235" i="9" s="1"/>
  <c r="AL478" i="9" l="1"/>
  <c r="AM478" i="9" s="1"/>
  <c r="EO478" i="9"/>
  <c r="EU478" i="9" s="1"/>
  <c r="EV478" i="9" s="1"/>
  <c r="EO471" i="9"/>
  <c r="EU471" i="9" s="1"/>
  <c r="EV471" i="9" s="1"/>
  <c r="AL319" i="9" l="1"/>
  <c r="AM319" i="9" s="1"/>
  <c r="AL471" i="9"/>
  <c r="AM471" i="9" s="1"/>
  <c r="EO319" i="9" l="1"/>
  <c r="EU319" i="9" s="1"/>
  <c r="EV319" i="9" s="1"/>
  <c r="EO86" i="9" l="1"/>
  <c r="EU86" i="9" s="1"/>
  <c r="EV86" i="9" s="1"/>
  <c r="AL86" i="9"/>
  <c r="AM86" i="9" l="1"/>
  <c r="AL6" i="9" l="1"/>
  <c r="DO671" i="9"/>
  <c r="AM12" i="9" l="1"/>
  <c r="AM11" i="9"/>
  <c r="AM73" i="9"/>
  <c r="AM26" i="9"/>
  <c r="AM67" i="9"/>
  <c r="AM64" i="9"/>
  <c r="AM10" i="9"/>
  <c r="A86" i="9" l="1"/>
  <c r="A87" i="9" l="1"/>
  <c r="GN86" i="9"/>
  <c r="B86" i="9" s="1"/>
  <c r="GN87" i="9" l="1"/>
  <c r="B87" i="9" s="1"/>
  <c r="A88" i="9"/>
  <c r="GN88" i="9" l="1"/>
  <c r="B88" i="9" s="1"/>
  <c r="A89" i="9"/>
  <c r="A90" i="9" l="1"/>
  <c r="GN89" i="9"/>
  <c r="B89" i="9" s="1"/>
  <c r="GN90" i="9" l="1"/>
  <c r="B90" i="9" s="1"/>
  <c r="A91" i="9"/>
  <c r="GN91" i="9" l="1"/>
  <c r="B91" i="9" s="1"/>
  <c r="A92" i="9"/>
  <c r="GN92" i="9" l="1"/>
  <c r="B92" i="9" s="1"/>
  <c r="A93" i="9"/>
  <c r="A94" i="9" l="1"/>
  <c r="GN93" i="9"/>
  <c r="B93" i="9" s="1"/>
  <c r="A95" i="9" l="1"/>
  <c r="GN94" i="9"/>
  <c r="B94" i="9" s="1"/>
  <c r="A96" i="9" l="1"/>
  <c r="GN95" i="9"/>
  <c r="B95" i="9" s="1"/>
  <c r="GN96" i="9" l="1"/>
  <c r="B96" i="9" s="1"/>
  <c r="A97" i="9"/>
  <c r="A98" i="9" l="1"/>
  <c r="GN97" i="9"/>
  <c r="B97" i="9" s="1"/>
  <c r="A99" i="9" l="1"/>
  <c r="GN98" i="9"/>
  <c r="B98" i="9" s="1"/>
  <c r="GN99" i="9" l="1"/>
  <c r="B99" i="9" s="1"/>
  <c r="A100" i="9"/>
  <c r="A101" i="9" l="1"/>
  <c r="GN100" i="9"/>
  <c r="B100" i="9" s="1"/>
  <c r="A102" i="9" l="1"/>
  <c r="GN101" i="9"/>
  <c r="B101" i="9" s="1"/>
  <c r="GN102" i="9" l="1"/>
  <c r="B102" i="9" s="1"/>
  <c r="A103" i="9"/>
  <c r="GN103" i="9" l="1"/>
  <c r="B103" i="9" s="1"/>
  <c r="A104" i="9"/>
  <c r="GN104" i="9" l="1"/>
  <c r="B104" i="9" s="1"/>
  <c r="A105" i="9"/>
  <c r="GN105" i="9" l="1"/>
  <c r="B105" i="9" s="1"/>
  <c r="A106" i="9"/>
  <c r="A107" i="9" l="1"/>
  <c r="GN106" i="9"/>
  <c r="B106" i="9" s="1"/>
  <c r="GN107" i="9" l="1"/>
  <c r="B107" i="9" s="1"/>
  <c r="A108" i="9"/>
  <c r="GN108" i="9" l="1"/>
  <c r="B108" i="9" s="1"/>
  <c r="A109" i="9"/>
  <c r="GN109" i="9" l="1"/>
  <c r="B109" i="9" s="1"/>
  <c r="A110" i="9"/>
  <c r="GN110" i="9" l="1"/>
  <c r="B110" i="9" s="1"/>
  <c r="A111" i="9"/>
  <c r="GN111" i="9" l="1"/>
  <c r="B111" i="9" s="1"/>
  <c r="A135" i="9" l="1"/>
  <c r="A112" i="9" l="1"/>
  <c r="GN135" i="9"/>
  <c r="B135" i="9" s="1"/>
  <c r="A136" i="9"/>
  <c r="GN112" i="9" l="1"/>
  <c r="B112" i="9" s="1"/>
  <c r="A113" i="9"/>
  <c r="GN136" i="9"/>
  <c r="B136" i="9" s="1"/>
  <c r="A137" i="9"/>
  <c r="GN113" i="9" l="1"/>
  <c r="B113" i="9" s="1"/>
  <c r="A114" i="9"/>
  <c r="GN137" i="9"/>
  <c r="B137" i="9" s="1"/>
  <c r="A138" i="9"/>
  <c r="GN114" i="9" l="1"/>
  <c r="B114" i="9" s="1"/>
  <c r="A115" i="9"/>
  <c r="GN138" i="9"/>
  <c r="B138" i="9" s="1"/>
  <c r="A139" i="9"/>
  <c r="GN115" i="9" l="1"/>
  <c r="B115" i="9" s="1"/>
  <c r="A116" i="9"/>
  <c r="GN139" i="9"/>
  <c r="B139" i="9" s="1"/>
  <c r="A140" i="9"/>
  <c r="A117" i="9" l="1"/>
  <c r="GN116" i="9"/>
  <c r="B116" i="9" s="1"/>
  <c r="GN140" i="9"/>
  <c r="B140" i="9" s="1"/>
  <c r="A141" i="9"/>
  <c r="GN117" i="9" l="1"/>
  <c r="B117" i="9" s="1"/>
  <c r="A118" i="9"/>
  <c r="GN141" i="9"/>
  <c r="B141" i="9" s="1"/>
  <c r="A142" i="9"/>
  <c r="GN118" i="9" l="1"/>
  <c r="B118" i="9" s="1"/>
  <c r="A119" i="9"/>
  <c r="GN142" i="9"/>
  <c r="B142" i="9" s="1"/>
  <c r="A143" i="9"/>
  <c r="GN119" i="9" l="1"/>
  <c r="B119" i="9" s="1"/>
  <c r="A120" i="9"/>
  <c r="GN143" i="9"/>
  <c r="B143" i="9" s="1"/>
  <c r="A144" i="9"/>
  <c r="GN120" i="9" l="1"/>
  <c r="B120" i="9" s="1"/>
  <c r="A121" i="9"/>
  <c r="GN144" i="9"/>
  <c r="B144" i="9" s="1"/>
  <c r="A145" i="9"/>
  <c r="GN121" i="9" l="1"/>
  <c r="B121" i="9" s="1"/>
  <c r="A122" i="9"/>
  <c r="GN145" i="9"/>
  <c r="B145" i="9" s="1"/>
  <c r="A146" i="9"/>
  <c r="GN122" i="9" l="1"/>
  <c r="B122" i="9" s="1"/>
  <c r="A123" i="9"/>
  <c r="GN146" i="9"/>
  <c r="B146" i="9" s="1"/>
  <c r="A147" i="9"/>
  <c r="GN123" i="9" l="1"/>
  <c r="B123" i="9" s="1"/>
  <c r="A124" i="9"/>
  <c r="GN147" i="9"/>
  <c r="B147" i="9" s="1"/>
  <c r="A148" i="9"/>
  <c r="GN124" i="9" l="1"/>
  <c r="B124" i="9" s="1"/>
  <c r="A125" i="9"/>
  <c r="GN148" i="9"/>
  <c r="B148" i="9" s="1"/>
  <c r="A149" i="9"/>
  <c r="GN125" i="9" l="1"/>
  <c r="B125" i="9" s="1"/>
  <c r="A126" i="9"/>
  <c r="GN149" i="9"/>
  <c r="B149" i="9" s="1"/>
  <c r="A150" i="9"/>
  <c r="GN126" i="9" l="1"/>
  <c r="B126" i="9" s="1"/>
  <c r="A127" i="9"/>
  <c r="GN150" i="9"/>
  <c r="B150" i="9" s="1"/>
  <c r="A151" i="9"/>
  <c r="GN127" i="9" l="1"/>
  <c r="B127" i="9" s="1"/>
  <c r="A128" i="9"/>
  <c r="GN151" i="9"/>
  <c r="B151" i="9" s="1"/>
  <c r="A152" i="9"/>
  <c r="A129" i="9" l="1"/>
  <c r="GN128" i="9"/>
  <c r="B128" i="9" s="1"/>
  <c r="GN152" i="9"/>
  <c r="B152" i="9" s="1"/>
  <c r="A153" i="9"/>
  <c r="A130" i="9" l="1"/>
  <c r="GN130" i="9" s="1"/>
  <c r="B130" i="9" s="1"/>
  <c r="GN129" i="9"/>
  <c r="B129" i="9" s="1"/>
  <c r="GN153" i="9"/>
  <c r="B153" i="9" s="1"/>
  <c r="A154" i="9"/>
  <c r="GN154" i="9" l="1"/>
  <c r="B154" i="9" s="1"/>
  <c r="A155" i="9"/>
  <c r="GN155" i="9" l="1"/>
  <c r="B155" i="9" s="1"/>
  <c r="A156" i="9"/>
  <c r="GN156" i="9" l="1"/>
  <c r="B156" i="9" s="1"/>
  <c r="A157" i="9"/>
  <c r="GN157" i="9" l="1"/>
  <c r="B157" i="9" s="1"/>
  <c r="A158" i="9"/>
  <c r="GN158" i="9" l="1"/>
  <c r="B158" i="9" s="1"/>
  <c r="A159" i="9"/>
  <c r="GN159" i="9" l="1"/>
  <c r="B159" i="9" s="1"/>
  <c r="A160" i="9"/>
  <c r="GN160" i="9" l="1"/>
  <c r="B160" i="9" s="1"/>
  <c r="A161" i="9"/>
  <c r="GN161" i="9" l="1"/>
  <c r="B161" i="9" s="1"/>
  <c r="A162" i="9"/>
  <c r="GN162" i="9" l="1"/>
  <c r="B162" i="9" s="1"/>
  <c r="A163" i="9"/>
  <c r="GN163" i="9" l="1"/>
  <c r="B163" i="9" s="1"/>
  <c r="A164" i="9"/>
  <c r="GN164" i="9" l="1"/>
  <c r="B164" i="9" s="1"/>
  <c r="A165" i="9"/>
  <c r="GN165" i="9" l="1"/>
  <c r="B165" i="9" s="1"/>
  <c r="A166" i="9"/>
  <c r="GN166" i="9" l="1"/>
  <c r="B166" i="9" s="1"/>
  <c r="A167" i="9"/>
  <c r="GN167" i="9" l="1"/>
  <c r="B167" i="9" s="1"/>
  <c r="A168" i="9"/>
  <c r="GN168" i="9" l="1"/>
  <c r="B168" i="9" s="1"/>
  <c r="A169" i="9"/>
  <c r="GN169" i="9" l="1"/>
  <c r="B169" i="9" s="1"/>
  <c r="A170" i="9"/>
  <c r="GN170" i="9" l="1"/>
  <c r="B170" i="9" s="1"/>
  <c r="A171" i="9"/>
  <c r="GN171" i="9" l="1"/>
  <c r="B171" i="9" s="1"/>
  <c r="A172" i="9"/>
  <c r="GN172" i="9" l="1"/>
  <c r="B172" i="9" s="1"/>
  <c r="A173" i="9"/>
  <c r="GN173" i="9" l="1"/>
  <c r="B173" i="9" s="1"/>
  <c r="A174" i="9"/>
  <c r="GN174" i="9" l="1"/>
  <c r="B174" i="9" s="1"/>
  <c r="A175" i="9"/>
  <c r="GN175" i="9" l="1"/>
  <c r="B175" i="9" s="1"/>
  <c r="A176" i="9"/>
  <c r="GN176" i="9" l="1"/>
  <c r="B176" i="9" s="1"/>
  <c r="A177" i="9"/>
  <c r="GN177" i="9" l="1"/>
  <c r="B177" i="9" s="1"/>
  <c r="A178" i="9"/>
  <c r="GN178" i="9" l="1"/>
  <c r="B178" i="9" s="1"/>
  <c r="A179" i="9"/>
  <c r="GN179" i="9" l="1"/>
  <c r="B179" i="9" s="1"/>
  <c r="A180" i="9"/>
  <c r="GN180" i="9" l="1"/>
  <c r="B180" i="9" s="1"/>
  <c r="A181" i="9" l="1"/>
  <c r="A182" i="9" l="1"/>
  <c r="GN181" i="9"/>
  <c r="B181" i="9" s="1"/>
  <c r="GN182" i="9" l="1"/>
  <c r="B182" i="9" s="1"/>
  <c r="A183" i="9"/>
  <c r="GN183" i="9" l="1"/>
  <c r="B183" i="9" s="1"/>
  <c r="A184" i="9"/>
  <c r="GN184" i="9" l="1"/>
  <c r="B184" i="9" s="1"/>
  <c r="A185" i="9"/>
  <c r="GN185" i="9" l="1"/>
  <c r="B185" i="9" s="1"/>
  <c r="A186" i="9"/>
  <c r="GN186" i="9" l="1"/>
  <c r="B186" i="9" s="1"/>
  <c r="A187" i="9"/>
  <c r="GN187" i="9" l="1"/>
  <c r="B187" i="9" s="1"/>
  <c r="A188" i="9"/>
  <c r="GN188" i="9" l="1"/>
  <c r="B188" i="9" s="1"/>
  <c r="A189" i="9"/>
  <c r="GN189" i="9" l="1"/>
  <c r="B189" i="9" s="1"/>
  <c r="A190" i="9"/>
  <c r="GN190" i="9" l="1"/>
  <c r="B190" i="9" s="1"/>
  <c r="A191" i="9"/>
  <c r="GN191" i="9" l="1"/>
  <c r="B191" i="9" s="1"/>
  <c r="A192" i="9"/>
  <c r="A193" i="9" l="1"/>
  <c r="GN192" i="9"/>
  <c r="B192" i="9" s="1"/>
  <c r="GN193" i="9" l="1"/>
  <c r="B193" i="9" s="1"/>
  <c r="A194" i="9"/>
  <c r="GN194" i="9" l="1"/>
  <c r="B194" i="9" s="1"/>
  <c r="A195" i="9"/>
  <c r="GN195" i="9" l="1"/>
  <c r="B195" i="9" s="1"/>
  <c r="A196" i="9"/>
  <c r="GN196" i="9" l="1"/>
  <c r="B196" i="9" s="1"/>
  <c r="A197" i="9"/>
  <c r="GN197" i="9" l="1"/>
  <c r="B197" i="9" s="1"/>
  <c r="A198" i="9"/>
  <c r="A199" i="9" l="1"/>
  <c r="GN198" i="9"/>
  <c r="B198" i="9" s="1"/>
  <c r="GN199" i="9" l="1"/>
  <c r="B199" i="9" s="1"/>
  <c r="A200" i="9"/>
  <c r="GN200" i="9" l="1"/>
  <c r="B200" i="9" s="1"/>
  <c r="A201" i="9"/>
  <c r="GN201" i="9" l="1"/>
  <c r="B201" i="9" s="1"/>
  <c r="A202" i="9"/>
  <c r="GN202" i="9" l="1"/>
  <c r="B202" i="9" s="1"/>
  <c r="A203" i="9"/>
  <c r="GN203" i="9" l="1"/>
  <c r="B203" i="9" s="1"/>
  <c r="A204" i="9"/>
  <c r="GN204" i="9" l="1"/>
  <c r="B204" i="9" s="1"/>
  <c r="A205" i="9" l="1"/>
  <c r="GN205" i="9" l="1"/>
  <c r="B205" i="9" s="1"/>
  <c r="A206" i="9"/>
  <c r="GN206" i="9" l="1"/>
  <c r="B206" i="9" s="1"/>
  <c r="A207" i="9"/>
  <c r="GN207" i="9" l="1"/>
  <c r="B207" i="9" s="1"/>
  <c r="A208" i="9"/>
  <c r="GN208" i="9" l="1"/>
  <c r="B208" i="9" s="1"/>
  <c r="A209" i="9"/>
  <c r="GN209" i="9" l="1"/>
  <c r="B209" i="9" s="1"/>
  <c r="A210" i="9"/>
  <c r="GN210" i="9" l="1"/>
  <c r="B210" i="9" s="1"/>
  <c r="A211" i="9"/>
  <c r="A212" i="9" l="1"/>
  <c r="GN211" i="9"/>
  <c r="B211" i="9" s="1"/>
  <c r="A213" i="9" l="1"/>
  <c r="GN212" i="9"/>
  <c r="B212" i="9" s="1"/>
  <c r="A214" i="9" l="1"/>
  <c r="GN213" i="9"/>
  <c r="B213" i="9" s="1"/>
  <c r="A215" i="9" l="1"/>
  <c r="GN214" i="9"/>
  <c r="B214" i="9" s="1"/>
  <c r="A216" i="9" l="1"/>
  <c r="GN215" i="9"/>
  <c r="B215" i="9" s="1"/>
  <c r="A217" i="9" l="1"/>
  <c r="GN216" i="9"/>
  <c r="B216" i="9" s="1"/>
  <c r="A218" i="9" l="1"/>
  <c r="GN217" i="9"/>
  <c r="B217" i="9" s="1"/>
  <c r="A219" i="9" l="1"/>
  <c r="GN218" i="9"/>
  <c r="B218" i="9" s="1"/>
  <c r="A220" i="9" l="1"/>
  <c r="GN219" i="9"/>
  <c r="B219" i="9" s="1"/>
  <c r="A221" i="9" l="1"/>
  <c r="GN220" i="9"/>
  <c r="B220" i="9" s="1"/>
  <c r="A222" i="9" l="1"/>
  <c r="GN221" i="9"/>
  <c r="B221" i="9" s="1"/>
  <c r="A223" i="9" l="1"/>
  <c r="GN222" i="9"/>
  <c r="B222" i="9" s="1"/>
  <c r="A224" i="9" l="1"/>
  <c r="GN223" i="9"/>
  <c r="B223" i="9" s="1"/>
  <c r="A225" i="9" l="1"/>
  <c r="GN224" i="9"/>
  <c r="B224" i="9" s="1"/>
  <c r="A226" i="9" l="1"/>
  <c r="GN225" i="9"/>
  <c r="B225" i="9" s="1"/>
  <c r="A227" i="9" l="1"/>
  <c r="GN226" i="9"/>
  <c r="B226" i="9" s="1"/>
  <c r="A228" i="9" l="1"/>
  <c r="GN227" i="9"/>
  <c r="B227" i="9" s="1"/>
  <c r="A229" i="9" l="1"/>
  <c r="GN228" i="9"/>
  <c r="B228" i="9" s="1"/>
  <c r="A230" i="9" l="1"/>
  <c r="GN229" i="9"/>
  <c r="B229" i="9" s="1"/>
  <c r="A231" i="9" l="1"/>
  <c r="GN230" i="9"/>
  <c r="B230" i="9" s="1"/>
  <c r="A232" i="9" l="1"/>
  <c r="GN231" i="9"/>
  <c r="B231" i="9" s="1"/>
  <c r="A233" i="9" l="1"/>
  <c r="GN232" i="9"/>
  <c r="B232" i="9" s="1"/>
  <c r="A234" i="9" l="1"/>
  <c r="GN233" i="9"/>
  <c r="B233" i="9" s="1"/>
  <c r="A235" i="9" l="1"/>
  <c r="GN234" i="9"/>
  <c r="B234" i="9" s="1"/>
  <c r="A236" i="9" l="1"/>
  <c r="GN235" i="9"/>
  <c r="B235" i="9" s="1"/>
  <c r="GN236" i="9" l="1"/>
  <c r="B236" i="9" s="1"/>
  <c r="A237" i="9"/>
  <c r="GN237" i="9" l="1"/>
  <c r="B237" i="9" s="1"/>
  <c r="A238" i="9" l="1"/>
  <c r="A239" i="9" l="1"/>
  <c r="GN238" i="9"/>
  <c r="B238" i="9" s="1"/>
  <c r="A240" i="9" l="1"/>
  <c r="GN239" i="9"/>
  <c r="B239" i="9" s="1"/>
  <c r="A241" i="9" l="1"/>
  <c r="GN240" i="9"/>
  <c r="B240" i="9" s="1"/>
  <c r="A242" i="9" l="1"/>
  <c r="GN241" i="9"/>
  <c r="B241" i="9" s="1"/>
  <c r="GN242" i="9" l="1"/>
  <c r="B242" i="9" s="1"/>
  <c r="A243" i="9"/>
  <c r="A244" i="9" l="1"/>
  <c r="GN243" i="9"/>
  <c r="B243" i="9" s="1"/>
  <c r="A245" i="9" l="1"/>
  <c r="GN244" i="9"/>
  <c r="B244" i="9" s="1"/>
  <c r="GN245" i="9" l="1"/>
  <c r="B245" i="9" s="1"/>
  <c r="A246" i="9"/>
  <c r="A247" i="9" l="1"/>
  <c r="GN246" i="9"/>
  <c r="B246" i="9" s="1"/>
  <c r="GN247" i="9" l="1"/>
  <c r="B247" i="9" s="1"/>
  <c r="A248" i="9"/>
  <c r="A249" i="9" l="1"/>
  <c r="GN248" i="9"/>
  <c r="B248" i="9" s="1"/>
  <c r="GN249" i="9" l="1"/>
  <c r="B249" i="9" s="1"/>
  <c r="A250" i="9"/>
  <c r="GN250" i="9" l="1"/>
  <c r="B250" i="9" s="1"/>
  <c r="A251" i="9"/>
  <c r="A252" i="9" l="1"/>
  <c r="GN251" i="9"/>
  <c r="B251" i="9" s="1"/>
  <c r="GN252" i="9" l="1"/>
  <c r="B252" i="9" s="1"/>
  <c r="A253" i="9"/>
  <c r="A254" i="9" l="1"/>
  <c r="GN253" i="9"/>
  <c r="B253" i="9" s="1"/>
  <c r="GN254" i="9" l="1"/>
  <c r="B254" i="9" s="1"/>
  <c r="A255" i="9"/>
  <c r="A256" i="9" l="1"/>
  <c r="GN255" i="9"/>
  <c r="B255" i="9" s="1"/>
  <c r="A257" i="9" l="1"/>
  <c r="GN256" i="9"/>
  <c r="B256" i="9" s="1"/>
  <c r="GN257" i="9" l="1"/>
  <c r="B257" i="9" s="1"/>
  <c r="A258" i="9"/>
  <c r="A259" i="9" l="1"/>
  <c r="GN258" i="9"/>
  <c r="B258" i="9" s="1"/>
  <c r="GN259" i="9" l="1"/>
  <c r="B259" i="9" s="1"/>
  <c r="A260" i="9"/>
  <c r="A261" i="9" l="1"/>
  <c r="GN260" i="9"/>
  <c r="B260" i="9" s="1"/>
  <c r="A262" i="9" l="1"/>
  <c r="GN261" i="9"/>
  <c r="B261" i="9" s="1"/>
  <c r="A263" i="9" l="1"/>
  <c r="GN262" i="9"/>
  <c r="B262" i="9" s="1"/>
  <c r="A264" i="9" l="1"/>
  <c r="GN263" i="9"/>
  <c r="B263" i="9" s="1"/>
  <c r="GN264" i="9" l="1"/>
  <c r="B264" i="9" s="1"/>
  <c r="A265" i="9"/>
  <c r="A266" i="9" l="1"/>
  <c r="GN265" i="9"/>
  <c r="B265" i="9" s="1"/>
  <c r="GN266" i="9" l="1"/>
  <c r="B266" i="9" s="1"/>
  <c r="A267" i="9"/>
  <c r="GN267" i="9" l="1"/>
  <c r="B267" i="9" s="1"/>
  <c r="A268" i="9"/>
  <c r="GN268" i="9" l="1"/>
  <c r="B268" i="9" s="1"/>
  <c r="A269" i="9"/>
  <c r="GN269" i="9" l="1"/>
  <c r="B269" i="9" s="1"/>
  <c r="A270" i="9"/>
  <c r="A271" i="9" l="1"/>
  <c r="GN270" i="9"/>
  <c r="B270" i="9" s="1"/>
  <c r="A272" i="9" l="1"/>
  <c r="GN271" i="9"/>
  <c r="B271" i="9" s="1"/>
  <c r="A273" i="9" l="1"/>
  <c r="GN272" i="9"/>
  <c r="B272" i="9" s="1"/>
  <c r="A274" i="9" l="1"/>
  <c r="GN273" i="9"/>
  <c r="B273" i="9" s="1"/>
  <c r="A275" i="9" l="1"/>
  <c r="GN274" i="9"/>
  <c r="B274" i="9" s="1"/>
  <c r="GN275" i="9" l="1"/>
  <c r="B275" i="9" s="1"/>
  <c r="A276" i="9"/>
  <c r="A277" i="9" l="1"/>
  <c r="GN276" i="9"/>
  <c r="B276" i="9" s="1"/>
  <c r="A278" i="9" l="1"/>
  <c r="GN277" i="9"/>
  <c r="B277" i="9" s="1"/>
  <c r="GN278" i="9" l="1"/>
  <c r="B278" i="9" s="1"/>
  <c r="A279" i="9"/>
  <c r="A280" i="9" l="1"/>
  <c r="GN279" i="9"/>
  <c r="B279" i="9" s="1"/>
  <c r="A281" i="9" l="1"/>
  <c r="GN280" i="9"/>
  <c r="B280" i="9" s="1"/>
  <c r="A282" i="9" l="1"/>
  <c r="GN281" i="9"/>
  <c r="B281" i="9" s="1"/>
  <c r="GN282" i="9" l="1"/>
  <c r="B282" i="9" s="1"/>
  <c r="A283" i="9"/>
  <c r="GN283" i="9" l="1"/>
  <c r="B283" i="9" s="1"/>
  <c r="A284" i="9"/>
  <c r="A285" i="9" l="1"/>
  <c r="GN284" i="9"/>
  <c r="B284" i="9" s="1"/>
  <c r="GN285" i="9" l="1"/>
  <c r="B285" i="9" s="1"/>
  <c r="A286" i="9"/>
  <c r="GN286" i="9" l="1"/>
  <c r="B286" i="9" s="1"/>
  <c r="A287" i="9"/>
  <c r="A288" i="9" l="1"/>
  <c r="GN287" i="9"/>
  <c r="B287" i="9" s="1"/>
  <c r="A289" i="9" l="1"/>
  <c r="GN288" i="9"/>
  <c r="B288" i="9" s="1"/>
  <c r="A290" i="9" l="1"/>
  <c r="GN289" i="9"/>
  <c r="B289" i="9" s="1"/>
  <c r="A291" i="9" l="1"/>
  <c r="GN290" i="9"/>
  <c r="B290" i="9" s="1"/>
  <c r="A292" i="9" l="1"/>
  <c r="GN291" i="9"/>
  <c r="B291" i="9" s="1"/>
  <c r="GN292" i="9" l="1"/>
  <c r="B292" i="9" s="1"/>
  <c r="A293" i="9"/>
  <c r="A294" i="9" l="1"/>
  <c r="GN293" i="9"/>
  <c r="B293" i="9" s="1"/>
  <c r="GN294" i="9" l="1"/>
  <c r="B294" i="9" s="1"/>
  <c r="A295" i="9"/>
  <c r="GN295" i="9" l="1"/>
  <c r="B295" i="9" s="1"/>
  <c r="A296" i="9"/>
  <c r="GN296" i="9" l="1"/>
  <c r="B296" i="9" s="1"/>
  <c r="A297" i="9"/>
  <c r="GN297" i="9" l="1"/>
  <c r="B297" i="9" s="1"/>
  <c r="A298" i="9"/>
  <c r="A299" i="9" l="1"/>
  <c r="GN298" i="9"/>
  <c r="B298" i="9" s="1"/>
  <c r="GN299" i="9" l="1"/>
  <c r="B299" i="9" s="1"/>
  <c r="A300" i="9"/>
  <c r="A301" i="9" l="1"/>
  <c r="GN300" i="9"/>
  <c r="B300" i="9" s="1"/>
  <c r="GN301" i="9" l="1"/>
  <c r="B301" i="9" s="1"/>
  <c r="A302" i="9"/>
  <c r="A303" i="9" l="1"/>
  <c r="GN302" i="9"/>
  <c r="B302" i="9" s="1"/>
  <c r="A304" i="9" l="1"/>
  <c r="GN303" i="9"/>
  <c r="B303" i="9" s="1"/>
  <c r="GN304" i="9" l="1"/>
  <c r="B304" i="9" s="1"/>
  <c r="A305" i="9"/>
  <c r="A306" i="9" l="1"/>
  <c r="GN305" i="9"/>
  <c r="B305" i="9" s="1"/>
  <c r="GN306" i="9" l="1"/>
  <c r="B306" i="9" s="1"/>
  <c r="A307" i="9"/>
  <c r="A308" i="9" l="1"/>
  <c r="GN307" i="9"/>
  <c r="B307" i="9" s="1"/>
  <c r="A309" i="9" l="1"/>
  <c r="GN308" i="9"/>
  <c r="B308" i="9" s="1"/>
  <c r="A310" i="9" l="1"/>
  <c r="GN309" i="9"/>
  <c r="B309" i="9" s="1"/>
  <c r="GN310" i="9" l="1"/>
  <c r="B310" i="9" s="1"/>
  <c r="A311" i="9"/>
  <c r="GN311" i="9" l="1"/>
  <c r="B311" i="9" s="1"/>
  <c r="A312" i="9"/>
  <c r="A313" i="9" l="1"/>
  <c r="GN312" i="9"/>
  <c r="B312" i="9" s="1"/>
  <c r="GN313" i="9" l="1"/>
  <c r="B313" i="9" s="1"/>
  <c r="A314" i="9"/>
  <c r="GN314" i="9" l="1"/>
  <c r="B314" i="9" s="1"/>
  <c r="A315" i="9"/>
  <c r="GN315" i="9" l="1"/>
  <c r="B315" i="9" s="1"/>
  <c r="A316" i="9"/>
  <c r="A317" i="9" l="1"/>
  <c r="GN316" i="9"/>
  <c r="B316" i="9" s="1"/>
  <c r="A318" i="9" l="1"/>
  <c r="GN317" i="9"/>
  <c r="B317" i="9" s="1"/>
  <c r="A319" i="9" l="1"/>
  <c r="GN318" i="9"/>
  <c r="B318" i="9" s="1"/>
  <c r="GN319" i="9" l="1"/>
  <c r="B319" i="9" s="1"/>
  <c r="A320" i="9"/>
  <c r="GN320" i="9" l="1"/>
  <c r="B320" i="9" s="1"/>
  <c r="A321" i="9"/>
  <c r="A322" i="9" l="1"/>
  <c r="GN321" i="9"/>
  <c r="B321" i="9" s="1"/>
  <c r="A323" i="9" l="1"/>
  <c r="GN322" i="9"/>
  <c r="B322" i="9" s="1"/>
  <c r="GN323" i="9" l="1"/>
  <c r="B323" i="9" s="1"/>
  <c r="A324" i="9"/>
  <c r="GN324" i="9" l="1"/>
  <c r="B324" i="9" s="1"/>
  <c r="A325" i="9"/>
  <c r="GN325" i="9" l="1"/>
  <c r="B325" i="9" s="1"/>
  <c r="A326" i="9"/>
  <c r="A327" i="9" l="1"/>
  <c r="GN326" i="9"/>
  <c r="B326" i="9" s="1"/>
  <c r="A328" i="9" l="1"/>
  <c r="GN327" i="9"/>
  <c r="B327" i="9" s="1"/>
  <c r="GN328" i="9" l="1"/>
  <c r="B328" i="9" s="1"/>
  <c r="A329" i="9"/>
  <c r="A330" i="9" l="1"/>
  <c r="GN329" i="9"/>
  <c r="B329" i="9" s="1"/>
  <c r="A331" i="9" l="1"/>
  <c r="GN330" i="9"/>
  <c r="B330" i="9" s="1"/>
  <c r="GN331" i="9" l="1"/>
  <c r="B331" i="9" s="1"/>
  <c r="A332" i="9"/>
  <c r="GN332" i="9" l="1"/>
  <c r="B332" i="9" s="1"/>
  <c r="A333" i="9"/>
  <c r="GN333" i="9" l="1"/>
  <c r="B333" i="9" s="1"/>
  <c r="A334" i="9"/>
  <c r="GN334" i="9" l="1"/>
  <c r="B334" i="9" s="1"/>
  <c r="A335" i="9"/>
  <c r="GN335" i="9" l="1"/>
  <c r="B335" i="9" s="1"/>
  <c r="A336" i="9"/>
  <c r="GN336" i="9" l="1"/>
  <c r="B336" i="9" s="1"/>
  <c r="A337" i="9"/>
  <c r="GN337" i="9" l="1"/>
  <c r="B337" i="9" s="1"/>
  <c r="A338" i="9"/>
  <c r="GN338" i="9" l="1"/>
  <c r="B338" i="9" s="1"/>
  <c r="A339" i="9"/>
  <c r="GN339" i="9" l="1"/>
  <c r="B339" i="9" s="1"/>
  <c r="A340" i="9"/>
  <c r="A341" i="9" l="1"/>
  <c r="GN340" i="9"/>
  <c r="B340" i="9" s="1"/>
  <c r="A342" i="9" l="1"/>
  <c r="GN341" i="9"/>
  <c r="B341" i="9" s="1"/>
  <c r="GN342" i="9" l="1"/>
  <c r="B342" i="9" s="1"/>
  <c r="A343" i="9"/>
  <c r="GN343" i="9" l="1"/>
  <c r="B343" i="9" s="1"/>
  <c r="A344" i="9"/>
  <c r="GN344" i="9" l="1"/>
  <c r="B344" i="9" s="1"/>
  <c r="A345" i="9"/>
  <c r="GN345" i="9" l="1"/>
  <c r="B345" i="9" s="1"/>
  <c r="A346" i="9"/>
  <c r="A347" i="9" l="1"/>
  <c r="GN346" i="9"/>
  <c r="B346" i="9" s="1"/>
  <c r="A348" i="9" l="1"/>
  <c r="GN347" i="9"/>
  <c r="B347" i="9" s="1"/>
  <c r="A349" i="9" l="1"/>
  <c r="GN348" i="9"/>
  <c r="B348" i="9" s="1"/>
  <c r="A350" i="9" l="1"/>
  <c r="GN349" i="9"/>
  <c r="B349" i="9" s="1"/>
  <c r="GN350" i="9" l="1"/>
  <c r="B350" i="9" s="1"/>
  <c r="A351" i="9"/>
  <c r="A352" i="9" l="1"/>
  <c r="GN351" i="9"/>
  <c r="B351" i="9" s="1"/>
  <c r="A353" i="9" l="1"/>
  <c r="GN352" i="9"/>
  <c r="B352" i="9" s="1"/>
  <c r="A354" i="9" l="1"/>
  <c r="GN353" i="9"/>
  <c r="B353" i="9" s="1"/>
  <c r="A355" i="9" l="1"/>
  <c r="GN354" i="9"/>
  <c r="B354" i="9" s="1"/>
  <c r="GN355" i="9" l="1"/>
  <c r="B355" i="9" s="1"/>
  <c r="A356" i="9"/>
  <c r="A357" i="9" l="1"/>
  <c r="GN356" i="9"/>
  <c r="B356" i="9" s="1"/>
  <c r="GN357" i="9" l="1"/>
  <c r="B357" i="9" s="1"/>
  <c r="A358" i="9"/>
  <c r="GN358" i="9" l="1"/>
  <c r="B358" i="9" s="1"/>
  <c r="A359" i="9"/>
  <c r="GN359" i="9" l="1"/>
  <c r="B359" i="9" s="1"/>
  <c r="A360" i="9"/>
  <c r="GN360" i="9" l="1"/>
  <c r="B360" i="9" s="1"/>
  <c r="A361" i="9"/>
  <c r="A362" i="9" l="1"/>
  <c r="GN361" i="9"/>
  <c r="B361" i="9" s="1"/>
  <c r="GN362" i="9" l="1"/>
  <c r="B362" i="9" s="1"/>
  <c r="A363" i="9"/>
  <c r="GN363" i="9" l="1"/>
  <c r="B363" i="9" s="1"/>
  <c r="A364" i="9"/>
  <c r="GN364" i="9" l="1"/>
  <c r="B364" i="9" s="1"/>
  <c r="A365" i="9"/>
  <c r="A366" i="9" l="1"/>
  <c r="GN365" i="9"/>
  <c r="B365" i="9" s="1"/>
  <c r="GN366" i="9" l="1"/>
  <c r="B366" i="9" s="1"/>
  <c r="A367" i="9"/>
  <c r="GN367" i="9" l="1"/>
  <c r="B367" i="9" s="1"/>
  <c r="A368" i="9"/>
  <c r="A369" i="9" l="1"/>
  <c r="GN368" i="9"/>
  <c r="B368" i="9" s="1"/>
  <c r="A370" i="9" l="1"/>
  <c r="GN369" i="9"/>
  <c r="B369" i="9" s="1"/>
  <c r="GN370" i="9" l="1"/>
  <c r="B370" i="9" s="1"/>
  <c r="A371" i="9"/>
  <c r="GN371" i="9" l="1"/>
  <c r="B371" i="9" s="1"/>
  <c r="A372" i="9"/>
  <c r="A373" i="9" l="1"/>
  <c r="GN372" i="9"/>
  <c r="B372" i="9" s="1"/>
  <c r="A374" i="9" l="1"/>
  <c r="GN373" i="9"/>
  <c r="B373" i="9" s="1"/>
  <c r="A375" i="9" l="1"/>
  <c r="GN374" i="9"/>
  <c r="B374" i="9" s="1"/>
  <c r="GN375" i="9" l="1"/>
  <c r="B375" i="9" s="1"/>
  <c r="A376" i="9"/>
  <c r="A377" i="9" l="1"/>
  <c r="GN376" i="9"/>
  <c r="B376" i="9" s="1"/>
  <c r="GN377" i="9" l="1"/>
  <c r="B377" i="9" s="1"/>
  <c r="A378" i="9"/>
  <c r="A379" i="9" l="1"/>
  <c r="GN378" i="9"/>
  <c r="B378" i="9" s="1"/>
  <c r="GN379" i="9" l="1"/>
  <c r="B379" i="9" s="1"/>
  <c r="A380" i="9"/>
  <c r="GN380" i="9" l="1"/>
  <c r="B380" i="9" s="1"/>
  <c r="A381" i="9"/>
  <c r="GN381" i="9" l="1"/>
  <c r="B381" i="9" s="1"/>
  <c r="A382" i="9"/>
  <c r="GN382" i="9" l="1"/>
  <c r="B382" i="9" s="1"/>
  <c r="A383" i="9"/>
  <c r="GN383" i="9" l="1"/>
  <c r="B383" i="9" s="1"/>
  <c r="A384" i="9"/>
  <c r="GN384" i="9" l="1"/>
  <c r="B384" i="9" s="1"/>
  <c r="A385" i="9"/>
  <c r="GN385" i="9" l="1"/>
  <c r="B385" i="9" s="1"/>
  <c r="A386" i="9"/>
  <c r="GN386" i="9" l="1"/>
  <c r="B386" i="9" s="1"/>
  <c r="A387" i="9"/>
  <c r="GN387" i="9" l="1"/>
  <c r="B387" i="9" s="1"/>
  <c r="A388" i="9"/>
  <c r="GN388" i="9" l="1"/>
  <c r="B388" i="9" s="1"/>
  <c r="A389" i="9"/>
  <c r="GN389" i="9" l="1"/>
  <c r="B389" i="9" s="1"/>
  <c r="A390" i="9"/>
  <c r="GN390" i="9" l="1"/>
  <c r="B390" i="9" s="1"/>
  <c r="A391" i="9"/>
  <c r="GN391" i="9" l="1"/>
  <c r="B391" i="9" s="1"/>
  <c r="A392" i="9"/>
  <c r="GN392" i="9" l="1"/>
  <c r="B392" i="9" s="1"/>
  <c r="A393" i="9"/>
  <c r="GN393" i="9" l="1"/>
  <c r="B393" i="9" s="1"/>
  <c r="A394" i="9"/>
  <c r="GN394" i="9" l="1"/>
  <c r="B394" i="9" s="1"/>
  <c r="A395" i="9"/>
  <c r="GN395" i="9" l="1"/>
  <c r="B395" i="9" s="1"/>
  <c r="A396" i="9"/>
  <c r="GN396" i="9" l="1"/>
  <c r="B396" i="9" s="1"/>
  <c r="A397" i="9"/>
  <c r="A398" i="9" l="1"/>
  <c r="GN397" i="9"/>
  <c r="B397" i="9" s="1"/>
  <c r="A399" i="9" l="1"/>
  <c r="GN398" i="9"/>
  <c r="B398" i="9" s="1"/>
  <c r="A400" i="9" l="1"/>
  <c r="GN399" i="9"/>
  <c r="B399" i="9" s="1"/>
  <c r="GN400" i="9" l="1"/>
  <c r="B400" i="9" s="1"/>
  <c r="A401" i="9"/>
  <c r="A402" i="9" s="1"/>
  <c r="GN402" i="9" s="1"/>
  <c r="B402" i="9" s="1"/>
  <c r="GN401" i="9" l="1"/>
  <c r="B401" i="9" s="1"/>
  <c r="A403" i="9"/>
  <c r="GN403" i="9" l="1"/>
  <c r="B403" i="9" s="1"/>
  <c r="A404" i="9"/>
  <c r="A405" i="9" l="1"/>
  <c r="GN404" i="9"/>
  <c r="B404" i="9" s="1"/>
  <c r="A406" i="9" l="1"/>
  <c r="GN405" i="9"/>
  <c r="B405" i="9" s="1"/>
  <c r="A407" i="9" l="1"/>
  <c r="GN406" i="9"/>
  <c r="B406" i="9" s="1"/>
  <c r="GN407" i="9" l="1"/>
  <c r="B407" i="9" s="1"/>
  <c r="A408" i="9"/>
  <c r="GN408" i="9" l="1"/>
  <c r="B408" i="9" s="1"/>
  <c r="A409" i="9"/>
  <c r="GN409" i="9" l="1"/>
  <c r="B409" i="9" s="1"/>
  <c r="A410" i="9"/>
  <c r="A411" i="9" l="1"/>
  <c r="GN410" i="9"/>
  <c r="B410" i="9" s="1"/>
  <c r="A412" i="9" l="1"/>
  <c r="GN411" i="9"/>
  <c r="B411" i="9" s="1"/>
  <c r="A413" i="9" l="1"/>
  <c r="GN412" i="9"/>
  <c r="B412" i="9" s="1"/>
  <c r="GN413" i="9" l="1"/>
  <c r="B413" i="9" s="1"/>
  <c r="A414" i="9"/>
  <c r="GN414" i="9" l="1"/>
  <c r="B414" i="9" s="1"/>
  <c r="A415" i="9"/>
  <c r="GN415" i="9" l="1"/>
  <c r="B415" i="9" s="1"/>
  <c r="A416" i="9"/>
  <c r="A417" i="9" l="1"/>
  <c r="GN416" i="9"/>
  <c r="B416" i="9" s="1"/>
  <c r="A418" i="9" l="1"/>
  <c r="GN417" i="9"/>
  <c r="B417" i="9" s="1"/>
  <c r="A419" i="9" l="1"/>
  <c r="GN418" i="9"/>
  <c r="B418" i="9" s="1"/>
  <c r="GN419" i="9" l="1"/>
  <c r="B419" i="9" s="1"/>
  <c r="A420" i="9"/>
  <c r="GN420" i="9" l="1"/>
  <c r="B420" i="9" s="1"/>
  <c r="A421" i="9"/>
  <c r="GN421" i="9" l="1"/>
  <c r="B421" i="9" s="1"/>
  <c r="A422" i="9"/>
  <c r="A423" i="9" l="1"/>
  <c r="GN422" i="9"/>
  <c r="B422" i="9" s="1"/>
  <c r="A424" i="9" l="1"/>
  <c r="GN423" i="9"/>
  <c r="B423" i="9" s="1"/>
  <c r="GN424" i="9" l="1"/>
  <c r="B424" i="9" s="1"/>
  <c r="A425" i="9"/>
  <c r="A426" i="9" l="1"/>
  <c r="GN425" i="9"/>
  <c r="B425" i="9" s="1"/>
  <c r="A427" i="9" l="1"/>
  <c r="GN426" i="9"/>
  <c r="B426" i="9" s="1"/>
  <c r="A428" i="9" l="1"/>
  <c r="GN427" i="9"/>
  <c r="B427" i="9" s="1"/>
  <c r="A429" i="9" l="1"/>
  <c r="GN428" i="9"/>
  <c r="B428" i="9" s="1"/>
  <c r="A430" i="9" l="1"/>
  <c r="GN429" i="9"/>
  <c r="B429" i="9" s="1"/>
  <c r="A431" i="9" l="1"/>
  <c r="GN430" i="9"/>
  <c r="B430" i="9" s="1"/>
  <c r="A432" i="9" l="1"/>
  <c r="GN431" i="9"/>
  <c r="B431" i="9" s="1"/>
  <c r="GN432" i="9" l="1"/>
  <c r="B432" i="9" s="1"/>
  <c r="A433" i="9"/>
  <c r="GN433" i="9" l="1"/>
  <c r="B433" i="9" s="1"/>
  <c r="A434" i="9"/>
  <c r="GN434" i="9" l="1"/>
  <c r="B434" i="9" s="1"/>
  <c r="A435" i="9"/>
  <c r="GN435" i="9" l="1"/>
  <c r="B435" i="9" s="1"/>
  <c r="A436" i="9"/>
  <c r="GN436" i="9" l="1"/>
  <c r="B436" i="9" s="1"/>
  <c r="A437" i="9"/>
  <c r="GN437" i="9" l="1"/>
  <c r="B437" i="9" s="1"/>
  <c r="A438" i="9"/>
  <c r="A439" i="9" l="1"/>
  <c r="GN438" i="9"/>
  <c r="B438" i="9" s="1"/>
  <c r="A440" i="9" l="1"/>
  <c r="GN439" i="9"/>
  <c r="B439" i="9" s="1"/>
  <c r="A441" i="9" l="1"/>
  <c r="GN440" i="9"/>
  <c r="B440" i="9" s="1"/>
  <c r="A442" i="9" l="1"/>
  <c r="GN441" i="9"/>
  <c r="B441" i="9" s="1"/>
  <c r="A443" i="9" l="1"/>
  <c r="GN442" i="9"/>
  <c r="B442" i="9" s="1"/>
  <c r="A444" i="9" l="1"/>
  <c r="GN443" i="9"/>
  <c r="B443" i="9" s="1"/>
  <c r="A445" i="9" l="1"/>
  <c r="GN444" i="9"/>
  <c r="B444" i="9" s="1"/>
  <c r="GN445" i="9" l="1"/>
  <c r="B445" i="9" s="1"/>
  <c r="A446" i="9"/>
  <c r="GN446" i="9" l="1"/>
  <c r="B446" i="9" s="1"/>
  <c r="A447" i="9"/>
  <c r="GN447" i="9" l="1"/>
  <c r="B447" i="9" s="1"/>
  <c r="A448" i="9"/>
  <c r="GN448" i="9" l="1"/>
  <c r="B448" i="9" s="1"/>
  <c r="A449" i="9"/>
  <c r="A450" i="9" l="1"/>
  <c r="GN449" i="9"/>
  <c r="B449" i="9" s="1"/>
  <c r="GN450" i="9" l="1"/>
  <c r="B450" i="9" s="1"/>
  <c r="A451" i="9"/>
  <c r="A452" i="9" l="1"/>
  <c r="GN451" i="9"/>
  <c r="B451" i="9" s="1"/>
  <c r="GN452" i="9" l="1"/>
  <c r="B452" i="9" s="1"/>
  <c r="A453" i="9"/>
  <c r="A454" i="9" l="1"/>
  <c r="GN453" i="9"/>
  <c r="B453" i="9" s="1"/>
  <c r="A455" i="9" l="1"/>
  <c r="GN454" i="9"/>
  <c r="B454" i="9" s="1"/>
  <c r="GN455" i="9" l="1"/>
  <c r="B455" i="9" s="1"/>
  <c r="A456" i="9"/>
  <c r="A457" i="9" l="1"/>
  <c r="GN456" i="9"/>
  <c r="B456" i="9" s="1"/>
  <c r="GN457" i="9" l="1"/>
  <c r="B457" i="9" s="1"/>
  <c r="A458" i="9"/>
  <c r="A459" i="9" l="1"/>
  <c r="GN458" i="9"/>
  <c r="B458" i="9" s="1"/>
  <c r="GN459" i="9" l="1"/>
  <c r="B459" i="9" s="1"/>
  <c r="A460" i="9"/>
  <c r="A461" i="9" l="1"/>
  <c r="GN460" i="9"/>
  <c r="B460" i="9" s="1"/>
  <c r="GN461" i="9" l="1"/>
  <c r="B461" i="9" s="1"/>
  <c r="A462" i="9"/>
  <c r="A463" i="9" l="1"/>
  <c r="GN462" i="9"/>
  <c r="B462" i="9" s="1"/>
  <c r="A464" i="9" l="1"/>
  <c r="GN463" i="9"/>
  <c r="B463" i="9" s="1"/>
  <c r="A465" i="9" l="1"/>
  <c r="GN464" i="9"/>
  <c r="B464" i="9" s="1"/>
  <c r="GN465" i="9" l="1"/>
  <c r="B465" i="9" s="1"/>
  <c r="A466" i="9"/>
  <c r="A467" i="9" l="1"/>
  <c r="GN466" i="9"/>
  <c r="B466" i="9" s="1"/>
  <c r="A468" i="9" l="1"/>
  <c r="GN467" i="9"/>
  <c r="B467" i="9" s="1"/>
  <c r="GN468" i="9" l="1"/>
  <c r="B468" i="9" s="1"/>
  <c r="A469" i="9"/>
  <c r="GN469" i="9" l="1"/>
  <c r="B469" i="9" s="1"/>
  <c r="A470" i="9"/>
  <c r="GN470" i="9" l="1"/>
  <c r="B470" i="9" s="1"/>
  <c r="A471" i="9"/>
  <c r="GN471" i="9" l="1"/>
  <c r="B471" i="9" s="1"/>
  <c r="A472" i="9"/>
  <c r="A473" i="9" l="1"/>
  <c r="GN472" i="9"/>
  <c r="B472" i="9" s="1"/>
  <c r="GN473" i="9" l="1"/>
  <c r="B473" i="9" s="1"/>
  <c r="A474" i="9"/>
  <c r="A475" i="9" l="1"/>
  <c r="GN474" i="9"/>
  <c r="B474" i="9" s="1"/>
  <c r="A476" i="9" l="1"/>
  <c r="GN475" i="9"/>
  <c r="B475" i="9" s="1"/>
  <c r="GN476" i="9" l="1"/>
  <c r="B476" i="9" s="1"/>
  <c r="A477" i="9"/>
  <c r="A478" i="9" l="1"/>
  <c r="GN477" i="9"/>
  <c r="B477" i="9" s="1"/>
  <c r="GN478" i="9" l="1"/>
  <c r="B478" i="9" s="1"/>
  <c r="A479" i="9"/>
  <c r="A480" i="9" l="1"/>
  <c r="GN479" i="9"/>
  <c r="B479" i="9" s="1"/>
  <c r="A481" i="9" l="1"/>
  <c r="GN480" i="9"/>
  <c r="B480" i="9" s="1"/>
  <c r="A482" i="9" l="1"/>
  <c r="GN481" i="9"/>
  <c r="B481" i="9" s="1"/>
  <c r="GN482" i="9" l="1"/>
  <c r="B482" i="9" s="1"/>
  <c r="A483" i="9"/>
  <c r="GN483" i="9" l="1"/>
  <c r="B483" i="9" s="1"/>
  <c r="A484" i="9"/>
  <c r="A485" i="9" l="1"/>
  <c r="GN484" i="9"/>
  <c r="B484" i="9" s="1"/>
  <c r="GN485" i="9" l="1"/>
  <c r="B485" i="9" s="1"/>
  <c r="A486" i="9"/>
  <c r="GN486" i="9" l="1"/>
  <c r="B486" i="9" s="1"/>
  <c r="A487" i="9"/>
  <c r="GN487" i="9" l="1"/>
  <c r="B487" i="9" s="1"/>
  <c r="A488" i="9"/>
  <c r="A489" i="9" l="1"/>
  <c r="GN488" i="9"/>
  <c r="B488" i="9" s="1"/>
  <c r="A490" i="9" l="1"/>
  <c r="GN489" i="9"/>
  <c r="B489" i="9" s="1"/>
  <c r="A491" i="9" l="1"/>
  <c r="GN490" i="9"/>
  <c r="B490" i="9" s="1"/>
  <c r="A492" i="9" l="1"/>
  <c r="GN491" i="9"/>
  <c r="B491" i="9" s="1"/>
  <c r="GN492" i="9" l="1"/>
  <c r="B492" i="9" s="1"/>
  <c r="A493" i="9"/>
  <c r="GN493" i="9" l="1"/>
  <c r="B493" i="9" s="1"/>
  <c r="A494" i="9"/>
  <c r="A495" i="9" l="1"/>
  <c r="GN494" i="9"/>
  <c r="B494" i="9" s="1"/>
  <c r="A496" i="9" l="1"/>
  <c r="GN495" i="9"/>
  <c r="B495" i="9" s="1"/>
  <c r="A497" i="9" l="1"/>
  <c r="GN496" i="9"/>
  <c r="B496" i="9" s="1"/>
  <c r="A498" i="9" l="1"/>
  <c r="GN497" i="9"/>
  <c r="B497" i="9" s="1"/>
  <c r="GN498" i="9" l="1"/>
  <c r="B498" i="9" s="1"/>
  <c r="A499" i="9"/>
  <c r="GN499" i="9" l="1"/>
  <c r="B499" i="9" s="1"/>
  <c r="A500" i="9"/>
  <c r="A501" i="9" l="1"/>
  <c r="GN500" i="9"/>
  <c r="B500" i="9" s="1"/>
  <c r="A502" i="9" l="1"/>
  <c r="GN501" i="9"/>
  <c r="B501" i="9" s="1"/>
  <c r="GN502" i="9" l="1"/>
  <c r="B502" i="9" s="1"/>
  <c r="A503" i="9"/>
  <c r="A504" i="9" l="1"/>
  <c r="GN503" i="9"/>
  <c r="B503" i="9" s="1"/>
  <c r="GN504" i="9" l="1"/>
  <c r="B504" i="9" s="1"/>
  <c r="A505" i="9"/>
  <c r="GN505" i="9" l="1"/>
  <c r="B505" i="9" s="1"/>
  <c r="A506" i="9"/>
  <c r="A507" i="9" l="1"/>
  <c r="GN506" i="9"/>
  <c r="B506" i="9" s="1"/>
  <c r="A508" i="9" l="1"/>
  <c r="GN507" i="9"/>
  <c r="B507" i="9" s="1"/>
  <c r="GN508" i="9" l="1"/>
  <c r="B508" i="9" s="1"/>
  <c r="A509" i="9"/>
  <c r="A510" i="9" l="1"/>
  <c r="GN509" i="9"/>
  <c r="B509" i="9" s="1"/>
  <c r="GN510" i="9" l="1"/>
  <c r="B510" i="9" s="1"/>
  <c r="A511" i="9"/>
  <c r="GN511" i="9" l="1"/>
  <c r="B511" i="9" s="1"/>
  <c r="A512" i="9"/>
  <c r="A513" i="9" l="1"/>
  <c r="GN512" i="9"/>
  <c r="B512" i="9" s="1"/>
  <c r="A514" i="9" l="1"/>
  <c r="GN513" i="9"/>
  <c r="B513" i="9" s="1"/>
  <c r="GN514" i="9" l="1"/>
  <c r="B514" i="9" s="1"/>
  <c r="A515" i="9"/>
  <c r="A516" i="9" l="1"/>
  <c r="GN515" i="9"/>
  <c r="B515" i="9" s="1"/>
  <c r="A517" i="9" l="1"/>
  <c r="GN516" i="9"/>
  <c r="B516" i="9" s="1"/>
  <c r="A518" i="9" l="1"/>
  <c r="GN517" i="9"/>
  <c r="B517" i="9" s="1"/>
  <c r="A519" i="9" l="1"/>
  <c r="GN518" i="9"/>
  <c r="B518" i="9" s="1"/>
  <c r="A520" i="9" l="1"/>
  <c r="GN519" i="9"/>
  <c r="B519" i="9" s="1"/>
  <c r="A521" i="9" l="1"/>
  <c r="GN520" i="9"/>
  <c r="B520" i="9" s="1"/>
  <c r="GN521" i="9" l="1"/>
  <c r="B521" i="9" s="1"/>
  <c r="A522" i="9"/>
  <c r="A523" i="9" l="1"/>
  <c r="GN522" i="9"/>
  <c r="B522" i="9" s="1"/>
  <c r="A524" i="9" l="1"/>
  <c r="GN523" i="9"/>
  <c r="B523" i="9" s="1"/>
  <c r="GN524" i="9" l="1"/>
  <c r="B524" i="9" s="1"/>
  <c r="A525" i="9"/>
  <c r="GN525" i="9" l="1"/>
  <c r="B525" i="9" s="1"/>
  <c r="A526" i="9"/>
  <c r="GN526" i="9" l="1"/>
  <c r="B526" i="9" s="1"/>
  <c r="A527" i="9"/>
  <c r="A528" i="9" l="1"/>
  <c r="GN527" i="9"/>
  <c r="B527" i="9" s="1"/>
  <c r="GN528" i="9" l="1"/>
  <c r="B528" i="9" s="1"/>
  <c r="A529" i="9"/>
  <c r="A530" i="9" l="1"/>
  <c r="GN529" i="9"/>
  <c r="B529" i="9" s="1"/>
  <c r="A531" i="9" l="1"/>
  <c r="GN530" i="9"/>
  <c r="B530" i="9" s="1"/>
  <c r="A532" i="9" l="1"/>
  <c r="GN531" i="9"/>
  <c r="B531" i="9" s="1"/>
  <c r="A533" i="9" l="1"/>
  <c r="GN532" i="9"/>
  <c r="B532" i="9" s="1"/>
  <c r="GN533" i="9" l="1"/>
  <c r="B533" i="9" s="1"/>
  <c r="A534" i="9"/>
  <c r="A535" i="9" l="1"/>
  <c r="GN534" i="9"/>
  <c r="B534" i="9" s="1"/>
  <c r="GN535" i="9" l="1"/>
  <c r="B535" i="9" s="1"/>
  <c r="A536" i="9"/>
  <c r="GN536" i="9" l="1"/>
  <c r="B536" i="9" s="1"/>
  <c r="A537" i="9"/>
  <c r="GN537" i="9" l="1"/>
  <c r="B537" i="9" s="1"/>
  <c r="A538" i="9"/>
  <c r="GN538" i="9" l="1"/>
  <c r="B538" i="9" s="1"/>
  <c r="A539" i="9"/>
  <c r="A540" i="9" l="1"/>
  <c r="GN539" i="9"/>
  <c r="B539" i="9" s="1"/>
  <c r="GN540" i="9" l="1"/>
  <c r="B540" i="9" s="1"/>
  <c r="A541" i="9"/>
  <c r="A542" i="9" l="1"/>
  <c r="GN541" i="9"/>
  <c r="B541" i="9" s="1"/>
  <c r="A543" i="9" l="1"/>
  <c r="GN542" i="9"/>
  <c r="B542" i="9" s="1"/>
  <c r="A544" i="9" l="1"/>
  <c r="GN543" i="9"/>
  <c r="B543" i="9" s="1"/>
  <c r="A545" i="9" l="1"/>
  <c r="GN544" i="9"/>
  <c r="B544" i="9" s="1"/>
  <c r="A546" i="9" l="1"/>
  <c r="GN545" i="9"/>
  <c r="B545" i="9" s="1"/>
  <c r="A547" i="9" l="1"/>
  <c r="GN546" i="9"/>
  <c r="B546" i="9" s="1"/>
  <c r="GN547" i="9" l="1"/>
  <c r="B547" i="9" s="1"/>
  <c r="A548" i="9"/>
  <c r="GN548" i="9" l="1"/>
  <c r="B548" i="9" s="1"/>
  <c r="A549" i="9"/>
  <c r="GN549" i="9" l="1"/>
  <c r="B549" i="9" s="1"/>
  <c r="A550" i="9"/>
  <c r="GN550" i="9" l="1"/>
  <c r="B550" i="9" s="1"/>
  <c r="A551" i="9"/>
  <c r="GN551" i="9" l="1"/>
  <c r="B551" i="9" s="1"/>
  <c r="A552" i="9"/>
  <c r="GN552" i="9" l="1"/>
  <c r="B552" i="9" s="1"/>
  <c r="A553" i="9"/>
  <c r="A554" i="9" l="1"/>
  <c r="GN553" i="9"/>
  <c r="B553" i="9" s="1"/>
  <c r="A555" i="9" l="1"/>
  <c r="GN554" i="9"/>
  <c r="B554" i="9" s="1"/>
  <c r="A556" i="9" l="1"/>
  <c r="GN555" i="9"/>
  <c r="B555" i="9" s="1"/>
  <c r="A557" i="9" l="1"/>
  <c r="GN556" i="9"/>
  <c r="B556" i="9" s="1"/>
  <c r="A558" i="9" l="1"/>
  <c r="GN557" i="9"/>
  <c r="B557" i="9" s="1"/>
  <c r="A559" i="9" l="1"/>
  <c r="GN558" i="9"/>
  <c r="B558" i="9" s="1"/>
  <c r="GN559" i="9" l="1"/>
  <c r="B559" i="9" s="1"/>
  <c r="A560" i="9"/>
  <c r="GN560" i="9" l="1"/>
  <c r="B560" i="9" s="1"/>
  <c r="A561" i="9"/>
  <c r="GN561" i="9" l="1"/>
  <c r="B561" i="9" s="1"/>
  <c r="A562" i="9"/>
  <c r="A563" i="9" l="1"/>
  <c r="GN562" i="9"/>
  <c r="B562" i="9" s="1"/>
  <c r="GN563" i="9" l="1"/>
  <c r="B563" i="9" s="1"/>
  <c r="A564" i="9"/>
  <c r="GN564" i="9" l="1"/>
  <c r="B564" i="9" s="1"/>
  <c r="A565" i="9"/>
  <c r="A566" i="9" l="1"/>
  <c r="GN565" i="9"/>
  <c r="B565" i="9" s="1"/>
  <c r="A567" i="9" l="1"/>
  <c r="GN566" i="9"/>
  <c r="B566" i="9" s="1"/>
  <c r="GN567" i="9" l="1"/>
  <c r="B567" i="9" s="1"/>
  <c r="A568" i="9"/>
  <c r="GN568" i="9" l="1"/>
  <c r="B568" i="9" s="1"/>
  <c r="A569" i="9"/>
  <c r="A570" i="9" l="1"/>
  <c r="GN569" i="9"/>
  <c r="B569" i="9" s="1"/>
  <c r="GN570" i="9" l="1"/>
  <c r="B570" i="9" s="1"/>
  <c r="A571" i="9"/>
  <c r="GN571" i="9" l="1"/>
  <c r="B571" i="9" s="1"/>
  <c r="A572" i="9"/>
  <c r="A573" i="9" l="1"/>
  <c r="GN572" i="9"/>
  <c r="B572" i="9" s="1"/>
  <c r="A574" i="9" l="1"/>
  <c r="GN573" i="9"/>
  <c r="B573" i="9" s="1"/>
  <c r="GN574" i="9" l="1"/>
  <c r="B574" i="9" s="1"/>
  <c r="A575" i="9"/>
  <c r="A576" i="9" l="1"/>
  <c r="GN575" i="9"/>
  <c r="B575" i="9" s="1"/>
  <c r="A577" i="9" l="1"/>
  <c r="GN576" i="9"/>
  <c r="B576" i="9" s="1"/>
  <c r="A578" i="9" l="1"/>
  <c r="GN577" i="9"/>
  <c r="B577" i="9" s="1"/>
  <c r="A579" i="9" l="1"/>
  <c r="GN578" i="9"/>
  <c r="B578" i="9" s="1"/>
  <c r="GN579" i="9" l="1"/>
  <c r="B579" i="9" s="1"/>
  <c r="A580" i="9"/>
  <c r="A581" i="9" l="1"/>
  <c r="GN580" i="9"/>
  <c r="B580" i="9" s="1"/>
  <c r="GN581" i="9" l="1"/>
  <c r="B581" i="9" s="1"/>
  <c r="A582" i="9"/>
  <c r="GN582" i="9" l="1"/>
  <c r="B582" i="9" s="1"/>
  <c r="A583" i="9"/>
  <c r="GN583" i="9" l="1"/>
  <c r="B583" i="9" s="1"/>
  <c r="A584" i="9"/>
  <c r="GN584" i="9" l="1"/>
  <c r="B584" i="9" s="1"/>
  <c r="A585" i="9"/>
  <c r="A586" i="9" l="1"/>
  <c r="GN585" i="9"/>
  <c r="B585" i="9" s="1"/>
  <c r="GN586" i="9" l="1"/>
  <c r="B586" i="9" s="1"/>
  <c r="A587" i="9"/>
  <c r="A588" i="9" l="1"/>
  <c r="GN587" i="9"/>
  <c r="B587" i="9" s="1"/>
  <c r="A589" i="9" l="1"/>
  <c r="GN588" i="9"/>
  <c r="B588" i="9" s="1"/>
  <c r="A590" i="9" l="1"/>
  <c r="GN589" i="9"/>
  <c r="B589" i="9" s="1"/>
  <c r="A591" i="9" l="1"/>
  <c r="GN590" i="9"/>
  <c r="B590" i="9" s="1"/>
  <c r="GN591" i="9" l="1"/>
  <c r="B591" i="9" s="1"/>
  <c r="A592" i="9"/>
  <c r="A593" i="9" l="1"/>
  <c r="GN592" i="9"/>
  <c r="B592" i="9" s="1"/>
  <c r="GN593" i="9" l="1"/>
  <c r="B593" i="9" s="1"/>
  <c r="A594" i="9"/>
  <c r="GN594" i="9" l="1"/>
  <c r="B594" i="9" s="1"/>
  <c r="A595" i="9"/>
  <c r="GN595" i="9" l="1"/>
  <c r="B595" i="9" s="1"/>
  <c r="A596" i="9"/>
  <c r="GN596" i="9" l="1"/>
  <c r="B596" i="9" s="1"/>
  <c r="A597" i="9"/>
  <c r="A598" i="9" l="1"/>
  <c r="GN597" i="9"/>
  <c r="B597" i="9" s="1"/>
  <c r="GN598" i="9" l="1"/>
  <c r="B598" i="9" s="1"/>
  <c r="A599" i="9"/>
  <c r="A600" i="9" l="1"/>
  <c r="GN599" i="9"/>
  <c r="B599" i="9" s="1"/>
  <c r="A601" i="9" l="1"/>
  <c r="GN600" i="9"/>
  <c r="B600" i="9" s="1"/>
  <c r="A602" i="9" l="1"/>
  <c r="GN601" i="9"/>
  <c r="B601" i="9" s="1"/>
  <c r="A603" i="9" l="1"/>
  <c r="GN602" i="9"/>
  <c r="B602" i="9" s="1"/>
  <c r="A604" i="9" l="1"/>
  <c r="GN603" i="9"/>
  <c r="B603" i="9" s="1"/>
  <c r="A605" i="9" l="1"/>
  <c r="GN604" i="9"/>
  <c r="B604" i="9" s="1"/>
  <c r="GN605" i="9" l="1"/>
  <c r="B605" i="9" s="1"/>
  <c r="A606" i="9"/>
  <c r="GN606" i="9" l="1"/>
  <c r="B606" i="9" s="1"/>
  <c r="A607" i="9"/>
  <c r="GN607" i="9" l="1"/>
  <c r="B607" i="9" s="1"/>
  <c r="A608" i="9"/>
  <c r="GN608" i="9" l="1"/>
  <c r="B608" i="9" s="1"/>
  <c r="A609" i="9"/>
  <c r="GN609" i="9" l="1"/>
  <c r="B609" i="9" s="1"/>
  <c r="A610" i="9"/>
  <c r="GN610" i="9" l="1"/>
  <c r="B610" i="9" s="1"/>
  <c r="A611" i="9"/>
  <c r="A612" i="9" l="1"/>
  <c r="GN611" i="9"/>
  <c r="B611" i="9" s="1"/>
  <c r="A613" i="9" l="1"/>
  <c r="GN612" i="9"/>
  <c r="B612" i="9" s="1"/>
  <c r="A614" i="9" l="1"/>
  <c r="GN613" i="9"/>
  <c r="B613" i="9" s="1"/>
  <c r="A615" i="9" l="1"/>
  <c r="GN614" i="9"/>
  <c r="B614" i="9" s="1"/>
  <c r="A616" i="9" l="1"/>
  <c r="GN615" i="9"/>
  <c r="B615" i="9" s="1"/>
  <c r="A617" i="9" l="1"/>
  <c r="GN616" i="9"/>
  <c r="B616" i="9" s="1"/>
  <c r="GN617" i="9" l="1"/>
  <c r="B617" i="9" s="1"/>
  <c r="A618" i="9"/>
  <c r="GN618" i="9" l="1"/>
  <c r="B618" i="9" s="1"/>
  <c r="A619" i="9"/>
  <c r="GN619" i="9" l="1"/>
  <c r="B619" i="9" s="1"/>
  <c r="A620" i="9"/>
  <c r="GN620" i="9" l="1"/>
  <c r="B620" i="9" s="1"/>
  <c r="A621" i="9"/>
  <c r="GN621" i="9" l="1"/>
  <c r="B621" i="9" s="1"/>
  <c r="A622" i="9"/>
  <c r="GN622" i="9" l="1"/>
  <c r="B622" i="9" s="1"/>
  <c r="A623" i="9"/>
  <c r="A624" i="9" l="1"/>
  <c r="GN623" i="9"/>
  <c r="B623" i="9" s="1"/>
  <c r="A625" i="9" l="1"/>
  <c r="GN624" i="9"/>
  <c r="B624" i="9" s="1"/>
  <c r="A626" i="9" l="1"/>
  <c r="GN625" i="9"/>
  <c r="B625" i="9" s="1"/>
  <c r="A627" i="9" l="1"/>
  <c r="GN626" i="9"/>
  <c r="B626" i="9" s="1"/>
  <c r="GN627" i="9" l="1"/>
  <c r="B627" i="9" s="1"/>
  <c r="A628" i="9"/>
  <c r="A629" i="9" l="1"/>
  <c r="GN628" i="9"/>
  <c r="B628" i="9" s="1"/>
  <c r="GN629" i="9" l="1"/>
  <c r="B629" i="9" s="1"/>
  <c r="A630" i="9"/>
  <c r="A631" i="9" l="1"/>
  <c r="GN630" i="9"/>
  <c r="B630" i="9" s="1"/>
  <c r="GN631" i="9" l="1"/>
  <c r="B631" i="9" s="1"/>
  <c r="A632" i="9"/>
  <c r="GN632" i="9" l="1"/>
  <c r="B632" i="9" s="1"/>
  <c r="A633" i="9"/>
  <c r="GN633" i="9" l="1"/>
  <c r="B633" i="9" s="1"/>
  <c r="A634" i="9"/>
  <c r="GN634" i="9" l="1"/>
  <c r="B634" i="9" s="1"/>
  <c r="A635" i="9"/>
  <c r="A636" i="9" l="1"/>
  <c r="GN635" i="9"/>
  <c r="B635" i="9" s="1"/>
  <c r="A637" i="9" l="1"/>
  <c r="GN636" i="9"/>
  <c r="B636" i="9" s="1"/>
  <c r="A638" i="9" l="1"/>
  <c r="GN637" i="9"/>
  <c r="B637" i="9" s="1"/>
  <c r="A639" i="9" l="1"/>
  <c r="GN638" i="9"/>
  <c r="B638" i="9" s="1"/>
  <c r="A640" i="9" l="1"/>
  <c r="GN639" i="9"/>
  <c r="B639" i="9" s="1"/>
  <c r="A641" i="9" l="1"/>
  <c r="GN640" i="9"/>
  <c r="B640" i="9" s="1"/>
  <c r="GN641" i="9" l="1"/>
  <c r="B641" i="9" s="1"/>
  <c r="A642" i="9"/>
  <c r="GN642" i="9" l="1"/>
  <c r="B642" i="9" s="1"/>
  <c r="A643" i="9"/>
  <c r="GN643" i="9" l="1"/>
  <c r="B643" i="9" s="1"/>
  <c r="A644" i="9"/>
  <c r="A645" i="9" l="1"/>
  <c r="GN644" i="9"/>
  <c r="B644" i="9" s="1"/>
  <c r="GN645" i="9" l="1"/>
  <c r="B645" i="9" s="1"/>
  <c r="A646" i="9"/>
  <c r="GN646" i="9" l="1"/>
  <c r="B646" i="9" s="1"/>
  <c r="A647" i="9"/>
  <c r="A648" i="9" l="1"/>
  <c r="GN647" i="9"/>
  <c r="B647" i="9" s="1"/>
  <c r="A649" i="9" l="1"/>
  <c r="GN648" i="9"/>
  <c r="B648" i="9" s="1"/>
  <c r="A650" i="9" l="1"/>
  <c r="GN649" i="9"/>
  <c r="B649" i="9" s="1"/>
  <c r="GN650" i="9" l="1"/>
  <c r="B650" i="9" s="1"/>
  <c r="A651" i="9"/>
  <c r="A652" i="9" l="1"/>
  <c r="GN651" i="9"/>
  <c r="B651" i="9" s="1"/>
  <c r="A653" i="9" l="1"/>
  <c r="GN652" i="9"/>
  <c r="B652" i="9" s="1"/>
  <c r="GN653" i="9" l="1"/>
  <c r="B653" i="9" s="1"/>
  <c r="A654" i="9"/>
  <c r="GN654" i="9" l="1"/>
  <c r="B654" i="9" s="1"/>
  <c r="A655" i="9"/>
  <c r="GN655" i="9" l="1"/>
  <c r="B655" i="9" s="1"/>
  <c r="A656" i="9"/>
  <c r="A657" i="9" l="1"/>
  <c r="GN656" i="9"/>
  <c r="B656" i="9" s="1"/>
  <c r="GN657" i="9" l="1"/>
  <c r="B657" i="9" s="1"/>
  <c r="A658" i="9"/>
  <c r="GN658" i="9" l="1"/>
  <c r="B658" i="9" s="1"/>
  <c r="A659" i="9"/>
  <c r="A660" i="9" l="1"/>
  <c r="GN659" i="9"/>
  <c r="B659" i="9" s="1"/>
  <c r="A661" i="9" l="1"/>
  <c r="GN660" i="9"/>
  <c r="B660" i="9" s="1"/>
  <c r="A662" i="9" l="1"/>
  <c r="GN661" i="9"/>
  <c r="B661" i="9" s="1"/>
  <c r="GN662" i="9" l="1"/>
  <c r="B662" i="9" s="1"/>
  <c r="A663" i="9"/>
  <c r="A664" i="9" l="1"/>
  <c r="GN663" i="9"/>
  <c r="B663" i="9" s="1"/>
  <c r="A665" i="9" l="1"/>
  <c r="GN664" i="9"/>
  <c r="B664" i="9" s="1"/>
  <c r="A666" i="9" l="1"/>
  <c r="GN665" i="9"/>
  <c r="B665" i="9" s="1"/>
  <c r="A667" i="9" l="1"/>
  <c r="GN666" i="9"/>
  <c r="B666" i="9" s="1"/>
  <c r="A668" i="9" l="1"/>
  <c r="GN667" i="9"/>
  <c r="B667" i="9" s="1"/>
  <c r="GN668" i="9" l="1"/>
  <c r="B668" i="9" s="1"/>
  <c r="A669" i="9"/>
  <c r="A670" i="9" l="1"/>
  <c r="GN669" i="9"/>
  <c r="B669" i="9" s="1"/>
  <c r="A671" i="9" l="1"/>
  <c r="GN670" i="9"/>
  <c r="B670" i="9" s="1"/>
  <c r="GN671" i="9" l="1"/>
  <c r="B671" i="9" s="1"/>
  <c r="A672" i="9"/>
  <c r="A673" i="9" l="1"/>
  <c r="GN672" i="9"/>
  <c r="B672" i="9" s="1"/>
  <c r="GN673" i="9" l="1"/>
  <c r="B673" i="9" s="1"/>
  <c r="A674" i="9"/>
  <c r="A675" i="9" l="1"/>
  <c r="GN674" i="9"/>
  <c r="B674" i="9" s="1"/>
  <c r="GN675" i="9" l="1"/>
  <c r="B675" i="9" s="1"/>
  <c r="A676" i="9"/>
  <c r="GN676" i="9" l="1"/>
  <c r="B676" i="9" s="1"/>
  <c r="A677" i="9"/>
  <c r="GN677" i="9" l="1"/>
  <c r="B677" i="9" s="1"/>
  <c r="A678" i="9"/>
  <c r="GN678" i="9" l="1"/>
  <c r="B678" i="9" s="1"/>
  <c r="A679" i="9"/>
  <c r="A680" i="9" l="1"/>
  <c r="GN679" i="9"/>
  <c r="B679" i="9" s="1"/>
  <c r="GN680" i="9" l="1"/>
  <c r="B680" i="9" s="1"/>
  <c r="A681" i="9"/>
  <c r="A682" i="9" l="1"/>
  <c r="GN681" i="9"/>
  <c r="B681" i="9" s="1"/>
  <c r="GN682" i="9" l="1"/>
  <c r="B682" i="9" s="1"/>
  <c r="A683" i="9"/>
  <c r="A684" i="9" l="1"/>
  <c r="GN683" i="9"/>
  <c r="B683" i="9" s="1"/>
  <c r="A685" i="9" l="1"/>
  <c r="GN684" i="9"/>
  <c r="B684" i="9" s="1"/>
  <c r="GN685" i="9" l="1"/>
  <c r="B685" i="9" s="1"/>
  <c r="A686" i="9"/>
  <c r="A687" i="9" l="1"/>
  <c r="GN686" i="9"/>
  <c r="B686" i="9" s="1"/>
  <c r="A688" i="9" l="1"/>
  <c r="GN687" i="9"/>
  <c r="B687" i="9" s="1"/>
  <c r="GN688" i="9" l="1"/>
  <c r="B688" i="9" s="1"/>
</calcChain>
</file>

<file path=xl/comments1.xml><?xml version="1.0" encoding="utf-8"?>
<comments xmlns="http://schemas.openxmlformats.org/spreadsheetml/2006/main">
  <authors>
    <author>MLI</author>
  </authors>
  <commentList>
    <comment ref="BL59" authorId="0" shapeId="0">
      <text>
        <r>
          <rPr>
            <b/>
            <sz val="9"/>
            <color indexed="81"/>
            <rFont val="Tahoma"/>
            <family val="2"/>
          </rPr>
          <t>MLI:</t>
        </r>
        <r>
          <rPr>
            <sz val="9"/>
            <color indexed="81"/>
            <rFont val="Tahoma"/>
            <family val="2"/>
          </rPr>
          <t xml:space="preserve">
En fonction du planning et de nombre de personnes</t>
        </r>
      </text>
    </comment>
    <comment ref="CZ59" authorId="0" shapeId="0">
      <text>
        <r>
          <rPr>
            <b/>
            <sz val="9"/>
            <color indexed="81"/>
            <rFont val="Tahoma"/>
            <family val="2"/>
          </rPr>
          <t>MLI:</t>
        </r>
        <r>
          <rPr>
            <sz val="9"/>
            <color indexed="81"/>
            <rFont val="Tahoma"/>
            <family val="2"/>
          </rPr>
          <t xml:space="preserve">
En fonction du planning et du Nre de personnes</t>
        </r>
      </text>
    </comment>
    <comment ref="DT59" authorId="0" shapeId="0">
      <text>
        <r>
          <rPr>
            <b/>
            <sz val="9"/>
            <color indexed="81"/>
            <rFont val="Tahoma"/>
            <family val="2"/>
          </rPr>
          <t>MLI:</t>
        </r>
        <r>
          <rPr>
            <sz val="9"/>
            <color indexed="81"/>
            <rFont val="Tahoma"/>
            <family val="2"/>
          </rPr>
          <t xml:space="preserve">
En fonction planning ET Nbre personnes</t>
        </r>
      </text>
    </comment>
    <comment ref="BL216" authorId="0" shapeId="0">
      <text>
        <r>
          <rPr>
            <b/>
            <sz val="9"/>
            <color indexed="81"/>
            <rFont val="Tahoma"/>
            <family val="2"/>
          </rPr>
          <t>MLI:</t>
        </r>
        <r>
          <rPr>
            <sz val="9"/>
            <color indexed="81"/>
            <rFont val="Tahoma"/>
            <family val="2"/>
          </rPr>
          <t xml:space="preserve">
En fonction planning</t>
        </r>
      </text>
    </comment>
  </commentList>
</comments>
</file>

<file path=xl/sharedStrings.xml><?xml version="1.0" encoding="utf-8"?>
<sst xmlns="http://schemas.openxmlformats.org/spreadsheetml/2006/main" count="9271" uniqueCount="1082">
  <si>
    <t>EMS architecture</t>
  </si>
  <si>
    <t>EMS instrument &amp; IO count</t>
  </si>
  <si>
    <t>05.00</t>
  </si>
  <si>
    <t>04.00</t>
  </si>
  <si>
    <t>HVAC</t>
  </si>
  <si>
    <t>04.00 - HVAC (incl. PEMS)</t>
  </si>
  <si>
    <t>EMS</t>
  </si>
  <si>
    <t>List of viable and non viable particles counters (under LAF or not)</t>
  </si>
  <si>
    <t>List of PEMS points</t>
  </si>
  <si>
    <t>Description of the PEMS hardwares and softwares</t>
  </si>
  <si>
    <t>Schemes of PEMS architecture</t>
  </si>
  <si>
    <t>Package</t>
  </si>
  <si>
    <t>List of equipments including main characteristics and specificities</t>
  </si>
  <si>
    <t>HVAC design parameters table</t>
  </si>
  <si>
    <t>Layouts of PEMS probes, counters and indicators (lights, visualisation devices )</t>
  </si>
  <si>
    <t>03.00</t>
  </si>
  <si>
    <t xml:space="preserve">Sanitization zones - Formaldehyde / VHP / Dry Fog Decontamination zoning </t>
  </si>
  <si>
    <t>Remarks</t>
  </si>
  <si>
    <t>Discipline</t>
  </si>
  <si>
    <t>Category</t>
  </si>
  <si>
    <t>Type</t>
  </si>
  <si>
    <t>Task Description</t>
  </si>
  <si>
    <t>ID NUM</t>
  </si>
  <si>
    <t>Task</t>
  </si>
  <si>
    <t>Doc</t>
  </si>
  <si>
    <t>07.00</t>
  </si>
  <si>
    <t>Dwg</t>
  </si>
  <si>
    <t>08.00</t>
  </si>
  <si>
    <t>instrumentation list</t>
  </si>
  <si>
    <t>material list/data sheet (main components)</t>
  </si>
  <si>
    <t>BMS</t>
  </si>
  <si>
    <t>GMP Layout</t>
  </si>
  <si>
    <t>Battery limits</t>
  </si>
  <si>
    <t>Description</t>
  </si>
  <si>
    <t>AHU List</t>
  </si>
  <si>
    <t>HVAC Power Consumption</t>
  </si>
  <si>
    <t>Diffusors Selection</t>
  </si>
  <si>
    <t>01.00</t>
  </si>
  <si>
    <t>02.00</t>
  </si>
  <si>
    <t>06.00</t>
  </si>
  <si>
    <t>PEMS descriptive note (Narrative)</t>
  </si>
  <si>
    <t>Consumption List</t>
  </si>
  <si>
    <t>04-100</t>
  </si>
  <si>
    <t>BMS Site architecture</t>
  </si>
  <si>
    <t>BMS Building architecture</t>
  </si>
  <si>
    <t>BMS Cabinet location</t>
  </si>
  <si>
    <t>BMS Client Workstation location</t>
  </si>
  <si>
    <t>BMS descriptive Note ( Narative )</t>
  </si>
  <si>
    <t>Equipment List HVAC</t>
  </si>
  <si>
    <t>Equipments introduction / removal routes</t>
  </si>
  <si>
    <t>F4PE</t>
  </si>
  <si>
    <t>F4PE coordination - exec by Package Owner</t>
  </si>
  <si>
    <t>04.10</t>
  </si>
  <si>
    <t>00.00</t>
  </si>
  <si>
    <t>Company signature</t>
  </si>
  <si>
    <t>ELD</t>
  </si>
  <si>
    <t>ARC</t>
  </si>
  <si>
    <t>Tender Documents</t>
  </si>
  <si>
    <t>PFD</t>
  </si>
  <si>
    <t>Information</t>
  </si>
  <si>
    <t>-</t>
  </si>
  <si>
    <t>Issue</t>
  </si>
  <si>
    <t>Room charateristic</t>
  </si>
  <si>
    <t>Room List</t>
  </si>
  <si>
    <t>Rooms Walls</t>
  </si>
  <si>
    <t>Electrical Board List</t>
  </si>
  <si>
    <t>Rooms Leakage</t>
  </si>
  <si>
    <t>Design Calculation Rooms</t>
  </si>
  <si>
    <t>Room Classification - Conditions</t>
  </si>
  <si>
    <t>Room-AHU</t>
  </si>
  <si>
    <t>Flow Regulators Selection</t>
  </si>
  <si>
    <t>AHU Electrical Cabinet</t>
  </si>
  <si>
    <t>Fichier excel</t>
  </si>
  <si>
    <t>HVAC Specification</t>
  </si>
  <si>
    <t>AHU Specification</t>
  </si>
  <si>
    <t>04.11</t>
  </si>
  <si>
    <t>05.40</t>
  </si>
  <si>
    <t>05.30</t>
  </si>
  <si>
    <t>Bill of Material</t>
  </si>
  <si>
    <t>List of Attached Documents</t>
  </si>
  <si>
    <t>Confidentiality Agreement</t>
  </si>
  <si>
    <t>Recommandation</t>
  </si>
  <si>
    <t>Invitation to Tender</t>
  </si>
  <si>
    <t>Acoustique</t>
  </si>
  <si>
    <t>A faire</t>
  </si>
  <si>
    <t>HVAC - BMS descriptive note (Narrative)</t>
  </si>
  <si>
    <t>HVAC Consumption List</t>
  </si>
  <si>
    <t>05.45</t>
  </si>
  <si>
    <t>05.43</t>
  </si>
  <si>
    <t>05.34</t>
  </si>
  <si>
    <t>BUILDING SERVICES</t>
  </si>
  <si>
    <t>Sanitary</t>
  </si>
  <si>
    <t>05.11</t>
  </si>
  <si>
    <t>05.33</t>
  </si>
  <si>
    <t>Air Conditioning / HVAC General</t>
  </si>
  <si>
    <t>04.20</t>
  </si>
  <si>
    <t>Air Process Equipment</t>
  </si>
  <si>
    <t>04.30</t>
  </si>
  <si>
    <t>Environmental Monitoring System</t>
  </si>
  <si>
    <t>05.31</t>
  </si>
  <si>
    <t>04.15</t>
  </si>
  <si>
    <t>I/O List</t>
  </si>
  <si>
    <t>GENERAL</t>
  </si>
  <si>
    <t>Consumptions list / project global consumptions (incl. wastes, sewage...) for each fluid</t>
  </si>
  <si>
    <t>04.12</t>
  </si>
  <si>
    <t>04.16</t>
  </si>
  <si>
    <t>04.13</t>
  </si>
  <si>
    <t>05.46</t>
  </si>
  <si>
    <t>Index</t>
  </si>
  <si>
    <t>Rev</t>
  </si>
  <si>
    <t>Date</t>
  </si>
  <si>
    <t>Heure</t>
  </si>
  <si>
    <t>This</t>
  </si>
  <si>
    <t>Document Name / Title 1</t>
  </si>
  <si>
    <t>END OF LIST - PLEASE LET THE 2 LAST LINES EMPTY</t>
  </si>
  <si>
    <t>Liste des Packages</t>
  </si>
  <si>
    <t>05.60</t>
  </si>
  <si>
    <t>Air compressor</t>
  </si>
  <si>
    <t>Softener</t>
  </si>
  <si>
    <t>Chillers</t>
  </si>
  <si>
    <t>Cooling tower</t>
  </si>
  <si>
    <t>Cooling compressor</t>
  </si>
  <si>
    <t>05.50</t>
  </si>
  <si>
    <t>Black Utilities process control</t>
  </si>
  <si>
    <t>05.51</t>
  </si>
  <si>
    <t>05.52</t>
  </si>
  <si>
    <t>04.26</t>
  </si>
  <si>
    <t>Cold Equipment Data sheet  1</t>
  </si>
  <si>
    <t>Cold Equipment Data sheet  2</t>
  </si>
  <si>
    <t>Cold Equipment Data sheet  3</t>
  </si>
  <si>
    <t>Equipment List Cold Rooms</t>
  </si>
  <si>
    <t>04-260</t>
  </si>
  <si>
    <t>04-261</t>
  </si>
  <si>
    <t>04-263</t>
  </si>
  <si>
    <t>04-264</t>
  </si>
  <si>
    <t>Layouts of Cold Systems - Level nnn.nn</t>
  </si>
  <si>
    <t>04-265</t>
  </si>
  <si>
    <t>04-269</t>
  </si>
  <si>
    <t>Cold Systems descriptive note (Narrative)</t>
  </si>
  <si>
    <t>04.14</t>
  </si>
  <si>
    <t>BMS for HVAC</t>
  </si>
  <si>
    <t>BMS instrumentation for HVAC</t>
  </si>
  <si>
    <t>Electricity for HVAC</t>
  </si>
  <si>
    <t>04-141</t>
  </si>
  <si>
    <t xml:space="preserve"> speed controllers datasheets</t>
  </si>
  <si>
    <t xml:space="preserve"> Datasheets</t>
  </si>
  <si>
    <t>Data sheet 1</t>
  </si>
  <si>
    <t>04-101</t>
  </si>
  <si>
    <t>04-103</t>
  </si>
  <si>
    <t>Air Handling Units</t>
  </si>
  <si>
    <t>Accessoires ( splits, CAV, VAV, Filters, air diffuser … )</t>
  </si>
  <si>
    <t>Air ducting</t>
  </si>
  <si>
    <t>04-131</t>
  </si>
  <si>
    <t>04-104</t>
  </si>
  <si>
    <t>04-105</t>
  </si>
  <si>
    <t>04-106</t>
  </si>
  <si>
    <t>04-109</t>
  </si>
  <si>
    <t>04-119</t>
  </si>
  <si>
    <t>05.32</t>
  </si>
  <si>
    <t>Piping ( Sanitary City cold / hot water, … )</t>
  </si>
  <si>
    <t>Fire water piping</t>
  </si>
  <si>
    <t>05.10</t>
  </si>
  <si>
    <t>Mechanical</t>
  </si>
  <si>
    <t>05.41</t>
  </si>
  <si>
    <t>05.53</t>
  </si>
  <si>
    <t>Black Utilities Electricity work</t>
  </si>
  <si>
    <t>Pack</t>
  </si>
  <si>
    <t>User List</t>
  </si>
  <si>
    <t>Fluids list and Control</t>
  </si>
  <si>
    <t>04-108</t>
  </si>
  <si>
    <t>Meeting</t>
  </si>
  <si>
    <t>Minute of Design Meeting</t>
  </si>
  <si>
    <t>Minute of Construction Meeting</t>
  </si>
  <si>
    <t>Minute of Inspection Meeting</t>
  </si>
  <si>
    <t>Minute of Procurement Meeting ( include Kick Off Meeting )</t>
  </si>
  <si>
    <t>04-118</t>
  </si>
  <si>
    <t>04-268</t>
  </si>
  <si>
    <t>PROCESS SERVICES</t>
  </si>
  <si>
    <t>07.10</t>
  </si>
  <si>
    <t>07.17</t>
  </si>
  <si>
    <t>User Layout</t>
  </si>
  <si>
    <t>TAL</t>
  </si>
  <si>
    <t>AR</t>
  </si>
  <si>
    <t>Colours Layout</t>
  </si>
  <si>
    <t>COL ROOM</t>
  </si>
  <si>
    <t>01.16</t>
  </si>
  <si>
    <t>01.10</t>
  </si>
  <si>
    <t>Groundwork</t>
  </si>
  <si>
    <t>01.17</t>
  </si>
  <si>
    <t>ELECTRICITY</t>
  </si>
  <si>
    <t>Budget Estimate</t>
  </si>
  <si>
    <t>General Budget Estimate</t>
  </si>
  <si>
    <t>Estimate Demolition</t>
  </si>
  <si>
    <t>Estimate Asbest Removal</t>
  </si>
  <si>
    <t>Estimate Room Finish</t>
  </si>
  <si>
    <t>Estimate Electricity</t>
  </si>
  <si>
    <t>Estimate IT</t>
  </si>
  <si>
    <t>Estimate Furniture</t>
  </si>
  <si>
    <t>04-107</t>
  </si>
  <si>
    <t>*  GMP classification philosophy                                                                              *  Selected technical options                                                                           *  Information about filters (incl. LAF, UDAF, airlocks)                                                                                                *  Maintenance &amp; starting sequences                                                                                                              *  Energy savings strategies                                                                                                             *  Redundancy philosophy                                                                                                                       *  Interfaces with other packages                                                                                                            *  HVAC Typical arrangements                                                                     *  PEMS and BMS philosophies                                                                                    *  BMS, only HVAC Control system &amp; supervision part ( including Fumigation )</t>
  </si>
  <si>
    <t>Price comparaison and intermediate report</t>
  </si>
  <si>
    <t>Descriptive note (specifications)</t>
  </si>
  <si>
    <t>Contract</t>
  </si>
  <si>
    <t>Procurement</t>
  </si>
  <si>
    <t>04-117</t>
  </si>
  <si>
    <t xml:space="preserve"> * BMS, only HVAC Control system &amp; supervision part ( including Fumigation )                                                                           * Level of integration of HVAC and black utilities packages into BMS (stand alone/monitoring/control and interface list)                                                                                                   * Redundancy requirement                                                                        * List of referred GSK procedures and specifications                                                                               * Deviation item list of specification                                                                                                                 * Environmental constrains for cabinets and critical devices                                                                                                     * Interfaces with other systems (PCS, BMS,Fire detection, …) and battery limits                                                                                                                           * instrumentation cabling technology (use busses, junction boxes,..)                                                                                                                          * Strategy for software development (librairies,versionning-…)                                                                     * Estimate of main operator displays (number and brief description)                                                                                                         * Strategy of management of local alarms (by equipment/systems)                                                                            * Stop/re-start strategy in case of Emergency                                                                            * Strategy for reporting                                                                             * Strategy for energy monitoring and savings</t>
  </si>
  <si>
    <t>04-147</t>
  </si>
  <si>
    <t>04-267</t>
  </si>
  <si>
    <t>04-266</t>
  </si>
  <si>
    <t>Cold Room calculation</t>
  </si>
  <si>
    <t>04-164</t>
  </si>
  <si>
    <t>Data Sheet</t>
  </si>
  <si>
    <t>04-114</t>
  </si>
  <si>
    <t>04-123</t>
  </si>
  <si>
    <t>04-163</t>
  </si>
  <si>
    <t>01.20</t>
  </si>
  <si>
    <t>Deep foundation</t>
  </si>
  <si>
    <t>01.30</t>
  </si>
  <si>
    <t>02.10</t>
  </si>
  <si>
    <t>02.11</t>
  </si>
  <si>
    <t>02.12</t>
  </si>
  <si>
    <t>02.13</t>
  </si>
  <si>
    <t>02.20</t>
  </si>
  <si>
    <t>02.21</t>
  </si>
  <si>
    <t>02.22</t>
  </si>
  <si>
    <t>03.10</t>
  </si>
  <si>
    <t>03.11</t>
  </si>
  <si>
    <t>General Package</t>
  </si>
  <si>
    <t>03.12</t>
  </si>
  <si>
    <t>03.20</t>
  </si>
  <si>
    <t>03.13</t>
  </si>
  <si>
    <t>03.21</t>
  </si>
  <si>
    <t>03.22</t>
  </si>
  <si>
    <t>03.23</t>
  </si>
  <si>
    <t>Cleanroom finishes</t>
  </si>
  <si>
    <t>Cold rooms classified ( insulated panels for walls, ceiling and doors )</t>
  </si>
  <si>
    <t>03.30</t>
  </si>
  <si>
    <t>03.31</t>
  </si>
  <si>
    <t>03.32</t>
  </si>
  <si>
    <t>03.35</t>
  </si>
  <si>
    <t>11.00</t>
  </si>
  <si>
    <t>11-308</t>
  </si>
  <si>
    <t>PROJECT MANAGEMENT and ENGINEERING FEES</t>
  </si>
  <si>
    <t>Laboratory furniture</t>
  </si>
  <si>
    <t>03.40</t>
  </si>
  <si>
    <t>03.41</t>
  </si>
  <si>
    <t>03.42</t>
  </si>
  <si>
    <t>03.50</t>
  </si>
  <si>
    <t>06.10</t>
  </si>
  <si>
    <t>06.20</t>
  </si>
  <si>
    <t>06.30</t>
  </si>
  <si>
    <t>06.40</t>
  </si>
  <si>
    <t>06.50</t>
  </si>
  <si>
    <t>06.60</t>
  </si>
  <si>
    <t>06.70</t>
  </si>
  <si>
    <t>06.80</t>
  </si>
  <si>
    <t>06.90</t>
  </si>
  <si>
    <t>Building earthing</t>
  </si>
  <si>
    <t>Cabling for Small signal systems</t>
  </si>
  <si>
    <t>07.20</t>
  </si>
  <si>
    <t>07.30</t>
  </si>
  <si>
    <t>Drawings</t>
  </si>
  <si>
    <t>06.31</t>
  </si>
  <si>
    <t>06.32</t>
  </si>
  <si>
    <t>Outdoor</t>
  </si>
  <si>
    <t>Data sheets</t>
  </si>
  <si>
    <t>06.81</t>
  </si>
  <si>
    <t>06.82</t>
  </si>
  <si>
    <t>06.83</t>
  </si>
  <si>
    <t>Clock system</t>
  </si>
  <si>
    <t>06.84</t>
  </si>
  <si>
    <t>00-001</t>
  </si>
  <si>
    <t>00-003</t>
  </si>
  <si>
    <t>00-011</t>
  </si>
  <si>
    <t>Sizing / Calculation sheets / List</t>
  </si>
  <si>
    <t>00.00 - General</t>
  </si>
  <si>
    <t>List of viable and non viable particules counters</t>
  </si>
  <si>
    <t>Supply Id</t>
  </si>
  <si>
    <t>Phase</t>
  </si>
  <si>
    <t>MLi</t>
  </si>
  <si>
    <t>Conceptual Design</t>
  </si>
  <si>
    <t>CD</t>
  </si>
  <si>
    <t>Basic Design</t>
  </si>
  <si>
    <t>BD</t>
  </si>
  <si>
    <t>Detail Design</t>
  </si>
  <si>
    <t>DD</t>
  </si>
  <si>
    <t>SDE</t>
  </si>
  <si>
    <t>Construction Design</t>
  </si>
  <si>
    <t>Const D</t>
  </si>
  <si>
    <t>Commisionning</t>
  </si>
  <si>
    <t>Comm</t>
  </si>
  <si>
    <t>Project Bid Package</t>
  </si>
  <si>
    <t>BD Issue</t>
  </si>
  <si>
    <t>CD Issue</t>
  </si>
  <si>
    <t>DD Issue</t>
  </si>
  <si>
    <t>List of Documents</t>
  </si>
  <si>
    <t>Minute of Walls Elevation Meeting</t>
  </si>
  <si>
    <t>11.40</t>
  </si>
  <si>
    <t>Security - Safety</t>
  </si>
  <si>
    <t>Project Integration Management</t>
  </si>
  <si>
    <t>Project Time Management</t>
  </si>
  <si>
    <t>Project Cost Management</t>
  </si>
  <si>
    <t>Project Quality Management</t>
  </si>
  <si>
    <t>Project Human Resource Management</t>
  </si>
  <si>
    <t>Project Communication Management</t>
  </si>
  <si>
    <t>Project Risk Management</t>
  </si>
  <si>
    <t>Project Procurement Management</t>
  </si>
  <si>
    <t>ProjectStakeholder Management</t>
  </si>
  <si>
    <t xml:space="preserve"> Meetings</t>
  </si>
  <si>
    <t>11-00--4</t>
  </si>
  <si>
    <t>11-00--6</t>
  </si>
  <si>
    <t>11-00--7</t>
  </si>
  <si>
    <t>11-00--8</t>
  </si>
  <si>
    <t>11-00--9</t>
  </si>
  <si>
    <t>11-00--10</t>
  </si>
  <si>
    <t>11-00--11</t>
  </si>
  <si>
    <t>11-00--12</t>
  </si>
  <si>
    <t>11-00--13</t>
  </si>
  <si>
    <t>S/Task</t>
  </si>
  <si>
    <t>Procure Issue</t>
  </si>
  <si>
    <t>Procur</t>
  </si>
  <si>
    <t>SPONSOR / PMO</t>
  </si>
  <si>
    <t>Revision 01</t>
  </si>
  <si>
    <t>Revision 02</t>
  </si>
  <si>
    <t>Revision 03</t>
  </si>
  <si>
    <t>Total Hours</t>
  </si>
  <si>
    <t>Weight factor</t>
  </si>
  <si>
    <t>Engineer</t>
  </si>
  <si>
    <t>Design</t>
  </si>
  <si>
    <t>Cost Basic Design</t>
  </si>
  <si>
    <t>Total Eng</t>
  </si>
  <si>
    <t>Total Design</t>
  </si>
  <si>
    <t>Eng</t>
  </si>
  <si>
    <t>Cout Eng/h</t>
  </si>
  <si>
    <t>Total Cost Eng</t>
  </si>
  <si>
    <t>CAD</t>
  </si>
  <si>
    <t>CAD/H</t>
  </si>
  <si>
    <t>Total CAD</t>
  </si>
  <si>
    <t>Total Activities</t>
  </si>
  <si>
    <t>WMA</t>
  </si>
  <si>
    <t>ABU</t>
  </si>
  <si>
    <t>07.15</t>
  </si>
  <si>
    <t>Clean distribution system : WFI</t>
  </si>
  <si>
    <t>07.12</t>
  </si>
  <si>
    <t>07.16</t>
  </si>
  <si>
    <t>07.19</t>
  </si>
  <si>
    <t>Cost Detail Design</t>
  </si>
  <si>
    <t>Cost Procurement</t>
  </si>
  <si>
    <t>Cost Construction Design</t>
  </si>
  <si>
    <t>BD Cost</t>
  </si>
  <si>
    <t>DD Cost</t>
  </si>
  <si>
    <t>Procure Cost</t>
  </si>
  <si>
    <t>Constr D Cost</t>
  </si>
  <si>
    <t>CD Cost</t>
  </si>
  <si>
    <t>Cost Conceptual Design</t>
  </si>
  <si>
    <t>General Pack</t>
  </si>
  <si>
    <t>S/Pack</t>
  </si>
  <si>
    <t>MENU Déroulant</t>
  </si>
  <si>
    <t>F4PE
Package</t>
  </si>
  <si>
    <t>Applicable</t>
  </si>
  <si>
    <t>CLIENT
Pack</t>
  </si>
  <si>
    <t>Sr PM</t>
  </si>
  <si>
    <t>Md PM</t>
  </si>
  <si>
    <t>Jr PM</t>
  </si>
  <si>
    <t>Eng
Function</t>
  </si>
  <si>
    <t>Sr Eng 01.00</t>
  </si>
  <si>
    <t>Md Eng 01.00</t>
  </si>
  <si>
    <t>Jr Eng 01.00</t>
  </si>
  <si>
    <t>Sr Eng 02.00</t>
  </si>
  <si>
    <t>Md Eng 02.00</t>
  </si>
  <si>
    <t>Jr Eng 02.00</t>
  </si>
  <si>
    <t>Sr Eng 03.00</t>
  </si>
  <si>
    <t>Md Eng 03.00</t>
  </si>
  <si>
    <t>Jr Eng 03.00</t>
  </si>
  <si>
    <t>Sr Eng 04.00</t>
  </si>
  <si>
    <t>Md Eng 04.00</t>
  </si>
  <si>
    <t>Jr Eng 04.00</t>
  </si>
  <si>
    <t>Sr Eng 05.00</t>
  </si>
  <si>
    <t>Md Eng 05.00</t>
  </si>
  <si>
    <t>Jr Eng 05.00</t>
  </si>
  <si>
    <t>Sr Eng 06.00</t>
  </si>
  <si>
    <t>Md Eng 06.00</t>
  </si>
  <si>
    <t>Jr Eng 06.00</t>
  </si>
  <si>
    <t>Sr Eng 07.00</t>
  </si>
  <si>
    <t>Md Eng 07.00</t>
  </si>
  <si>
    <t>Jr Eng 07.00</t>
  </si>
  <si>
    <t>Sr Eng 08.00</t>
  </si>
  <si>
    <t>Md Eng 08.00</t>
  </si>
  <si>
    <t>Jr Eng 08.00</t>
  </si>
  <si>
    <t>Sr Eng 09.00</t>
  </si>
  <si>
    <t>Md Eng 09.00</t>
  </si>
  <si>
    <t>Jr Eng 09.00</t>
  </si>
  <si>
    <t>Eng Function</t>
  </si>
  <si>
    <t>Draftman Function</t>
  </si>
  <si>
    <t>Draftman
Function</t>
  </si>
  <si>
    <t>Copier cette ligne pour insérer un nouveau document ( juste au-dessus)</t>
  </si>
  <si>
    <t>ALERT</t>
  </si>
  <si>
    <t>Sr Des 01.00</t>
  </si>
  <si>
    <t>Md Des 01.00</t>
  </si>
  <si>
    <t>Jr Des 01.00</t>
  </si>
  <si>
    <t>Lead CAD</t>
  </si>
  <si>
    <t>Sr Des 02.00</t>
  </si>
  <si>
    <t>Md Des 02.00</t>
  </si>
  <si>
    <t>Jr Des 02.00</t>
  </si>
  <si>
    <t>Sr Des 03.00</t>
  </si>
  <si>
    <t>Md Des 03.00</t>
  </si>
  <si>
    <t>Jr Des 03.00</t>
  </si>
  <si>
    <t>Sr Des 04.00</t>
  </si>
  <si>
    <t>Md Des 04.00</t>
  </si>
  <si>
    <t>Jr Des 04.00</t>
  </si>
  <si>
    <t>Sr Des 05.00</t>
  </si>
  <si>
    <t>Md Des 05.00</t>
  </si>
  <si>
    <t>Jr Des 05.00</t>
  </si>
  <si>
    <t>Sr Des 06.00</t>
  </si>
  <si>
    <t>Md Des 06.00</t>
  </si>
  <si>
    <t>Jr Des 06.00</t>
  </si>
  <si>
    <t>Sr Des 07.00</t>
  </si>
  <si>
    <t>Md Des 07.00</t>
  </si>
  <si>
    <t>Jr Des 07.00</t>
  </si>
  <si>
    <t>Sr Des 08.00</t>
  </si>
  <si>
    <t>Md Des 08.00</t>
  </si>
  <si>
    <t>Jr Des 08.00</t>
  </si>
  <si>
    <t>Sr Des 09.00</t>
  </si>
  <si>
    <t>Md Des 09.00</t>
  </si>
  <si>
    <t>Jr Des 09.00</t>
  </si>
  <si>
    <t>TOTAL</t>
  </si>
  <si>
    <t>09.00</t>
  </si>
  <si>
    <t>Concept Design</t>
  </si>
  <si>
    <t>Demolishing works ( For Revamping )</t>
  </si>
  <si>
    <t>01.15</t>
  </si>
  <si>
    <t>01.40</t>
  </si>
  <si>
    <t>Construction on site</t>
  </si>
  <si>
    <t>01.50</t>
  </si>
  <si>
    <t>04.21</t>
  </si>
  <si>
    <t>Pass boxes</t>
  </si>
  <si>
    <t>04-210</t>
  </si>
  <si>
    <t>04.22</t>
  </si>
  <si>
    <t>04.23</t>
  </si>
  <si>
    <t>04.24</t>
  </si>
  <si>
    <t>04.25</t>
  </si>
  <si>
    <t>Fixed or mobile laminar air flow</t>
  </si>
  <si>
    <t>Incubator ( Cell factories incubator )</t>
  </si>
  <si>
    <t>Chemical hood / Fume hood</t>
  </si>
  <si>
    <t>MAL APA / Dry Fog</t>
  </si>
  <si>
    <t>04-220</t>
  </si>
  <si>
    <t>04-230</t>
  </si>
  <si>
    <t>04-240</t>
  </si>
  <si>
    <t>04-250</t>
  </si>
  <si>
    <t>MAL APA / Dry Fog PFD 1</t>
  </si>
  <si>
    <t xml:space="preserve"> Incubator PFD 1</t>
  </si>
  <si>
    <t>Fixed or mobile laminar air flow PFD 1</t>
  </si>
  <si>
    <t>04.31</t>
  </si>
  <si>
    <t>04-311</t>
  </si>
  <si>
    <t>01.11</t>
  </si>
  <si>
    <t>01.12</t>
  </si>
  <si>
    <t>01.13</t>
  </si>
  <si>
    <t>01.14</t>
  </si>
  <si>
    <t>Site Prepearation</t>
  </si>
  <si>
    <t>Topographic land survey</t>
  </si>
  <si>
    <t>Soil Test</t>
  </si>
  <si>
    <t>Lowering of the ground water table</t>
  </si>
  <si>
    <t>Eart works</t>
  </si>
  <si>
    <t>Asbest Demolishing</t>
  </si>
  <si>
    <t>External work</t>
  </si>
  <si>
    <t>Fine landscaping &amp; planting ( lawn, trees, grass, … )</t>
  </si>
  <si>
    <t>SUPERSTRUCTURE &amp; CLADDING</t>
  </si>
  <si>
    <t>GROUNDWORKS &amp; EXTERNAL WORKS</t>
  </si>
  <si>
    <t>Builing shell</t>
  </si>
  <si>
    <t>Stucture</t>
  </si>
  <si>
    <t>TopoFire resistance protection ( steel structure, Fire-proof sealing )</t>
  </si>
  <si>
    <t>Quality Control by NOBO</t>
  </si>
  <si>
    <t>Building skin</t>
  </si>
  <si>
    <t>Cladding &amp; Roofing</t>
  </si>
  <si>
    <t>Safety / Life line on the roof</t>
  </si>
  <si>
    <t>CLEANROOM - LABORATORY - OFFICE FINISHES</t>
  </si>
  <si>
    <t>WOC - Secondary steel strucuture</t>
  </si>
  <si>
    <t>Safety handrails on the tech levels, access ladders, galvanised steel stairs</t>
  </si>
  <si>
    <t>WOC - Panel</t>
  </si>
  <si>
    <t>Cleanroom ( Classified B, C, D )</t>
  </si>
  <si>
    <t>Cleanroom furniture</t>
  </si>
  <si>
    <t>Laboratory &amp; Pharma</t>
  </si>
  <si>
    <t>Laboraory Finishes</t>
  </si>
  <si>
    <t>Office &amp; Sanitary Finishes</t>
  </si>
  <si>
    <t>Technical / raw material storage areas finishes</t>
  </si>
  <si>
    <t>Air Conditionning / HVAC General</t>
  </si>
  <si>
    <t>Accessories ( splits, VAV boxes, filters, dampers, air diffuser, … )</t>
  </si>
  <si>
    <t>Air ducting (including insulation )</t>
  </si>
  <si>
    <t>Control cabinets for HVAC</t>
  </si>
  <si>
    <t>Instrumentation for HVAC ( incl. Tests )</t>
  </si>
  <si>
    <t>Electricity HVAC ( cabinet, cables trays, cables and tests … )</t>
  </si>
  <si>
    <t>MAL VHP / Dry Fog ( including generator )</t>
  </si>
  <si>
    <t>Cold rooms ( box and cold system )</t>
  </si>
  <si>
    <t>04.32</t>
  </si>
  <si>
    <t>EMS cabinet &amp; Indicators &amp; lamps &amp; Instrumentation ( pressure, Temp, HR probes, … )</t>
  </si>
  <si>
    <t>EMS Software application &amp; server</t>
  </si>
  <si>
    <t>05.12</t>
  </si>
  <si>
    <t>Neutralization station ( Including Process Control )</t>
  </si>
  <si>
    <t>Chemical Neutralization station</t>
  </si>
  <si>
    <t>05.20</t>
  </si>
  <si>
    <t>Lift</t>
  </si>
  <si>
    <t>05.21</t>
  </si>
  <si>
    <t>05.22</t>
  </si>
  <si>
    <t>Personal and material lift</t>
  </si>
  <si>
    <t>Hoist</t>
  </si>
  <si>
    <t>Sanitary devices ( toilets, sinks, shower, safety shower, eye-washer, … )</t>
  </si>
  <si>
    <t>Sanitary equipment ( water overpressure, Water boiler )</t>
  </si>
  <si>
    <t>Sanitary distribution &amp; suspended domestic drainage</t>
  </si>
  <si>
    <t>05.44</t>
  </si>
  <si>
    <t>Black Utilities Distribution ( non clean piping )</t>
  </si>
  <si>
    <t>Utilities Black piping ( Incl. Pumps &amp; accessories )</t>
  </si>
  <si>
    <t>Fire water equipment ( strorage vessel &amp; pump &amp; Hydrant, Fire hose &amp; extinguisher )</t>
  </si>
  <si>
    <t>Sprinklage system</t>
  </si>
  <si>
    <t>CEU - Industrial waste water drainage net work</t>
  </si>
  <si>
    <t>Control cabinets for Black Utilities</t>
  </si>
  <si>
    <t>Black Utilities instrumentation</t>
  </si>
  <si>
    <t>05.61</t>
  </si>
  <si>
    <t>05.62</t>
  </si>
  <si>
    <t>05.63</t>
  </si>
  <si>
    <t>05.64</t>
  </si>
  <si>
    <t>05.65</t>
  </si>
  <si>
    <t>05.66</t>
  </si>
  <si>
    <t>Raw steam generator ( Steam boiler, cogeneration unit, … )</t>
  </si>
  <si>
    <t>06.11</t>
  </si>
  <si>
    <t>06.12</t>
  </si>
  <si>
    <t>06.13</t>
  </si>
  <si>
    <t>06.14</t>
  </si>
  <si>
    <t>06.15</t>
  </si>
  <si>
    <t>06.16</t>
  </si>
  <si>
    <t>HV equipment</t>
  </si>
  <si>
    <t>HV general cabinet</t>
  </si>
  <si>
    <t>HV devices ( Local HV disconnectors)</t>
  </si>
  <si>
    <t>HV / LV transfo</t>
  </si>
  <si>
    <t>HV Cables</t>
  </si>
  <si>
    <t>HV Fitting systems ( cables tray, cable clamps, … )</t>
  </si>
  <si>
    <t>HV Auxiliaries ( power suppliers, Protection &amp; Control, … )</t>
  </si>
  <si>
    <t>06.21</t>
  </si>
  <si>
    <t>LV equipment</t>
  </si>
  <si>
    <t>LV main distribution boards</t>
  </si>
  <si>
    <t>LV devices ( AC / DC UPS, LV / HV transfo, Variable speed drives, ... )</t>
  </si>
  <si>
    <t>06.22</t>
  </si>
  <si>
    <t>06.23</t>
  </si>
  <si>
    <t>06.24</t>
  </si>
  <si>
    <t>06.25</t>
  </si>
  <si>
    <t>06.26</t>
  </si>
  <si>
    <t>Capacitor banks</t>
  </si>
  <si>
    <t>LV seconary distribution boards</t>
  </si>
  <si>
    <t>LV fitting system ( cables tray, cables clamp, cable tubing, … )</t>
  </si>
  <si>
    <t>LV Connection works ( sockets, E&amp;I interfaces cabinets, junction boxes, … )</t>
  </si>
  <si>
    <t>06.27</t>
  </si>
  <si>
    <t>06.28</t>
  </si>
  <si>
    <t>LV cables ( Power &amp; Control )</t>
  </si>
  <si>
    <t>Emergency diesel Generator</t>
  </si>
  <si>
    <t>06.29</t>
  </si>
  <si>
    <t>Energy saving equipment ( photovoltaic panels, … )</t>
  </si>
  <si>
    <t>Lighting equipment</t>
  </si>
  <si>
    <t>Indoor ( emergency - cleanroom lighting, others, … )</t>
  </si>
  <si>
    <t>Door interlocking system ( PLC, devices, wiring, … )</t>
  </si>
  <si>
    <t>Lightning system</t>
  </si>
  <si>
    <t>Data-communication</t>
  </si>
  <si>
    <t>06.71</t>
  </si>
  <si>
    <t>06.72</t>
  </si>
  <si>
    <t>06.73</t>
  </si>
  <si>
    <t>06.74</t>
  </si>
  <si>
    <t>06.75</t>
  </si>
  <si>
    <t>06.76</t>
  </si>
  <si>
    <t>06.77</t>
  </si>
  <si>
    <t>Data-communication network</t>
  </si>
  <si>
    <t>Access control</t>
  </si>
  <si>
    <t>Fire detection</t>
  </si>
  <si>
    <t>CCTV / Intrusion</t>
  </si>
  <si>
    <t>Alarms system</t>
  </si>
  <si>
    <t>Data-communication equipment ( Cabling see 06.71 )</t>
  </si>
  <si>
    <t>Access control system ( Cabling see 06.72 )</t>
  </si>
  <si>
    <t>Clock system ( Cabling see 06.73 )</t>
  </si>
  <si>
    <t>06.91</t>
  </si>
  <si>
    <t>06.93</t>
  </si>
  <si>
    <t>06.94</t>
  </si>
  <si>
    <t>Fire detection ( Cabling see 06.76 )</t>
  </si>
  <si>
    <t>Active and passive components : detectors, sirens, ...</t>
  </si>
  <si>
    <t>Automatic extinguishing system</t>
  </si>
  <si>
    <t>Synoptic control panels and lamps</t>
  </si>
  <si>
    <t>Clean utilities distribution</t>
  </si>
  <si>
    <t>Clean utilities production ( Incl. Automation )</t>
  </si>
  <si>
    <t>07.11</t>
  </si>
  <si>
    <t>07.13</t>
  </si>
  <si>
    <t>07.14</t>
  </si>
  <si>
    <t>07.18</t>
  </si>
  <si>
    <t>07.21</t>
  </si>
  <si>
    <t>07.22</t>
  </si>
  <si>
    <t>07.23</t>
  </si>
  <si>
    <t>07.24</t>
  </si>
  <si>
    <t>07.31</t>
  </si>
  <si>
    <t>07.32</t>
  </si>
  <si>
    <t>07.33</t>
  </si>
  <si>
    <t>07.34</t>
  </si>
  <si>
    <t>07.35</t>
  </si>
  <si>
    <t>Clean services water storage tank ( WFI, DW or PW )</t>
  </si>
  <si>
    <t>Clean distribution systems : Puried / Deionised Water ( Incl. Pumps, HX, manual valves, … )</t>
  </si>
  <si>
    <t>Clean distribution systems : Clean Steam</t>
  </si>
  <si>
    <t>Clean distribution systems : Ultra-filtered water</t>
  </si>
  <si>
    <t>Clean distribution systems : WFI ( Incl. Pumps, HX, Manual valves )</t>
  </si>
  <si>
    <t>Clean distribution systems : Clean Compressed Air</t>
  </si>
  <si>
    <t>Clean distribution systems : Process gases ( N2, O2, … )</t>
  </si>
  <si>
    <t>Clean distribution systems : Solvents</t>
  </si>
  <si>
    <t>CEU/CEC : Stainless Steel water drainage network</t>
  </si>
  <si>
    <t>WFI still</t>
  </si>
  <si>
    <t>Clean Steam generator</t>
  </si>
  <si>
    <t>Purified water generation</t>
  </si>
  <si>
    <t>Ultra-filtration skid</t>
  </si>
  <si>
    <t>Clean Utilities Intrumentation ( control valves, probes, conductivity meter, cabling, …)</t>
  </si>
  <si>
    <t>Clean services water storage tanks</t>
  </si>
  <si>
    <t>Clean distribution system : Purified Water</t>
  </si>
  <si>
    <t>Clean distribution system : Ultra-filtered water</t>
  </si>
  <si>
    <t>Clean distribution system : Solvents</t>
  </si>
  <si>
    <t>PROCESS CONTROL</t>
  </si>
  <si>
    <t>08.10</t>
  </si>
  <si>
    <t>08.20</t>
  </si>
  <si>
    <t>08.30</t>
  </si>
  <si>
    <t>08.40</t>
  </si>
  <si>
    <t>08.50</t>
  </si>
  <si>
    <t>08.60</t>
  </si>
  <si>
    <t>08.70</t>
  </si>
  <si>
    <t>Alarms ( Cabling see 06.74 )</t>
  </si>
  <si>
    <t>Process control - Process services</t>
  </si>
  <si>
    <t>Process control - Equipment</t>
  </si>
  <si>
    <t>Process control - Secondary and loose equipment</t>
  </si>
  <si>
    <t>Process Data Management</t>
  </si>
  <si>
    <t>Calibration &amp; Measures</t>
  </si>
  <si>
    <t>BMS supervision package</t>
  </si>
  <si>
    <t>09.10</t>
  </si>
  <si>
    <t>09.20</t>
  </si>
  <si>
    <t>09.30</t>
  </si>
  <si>
    <t>09.40</t>
  </si>
  <si>
    <t>09.50</t>
  </si>
  <si>
    <t>09.60</t>
  </si>
  <si>
    <t>Bulk equipment</t>
  </si>
  <si>
    <t>Purification</t>
  </si>
  <si>
    <t>Fixed process equipment</t>
  </si>
  <si>
    <t>Mobile process vessels</t>
  </si>
  <si>
    <t>Decontamination units ( Incl. Automation )</t>
  </si>
  <si>
    <t>Superskid</t>
  </si>
  <si>
    <t>08.11</t>
  </si>
  <si>
    <t>08.12</t>
  </si>
  <si>
    <t>08.13</t>
  </si>
  <si>
    <t>PLC &amp; alarm cabinets</t>
  </si>
  <si>
    <t>Socket outlets &amp; Connections works &amp; testing</t>
  </si>
  <si>
    <t>AMS server</t>
  </si>
  <si>
    <t>08.21</t>
  </si>
  <si>
    <t>08.22</t>
  </si>
  <si>
    <t>08.23</t>
  </si>
  <si>
    <t>08.24</t>
  </si>
  <si>
    <t>Ctrl Neutralization station</t>
  </si>
  <si>
    <t>Ctrl Clean Utilities distribution</t>
  </si>
  <si>
    <t>Ctrl Solvent storage &amp; distribution</t>
  </si>
  <si>
    <t>Ctrl Decontamination station</t>
  </si>
  <si>
    <t>08.31</t>
  </si>
  <si>
    <t>08.32</t>
  </si>
  <si>
    <t>08.33</t>
  </si>
  <si>
    <t>Ctrl Mobile process equipment</t>
  </si>
  <si>
    <t>Ctrl Fermentor / Bioreactor / Cytocultor</t>
  </si>
  <si>
    <t>Ctrl downstream &amp; formulation / coupling</t>
  </si>
  <si>
    <t>08.41</t>
  </si>
  <si>
    <t>08.42</t>
  </si>
  <si>
    <t>08.43</t>
  </si>
  <si>
    <t>08.44</t>
  </si>
  <si>
    <t>Ctrl Loose equipment</t>
  </si>
  <si>
    <t>Ctrl filling</t>
  </si>
  <si>
    <t>Ctrl Packaging</t>
  </si>
  <si>
    <t>Ctrl Warehouse</t>
  </si>
  <si>
    <t>08.51</t>
  </si>
  <si>
    <t>08.52</t>
  </si>
  <si>
    <t>SCADA / DCS</t>
  </si>
  <si>
    <t>MPMS</t>
  </si>
  <si>
    <t>08.53</t>
  </si>
  <si>
    <t>08.54</t>
  </si>
  <si>
    <t>08.55</t>
  </si>
  <si>
    <t>08.56</t>
  </si>
  <si>
    <t>Process Data Warehouse ( PDW )</t>
  </si>
  <si>
    <t>Overall Equipment Console ( DMC )</t>
  </si>
  <si>
    <t>Overall Equipment Effectiveness ( OEE )</t>
  </si>
  <si>
    <t>Wireless monitoring or survey systems</t>
  </si>
  <si>
    <t>08.61</t>
  </si>
  <si>
    <t>08.62</t>
  </si>
  <si>
    <t>08.63</t>
  </si>
  <si>
    <t>C&amp;M HVAC</t>
  </si>
  <si>
    <t>C&amp;M Clean Utilities</t>
  </si>
  <si>
    <t>C&amp;M Process Equipment</t>
  </si>
  <si>
    <t>08.71</t>
  </si>
  <si>
    <t>08.72</t>
  </si>
  <si>
    <t>08.73</t>
  </si>
  <si>
    <t>Supervision of HVAC controllers</t>
  </si>
  <si>
    <t>Supervision of Black Utilities packages</t>
  </si>
  <si>
    <t>Energy monitoring system</t>
  </si>
  <si>
    <t>09.11</t>
  </si>
  <si>
    <t>09.12</t>
  </si>
  <si>
    <t>Fermentor / Biorector / Cytocultor ( Incl. Disposables )</t>
  </si>
  <si>
    <t>Chemical reactor</t>
  </si>
  <si>
    <t>09.21</t>
  </si>
  <si>
    <t>09.22</t>
  </si>
  <si>
    <t>09.23</t>
  </si>
  <si>
    <t>09.24</t>
  </si>
  <si>
    <t>09.25</t>
  </si>
  <si>
    <t>09.26</t>
  </si>
  <si>
    <t>09.27</t>
  </si>
  <si>
    <t>09.28</t>
  </si>
  <si>
    <t>09.29</t>
  </si>
  <si>
    <t>Process filtration ( UF - Fundabac - Clarification )</t>
  </si>
  <si>
    <t>Chromatography ( Column &amp; automation )</t>
  </si>
  <si>
    <t>Cell grinder</t>
  </si>
  <si>
    <t>Process Centrifuge -Process Ultra Centrifuge</t>
  </si>
  <si>
    <t>Homogenizer</t>
  </si>
  <si>
    <t>Fundabac filter</t>
  </si>
  <si>
    <t>Vacuum tray dryer</t>
  </si>
  <si>
    <t>Microfluidizer</t>
  </si>
  <si>
    <t>Chromatography skid ( Automation )</t>
  </si>
  <si>
    <t>09.31</t>
  </si>
  <si>
    <t>09.32</t>
  </si>
  <si>
    <t>09.33</t>
  </si>
  <si>
    <t>09.34</t>
  </si>
  <si>
    <t>09.35</t>
  </si>
  <si>
    <t>09.36</t>
  </si>
  <si>
    <t>09.37</t>
  </si>
  <si>
    <t>09.38</t>
  </si>
  <si>
    <t>09.39</t>
  </si>
  <si>
    <t>Fixed vessels</t>
  </si>
  <si>
    <t>Autoclave</t>
  </si>
  <si>
    <t>Dry heat over / Depyrogenation oven</t>
  </si>
  <si>
    <t>Washing machine</t>
  </si>
  <si>
    <t>CIP / SIP Station</t>
  </si>
  <si>
    <t>Vessel manipulation robot</t>
  </si>
  <si>
    <t>Cell factories manipulation robot</t>
  </si>
  <si>
    <t>Freezing - Thawing unit</t>
  </si>
  <si>
    <t>CIP / SIP Station ( mobile )</t>
  </si>
  <si>
    <t>09.51</t>
  </si>
  <si>
    <t>09.52</t>
  </si>
  <si>
    <t>Pre-Decontamination station</t>
  </si>
  <si>
    <t>Decontamination Station</t>
  </si>
  <si>
    <t>04-313</t>
  </si>
  <si>
    <t>EMS cabinet &amp; indicators &amp; lamps &amp; Instrumentation</t>
  </si>
  <si>
    <t>EMS Software application &amp; Server</t>
  </si>
  <si>
    <t>04-321</t>
  </si>
  <si>
    <t>Coordination drawings</t>
  </si>
  <si>
    <t>Base Project</t>
  </si>
  <si>
    <t>Room Data Sheet</t>
  </si>
  <si>
    <t>Estimate Superstructure &amp; Cladding</t>
  </si>
  <si>
    <t>Minute of Coordination Meeting</t>
  </si>
  <si>
    <t>Estimate Groundworks &amp; External works</t>
  </si>
  <si>
    <t>HVAC PFD AHU xxx</t>
  </si>
  <si>
    <t>Base de calculs</t>
  </si>
  <si>
    <t>Rooms HVAC DATA</t>
  </si>
  <si>
    <t>Internal Heat Gains Vessels</t>
  </si>
  <si>
    <t>Internal Heat Gains Autoclaves</t>
  </si>
  <si>
    <t>Internal Heat Gains</t>
  </si>
  <si>
    <t>External Heat Losses</t>
  </si>
  <si>
    <t>External Heat Gains</t>
  </si>
  <si>
    <t>Flow - Supply Temperature</t>
  </si>
  <si>
    <t>HVAC PID AHU xxx</t>
  </si>
  <si>
    <t>Synthèse distribution HVAC</t>
  </si>
  <si>
    <t>Design calculation AHU Flow</t>
  </si>
  <si>
    <t>FORM-001</t>
  </si>
  <si>
    <t>FORM-002</t>
  </si>
  <si>
    <t>FORM-003</t>
  </si>
  <si>
    <t>FORM-004</t>
  </si>
  <si>
    <t>FORM-006</t>
  </si>
  <si>
    <t>FORM-007</t>
  </si>
  <si>
    <t>FORM-009</t>
  </si>
  <si>
    <t>FORM-010</t>
  </si>
  <si>
    <t>FORM-011</t>
  </si>
  <si>
    <t>FORM-012</t>
  </si>
  <si>
    <t>FORM-013</t>
  </si>
  <si>
    <t>FORM-018</t>
  </si>
  <si>
    <t>FORM-020</t>
  </si>
  <si>
    <t>FORM-015</t>
  </si>
  <si>
    <t>FORM-016</t>
  </si>
  <si>
    <t>LIS-002</t>
  </si>
  <si>
    <t>LIS-003</t>
  </si>
  <si>
    <t>LIS-004</t>
  </si>
  <si>
    <t>LIS-009</t>
  </si>
  <si>
    <t>LIS-010</t>
  </si>
  <si>
    <t>LIS-011</t>
  </si>
  <si>
    <t>LIS-012</t>
  </si>
  <si>
    <t>A VOIR</t>
  </si>
  <si>
    <t>CAL-006</t>
  </si>
  <si>
    <t>CAL-007</t>
  </si>
  <si>
    <t>LIS-015</t>
  </si>
  <si>
    <t>LIS-016</t>
  </si>
  <si>
    <t>Cold System PFD xxx</t>
  </si>
  <si>
    <t>PID Cold System xxx</t>
  </si>
  <si>
    <t>04-218</t>
  </si>
  <si>
    <t>04-219</t>
  </si>
  <si>
    <t>04-228</t>
  </si>
  <si>
    <t>04-229</t>
  </si>
  <si>
    <t>04-248</t>
  </si>
  <si>
    <t>04-249</t>
  </si>
  <si>
    <t>04-258</t>
  </si>
  <si>
    <t>04-259</t>
  </si>
  <si>
    <t>PID</t>
  </si>
  <si>
    <t>10.00</t>
  </si>
  <si>
    <t>TEMPORY FIELD FACILITIES &amp; MISCELLANEOUS ON SITE</t>
  </si>
  <si>
    <t>12.00</t>
  </si>
  <si>
    <t>SECONDARY EQUIPMENT</t>
  </si>
  <si>
    <t>12.20</t>
  </si>
  <si>
    <t>12.30</t>
  </si>
  <si>
    <t>12.40</t>
  </si>
  <si>
    <t>12.60</t>
  </si>
  <si>
    <t>12.70</t>
  </si>
  <si>
    <t>12.80</t>
  </si>
  <si>
    <t>Filling Vial</t>
  </si>
  <si>
    <t>Filling Syringe</t>
  </si>
  <si>
    <t>Packinging Line</t>
  </si>
  <si>
    <t>Warehouse</t>
  </si>
  <si>
    <t>Isolator / RABS</t>
  </si>
  <si>
    <t>Freeze Dryer</t>
  </si>
  <si>
    <t>12.90</t>
  </si>
  <si>
    <t>Other Filling ( tubes, ampoules, … )</t>
  </si>
  <si>
    <t>13.00</t>
  </si>
  <si>
    <t>LOOSE EQUIPMENT</t>
  </si>
  <si>
    <t>PRIMARY PROCESS EQUIPMENT</t>
  </si>
  <si>
    <t>En fonction valeur Cln 13 et cln 14, 15, 16, 17, 18, 19</t>
  </si>
  <si>
    <t>Constr Manag</t>
  </si>
  <si>
    <t>Meetings Budget Estimate</t>
  </si>
  <si>
    <t>Estimate HVAC</t>
  </si>
  <si>
    <t>Estimate Black Utilities</t>
  </si>
  <si>
    <t>Estimate Clean Utilities</t>
  </si>
  <si>
    <t>Estimate Process Control</t>
  </si>
  <si>
    <t>Estimate Process Services</t>
  </si>
  <si>
    <t>Estimate PRIMARY PROCESS EQUIPMENT</t>
  </si>
  <si>
    <t>Estimate TEMPORY FIELD FACILITIES &amp; MISCELLANEOUS ON SITE</t>
  </si>
  <si>
    <t>Estimate SECONDARY EQUIPMENT</t>
  </si>
  <si>
    <t>Estimate LOOSE EQUIPMENT</t>
  </si>
  <si>
    <t>Sr Eng 10.00</t>
  </si>
  <si>
    <t>Md Eng 10.00</t>
  </si>
  <si>
    <t>Jr Eng 10.00</t>
  </si>
  <si>
    <t>Sr Eng 12.00</t>
  </si>
  <si>
    <t>Md Eng 12.00</t>
  </si>
  <si>
    <t>Jr Eng 12.00</t>
  </si>
  <si>
    <t>Sr Eng 13.00</t>
  </si>
  <si>
    <t>Md Eng 13.00</t>
  </si>
  <si>
    <t>Jr Eng 13.00</t>
  </si>
  <si>
    <t>Sr Des 10.00</t>
  </si>
  <si>
    <t>Md Des 10.00</t>
  </si>
  <si>
    <t>Jr Des 10.00</t>
  </si>
  <si>
    <t>Sr Des 12.00</t>
  </si>
  <si>
    <t>Md Des 12.00</t>
  </si>
  <si>
    <t>Jr Des 12.00</t>
  </si>
  <si>
    <t>Sr Des 13.00</t>
  </si>
  <si>
    <t>Md Des 13.00</t>
  </si>
  <si>
    <t>Jr Des 13.00</t>
  </si>
  <si>
    <t>Electricity</t>
  </si>
  <si>
    <t>TBD Eng</t>
  </si>
  <si>
    <t>TBD Des</t>
  </si>
  <si>
    <t>04-154</t>
  </si>
  <si>
    <t>04-156</t>
  </si>
  <si>
    <t>00-008</t>
  </si>
  <si>
    <t>00-007</t>
  </si>
  <si>
    <t>PID / AFD (Air Flow Diagrams)</t>
  </si>
  <si>
    <t>PRO Issue</t>
  </si>
  <si>
    <t>Equipments introduction layout - Entrance Level</t>
  </si>
  <si>
    <t>Equipments introduction layout - Basement</t>
  </si>
  <si>
    <t>Equipments introduction layout - Product Level</t>
  </si>
  <si>
    <t>Equipments introduction layout - Technical Level T01</t>
  </si>
  <si>
    <t>Equipments introduction layout - Technical Level T02</t>
  </si>
  <si>
    <t>User Layout - Basement</t>
  </si>
  <si>
    <t>User Layout - Entrance Level</t>
  </si>
  <si>
    <t>User Layout - Technical Level T01</t>
  </si>
  <si>
    <t>User Layout - Technical Level T02</t>
  </si>
  <si>
    <t>TAL / F4P</t>
  </si>
  <si>
    <t>GMP: Clean Room Classification Basement Level</t>
  </si>
  <si>
    <t>GMP: Clean Room Pressure Basement Level ( Dynamic &amp; Static )</t>
  </si>
  <si>
    <t>GMP: Clean Room AHU zoning Basement Level</t>
  </si>
  <si>
    <t>GMP: Clean Room Fumigation Aera Basement Level</t>
  </si>
  <si>
    <t>GMP: Clean Room Bio Safety Level Basement Level</t>
  </si>
  <si>
    <t>GMP: Clean Room PAL / MAL Basement Level</t>
  </si>
  <si>
    <t>GMP: Clean Room Temperature Basement Level</t>
  </si>
  <si>
    <t>GMP: Clean Room Humidity Basement Level</t>
  </si>
  <si>
    <t>GMP: Clean Room ACH Basement Level</t>
  </si>
  <si>
    <t>GMP: Clean Room Layouts of supply / extraction grids Basement Level</t>
  </si>
  <si>
    <t>GMP: Clean Room Classification Product Level</t>
  </si>
  <si>
    <t>GMP: Clean Room Pressure Product Level ( Dynamic &amp; Static )</t>
  </si>
  <si>
    <t>GMP: Clean Room AHU zoning Product Level</t>
  </si>
  <si>
    <t>GMP: Clean Room Fumigation Aera Product Level</t>
  </si>
  <si>
    <t>GMP: Clean Room Bio Safety Level Product Level</t>
  </si>
  <si>
    <t>GMP: Clean Room PAL / MAL Product Level</t>
  </si>
  <si>
    <t>GMP: Clean Room Temperature Product Level</t>
  </si>
  <si>
    <t>GMP: Clean Room Humidity Product Level</t>
  </si>
  <si>
    <t>GMP: Clean Room ACH Product Level</t>
  </si>
  <si>
    <t>GMP: Clean Room Layouts of supply / extraction grids Product Level</t>
  </si>
  <si>
    <t>HVAC PID AHU 204</t>
  </si>
  <si>
    <t>Layouts of AHU and HVAC ducts - Basement Level</t>
  </si>
  <si>
    <t>Layouts of AHU and HVAC ducts -Entrance Level</t>
  </si>
  <si>
    <t>Layouts of AHU and HVAC ducts - Technical Level T01</t>
  </si>
  <si>
    <t>Layouts of AHU and HVAC ducts - Technical Level T02</t>
  </si>
  <si>
    <t>HVAC Sections ( AHU and ducts ) - Basement Level</t>
  </si>
  <si>
    <t>HVAC Sections ( AHU and ducts ) - Entrance Level</t>
  </si>
  <si>
    <t>HVAC Sections ( AHU and ducts ) - Technical Level T01</t>
  </si>
  <si>
    <t>HVAC Sections ( AHU and ducts ) - Technical Level T02</t>
  </si>
  <si>
    <t>Layouts of EMS probes, counters and indicators (lights, visualisation devices ) - Basement Level</t>
  </si>
  <si>
    <t>Layouts of EMS probes, counters and indicators (lights, visualisation devices ) - Entrance Level</t>
  </si>
  <si>
    <t>Layouts of EMS probes, counters and indicators (lights, visualisation devices ) - Product Level</t>
  </si>
  <si>
    <t>GMP: Clean Room NSB Basement Level</t>
  </si>
  <si>
    <t>GMP: Clean Room NSB Product Level</t>
  </si>
  <si>
    <t>04-160</t>
  </si>
  <si>
    <t>PFD Electrical HVAC Distribution</t>
  </si>
  <si>
    <t>Maintenance roads</t>
  </si>
  <si>
    <t>Maintenance road - Basement</t>
  </si>
  <si>
    <t>Maintenance road - Entrance Level</t>
  </si>
  <si>
    <t>Maintenance road - Technical Level T01</t>
  </si>
  <si>
    <t>Maintenance road - Technical Level T02</t>
  </si>
  <si>
    <t>Functional Description</t>
  </si>
  <si>
    <t>Calculation</t>
  </si>
  <si>
    <t>Others</t>
  </si>
  <si>
    <t>Scope Limits Diagram HVAC</t>
  </si>
  <si>
    <t>Airlock type - Basement Level</t>
  </si>
  <si>
    <t>Airlock type - Entrance Level</t>
  </si>
  <si>
    <t>Airlock type - Product Level</t>
  </si>
  <si>
    <t>URS / DRR / FAT / SAT / EAT / COM / IOQ / C&amp;Q</t>
  </si>
  <si>
    <t>Go No Go spreadsheet EAT Testing TC xxx</t>
  </si>
  <si>
    <t>04-225</t>
  </si>
  <si>
    <t>04-226</t>
  </si>
  <si>
    <t>URS HVAC</t>
  </si>
  <si>
    <t>DRR HVAC</t>
  </si>
  <si>
    <t>Minute of Sponsor Meeting</t>
  </si>
  <si>
    <t>Action List / Punch List</t>
  </si>
  <si>
    <t>Minute of Safety Meeting ( Pre job Meeting )</t>
  </si>
  <si>
    <t>Go No Go spreadsheet EAT Testing TZ xxx</t>
  </si>
  <si>
    <t>Final Report ( Decision Matrix )</t>
  </si>
  <si>
    <t>Minute of 3D Coordination Meeting + 3D Review</t>
  </si>
  <si>
    <t>Minute of Hand over Meeting</t>
  </si>
  <si>
    <t>General specification 04.10-05.30-05.40</t>
  </si>
  <si>
    <t>Minute of Safety Meeting ( Pre Job Meeting )</t>
  </si>
  <si>
    <t>FRA LAF / BSC</t>
  </si>
  <si>
    <t>04-213</t>
  </si>
  <si>
    <t>04-223</t>
  </si>
  <si>
    <t>04-215</t>
  </si>
  <si>
    <t>04-216</t>
  </si>
  <si>
    <t>Pass Box 1</t>
  </si>
  <si>
    <t>HVAC PID Pass Box</t>
  </si>
  <si>
    <t>URS Pass Box</t>
  </si>
  <si>
    <t>DRR Pass Box</t>
  </si>
  <si>
    <t>QRA Pass Box</t>
  </si>
  <si>
    <t>FRA Pass Box</t>
  </si>
  <si>
    <t>04-233</t>
  </si>
  <si>
    <t>04-235</t>
  </si>
  <si>
    <t>04-236</t>
  </si>
  <si>
    <t>04-238</t>
  </si>
  <si>
    <t>04-239</t>
  </si>
  <si>
    <t>HVAC PID Incubator xxx</t>
  </si>
  <si>
    <t>URS Incubator xxx</t>
  </si>
  <si>
    <t>QRA Incubator xxx</t>
  </si>
  <si>
    <t>FRA Incubator xxx</t>
  </si>
  <si>
    <t>DRR Incubator xxx</t>
  </si>
  <si>
    <t>04-243</t>
  </si>
  <si>
    <t>04-245</t>
  </si>
  <si>
    <t>04-246</t>
  </si>
  <si>
    <t>Chemical hood / Fume hood xxx</t>
  </si>
  <si>
    <t>HVAC PID Chemical hood / Fume hood xxx</t>
  </si>
  <si>
    <t>URS Chemical hood / Fume hood xxx</t>
  </si>
  <si>
    <t>DRR Chemical hood / Fume hood xxx</t>
  </si>
  <si>
    <t>QRA Chemical hood / Fume hood xxx</t>
  </si>
  <si>
    <t>FRA Chemical hood / Fume hood xxx</t>
  </si>
  <si>
    <t>04-253</t>
  </si>
  <si>
    <t>04-255</t>
  </si>
  <si>
    <t>04-256</t>
  </si>
  <si>
    <t>Functional Description Cold Systems</t>
  </si>
  <si>
    <t>Specification Cold System</t>
  </si>
  <si>
    <t>URS Cold System xxx</t>
  </si>
  <si>
    <t>DRR Cold System xxx</t>
  </si>
  <si>
    <t>QRA Cold System xxx</t>
  </si>
  <si>
    <t>FRA Cold System xxx</t>
  </si>
  <si>
    <t>Go No Go spreadsheet EAT Testing TF xxx</t>
  </si>
  <si>
    <t>04-303</t>
  </si>
  <si>
    <t>04-306</t>
  </si>
  <si>
    <t>04-307</t>
  </si>
  <si>
    <t>04-308</t>
  </si>
  <si>
    <t>04-309</t>
  </si>
  <si>
    <t>URS PEMS</t>
  </si>
  <si>
    <t>DRR PEMS</t>
  </si>
  <si>
    <t>QRA PEMS</t>
  </si>
  <si>
    <t>FRA PEMS</t>
  </si>
  <si>
    <t>Change Log</t>
  </si>
  <si>
    <t>Test leveranging Matrix</t>
  </si>
  <si>
    <t xml:space="preserve">Go No Go spreadsheet FAT Testing </t>
  </si>
  <si>
    <t xml:space="preserve">Go No Go spreadsheet SAT Testing </t>
  </si>
  <si>
    <t xml:space="preserve">Go No Go spreadsheet COM Testing </t>
  </si>
  <si>
    <t xml:space="preserve">Go No Go spreadsheet Start of Dynamic Testing </t>
  </si>
  <si>
    <t>Protocole IOQ AHU 204</t>
  </si>
  <si>
    <t>Protocole IOQ Fumigation</t>
  </si>
  <si>
    <t>Protocole NSB</t>
  </si>
  <si>
    <t>NSB Descriptive Note</t>
  </si>
  <si>
    <t>00-002</t>
  </si>
  <si>
    <t>As Is</t>
  </si>
  <si>
    <t>On Site measurements</t>
  </si>
  <si>
    <t>3D Scanning</t>
  </si>
  <si>
    <t>3D</t>
  </si>
  <si>
    <t>3D Ducting for existing and impacted AHU</t>
  </si>
  <si>
    <t>Cold Room</t>
  </si>
  <si>
    <t>QRA BSC</t>
  </si>
  <si>
    <t>PFD fire panel</t>
  </si>
  <si>
    <t>DEUX Existing Modif, UN BSC Cl II Stand Alone, UN LAF New Stand Alone</t>
  </si>
  <si>
    <t>URS LAF's</t>
  </si>
  <si>
    <t>URS BSC</t>
  </si>
  <si>
    <t>DRR LAF</t>
  </si>
  <si>
    <t>DRR BSC</t>
  </si>
  <si>
    <t>HVAC PID LAF</t>
  </si>
  <si>
    <t>HVAC PID BSC</t>
  </si>
  <si>
    <t>Split + Construction + Mechanical completion + As-Built are included</t>
  </si>
  <si>
    <t>CAD Standard</t>
  </si>
  <si>
    <r>
      <t xml:space="preserve">HVAC </t>
    </r>
    <r>
      <rPr>
        <b/>
        <sz val="9"/>
        <color rgb="FFFF0000"/>
        <rFont val="Arial"/>
        <family val="2"/>
      </rPr>
      <t>All</t>
    </r>
    <r>
      <rPr>
        <sz val="9"/>
        <rFont val="Arial"/>
        <family val="2"/>
      </rPr>
      <t xml:space="preserve"> PID AHU</t>
    </r>
  </si>
  <si>
    <t>User Layout - Product Level</t>
  </si>
  <si>
    <t>Coord model 3D</t>
  </si>
  <si>
    <t>AUTOMATIQUE</t>
  </si>
  <si>
    <t>09.20a</t>
  </si>
  <si>
    <t>Instructions for bidders</t>
  </si>
  <si>
    <t>Limits of scope</t>
  </si>
  <si>
    <t>Wall through definition</t>
  </si>
  <si>
    <t>Protection against corrosion</t>
  </si>
  <si>
    <t>Tagging</t>
  </si>
  <si>
    <t>Safety</t>
  </si>
  <si>
    <t>CONSTR Issue</t>
  </si>
  <si>
    <t>HVAC PID MAL APA / Dry Fog</t>
  </si>
  <si>
    <t>QUALIF Issue</t>
  </si>
  <si>
    <t>Execution</t>
  </si>
  <si>
    <t>Protocole IOQ PEMS</t>
  </si>
  <si>
    <t>Mechanical Completion - PID Walkdown</t>
  </si>
  <si>
    <t>EAT TC xxx ( AHU xxx )</t>
  </si>
  <si>
    <t>Construction</t>
  </si>
  <si>
    <t>Qualification</t>
  </si>
  <si>
    <t>En fonction Cln 10 et Cln 44 à 55</t>
  </si>
  <si>
    <t>En fonction Cln 10 et Cln 24 à 35</t>
  </si>
  <si>
    <t>En fonction Cln 10 et Cln 64 à 75</t>
  </si>
  <si>
    <t>En fonction Cln 10 et Cln 84 à 95</t>
  </si>
  <si>
    <t>En fonction Cln 10 et Cln 104 à 115</t>
  </si>
  <si>
    <t>En fonction Cln 10 et Cln 140 à 147</t>
  </si>
  <si>
    <t>Qualif 04.00</t>
  </si>
  <si>
    <t>Qualif 07.00</t>
  </si>
  <si>
    <t>Qualif 08.00</t>
  </si>
  <si>
    <t>Qualif 09.00</t>
  </si>
  <si>
    <t>This folder Rev</t>
  </si>
  <si>
    <t>ABY</t>
  </si>
  <si>
    <t>3D Ducting AHU 207</t>
  </si>
  <si>
    <t>3D Ducting AHU 205</t>
  </si>
  <si>
    <t>3D Ducting AHU 210</t>
  </si>
  <si>
    <t>3D Ducting AHU 213</t>
  </si>
  <si>
    <t>3D Ducting AHU 216</t>
  </si>
  <si>
    <t>3D Ducting AHU 219</t>
  </si>
  <si>
    <t>3D Ducting AHU 203/01</t>
  </si>
  <si>
    <t>3D Ducting AHU 204</t>
  </si>
  <si>
    <t>3D Ducting AHU 201</t>
  </si>
  <si>
    <t>3D Ducting AHU 215</t>
  </si>
  <si>
    <t>3D Ducting AHU xxx</t>
  </si>
  <si>
    <t>HVAC PID AHU 207</t>
  </si>
  <si>
    <t>HVAC PID AHU 205</t>
  </si>
  <si>
    <t>HVAC PID AHU 210</t>
  </si>
  <si>
    <t>HVAC PID AHU 213</t>
  </si>
  <si>
    <t>HVAC PID AHU 216</t>
  </si>
  <si>
    <t>HVAC PID AHU 219</t>
  </si>
  <si>
    <t>HVAC PID AHU 203/01</t>
  </si>
  <si>
    <t>HVAC PID AHU 201</t>
  </si>
  <si>
    <t>HVAC PID AHU 215</t>
  </si>
  <si>
    <t>HVAC Data sheet AHU xxx</t>
  </si>
  <si>
    <t>Protocole IOQ AHU 207</t>
  </si>
  <si>
    <t>Protocole IOQ AHU 205</t>
  </si>
  <si>
    <t>Protocole IOQ AHU 210</t>
  </si>
  <si>
    <t>Protocole IOQ AHU 213</t>
  </si>
  <si>
    <t>Protocole IOQ AHU 216</t>
  </si>
  <si>
    <t>Protocole IOQ AHU 219</t>
  </si>
  <si>
    <t>Protocole IOQ AHU 203/01</t>
  </si>
  <si>
    <t>Protocole IOQ AHU 201</t>
  </si>
  <si>
    <t>Protocole IOQ AHU 215</t>
  </si>
  <si>
    <t>Protocole IOQ AHU xxx</t>
  </si>
  <si>
    <t>Protocole LAF</t>
  </si>
  <si>
    <t>Compris dans 04.00</t>
  </si>
  <si>
    <t>Uniquement new AHU</t>
  </si>
  <si>
    <t>Layouts of supply / extraction grids at scale 1/101</t>
  </si>
  <si>
    <t>CHOICE General Pack - Pack - S / Pack</t>
  </si>
  <si>
    <t>CHOICE Phase</t>
  </si>
  <si>
    <t>Entry 1</t>
  </si>
  <si>
    <t>Detail design</t>
  </si>
  <si>
    <t>Permet de masquer les phases qui ne sont pas nécessaires au projet ( si "" )</t>
  </si>
  <si>
    <t>Permet de pré remplir dans l'onglet "Creation and Choice Doc"</t>
  </si>
  <si>
    <t>Permet d'effacer les "1" dans la colonne E</t>
  </si>
  <si>
    <t>Remet à zéro les phases du projet</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</si>
</sst>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5">
    <numFmt numFmtId="43" formatCode="_-* #,##0.00_-;\-* #,##0.00_-;_-* &quot;-&quot;??_-;_-@_-"/>
    <numFmt numFmtId="164" formatCode="000"/>
    <numFmt numFmtId="165" formatCode="0.000"/>
    <numFmt numFmtId="166" formatCode="_ * #,##0_ ;_ * \-#,##0_ ;_ * &quot;-&quot;??_ ;_ @_ "/>
    <numFmt numFmtId="167" formatCode="0.0000"/>
  </numFmts>
  <fonts count="49" x14ac:knownFonts="1">
    <font>
      <sz val="10"/>
      <name val="Arial"/>
      <family val="2"/>
    </font>
    <font>
      <sz val="10"/>
      <name val="Arial"/>
      <family val="2"/>
    </font>
    <font>
      <sz val="9"/>
      <name val="Arial"/>
      <family val="2"/>
    </font>
    <font>
      <i/>
      <sz val="9"/>
      <name val="Arial"/>
      <family val="2"/>
    </font>
    <font>
      <b/>
      <sz val="9"/>
      <name val="Arial"/>
      <family val="2"/>
    </font>
    <font>
      <sz val="11"/>
      <color rgb="FF006100"/>
      <name val="Calibri"/>
      <family val="2"/>
      <scheme val="minor"/>
    </font>
    <font>
      <b/>
      <sz val="11"/>
      <color theme="1"/>
      <name val="Calibri"/>
      <family val="2"/>
      <scheme val="minor"/>
    </font>
    <font>
      <b/>
      <sz val="10"/>
      <name val="Arial"/>
      <family val="2"/>
    </font>
    <font>
      <b/>
      <sz val="10"/>
      <color rgb="FFFF0000"/>
      <name val="Arial"/>
      <family val="2"/>
    </font>
    <font>
      <sz val="10"/>
      <color rgb="FFFF0000"/>
      <name val="Arial"/>
      <family val="2"/>
    </font>
    <font>
      <b/>
      <sz val="10"/>
      <color rgb="FFFFFF00"/>
      <name val="Arial"/>
      <family val="2"/>
    </font>
    <font>
      <sz val="10"/>
      <color rgb="FFFFFF00"/>
      <name val="Arial"/>
      <family val="2"/>
    </font>
    <font>
      <sz val="10"/>
      <color indexed="8"/>
      <name val="MS Sans Serif"/>
      <family val="2"/>
    </font>
    <font>
      <sz val="9"/>
      <color rgb="FFFFFF00"/>
      <name val="Arial"/>
      <family val="2"/>
    </font>
    <font>
      <sz val="8"/>
      <name val="Arial"/>
      <family val="2"/>
    </font>
    <font>
      <sz val="9"/>
      <color rgb="FF0070C0"/>
      <name val="Arial"/>
      <family val="2"/>
    </font>
    <font>
      <b/>
      <sz val="8"/>
      <color theme="0" tint="-0.34998626667073579"/>
      <name val="Arial"/>
      <family val="2"/>
    </font>
    <font>
      <sz val="9"/>
      <color rgb="FFFF0000"/>
      <name val="Arial"/>
      <family val="2"/>
    </font>
    <font>
      <b/>
      <sz val="9"/>
      <color rgb="FFFF0000"/>
      <name val="Arial"/>
      <family val="2"/>
    </font>
    <font>
      <b/>
      <sz val="9"/>
      <color theme="4"/>
      <name val="Arial"/>
      <family val="2"/>
    </font>
    <font>
      <sz val="9"/>
      <color theme="4"/>
      <name val="Arial"/>
      <family val="2"/>
    </font>
    <font>
      <b/>
      <sz val="9"/>
      <color rgb="FF00B050"/>
      <name val="Arial"/>
      <family val="2"/>
    </font>
    <font>
      <b/>
      <sz val="10"/>
      <color theme="4"/>
      <name val="Arial"/>
      <family val="2"/>
    </font>
    <font>
      <sz val="10"/>
      <color theme="4"/>
      <name val="Arial"/>
      <family val="2"/>
    </font>
    <font>
      <sz val="11"/>
      <name val="Arial"/>
      <family val="2"/>
    </font>
    <font>
      <b/>
      <sz val="11"/>
      <color rgb="FFFF0000"/>
      <name val="Arial"/>
      <family val="2"/>
    </font>
    <font>
      <sz val="11"/>
      <color rgb="FFFF0000"/>
      <name val="Arial"/>
      <family val="2"/>
    </font>
    <font>
      <b/>
      <sz val="11"/>
      <color theme="4"/>
      <name val="Arial"/>
      <family val="2"/>
    </font>
    <font>
      <sz val="11"/>
      <color theme="4"/>
      <name val="Arial"/>
      <family val="2"/>
    </font>
    <font>
      <sz val="12"/>
      <name val="Arial"/>
      <family val="2"/>
    </font>
    <font>
      <b/>
      <sz val="12"/>
      <color rgb="FFFF0000"/>
      <name val="Arial"/>
      <family val="2"/>
    </font>
    <font>
      <sz val="12"/>
      <color rgb="FFFF0000"/>
      <name val="Arial"/>
      <family val="2"/>
    </font>
    <font>
      <b/>
      <sz val="12"/>
      <color theme="4"/>
      <name val="Arial"/>
      <family val="2"/>
    </font>
    <font>
      <b/>
      <sz val="12"/>
      <name val="Arial"/>
      <family val="2"/>
    </font>
    <font>
      <sz val="12"/>
      <color theme="4"/>
      <name val="Arial"/>
      <family val="2"/>
    </font>
    <font>
      <b/>
      <sz val="10"/>
      <color rgb="FF00B050"/>
      <name val="Arial"/>
      <family val="2"/>
    </font>
    <font>
      <b/>
      <sz val="9"/>
      <color rgb="FFFFFF00"/>
      <name val="Arial"/>
      <family val="2"/>
    </font>
    <font>
      <b/>
      <sz val="10"/>
      <color rgb="FF0070C0"/>
      <name val="Arial"/>
      <family val="2"/>
    </font>
    <font>
      <sz val="10"/>
      <color rgb="FF0070C0"/>
      <name val="Arial"/>
      <family val="2"/>
    </font>
    <font>
      <sz val="12"/>
      <color rgb="FF0070C0"/>
      <name val="Arial"/>
      <family val="2"/>
    </font>
    <font>
      <b/>
      <sz val="8"/>
      <color rgb="FFFF0000"/>
      <name val="Arial"/>
      <family val="2"/>
    </font>
    <font>
      <b/>
      <sz val="9"/>
      <color rgb="FF0070C0"/>
      <name val="Arial"/>
      <family val="2"/>
    </font>
    <font>
      <sz val="8"/>
      <color rgb="FFFF0000"/>
      <name val="Arial"/>
      <family val="2"/>
    </font>
    <font>
      <sz val="9"/>
      <color indexed="81"/>
      <name val="Tahoma"/>
      <family val="2"/>
    </font>
    <font>
      <b/>
      <sz val="9"/>
      <color indexed="81"/>
      <name val="Tahoma"/>
      <family val="2"/>
    </font>
    <font>
      <b/>
      <sz val="14"/>
      <color rgb="FFFF0000"/>
      <name val="Arial"/>
      <family val="2"/>
    </font>
    <font>
      <b/>
      <sz val="11"/>
      <color rgb="FFFF0000"/>
      <name val="Calibri"/>
      <family val="2"/>
      <scheme val="minor"/>
    </font>
    <font>
      <sz val="11"/>
      <color rgb="FF000000"/>
      <name val="Calibri"/>
      <family val="2"/>
    </font>
    <font>
      <b/>
      <sz val="12"/>
      <color rgb="FF000000"/>
      <name val="Arial"/>
      <family val="2"/>
    </font>
  </fonts>
  <fills count="21">
    <fill>
      <patternFill patternType="none"/>
    </fill>
    <fill>
      <patternFill patternType="gray125"/>
    </fill>
    <fill>
      <patternFill patternType="solid">
        <fgColor rgb="FFC6EFCE"/>
      </patternFill>
    </fill>
    <fill>
      <patternFill patternType="solid">
        <fgColor theme="0" tint="-0.14999847407452621"/>
        <bgColor indexed="64"/>
      </patternFill>
    </fill>
    <fill>
      <patternFill patternType="solid">
        <fgColor theme="2" tint="-0.499984740745262"/>
        <bgColor indexed="64"/>
      </patternFill>
    </fill>
    <fill>
      <patternFill patternType="solid">
        <fgColor theme="0" tint="-4.9989318521683403E-2"/>
        <bgColor indexed="64"/>
      </patternFill>
    </fill>
    <fill>
      <patternFill patternType="solid">
        <fgColor theme="3" tint="0.39997558519241921"/>
        <bgColor indexed="64"/>
      </patternFill>
    </fill>
    <fill>
      <patternFill patternType="solid">
        <fgColor theme="2" tint="-0.249977111117893"/>
        <bgColor indexed="64"/>
      </patternFill>
    </fill>
    <fill>
      <patternFill patternType="solid">
        <fgColor theme="5" tint="0.59999389629810485"/>
        <bgColor indexed="64"/>
      </patternFill>
    </fill>
    <fill>
      <patternFill patternType="solid">
        <fgColor theme="6" tint="0.59999389629810485"/>
        <bgColor indexed="64"/>
      </patternFill>
    </fill>
    <fill>
      <patternFill patternType="solid">
        <fgColor theme="7" tint="0.59999389629810485"/>
        <bgColor indexed="64"/>
      </patternFill>
    </fill>
    <fill>
      <patternFill patternType="solid">
        <fgColor theme="9" tint="0.59999389629810485"/>
        <bgColor indexed="64"/>
      </patternFill>
    </fill>
    <fill>
      <patternFill patternType="solid">
        <fgColor indexed="65"/>
        <bgColor indexed="64"/>
      </patternFill>
    </fill>
    <fill>
      <patternFill patternType="solid">
        <fgColor theme="8" tint="0.59999389629810485"/>
        <bgColor indexed="64"/>
      </patternFill>
    </fill>
    <fill>
      <patternFill patternType="solid">
        <fgColor theme="3" tint="0.79998168889431442"/>
        <bgColor indexed="64"/>
      </patternFill>
    </fill>
    <fill>
      <patternFill patternType="solid">
        <fgColor theme="2" tint="-9.9978637043366805E-2"/>
        <bgColor indexed="64"/>
      </patternFill>
    </fill>
    <fill>
      <patternFill patternType="solid">
        <fgColor theme="4" tint="0.59999389629810485"/>
        <bgColor indexed="64"/>
      </patternFill>
    </fill>
    <fill>
      <patternFill patternType="solid">
        <fgColor theme="3" tint="0.59999389629810485"/>
        <bgColor indexed="64"/>
      </patternFill>
    </fill>
    <fill>
      <patternFill patternType="solid">
        <fgColor theme="4" tint="0.79998168889431442"/>
        <bgColor indexed="64"/>
      </patternFill>
    </fill>
    <fill>
      <patternFill patternType="solid">
        <fgColor rgb="FFFFFF00"/>
        <bgColor indexed="64"/>
      </patternFill>
    </fill>
    <fill>
      <patternFill patternType="solid">
        <fgColor rgb="FF8DB4E2"/>
        <bgColor indexed="64"/>
      </patternFill>
    </fill>
  </fills>
  <borders count="178">
    <border>
      <left/>
      <right/>
      <top/>
      <bottom/>
      <diagonal/>
    </border>
    <border>
      <left style="medium">
        <color indexed="64"/>
      </left>
      <right/>
      <top style="medium">
        <color indexed="64"/>
      </top>
      <bottom style="medium">
        <color indexed="64"/>
      </bottom>
      <diagonal/>
    </border>
    <border>
      <left/>
      <right style="medium">
        <color indexed="64"/>
      </right>
      <top style="medium">
        <color indexed="64"/>
      </top>
      <bottom style="medium">
        <color indexed="64"/>
      </bottom>
      <diagonal/>
    </border>
    <border>
      <left style="medium">
        <color indexed="64"/>
      </left>
      <right style="medium">
        <color indexed="64"/>
      </right>
      <top style="medium">
        <color indexed="64"/>
      </top>
      <bottom style="medium">
        <color indexed="64"/>
      </bottom>
      <diagonal/>
    </border>
    <border>
      <left style="medium">
        <color indexed="64"/>
      </left>
      <right style="medium">
        <color indexed="64"/>
      </right>
      <top style="medium">
        <color indexed="64"/>
      </top>
      <bottom/>
      <diagonal/>
    </border>
    <border>
      <left style="medium">
        <color indexed="64"/>
      </left>
      <right style="medium">
        <color indexed="64"/>
      </right>
      <top/>
      <bottom style="medium">
        <color indexed="64"/>
      </bottom>
      <diagonal/>
    </border>
    <border>
      <left style="medium">
        <color indexed="64"/>
      </left>
      <right style="thin">
        <color auto="1"/>
      </right>
      <top style="medium">
        <color indexed="64"/>
      </top>
      <bottom style="thin">
        <color auto="1"/>
      </bottom>
      <diagonal/>
    </border>
    <border>
      <left style="thin">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medium">
        <color indexed="64"/>
      </left>
      <right style="thin">
        <color indexed="64"/>
      </right>
      <top style="thin">
        <color indexed="64"/>
      </top>
      <bottom style="thin">
        <color indexed="64"/>
      </bottom>
      <diagonal/>
    </border>
    <border>
      <left style="thin">
        <color auto="1"/>
      </left>
      <right style="thin">
        <color auto="1"/>
      </right>
      <top style="thin">
        <color auto="1"/>
      </top>
      <bottom style="medium">
        <color indexed="64"/>
      </bottom>
      <diagonal/>
    </border>
    <border>
      <left/>
      <right style="medium">
        <color indexed="64"/>
      </right>
      <top style="thin">
        <color auto="1"/>
      </top>
      <bottom style="thin">
        <color auto="1"/>
      </bottom>
      <diagonal/>
    </border>
    <border>
      <left style="medium">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style="medium">
        <color indexed="64"/>
      </left>
      <right style="thin">
        <color auto="1"/>
      </right>
      <top style="medium">
        <color indexed="64"/>
      </top>
      <bottom style="thin">
        <color auto="1"/>
      </bottom>
      <diagonal/>
    </border>
    <border>
      <left style="thin">
        <color auto="1"/>
      </left>
      <right style="thin">
        <color auto="1"/>
      </right>
      <top style="medium">
        <color indexed="64"/>
      </top>
      <bottom style="thin">
        <color auto="1"/>
      </bottom>
      <diagonal/>
    </border>
    <border>
      <left style="thin">
        <color auto="1"/>
      </left>
      <right style="medium">
        <color indexed="64"/>
      </right>
      <top style="medium">
        <color indexed="64"/>
      </top>
      <bottom style="thin">
        <color auto="1"/>
      </bottom>
      <diagonal/>
    </border>
    <border>
      <left style="medium">
        <color indexed="64"/>
      </left>
      <right style="thin">
        <color auto="1"/>
      </right>
      <top style="thin">
        <color auto="1"/>
      </top>
      <bottom style="thin">
        <color auto="1"/>
      </bottom>
      <diagonal/>
    </border>
    <border>
      <left style="thin">
        <color auto="1"/>
      </left>
      <right style="medium">
        <color indexed="64"/>
      </right>
      <top style="thin">
        <color auto="1"/>
      </top>
      <bottom style="thin">
        <color auto="1"/>
      </bottom>
      <diagonal/>
    </border>
    <border>
      <left style="medium">
        <color indexed="64"/>
      </left>
      <right style="thin">
        <color auto="1"/>
      </right>
      <top style="thin">
        <color auto="1"/>
      </top>
      <bottom style="medium">
        <color indexed="64"/>
      </bottom>
      <diagonal/>
    </border>
    <border>
      <left style="thin">
        <color auto="1"/>
      </left>
      <right style="medium">
        <color indexed="64"/>
      </right>
      <top style="thin">
        <color auto="1"/>
      </top>
      <bottom style="medium">
        <color indexed="64"/>
      </bottom>
      <diagonal/>
    </border>
    <border>
      <left style="medium">
        <color indexed="64"/>
      </left>
      <right/>
      <top style="medium">
        <color indexed="64"/>
      </top>
      <bottom style="thin">
        <color auto="1"/>
      </bottom>
      <diagonal/>
    </border>
    <border>
      <left style="medium">
        <color indexed="64"/>
      </left>
      <right/>
      <top style="thin">
        <color auto="1"/>
      </top>
      <bottom style="thin">
        <color auto="1"/>
      </bottom>
      <diagonal/>
    </border>
    <border>
      <left style="medium">
        <color indexed="64"/>
      </left>
      <right/>
      <top style="thin">
        <color auto="1"/>
      </top>
      <bottom style="medium">
        <color indexed="64"/>
      </bottom>
      <diagonal/>
    </border>
    <border>
      <left/>
      <right style="thin">
        <color auto="1"/>
      </right>
      <top style="medium">
        <color indexed="64"/>
      </top>
      <bottom style="thin">
        <color auto="1"/>
      </bottom>
      <diagonal/>
    </border>
    <border>
      <left/>
      <right style="thin">
        <color auto="1"/>
      </right>
      <top style="thin">
        <color auto="1"/>
      </top>
      <bottom style="thin">
        <color auto="1"/>
      </bottom>
      <diagonal/>
    </border>
    <border>
      <left/>
      <right style="thin">
        <color auto="1"/>
      </right>
      <top style="thin">
        <color auto="1"/>
      </top>
      <bottom style="medium">
        <color indexed="64"/>
      </bottom>
      <diagonal/>
    </border>
    <border>
      <left style="medium">
        <color indexed="64"/>
      </left>
      <right style="medium">
        <color indexed="64"/>
      </right>
      <top style="thin">
        <color auto="1"/>
      </top>
      <bottom style="thin">
        <color auto="1"/>
      </bottom>
      <diagonal/>
    </border>
    <border>
      <left style="thin">
        <color auto="1"/>
      </left>
      <right style="thin">
        <color auto="1"/>
      </right>
      <top/>
      <bottom style="medium">
        <color indexed="64"/>
      </bottom>
      <diagonal/>
    </border>
    <border>
      <left style="thin">
        <color auto="1"/>
      </left>
      <right style="medium">
        <color indexed="64"/>
      </right>
      <top/>
      <bottom style="medium">
        <color indexed="64"/>
      </bottom>
      <diagonal/>
    </border>
    <border>
      <left style="thin">
        <color auto="1"/>
      </left>
      <right/>
      <top style="thin">
        <color auto="1"/>
      </top>
      <bottom style="thin">
        <color auto="1"/>
      </bottom>
      <diagonal/>
    </border>
    <border>
      <left style="thin">
        <color auto="1"/>
      </left>
      <right/>
      <top style="medium">
        <color indexed="64"/>
      </top>
      <bottom style="thin">
        <color auto="1"/>
      </bottom>
      <diagonal/>
    </border>
    <border>
      <left style="thin">
        <color auto="1"/>
      </left>
      <right/>
      <top style="thin">
        <color auto="1"/>
      </top>
      <bottom style="medium">
        <color indexed="64"/>
      </bottom>
      <diagonal/>
    </border>
    <border>
      <left style="medium">
        <color indexed="64"/>
      </left>
      <right/>
      <top style="thin">
        <color auto="1"/>
      </top>
      <bottom/>
      <diagonal/>
    </border>
    <border>
      <left/>
      <right style="thin">
        <color auto="1"/>
      </right>
      <top style="thin">
        <color auto="1"/>
      </top>
      <bottom/>
      <diagonal/>
    </border>
    <border>
      <left style="thin">
        <color auto="1"/>
      </left>
      <right/>
      <top style="thin">
        <color auto="1"/>
      </top>
      <bottom/>
      <diagonal/>
    </border>
    <border>
      <left style="medium">
        <color indexed="64"/>
      </left>
      <right style="medium">
        <color indexed="64"/>
      </right>
      <top style="medium">
        <color indexed="64"/>
      </top>
      <bottom style="thin">
        <color auto="1"/>
      </bottom>
      <diagonal/>
    </border>
    <border>
      <left style="medium">
        <color indexed="64"/>
      </left>
      <right style="medium">
        <color indexed="64"/>
      </right>
      <top style="thin">
        <color auto="1"/>
      </top>
      <bottom style="thin">
        <color auto="1"/>
      </bottom>
      <diagonal/>
    </border>
    <border>
      <left style="medium">
        <color indexed="64"/>
      </left>
      <right style="medium">
        <color indexed="64"/>
      </right>
      <top style="thin">
        <color auto="1"/>
      </top>
      <bottom style="medium">
        <color indexed="64"/>
      </bottom>
      <diagonal/>
    </border>
    <border>
      <left style="medium">
        <color indexed="64"/>
      </left>
      <right style="thin">
        <color auto="1"/>
      </right>
      <top style="medium">
        <color indexed="64"/>
      </top>
      <bottom style="medium">
        <color indexed="64"/>
      </bottom>
      <diagonal/>
    </border>
    <border>
      <left style="thin">
        <color auto="1"/>
      </left>
      <right style="thin">
        <color auto="1"/>
      </right>
      <top style="medium">
        <color indexed="64"/>
      </top>
      <bottom style="medium">
        <color indexed="64"/>
      </bottom>
      <diagonal/>
    </border>
    <border>
      <left style="thin">
        <color auto="1"/>
      </left>
      <right style="medium">
        <color indexed="64"/>
      </right>
      <top style="medium">
        <color indexed="64"/>
      </top>
      <bottom style="medium">
        <color indexed="64"/>
      </bottom>
      <diagonal/>
    </border>
    <border>
      <left/>
      <right/>
      <top style="medium">
        <color indexed="64"/>
      </top>
      <bottom style="medium">
        <color indexed="64"/>
      </bottom>
      <diagonal/>
    </border>
    <border>
      <left style="medium">
        <color indexed="64"/>
      </left>
      <right style="medium">
        <color indexed="64"/>
      </right>
      <top style="thin">
        <color auto="1"/>
      </top>
      <bottom/>
      <diagonal/>
    </border>
    <border>
      <left style="thin">
        <color auto="1"/>
      </left>
      <right style="thin">
        <color auto="1"/>
      </right>
      <top style="thin">
        <color auto="1"/>
      </top>
      <bottom style="thin">
        <color auto="1"/>
      </bottom>
      <diagonal/>
    </border>
    <border>
      <left style="medium">
        <color indexed="64"/>
      </left>
      <right style="thin">
        <color auto="1"/>
      </right>
      <top style="medium">
        <color indexed="64"/>
      </top>
      <bottom style="thin">
        <color auto="1"/>
      </bottom>
      <diagonal/>
    </border>
    <border>
      <left style="thin">
        <color auto="1"/>
      </left>
      <right style="medium">
        <color indexed="64"/>
      </right>
      <top style="medium">
        <color indexed="64"/>
      </top>
      <bottom style="thin">
        <color auto="1"/>
      </bottom>
      <diagonal/>
    </border>
    <border>
      <left style="medium">
        <color indexed="64"/>
      </left>
      <right style="thin">
        <color auto="1"/>
      </right>
      <top style="thin">
        <color auto="1"/>
      </top>
      <bottom style="thin">
        <color auto="1"/>
      </bottom>
      <diagonal/>
    </border>
    <border>
      <left style="thin">
        <color auto="1"/>
      </left>
      <right style="medium">
        <color indexed="64"/>
      </right>
      <top style="thin">
        <color auto="1"/>
      </top>
      <bottom style="thin">
        <color auto="1"/>
      </bottom>
      <diagonal/>
    </border>
    <border>
      <left style="medium">
        <color indexed="64"/>
      </left>
      <right style="thin">
        <color auto="1"/>
      </right>
      <top style="thin">
        <color auto="1"/>
      </top>
      <bottom style="medium">
        <color indexed="64"/>
      </bottom>
      <diagonal/>
    </border>
    <border>
      <left style="thin">
        <color auto="1"/>
      </left>
      <right style="medium">
        <color indexed="64"/>
      </right>
      <top style="thin">
        <color auto="1"/>
      </top>
      <bottom style="medium">
        <color indexed="64"/>
      </bottom>
      <diagonal/>
    </border>
    <border>
      <left style="medium">
        <color indexed="64"/>
      </left>
      <right/>
      <top style="medium">
        <color indexed="64"/>
      </top>
      <bottom/>
      <diagonal/>
    </border>
    <border>
      <left/>
      <right style="medium">
        <color indexed="64"/>
      </right>
      <top style="medium">
        <color indexed="64"/>
      </top>
      <bottom/>
      <diagonal/>
    </border>
    <border>
      <left style="medium">
        <color indexed="64"/>
      </left>
      <right/>
      <top/>
      <bottom style="medium">
        <color indexed="64"/>
      </bottom>
      <diagonal/>
    </border>
    <border>
      <left/>
      <right style="medium">
        <color indexed="64"/>
      </right>
      <top/>
      <bottom style="medium">
        <color indexed="64"/>
      </bottom>
      <diagonal/>
    </border>
    <border>
      <left style="medium">
        <color indexed="64"/>
      </left>
      <right style="thin">
        <color auto="1"/>
      </right>
      <top style="medium">
        <color indexed="64"/>
      </top>
      <bottom/>
      <diagonal/>
    </border>
    <border>
      <left style="medium">
        <color indexed="64"/>
      </left>
      <right style="thin">
        <color auto="1"/>
      </right>
      <top/>
      <bottom style="medium">
        <color indexed="64"/>
      </bottom>
      <diagonal/>
    </border>
    <border>
      <left style="thin">
        <color auto="1"/>
      </left>
      <right style="medium">
        <color indexed="64"/>
      </right>
      <top style="medium">
        <color indexed="64"/>
      </top>
      <bottom/>
      <diagonal/>
    </border>
    <border>
      <left style="thin">
        <color auto="1"/>
      </left>
      <right/>
      <top style="medium">
        <color indexed="64"/>
      </top>
      <bottom style="medium">
        <color indexed="64"/>
      </bottom>
      <diagonal/>
    </border>
    <border>
      <left style="thin">
        <color auto="1"/>
      </left>
      <right/>
      <top/>
      <bottom style="medium">
        <color indexed="64"/>
      </bottom>
      <diagonal/>
    </border>
    <border>
      <left/>
      <right/>
      <top/>
      <bottom style="medium">
        <color indexed="64"/>
      </bottom>
      <diagonal/>
    </border>
    <border>
      <left/>
      <right/>
      <top/>
      <bottom style="thin">
        <color indexed="64"/>
      </bottom>
      <diagonal/>
    </border>
    <border>
      <left style="medium">
        <color indexed="64"/>
      </left>
      <right style="thin">
        <color auto="1"/>
      </right>
      <top style="thin">
        <color auto="1"/>
      </top>
      <bottom style="thin">
        <color auto="1"/>
      </bottom>
      <diagonal/>
    </border>
    <border>
      <left style="thin">
        <color auto="1"/>
      </left>
      <right style="thin">
        <color auto="1"/>
      </right>
      <top style="thin">
        <color auto="1"/>
      </top>
      <bottom style="thin">
        <color auto="1"/>
      </bottom>
      <diagonal/>
    </border>
    <border>
      <left/>
      <right style="medium">
        <color indexed="64"/>
      </right>
      <top/>
      <bottom style="thin">
        <color auto="1"/>
      </bottom>
      <diagonal/>
    </border>
    <border>
      <left style="medium">
        <color indexed="64"/>
      </left>
      <right style="thin">
        <color auto="1"/>
      </right>
      <top style="medium">
        <color indexed="64"/>
      </top>
      <bottom style="thin">
        <color auto="1"/>
      </bottom>
      <diagonal/>
    </border>
    <border>
      <left style="thin">
        <color auto="1"/>
      </left>
      <right style="thin">
        <color auto="1"/>
      </right>
      <top style="medium">
        <color indexed="64"/>
      </top>
      <bottom style="thin">
        <color auto="1"/>
      </bottom>
      <diagonal/>
    </border>
    <border>
      <left style="medium">
        <color indexed="64"/>
      </left>
      <right style="thin">
        <color auto="1"/>
      </right>
      <top style="thin">
        <color auto="1"/>
      </top>
      <bottom style="medium">
        <color indexed="64"/>
      </bottom>
      <diagonal/>
    </border>
    <border>
      <left style="thin">
        <color auto="1"/>
      </left>
      <right style="thin">
        <color auto="1"/>
      </right>
      <top style="thin">
        <color auto="1"/>
      </top>
      <bottom style="medium">
        <color indexed="64"/>
      </bottom>
      <diagonal/>
    </border>
    <border>
      <left style="medium">
        <color indexed="64"/>
      </left>
      <right style="thin">
        <color auto="1"/>
      </right>
      <top/>
      <bottom style="thin">
        <color auto="1"/>
      </bottom>
      <diagonal/>
    </border>
    <border>
      <left style="thin">
        <color auto="1"/>
      </left>
      <right style="medium">
        <color indexed="64"/>
      </right>
      <top/>
      <bottom style="thin">
        <color auto="1"/>
      </bottom>
      <diagonal/>
    </border>
    <border>
      <left style="medium">
        <color indexed="64"/>
      </left>
      <right/>
      <top style="medium">
        <color indexed="64"/>
      </top>
      <bottom style="thin">
        <color auto="1"/>
      </bottom>
      <diagonal/>
    </border>
    <border>
      <left/>
      <right/>
      <top style="medium">
        <color indexed="64"/>
      </top>
      <bottom style="thin">
        <color auto="1"/>
      </bottom>
      <diagonal/>
    </border>
    <border>
      <left/>
      <right style="medium">
        <color indexed="64"/>
      </right>
      <top style="medium">
        <color indexed="64"/>
      </top>
      <bottom style="thin">
        <color auto="1"/>
      </bottom>
      <diagonal/>
    </border>
    <border>
      <left style="medium">
        <color indexed="64"/>
      </left>
      <right style="thin">
        <color auto="1"/>
      </right>
      <top style="thin">
        <color auto="1"/>
      </top>
      <bottom style="thin">
        <color auto="1"/>
      </bottom>
      <diagonal/>
    </border>
    <border>
      <left style="thin">
        <color auto="1"/>
      </left>
      <right style="medium">
        <color indexed="64"/>
      </right>
      <top style="thin">
        <color auto="1"/>
      </top>
      <bottom style="thin">
        <color auto="1"/>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style="thin">
        <color auto="1"/>
      </bottom>
      <diagonal/>
    </border>
    <border>
      <left style="thin">
        <color auto="1"/>
      </left>
      <right style="thin">
        <color auto="1"/>
      </right>
      <top/>
      <bottom style="thin">
        <color auto="1"/>
      </bottom>
      <diagonal/>
    </border>
    <border>
      <left/>
      <right style="thin">
        <color auto="1"/>
      </right>
      <top/>
      <bottom style="thin">
        <color auto="1"/>
      </bottom>
      <diagonal/>
    </border>
    <border>
      <left style="thin">
        <color auto="1"/>
      </left>
      <right/>
      <top/>
      <bottom style="thin">
        <color auto="1"/>
      </bottom>
      <diagonal/>
    </border>
    <border>
      <left/>
      <right style="thin">
        <color auto="1"/>
      </right>
      <top style="medium">
        <color indexed="64"/>
      </top>
      <bottom style="medium">
        <color indexed="64"/>
      </bottom>
      <diagonal/>
    </border>
    <border>
      <left style="thin">
        <color auto="1"/>
      </left>
      <right style="thin">
        <color auto="1"/>
      </right>
      <top style="thin">
        <color auto="1"/>
      </top>
      <bottom/>
      <diagonal/>
    </border>
    <border>
      <left/>
      <right/>
      <top style="thin">
        <color indexed="64"/>
      </top>
      <bottom/>
      <diagonal/>
    </border>
    <border>
      <left style="medium">
        <color indexed="64"/>
      </left>
      <right style="thin">
        <color auto="1"/>
      </right>
      <top style="thin">
        <color auto="1"/>
      </top>
      <bottom/>
      <diagonal/>
    </border>
    <border>
      <left style="thin">
        <color auto="1"/>
      </left>
      <right style="medium">
        <color indexed="64"/>
      </right>
      <top style="thin">
        <color auto="1"/>
      </top>
      <bottom/>
      <diagonal/>
    </border>
    <border>
      <left/>
      <right style="thin">
        <color auto="1"/>
      </right>
      <top/>
      <bottom/>
      <diagonal/>
    </border>
    <border>
      <left style="medium">
        <color indexed="64"/>
      </left>
      <right style="medium">
        <color indexed="64"/>
      </right>
      <top/>
      <bottom style="thin">
        <color auto="1"/>
      </bottom>
      <diagonal/>
    </border>
    <border>
      <left/>
      <right/>
      <top style="thin">
        <color indexed="64"/>
      </top>
      <bottom style="medium">
        <color indexed="64"/>
      </bottom>
      <diagonal/>
    </border>
    <border>
      <left style="medium">
        <color indexed="64"/>
      </left>
      <right style="thin">
        <color auto="1"/>
      </right>
      <top style="thin">
        <color auto="1"/>
      </top>
      <bottom style="thin">
        <color auto="1"/>
      </bottom>
      <diagonal/>
    </border>
    <border>
      <left/>
      <right style="thin">
        <color auto="1"/>
      </right>
      <top style="medium">
        <color indexed="64"/>
      </top>
      <bottom style="thin">
        <color auto="1"/>
      </bottom>
      <diagonal/>
    </border>
    <border>
      <left style="thin">
        <color auto="1"/>
      </left>
      <right style="medium">
        <color indexed="64"/>
      </right>
      <top style="medium">
        <color indexed="64"/>
      </top>
      <bottom style="thin">
        <color auto="1"/>
      </bottom>
      <diagonal/>
    </border>
    <border>
      <left style="thin">
        <color auto="1"/>
      </left>
      <right style="medium">
        <color indexed="64"/>
      </right>
      <top style="thin">
        <color auto="1"/>
      </top>
      <bottom style="thin">
        <color indexed="64"/>
      </bottom>
      <diagonal/>
    </border>
    <border>
      <left style="thin">
        <color auto="1"/>
      </left>
      <right style="thin">
        <color auto="1"/>
      </right>
      <top style="thin">
        <color auto="1"/>
      </top>
      <bottom style="medium">
        <color indexed="64"/>
      </bottom>
      <diagonal/>
    </border>
    <border>
      <left style="thin">
        <color auto="1"/>
      </left>
      <right style="medium">
        <color indexed="64"/>
      </right>
      <top style="thin">
        <color auto="1"/>
      </top>
      <bottom style="medium">
        <color indexed="64"/>
      </bottom>
      <diagonal/>
    </border>
    <border>
      <left style="thin">
        <color auto="1"/>
      </left>
      <right style="thin">
        <color auto="1"/>
      </right>
      <top style="thin">
        <color auto="1"/>
      </top>
      <bottom style="thin">
        <color auto="1"/>
      </bottom>
      <diagonal/>
    </border>
    <border>
      <left style="medium">
        <color indexed="64"/>
      </left>
      <right/>
      <top/>
      <bottom style="thin">
        <color auto="1"/>
      </bottom>
      <diagonal/>
    </border>
    <border>
      <left style="medium">
        <color indexed="64"/>
      </left>
      <right style="thin">
        <color auto="1"/>
      </right>
      <top/>
      <bottom/>
      <diagonal/>
    </border>
    <border>
      <left style="thin">
        <color auto="1"/>
      </left>
      <right style="thin">
        <color auto="1"/>
      </right>
      <top/>
      <bottom/>
      <diagonal/>
    </border>
    <border>
      <left style="medium">
        <color indexed="64"/>
      </left>
      <right style="medium">
        <color indexed="64"/>
      </right>
      <top/>
      <bottom/>
      <diagonal/>
    </border>
    <border>
      <left style="medium">
        <color indexed="64"/>
      </left>
      <right/>
      <top/>
      <bottom/>
      <diagonal/>
    </border>
    <border>
      <left/>
      <right style="medium">
        <color indexed="64"/>
      </right>
      <top/>
      <bottom/>
      <diagonal/>
    </border>
    <border>
      <left/>
      <right style="thin">
        <color auto="1"/>
      </right>
      <top/>
      <bottom style="medium">
        <color indexed="64"/>
      </bottom>
      <diagonal/>
    </border>
    <border>
      <left/>
      <right style="medium">
        <color indexed="64"/>
      </right>
      <top style="thin">
        <color auto="1"/>
      </top>
      <bottom/>
      <diagonal/>
    </border>
    <border>
      <left style="medium">
        <color indexed="64"/>
      </left>
      <right style="thin">
        <color auto="1"/>
      </right>
      <top style="thin">
        <color indexed="64"/>
      </top>
      <bottom style="medium">
        <color indexed="64"/>
      </bottom>
      <diagonal/>
    </border>
    <border>
      <left/>
      <right style="thin">
        <color auto="1"/>
      </right>
      <top style="thin">
        <color auto="1"/>
      </top>
      <bottom style="thin">
        <color indexed="64"/>
      </bottom>
      <diagonal/>
    </border>
    <border>
      <left style="thin">
        <color auto="1"/>
      </left>
      <right style="medium">
        <color indexed="64"/>
      </right>
      <top style="thin">
        <color auto="1"/>
      </top>
      <bottom style="thin">
        <color indexed="64"/>
      </bottom>
      <diagonal/>
    </border>
    <border>
      <left style="medium">
        <color indexed="64"/>
      </left>
      <right style="medium">
        <color indexed="64"/>
      </right>
      <top style="thin">
        <color auto="1"/>
      </top>
      <bottom style="thin">
        <color auto="1"/>
      </bottom>
      <diagonal/>
    </border>
    <border>
      <left style="thin">
        <color auto="1"/>
      </left>
      <right style="thin">
        <color auto="1"/>
      </right>
      <top style="thin">
        <color auto="1"/>
      </top>
      <bottom style="thin">
        <color auto="1"/>
      </bottom>
      <diagonal/>
    </border>
    <border>
      <left style="thin">
        <color auto="1"/>
      </left>
      <right style="thin">
        <color auto="1"/>
      </right>
      <top style="thin">
        <color indexed="64"/>
      </top>
      <bottom style="medium">
        <color indexed="64"/>
      </bottom>
      <diagonal/>
    </border>
    <border>
      <left style="thin">
        <color indexed="64"/>
      </left>
      <right style="medium">
        <color indexed="64"/>
      </right>
      <top/>
      <bottom/>
      <diagonal/>
    </border>
    <border>
      <left style="medium">
        <color auto="1"/>
      </left>
      <right style="thin">
        <color auto="1"/>
      </right>
      <top style="thin">
        <color indexed="64"/>
      </top>
      <bottom style="medium">
        <color indexed="64"/>
      </bottom>
      <diagonal/>
    </border>
    <border>
      <left style="medium">
        <color indexed="64"/>
      </left>
      <right style="medium">
        <color indexed="64"/>
      </right>
      <top style="medium">
        <color indexed="64"/>
      </top>
      <bottom style="thin">
        <color auto="1"/>
      </bottom>
      <diagonal/>
    </border>
    <border>
      <left style="medium">
        <color indexed="64"/>
      </left>
      <right style="medium">
        <color indexed="64"/>
      </right>
      <top style="thin">
        <color auto="1"/>
      </top>
      <bottom style="thin">
        <color auto="1"/>
      </bottom>
      <diagonal/>
    </border>
    <border>
      <left style="medium">
        <color indexed="64"/>
      </left>
      <right style="medium">
        <color indexed="64"/>
      </right>
      <top style="thin">
        <color auto="1"/>
      </top>
      <bottom style="thin">
        <color auto="1"/>
      </bottom>
      <diagonal/>
    </border>
    <border>
      <left style="medium">
        <color indexed="64"/>
      </left>
      <right style="thin">
        <color auto="1"/>
      </right>
      <top style="thin">
        <color auto="1"/>
      </top>
      <bottom style="thin">
        <color auto="1"/>
      </bottom>
      <diagonal/>
    </border>
    <border>
      <left style="thin">
        <color auto="1"/>
      </left>
      <right style="thin">
        <color auto="1"/>
      </right>
      <top style="medium">
        <color indexed="64"/>
      </top>
      <bottom/>
      <diagonal/>
    </border>
    <border>
      <left/>
      <right/>
      <top style="medium">
        <color indexed="64"/>
      </top>
      <bottom/>
      <diagonal/>
    </border>
    <border>
      <left/>
      <right style="thin">
        <color auto="1"/>
      </right>
      <top style="medium">
        <color indexed="64"/>
      </top>
      <bottom/>
      <diagonal/>
    </border>
    <border>
      <left style="medium">
        <color indexed="64"/>
      </left>
      <right style="thin">
        <color auto="1"/>
      </right>
      <top style="medium">
        <color indexed="64"/>
      </top>
      <bottom style="medium">
        <color indexed="64"/>
      </bottom>
      <diagonal/>
    </border>
    <border>
      <left style="thin">
        <color auto="1"/>
      </left>
      <right style="thin">
        <color auto="1"/>
      </right>
      <top style="medium">
        <color indexed="64"/>
      </top>
      <bottom style="medium">
        <color indexed="64"/>
      </bottom>
      <diagonal/>
    </border>
    <border>
      <left style="medium">
        <color indexed="64"/>
      </left>
      <right style="thin">
        <color auto="1"/>
      </right>
      <top style="thin">
        <color auto="1"/>
      </top>
      <bottom style="thin">
        <color indexed="64"/>
      </bottom>
      <diagonal/>
    </border>
    <border>
      <left style="medium">
        <color indexed="64"/>
      </left>
      <right style="thin">
        <color auto="1"/>
      </right>
      <top style="thin">
        <color auto="1"/>
      </top>
      <bottom style="thin">
        <color auto="1"/>
      </bottom>
      <diagonal/>
    </border>
    <border>
      <left style="medium">
        <color indexed="64"/>
      </left>
      <right style="thin">
        <color auto="1"/>
      </right>
      <top style="thin">
        <color auto="1"/>
      </top>
      <bottom style="thin">
        <color auto="1"/>
      </bottom>
      <diagonal/>
    </border>
    <border>
      <left style="thin">
        <color auto="1"/>
      </left>
      <right style="thin">
        <color auto="1"/>
      </right>
      <top style="thin">
        <color auto="1"/>
      </top>
      <bottom style="thin">
        <color auto="1"/>
      </bottom>
      <diagonal/>
    </border>
    <border>
      <left style="medium">
        <color indexed="64"/>
      </left>
      <right style="medium">
        <color indexed="64"/>
      </right>
      <top style="thin">
        <color auto="1"/>
      </top>
      <bottom style="thin">
        <color indexed="64"/>
      </bottom>
      <diagonal/>
    </border>
    <border>
      <left style="medium">
        <color indexed="64"/>
      </left>
      <right style="thin">
        <color auto="1"/>
      </right>
      <top style="medium">
        <color indexed="64"/>
      </top>
      <bottom style="thin">
        <color auto="1"/>
      </bottom>
      <diagonal/>
    </border>
    <border>
      <left style="thin">
        <color auto="1"/>
      </left>
      <right style="thin">
        <color auto="1"/>
      </right>
      <top/>
      <bottom style="thin">
        <color auto="1"/>
      </bottom>
      <diagonal/>
    </border>
    <border>
      <left style="medium">
        <color indexed="64"/>
      </left>
      <right style="thin">
        <color auto="1"/>
      </right>
      <top style="thin">
        <color auto="1"/>
      </top>
      <bottom style="medium">
        <color indexed="64"/>
      </bottom>
      <diagonal/>
    </border>
    <border>
      <left style="thin">
        <color auto="1"/>
      </left>
      <right style="thin">
        <color auto="1"/>
      </right>
      <top style="medium">
        <color indexed="64"/>
      </top>
      <bottom style="thin">
        <color auto="1"/>
      </bottom>
      <diagonal/>
    </border>
    <border>
      <left style="thin">
        <color auto="1"/>
      </left>
      <right style="medium">
        <color indexed="64"/>
      </right>
      <top style="thin">
        <color auto="1"/>
      </top>
      <bottom style="thin">
        <color auto="1"/>
      </bottom>
      <diagonal/>
    </border>
    <border>
      <left style="thin">
        <color auto="1"/>
      </left>
      <right style="thin">
        <color auto="1"/>
      </right>
      <top style="thin">
        <color auto="1"/>
      </top>
      <bottom style="medium">
        <color indexed="64"/>
      </bottom>
      <diagonal/>
    </border>
    <border>
      <left style="medium">
        <color indexed="64"/>
      </left>
      <right style="thin">
        <color auto="1"/>
      </right>
      <top/>
      <bottom style="thin">
        <color auto="1"/>
      </bottom>
      <diagonal/>
    </border>
    <border>
      <left style="thin">
        <color auto="1"/>
      </left>
      <right style="medium">
        <color indexed="64"/>
      </right>
      <top/>
      <bottom style="thin">
        <color auto="1"/>
      </bottom>
      <diagonal/>
    </border>
    <border>
      <left style="medium">
        <color indexed="64"/>
      </left>
      <right style="thin">
        <color auto="1"/>
      </right>
      <top style="thin">
        <color auto="1"/>
      </top>
      <bottom style="thin">
        <color auto="1"/>
      </bottom>
      <diagonal/>
    </border>
    <border>
      <left style="thin">
        <color auto="1"/>
      </left>
      <right style="thin">
        <color auto="1"/>
      </right>
      <top style="thin">
        <color auto="1"/>
      </top>
      <bottom style="thin">
        <color auto="1"/>
      </bottom>
      <diagonal/>
    </border>
    <border>
      <left style="medium">
        <color indexed="64"/>
      </left>
      <right style="thin">
        <color auto="1"/>
      </right>
      <top style="thin">
        <color auto="1"/>
      </top>
      <bottom style="thin">
        <color auto="1"/>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style="thin">
        <color auto="1"/>
      </bottom>
      <diagonal/>
    </border>
    <border>
      <left style="medium">
        <color indexed="64"/>
      </left>
      <right style="thin">
        <color auto="1"/>
      </right>
      <top style="medium">
        <color indexed="64"/>
      </top>
      <bottom style="thin">
        <color indexed="64"/>
      </bottom>
      <diagonal/>
    </border>
    <border>
      <left style="medium">
        <color indexed="64"/>
      </left>
      <right style="thin">
        <color auto="1"/>
      </right>
      <top style="thin">
        <color indexed="64"/>
      </top>
      <bottom style="medium">
        <color indexed="64"/>
      </bottom>
      <diagonal/>
    </border>
    <border>
      <left style="thin">
        <color auto="1"/>
      </left>
      <right style="thin">
        <color indexed="64"/>
      </right>
      <top style="medium">
        <color indexed="64"/>
      </top>
      <bottom style="thin">
        <color indexed="64"/>
      </bottom>
      <diagonal/>
    </border>
    <border>
      <left style="thin">
        <color auto="1"/>
      </left>
      <right style="thin">
        <color indexed="64"/>
      </right>
      <top style="thin">
        <color indexed="64"/>
      </top>
      <bottom style="medium">
        <color indexed="64"/>
      </bottom>
      <diagonal/>
    </border>
    <border>
      <left style="medium">
        <color indexed="64"/>
      </left>
      <right style="medium">
        <color indexed="64"/>
      </right>
      <top style="medium">
        <color indexed="64"/>
      </top>
      <bottom style="thin">
        <color auto="1"/>
      </bottom>
      <diagonal/>
    </border>
    <border>
      <left style="medium">
        <color indexed="64"/>
      </left>
      <right style="medium">
        <color indexed="64"/>
      </right>
      <top style="thin">
        <color auto="1"/>
      </top>
      <bottom style="thin">
        <color auto="1"/>
      </bottom>
      <diagonal/>
    </border>
    <border>
      <left style="medium">
        <color indexed="64"/>
      </left>
      <right style="medium">
        <color indexed="64"/>
      </right>
      <top style="thin">
        <color auto="1"/>
      </top>
      <bottom style="thin">
        <color auto="1"/>
      </bottom>
      <diagonal/>
    </border>
    <border>
      <left style="thin">
        <color auto="1"/>
      </left>
      <right style="thin">
        <color indexed="64"/>
      </right>
      <top style="medium">
        <color indexed="64"/>
      </top>
      <bottom style="thin">
        <color auto="1"/>
      </bottom>
      <diagonal/>
    </border>
    <border>
      <left style="thin">
        <color indexed="64"/>
      </left>
      <right style="medium">
        <color indexed="64"/>
      </right>
      <top style="medium">
        <color indexed="64"/>
      </top>
      <bottom style="thin">
        <color auto="1"/>
      </bottom>
      <diagonal/>
    </border>
    <border>
      <left style="thin">
        <color auto="1"/>
      </left>
      <right style="medium">
        <color indexed="64"/>
      </right>
      <top style="thin">
        <color auto="1"/>
      </top>
      <bottom style="thin">
        <color auto="1"/>
      </bottom>
      <diagonal/>
    </border>
    <border>
      <left style="medium">
        <color indexed="64"/>
      </left>
      <right style="thin">
        <color auto="1"/>
      </right>
      <top/>
      <bottom style="thin">
        <color auto="1"/>
      </bottom>
      <diagonal/>
    </border>
    <border>
      <left style="medium">
        <color indexed="64"/>
      </left>
      <right style="thin">
        <color auto="1"/>
      </right>
      <top style="thin">
        <color auto="1"/>
      </top>
      <bottom style="medium">
        <color indexed="64"/>
      </bottom>
      <diagonal/>
    </border>
    <border>
      <left style="thin">
        <color auto="1"/>
      </left>
      <right style="medium">
        <color indexed="64"/>
      </right>
      <top style="thin">
        <color auto="1"/>
      </top>
      <bottom style="medium">
        <color indexed="64"/>
      </bottom>
      <diagonal/>
    </border>
    <border>
      <left style="medium">
        <color indexed="64"/>
      </left>
      <right/>
      <top style="thin">
        <color auto="1"/>
      </top>
      <bottom/>
      <diagonal/>
    </border>
    <border>
      <left/>
      <right style="medium">
        <color indexed="64"/>
      </right>
      <top style="thin">
        <color auto="1"/>
      </top>
      <bottom/>
      <diagonal/>
    </border>
    <border>
      <left style="medium">
        <color indexed="64"/>
      </left>
      <right style="thin">
        <color auto="1"/>
      </right>
      <top style="thin">
        <color auto="1"/>
      </top>
      <bottom style="thin">
        <color auto="1"/>
      </bottom>
      <diagonal/>
    </border>
    <border>
      <left style="thin">
        <color auto="1"/>
      </left>
      <right style="thin">
        <color auto="1"/>
      </right>
      <top style="thin">
        <color auto="1"/>
      </top>
      <bottom style="thin">
        <color auto="1"/>
      </bottom>
      <diagonal/>
    </border>
    <border>
      <left style="medium">
        <color indexed="64"/>
      </left>
      <right style="thin">
        <color auto="1"/>
      </right>
      <top style="thin">
        <color auto="1"/>
      </top>
      <bottom style="thin">
        <color auto="1"/>
      </bottom>
      <diagonal/>
    </border>
    <border>
      <left style="thin">
        <color auto="1"/>
      </left>
      <right style="thin">
        <color auto="1"/>
      </right>
      <top style="thin">
        <color auto="1"/>
      </top>
      <bottom style="thin">
        <color auto="1"/>
      </bottom>
      <diagonal/>
    </border>
    <border>
      <left style="medium">
        <color indexed="64"/>
      </left>
      <right style="thin">
        <color auto="1"/>
      </right>
      <top style="medium">
        <color indexed="64"/>
      </top>
      <bottom style="medium">
        <color indexed="64"/>
      </bottom>
      <diagonal/>
    </border>
    <border>
      <left style="thin">
        <color auto="1"/>
      </left>
      <right style="thin">
        <color auto="1"/>
      </right>
      <top style="medium">
        <color indexed="64"/>
      </top>
      <bottom style="medium">
        <color indexed="64"/>
      </bottom>
      <diagonal/>
    </border>
    <border>
      <left style="medium">
        <color indexed="64"/>
      </left>
      <right style="thin">
        <color auto="1"/>
      </right>
      <top style="thin">
        <color auto="1"/>
      </top>
      <bottom style="thin">
        <color auto="1"/>
      </bottom>
      <diagonal/>
    </border>
    <border>
      <left style="thin">
        <color auto="1"/>
      </left>
      <right style="thin">
        <color auto="1"/>
      </right>
      <top style="thin">
        <color auto="1"/>
      </top>
      <bottom style="thin">
        <color auto="1"/>
      </bottom>
      <diagonal/>
    </border>
    <border>
      <left style="medium">
        <color indexed="64"/>
      </left>
      <right style="thin">
        <color auto="1"/>
      </right>
      <top style="thin">
        <color auto="1"/>
      </top>
      <bottom style="thin">
        <color auto="1"/>
      </bottom>
      <diagonal/>
    </border>
    <border>
      <left style="thin">
        <color auto="1"/>
      </left>
      <right style="thin">
        <color auto="1"/>
      </right>
      <top style="thin">
        <color auto="1"/>
      </top>
      <bottom style="thin">
        <color auto="1"/>
      </bottom>
      <diagonal/>
    </border>
    <border>
      <left style="thin">
        <color auto="1"/>
      </left>
      <right style="medium">
        <color indexed="64"/>
      </right>
      <top style="thin">
        <color auto="1"/>
      </top>
      <bottom style="thin">
        <color auto="1"/>
      </bottom>
      <diagonal/>
    </border>
    <border>
      <left style="medium">
        <color indexed="64"/>
      </left>
      <right style="thin">
        <color auto="1"/>
      </right>
      <top style="thin">
        <color auto="1"/>
      </top>
      <bottom style="thin">
        <color auto="1"/>
      </bottom>
      <diagonal/>
    </border>
    <border>
      <left style="medium">
        <color indexed="64"/>
      </left>
      <right style="thin">
        <color auto="1"/>
      </right>
      <top style="thin">
        <color auto="1"/>
      </top>
      <bottom style="thin">
        <color auto="1"/>
      </bottom>
      <diagonal/>
    </border>
    <border>
      <left style="thin">
        <color auto="1"/>
      </left>
      <right style="thin">
        <color auto="1"/>
      </right>
      <top style="thin">
        <color auto="1"/>
      </top>
      <bottom style="thin">
        <color auto="1"/>
      </bottom>
      <diagonal/>
    </border>
    <border>
      <left style="thin">
        <color auto="1"/>
      </left>
      <right style="thin">
        <color indexed="64"/>
      </right>
      <top style="medium">
        <color indexed="64"/>
      </top>
      <bottom style="thin">
        <color auto="1"/>
      </bottom>
      <diagonal/>
    </border>
    <border>
      <left/>
      <right style="thin">
        <color auto="1"/>
      </right>
      <top style="thin">
        <color auto="1"/>
      </top>
      <bottom style="thin">
        <color auto="1"/>
      </bottom>
      <diagonal/>
    </border>
    <border>
      <left style="thin">
        <color auto="1"/>
      </left>
      <right style="medium">
        <color indexed="64"/>
      </right>
      <top style="thin">
        <color auto="1"/>
      </top>
      <bottom style="thin">
        <color auto="1"/>
      </bottom>
      <diagonal/>
    </border>
    <border>
      <left style="medium">
        <color indexed="64"/>
      </left>
      <right style="thin">
        <color auto="1"/>
      </right>
      <top style="thin">
        <color auto="1"/>
      </top>
      <bottom style="thin">
        <color auto="1"/>
      </bottom>
      <diagonal/>
    </border>
    <border>
      <left style="thin">
        <color auto="1"/>
      </left>
      <right style="thin">
        <color auto="1"/>
      </right>
      <top style="thin">
        <color auto="1"/>
      </top>
      <bottom style="thin">
        <color auto="1"/>
      </bottom>
      <diagonal/>
    </border>
    <border>
      <left style="thin">
        <color auto="1"/>
      </left>
      <right style="medium">
        <color indexed="64"/>
      </right>
      <top style="medium">
        <color indexed="64"/>
      </top>
      <bottom style="medium">
        <color indexed="64"/>
      </bottom>
      <diagonal/>
    </border>
    <border>
      <left style="medium">
        <color indexed="64"/>
      </left>
      <right style="thin">
        <color auto="1"/>
      </right>
      <top style="medium">
        <color indexed="64"/>
      </top>
      <bottom style="medium">
        <color indexed="64"/>
      </bottom>
      <diagonal/>
    </border>
  </borders>
  <cellStyleXfs count="5">
    <xf numFmtId="0" fontId="0" fillId="0" borderId="0"/>
    <xf numFmtId="0" fontId="5" fillId="2" borderId="0" applyNumberFormat="0" applyBorder="0" applyAlignment="0" applyProtection="0"/>
    <xf numFmtId="0" fontId="12" fillId="0" borderId="0" applyNumberFormat="0" applyFont="0" applyFill="0" applyBorder="0" applyAlignment="0" applyProtection="0"/>
    <xf numFmtId="0" fontId="1" fillId="0" borderId="0" applyNumberFormat="0" applyFont="0" applyFill="0" applyBorder="0" applyAlignment="0" applyProtection="0">
      <alignment vertical="top"/>
    </xf>
    <xf numFmtId="43" fontId="1" fillId="0" borderId="0" applyFont="0" applyFill="0" applyBorder="0" applyAlignment="0" applyProtection="0"/>
  </cellStyleXfs>
  <cellXfs count="1078">
    <xf numFmtId="0" fontId="0" fillId="0" borderId="0" xfId="0"/>
    <xf numFmtId="0" fontId="1" fillId="0" borderId="0" xfId="2" applyNumberFormat="1" applyFont="1" applyFill="1" applyBorder="1" applyAlignment="1" applyProtection="1">
      <alignment horizontal="center" vertical="center" wrapText="1"/>
    </xf>
    <xf numFmtId="0" fontId="2" fillId="0" borderId="0" xfId="0" applyNumberFormat="1" applyFont="1" applyFill="1" applyBorder="1" applyAlignment="1">
      <alignment horizontal="center" vertical="center" wrapText="1"/>
    </xf>
    <xf numFmtId="0" fontId="2" fillId="0" borderId="0" xfId="0" applyNumberFormat="1" applyFont="1" applyFill="1" applyBorder="1" applyAlignment="1">
      <alignment vertical="center" wrapText="1"/>
    </xf>
    <xf numFmtId="0" fontId="7" fillId="0" borderId="0" xfId="0" applyFont="1" applyFill="1" applyBorder="1" applyAlignment="1">
      <alignment vertical="center"/>
    </xf>
    <xf numFmtId="0" fontId="4" fillId="4" borderId="41" xfId="0" applyNumberFormat="1" applyFont="1" applyFill="1" applyBorder="1" applyAlignment="1">
      <alignment horizontal="center" vertical="center" wrapText="1"/>
    </xf>
    <xf numFmtId="0" fontId="4" fillId="4" borderId="42" xfId="0" applyNumberFormat="1" applyFont="1" applyFill="1" applyBorder="1" applyAlignment="1">
      <alignment horizontal="center" vertical="center" wrapText="1"/>
    </xf>
    <xf numFmtId="0" fontId="4" fillId="4" borderId="43" xfId="0" applyNumberFormat="1" applyFont="1" applyFill="1" applyBorder="1" applyAlignment="1">
      <alignment horizontal="center" vertical="center" wrapText="1"/>
    </xf>
    <xf numFmtId="0" fontId="2" fillId="3" borderId="16" xfId="0" applyNumberFormat="1" applyFont="1" applyFill="1" applyBorder="1" applyAlignment="1">
      <alignment horizontal="center" vertical="center" wrapText="1"/>
    </xf>
    <xf numFmtId="0" fontId="2" fillId="3" borderId="17" xfId="0" applyNumberFormat="1" applyFont="1" applyFill="1" applyBorder="1" applyAlignment="1">
      <alignment horizontal="center" vertical="center" wrapText="1"/>
    </xf>
    <xf numFmtId="0" fontId="2" fillId="3" borderId="18" xfId="0" applyNumberFormat="1" applyFont="1" applyFill="1" applyBorder="1" applyAlignment="1">
      <alignment horizontal="center" vertical="center" wrapText="1"/>
    </xf>
    <xf numFmtId="0" fontId="2" fillId="0" borderId="27" xfId="0" applyFont="1" applyFill="1" applyBorder="1" applyAlignment="1">
      <alignment horizontal="center" vertical="center" wrapText="1"/>
    </xf>
    <xf numFmtId="0" fontId="2" fillId="6" borderId="20" xfId="0" applyNumberFormat="1" applyFont="1" applyFill="1" applyBorder="1" applyAlignment="1">
      <alignment vertical="center" wrapText="1"/>
    </xf>
    <xf numFmtId="0" fontId="0" fillId="0" borderId="0" xfId="0" applyNumberFormat="1" applyFont="1" applyFill="1" applyAlignment="1">
      <alignment wrapText="1"/>
    </xf>
    <xf numFmtId="0" fontId="10" fillId="6" borderId="1" xfId="0" applyNumberFormat="1" applyFont="1" applyFill="1" applyBorder="1" applyAlignment="1">
      <alignment horizontal="center" vertical="center" wrapText="1"/>
    </xf>
    <xf numFmtId="0" fontId="14" fillId="5" borderId="7" xfId="0" quotePrefix="1" applyNumberFormat="1" applyFont="1" applyFill="1" applyBorder="1" applyAlignment="1">
      <alignment horizontal="center" vertical="center" wrapText="1"/>
    </xf>
    <xf numFmtId="0" fontId="14" fillId="5" borderId="7" xfId="0" applyNumberFormat="1" applyFont="1" applyFill="1" applyBorder="1" applyAlignment="1">
      <alignment horizontal="center" vertical="center" wrapText="1"/>
    </xf>
    <xf numFmtId="0" fontId="14" fillId="0" borderId="0" xfId="0" quotePrefix="1" applyNumberFormat="1" applyFont="1" applyFill="1" applyBorder="1" applyAlignment="1">
      <alignment horizontal="center" vertical="center" wrapText="1"/>
    </xf>
    <xf numFmtId="0" fontId="14" fillId="0" borderId="0" xfId="0" applyNumberFormat="1" applyFont="1" applyFill="1" applyBorder="1" applyAlignment="1">
      <alignment horizontal="center" vertical="center" wrapText="1"/>
    </xf>
    <xf numFmtId="0" fontId="0" fillId="0" borderId="0" xfId="0" applyNumberFormat="1" applyFont="1" applyFill="1" applyBorder="1" applyAlignment="1">
      <alignment horizontal="center" vertical="center" wrapText="1"/>
    </xf>
    <xf numFmtId="0" fontId="2" fillId="6" borderId="19" xfId="0" applyNumberFormat="1" applyFont="1" applyFill="1" applyBorder="1" applyAlignment="1">
      <alignment wrapText="1"/>
    </xf>
    <xf numFmtId="0" fontId="2" fillId="6" borderId="20" xfId="0" applyNumberFormat="1" applyFont="1" applyFill="1" applyBorder="1" applyAlignment="1">
      <alignment wrapText="1"/>
    </xf>
    <xf numFmtId="0" fontId="2" fillId="3" borderId="9" xfId="0" applyNumberFormat="1" applyFont="1" applyFill="1" applyBorder="1" applyAlignment="1">
      <alignment horizontal="center" wrapText="1"/>
    </xf>
    <xf numFmtId="0" fontId="2" fillId="3" borderId="9" xfId="0" applyNumberFormat="1" applyFont="1" applyFill="1" applyBorder="1" applyAlignment="1">
      <alignment wrapText="1"/>
    </xf>
    <xf numFmtId="0" fontId="2" fillId="3" borderId="13" xfId="0" applyNumberFormat="1" applyFont="1" applyFill="1" applyBorder="1" applyAlignment="1">
      <alignment horizontal="center" wrapText="1"/>
    </xf>
    <xf numFmtId="0" fontId="2" fillId="0" borderId="0" xfId="0" applyNumberFormat="1" applyFont="1" applyFill="1" applyBorder="1" applyAlignment="1">
      <alignment horizontal="center" wrapText="1"/>
    </xf>
    <xf numFmtId="0" fontId="2" fillId="3" borderId="19" xfId="3" applyNumberFormat="1" applyFont="1" applyFill="1" applyBorder="1" applyAlignment="1" applyProtection="1">
      <alignment horizontal="center" vertical="center" wrapText="1"/>
      <protection locked="0"/>
    </xf>
    <xf numFmtId="0" fontId="2" fillId="3" borderId="20" xfId="3" applyNumberFormat="1" applyFont="1" applyFill="1" applyBorder="1" applyAlignment="1" applyProtection="1">
      <alignment horizontal="center" vertical="center" wrapText="1"/>
      <protection locked="0"/>
    </xf>
    <xf numFmtId="0" fontId="2" fillId="3" borderId="30" xfId="3" applyNumberFormat="1" applyFont="1" applyFill="1" applyBorder="1" applyAlignment="1" applyProtection="1">
      <alignment horizontal="center" vertical="center" wrapText="1"/>
      <protection locked="0"/>
    </xf>
    <xf numFmtId="0" fontId="2" fillId="3" borderId="31" xfId="3" applyNumberFormat="1" applyFont="1" applyFill="1" applyBorder="1" applyAlignment="1" applyProtection="1">
      <alignment horizontal="center" vertical="center" wrapText="1"/>
      <protection locked="0"/>
    </xf>
    <xf numFmtId="0" fontId="2" fillId="0" borderId="0" xfId="3" applyNumberFormat="1" applyFont="1" applyFill="1" applyBorder="1" applyAlignment="1" applyProtection="1">
      <alignment horizontal="center" vertical="center" wrapText="1"/>
      <protection locked="0"/>
    </xf>
    <xf numFmtId="0" fontId="2" fillId="3" borderId="21" xfId="3" applyNumberFormat="1" applyFont="1" applyFill="1" applyBorder="1" applyAlignment="1" applyProtection="1">
      <alignment horizontal="center" vertical="center" wrapText="1"/>
      <protection locked="0"/>
    </xf>
    <xf numFmtId="0" fontId="2" fillId="3" borderId="22" xfId="3" applyNumberFormat="1" applyFont="1" applyFill="1" applyBorder="1" applyAlignment="1" applyProtection="1">
      <alignment horizontal="center" vertical="center" wrapText="1"/>
      <protection locked="0"/>
    </xf>
    <xf numFmtId="0" fontId="2" fillId="3" borderId="38" xfId="0" applyNumberFormat="1" applyFont="1" applyFill="1" applyBorder="1" applyAlignment="1">
      <alignment vertical="center" wrapText="1"/>
    </xf>
    <xf numFmtId="0" fontId="2" fillId="0" borderId="46" xfId="0" applyNumberFormat="1" applyFont="1" applyFill="1" applyBorder="1" applyAlignment="1">
      <alignment horizontal="center" vertical="center" wrapText="1"/>
    </xf>
    <xf numFmtId="0" fontId="4" fillId="0" borderId="0" xfId="0" applyNumberFormat="1" applyFont="1" applyFill="1" applyBorder="1" applyAlignment="1">
      <alignment horizontal="center" vertical="center" wrapText="1"/>
    </xf>
    <xf numFmtId="0" fontId="0" fillId="0" borderId="18" xfId="0" applyBorder="1"/>
    <xf numFmtId="0" fontId="0" fillId="0" borderId="20" xfId="0" applyBorder="1"/>
    <xf numFmtId="0" fontId="0" fillId="0" borderId="22" xfId="0" applyBorder="1"/>
    <xf numFmtId="0" fontId="0" fillId="0" borderId="47" xfId="0" applyBorder="1"/>
    <xf numFmtId="0" fontId="0" fillId="0" borderId="48" xfId="0" applyBorder="1"/>
    <xf numFmtId="0" fontId="0" fillId="0" borderId="49" xfId="0" applyBorder="1"/>
    <xf numFmtId="0" fontId="0" fillId="0" borderId="50" xfId="0" applyBorder="1"/>
    <xf numFmtId="0" fontId="0" fillId="0" borderId="51" xfId="0" applyBorder="1"/>
    <xf numFmtId="0" fontId="0" fillId="0" borderId="52" xfId="0" applyBorder="1"/>
    <xf numFmtId="0" fontId="0" fillId="0" borderId="16" xfId="0" applyBorder="1"/>
    <xf numFmtId="0" fontId="0" fillId="0" borderId="19" xfId="0" applyBorder="1"/>
    <xf numFmtId="0" fontId="0" fillId="0" borderId="21" xfId="0" applyBorder="1"/>
    <xf numFmtId="0" fontId="2" fillId="3" borderId="33" xfId="0" applyNumberFormat="1" applyFont="1" applyFill="1" applyBorder="1" applyAlignment="1">
      <alignment horizontal="center" vertical="center" wrapText="1"/>
    </xf>
    <xf numFmtId="0" fontId="2" fillId="3" borderId="61" xfId="3" applyNumberFormat="1" applyFont="1" applyFill="1" applyBorder="1" applyAlignment="1" applyProtection="1">
      <alignment horizontal="center" vertical="center" wrapText="1"/>
      <protection locked="0"/>
    </xf>
    <xf numFmtId="0" fontId="4" fillId="4" borderId="60" xfId="0" applyFont="1" applyFill="1" applyBorder="1" applyAlignment="1">
      <alignment horizontal="center" vertical="center" wrapText="1"/>
    </xf>
    <xf numFmtId="164" fontId="16" fillId="12" borderId="0" xfId="0" applyNumberFormat="1" applyFont="1" applyFill="1" applyAlignment="1">
      <alignment horizontal="left" vertical="center" wrapText="1"/>
    </xf>
    <xf numFmtId="0" fontId="2" fillId="0" borderId="49" xfId="0" applyNumberFormat="1" applyFont="1" applyFill="1" applyBorder="1" applyAlignment="1">
      <alignment horizontal="center" vertical="center" wrapText="1"/>
    </xf>
    <xf numFmtId="0" fontId="0" fillId="0" borderId="49" xfId="0" applyBorder="1" applyAlignment="1">
      <alignment wrapText="1"/>
    </xf>
    <xf numFmtId="0" fontId="2" fillId="3" borderId="58" xfId="3" applyNumberFormat="1" applyFont="1" applyFill="1" applyBorder="1" applyAlignment="1" applyProtection="1">
      <alignment horizontal="center" vertical="center" wrapText="1"/>
      <protection locked="0"/>
    </xf>
    <xf numFmtId="0" fontId="2" fillId="3" borderId="62" xfId="3" applyNumberFormat="1" applyFont="1" applyFill="1" applyBorder="1" applyAlignment="1" applyProtection="1">
      <alignment horizontal="center" vertical="center" wrapText="1"/>
      <protection locked="0"/>
    </xf>
    <xf numFmtId="0" fontId="2" fillId="3" borderId="47" xfId="0" applyNumberFormat="1" applyFont="1" applyFill="1" applyBorder="1" applyAlignment="1">
      <alignment vertical="center" wrapText="1"/>
    </xf>
    <xf numFmtId="0" fontId="4" fillId="14" borderId="51" xfId="0" applyFont="1" applyFill="1" applyBorder="1" applyAlignment="1">
      <alignment horizontal="center" vertical="center" wrapText="1"/>
    </xf>
    <xf numFmtId="0" fontId="4" fillId="14" borderId="12" xfId="0" applyFont="1" applyFill="1" applyBorder="1" applyAlignment="1">
      <alignment horizontal="center" vertical="center" wrapText="1"/>
    </xf>
    <xf numFmtId="0" fontId="4" fillId="14" borderId="51" xfId="0" applyFont="1" applyFill="1" applyBorder="1" applyAlignment="1">
      <alignment horizontal="center" vertical="center" wrapText="1"/>
    </xf>
    <xf numFmtId="0" fontId="2" fillId="3" borderId="63" xfId="0" applyNumberFormat="1" applyFont="1" applyFill="1" applyBorder="1" applyAlignment="1">
      <alignment horizontal="center" wrapText="1"/>
    </xf>
    <xf numFmtId="0" fontId="2" fillId="0" borderId="50" xfId="0" applyNumberFormat="1" applyFont="1" applyFill="1" applyBorder="1" applyAlignment="1">
      <alignment horizontal="center" vertical="center" wrapText="1"/>
    </xf>
    <xf numFmtId="0" fontId="19" fillId="0" borderId="50" xfId="0" applyFont="1" applyFill="1" applyBorder="1" applyAlignment="1">
      <alignment horizontal="center" vertical="center" wrapText="1"/>
    </xf>
    <xf numFmtId="0" fontId="2" fillId="0" borderId="39" xfId="0" applyNumberFormat="1" applyFont="1" applyFill="1" applyBorder="1" applyAlignment="1">
      <alignment horizontal="center" vertical="center" wrapText="1"/>
    </xf>
    <xf numFmtId="0" fontId="19" fillId="0" borderId="64" xfId="0" applyFont="1" applyFill="1" applyBorder="1" applyAlignment="1">
      <alignment horizontal="center" vertical="center" wrapText="1"/>
    </xf>
    <xf numFmtId="0" fontId="19" fillId="0" borderId="65" xfId="0" applyFont="1" applyFill="1" applyBorder="1" applyAlignment="1">
      <alignment horizontal="center" vertical="center" wrapText="1"/>
    </xf>
    <xf numFmtId="0" fontId="4" fillId="8" borderId="12" xfId="0" applyFont="1" applyFill="1" applyBorder="1" applyAlignment="1">
      <alignment horizontal="center" vertical="center" wrapText="1"/>
    </xf>
    <xf numFmtId="0" fontId="4" fillId="8" borderId="34" xfId="0" applyFont="1" applyFill="1" applyBorder="1" applyAlignment="1">
      <alignment horizontal="center" vertical="center" wrapText="1"/>
    </xf>
    <xf numFmtId="0" fontId="4" fillId="8" borderId="51" xfId="0" applyFont="1" applyFill="1" applyBorder="1" applyAlignment="1">
      <alignment horizontal="center" vertical="center" wrapText="1"/>
    </xf>
    <xf numFmtId="0" fontId="4" fillId="9" borderId="12" xfId="0" applyFont="1" applyFill="1" applyBorder="1" applyAlignment="1">
      <alignment horizontal="center" vertical="center" wrapText="1"/>
    </xf>
    <xf numFmtId="0" fontId="4" fillId="9" borderId="34" xfId="0" applyFont="1" applyFill="1" applyBorder="1" applyAlignment="1">
      <alignment horizontal="center" vertical="center" wrapText="1"/>
    </xf>
    <xf numFmtId="0" fontId="4" fillId="9" borderId="51" xfId="0" applyFont="1" applyFill="1" applyBorder="1" applyAlignment="1">
      <alignment horizontal="center" vertical="center" wrapText="1"/>
    </xf>
    <xf numFmtId="0" fontId="4" fillId="10" borderId="12" xfId="0" applyFont="1" applyFill="1" applyBorder="1" applyAlignment="1">
      <alignment horizontal="center" vertical="center" wrapText="1"/>
    </xf>
    <xf numFmtId="0" fontId="4" fillId="10" borderId="34" xfId="0" applyFont="1" applyFill="1" applyBorder="1" applyAlignment="1">
      <alignment horizontal="center" vertical="center" wrapText="1"/>
    </xf>
    <xf numFmtId="0" fontId="4" fillId="10" borderId="51" xfId="0" applyFont="1" applyFill="1" applyBorder="1" applyAlignment="1">
      <alignment horizontal="center" vertical="center" wrapText="1"/>
    </xf>
    <xf numFmtId="0" fontId="4" fillId="13" borderId="12" xfId="0" applyFont="1" applyFill="1" applyBorder="1" applyAlignment="1">
      <alignment horizontal="center" vertical="center" wrapText="1"/>
    </xf>
    <xf numFmtId="0" fontId="4" fillId="13" borderId="51" xfId="0" applyFont="1" applyFill="1" applyBorder="1" applyAlignment="1">
      <alignment horizontal="center" vertical="center" wrapText="1"/>
    </xf>
    <xf numFmtId="0" fontId="2" fillId="3" borderId="56" xfId="3" applyNumberFormat="1" applyFont="1" applyFill="1" applyBorder="1" applyAlignment="1" applyProtection="1">
      <alignment horizontal="center" vertical="center" wrapText="1"/>
      <protection locked="0"/>
    </xf>
    <xf numFmtId="0" fontId="4" fillId="0" borderId="0" xfId="0" applyFont="1" applyFill="1" applyBorder="1" applyAlignment="1">
      <alignment horizontal="center" vertical="center" wrapText="1"/>
    </xf>
    <xf numFmtId="0" fontId="2" fillId="3" borderId="24" xfId="0" applyNumberFormat="1" applyFont="1" applyFill="1" applyBorder="1" applyAlignment="1">
      <alignment horizontal="center" wrapText="1"/>
    </xf>
    <xf numFmtId="0" fontId="2" fillId="3" borderId="66" xfId="0" applyNumberFormat="1" applyFont="1" applyFill="1" applyBorder="1" applyAlignment="1">
      <alignment horizontal="center" wrapText="1"/>
    </xf>
    <xf numFmtId="0" fontId="2" fillId="3" borderId="48" xfId="0" applyNumberFormat="1" applyFont="1" applyFill="1" applyBorder="1" applyAlignment="1">
      <alignment horizontal="center" vertical="center" wrapText="1"/>
    </xf>
    <xf numFmtId="0" fontId="2" fillId="0" borderId="49" xfId="0" applyNumberFormat="1" applyFont="1" applyFill="1" applyBorder="1" applyAlignment="1">
      <alignment vertical="center" wrapText="1"/>
    </xf>
    <xf numFmtId="0" fontId="2" fillId="3" borderId="47" xfId="0" applyNumberFormat="1" applyFont="1" applyFill="1" applyBorder="1" applyAlignment="1">
      <alignment horizontal="center" vertical="center" wrapText="1"/>
    </xf>
    <xf numFmtId="0" fontId="2" fillId="0" borderId="65" xfId="0" applyFont="1" applyFill="1" applyBorder="1" applyAlignment="1">
      <alignment horizontal="center" vertical="center" wrapText="1"/>
    </xf>
    <xf numFmtId="0" fontId="2" fillId="0" borderId="65" xfId="0" applyNumberFormat="1" applyFont="1" applyFill="1" applyBorder="1" applyAlignment="1">
      <alignment horizontal="center" vertical="center" wrapText="1"/>
    </xf>
    <xf numFmtId="0" fontId="2" fillId="3" borderId="51" xfId="3" applyNumberFormat="1" applyFont="1" applyFill="1" applyBorder="1" applyAlignment="1" applyProtection="1">
      <alignment horizontal="center" vertical="center" wrapText="1"/>
      <protection locked="0"/>
    </xf>
    <xf numFmtId="0" fontId="2" fillId="3" borderId="12" xfId="3" applyNumberFormat="1" applyFont="1" applyFill="1" applyBorder="1" applyAlignment="1" applyProtection="1">
      <alignment horizontal="center" vertical="center" wrapText="1"/>
      <protection locked="0"/>
    </xf>
    <xf numFmtId="0" fontId="2" fillId="3" borderId="52" xfId="3" applyNumberFormat="1" applyFont="1" applyFill="1" applyBorder="1" applyAlignment="1" applyProtection="1">
      <alignment horizontal="center" vertical="center" wrapText="1"/>
      <protection locked="0"/>
    </xf>
    <xf numFmtId="0" fontId="20" fillId="0" borderId="65" xfId="0" applyFont="1" applyFill="1" applyBorder="1" applyAlignment="1">
      <alignment horizontal="center" vertical="center" wrapText="1"/>
    </xf>
    <xf numFmtId="0" fontId="20" fillId="0" borderId="50" xfId="0" applyFont="1" applyFill="1" applyBorder="1" applyAlignment="1">
      <alignment horizontal="center" vertical="center" wrapText="1"/>
    </xf>
    <xf numFmtId="0" fontId="19" fillId="0" borderId="78" xfId="0" applyFont="1" applyFill="1" applyBorder="1" applyAlignment="1">
      <alignment horizontal="center" vertical="center" wrapText="1"/>
    </xf>
    <xf numFmtId="0" fontId="2" fillId="0" borderId="79" xfId="0" applyNumberFormat="1" applyFont="1" applyFill="1" applyBorder="1" applyAlignment="1">
      <alignment horizontal="center" vertical="center" wrapText="1"/>
    </xf>
    <xf numFmtId="0" fontId="20" fillId="0" borderId="80" xfId="0" applyFont="1" applyFill="1" applyBorder="1" applyAlignment="1">
      <alignment horizontal="center" vertical="center" wrapText="1"/>
    </xf>
    <xf numFmtId="0" fontId="2" fillId="3" borderId="71" xfId="0" applyNumberFormat="1" applyFont="1" applyFill="1" applyBorder="1" applyAlignment="1">
      <alignment horizontal="center" wrapText="1"/>
    </xf>
    <xf numFmtId="0" fontId="2" fillId="3" borderId="81" xfId="0" applyNumberFormat="1" applyFont="1" applyFill="1" applyBorder="1" applyAlignment="1">
      <alignment horizontal="center" wrapText="1"/>
    </xf>
    <xf numFmtId="0" fontId="2" fillId="3" borderId="72" xfId="0" applyNumberFormat="1" applyFont="1" applyFill="1" applyBorder="1" applyAlignment="1">
      <alignment horizontal="center" wrapText="1"/>
    </xf>
    <xf numFmtId="2" fontId="2" fillId="0" borderId="24" xfId="0" applyNumberFormat="1" applyFont="1" applyFill="1" applyBorder="1" applyAlignment="1">
      <alignment horizontal="center" vertical="center" wrapText="1"/>
    </xf>
    <xf numFmtId="166" fontId="4" fillId="8" borderId="52" xfId="4" applyNumberFormat="1" applyFont="1" applyFill="1" applyBorder="1" applyAlignment="1">
      <alignment horizontal="center" vertical="center" wrapText="1"/>
    </xf>
    <xf numFmtId="166" fontId="4" fillId="9" borderId="52" xfId="4" applyNumberFormat="1" applyFont="1" applyFill="1" applyBorder="1" applyAlignment="1">
      <alignment horizontal="center" vertical="center" wrapText="1"/>
    </xf>
    <xf numFmtId="166" fontId="4" fillId="10" borderId="52" xfId="4" applyNumberFormat="1" applyFont="1" applyFill="1" applyBorder="1" applyAlignment="1">
      <alignment horizontal="center" vertical="center" wrapText="1"/>
    </xf>
    <xf numFmtId="166" fontId="4" fillId="13" borderId="52" xfId="4" applyNumberFormat="1" applyFont="1" applyFill="1" applyBorder="1" applyAlignment="1">
      <alignment horizontal="center" vertical="center" wrapText="1"/>
    </xf>
    <xf numFmtId="166" fontId="4" fillId="14" borderId="52" xfId="4" applyNumberFormat="1" applyFont="1" applyFill="1" applyBorder="1" applyAlignment="1">
      <alignment horizontal="center" vertical="center" wrapText="1"/>
    </xf>
    <xf numFmtId="0" fontId="4" fillId="0" borderId="76" xfId="0" applyNumberFormat="1" applyFont="1" applyFill="1" applyBorder="1" applyAlignment="1">
      <alignment horizontal="left" vertical="center" wrapText="1"/>
    </xf>
    <xf numFmtId="0" fontId="4" fillId="0" borderId="80" xfId="0" applyNumberFormat="1" applyFont="1" applyFill="1" applyBorder="1" applyAlignment="1">
      <alignment horizontal="center" vertical="center" wrapText="1"/>
    </xf>
    <xf numFmtId="0" fontId="2" fillId="0" borderId="80" xfId="0" applyFont="1" applyFill="1" applyBorder="1" applyAlignment="1">
      <alignment horizontal="left" vertical="center" wrapText="1"/>
    </xf>
    <xf numFmtId="0" fontId="2" fillId="0" borderId="80" xfId="0" applyNumberFormat="1" applyFont="1" applyFill="1" applyBorder="1" applyAlignment="1">
      <alignment horizontal="center" vertical="center" wrapText="1"/>
    </xf>
    <xf numFmtId="0" fontId="2" fillId="0" borderId="80" xfId="0" applyNumberFormat="1" applyFont="1" applyFill="1" applyBorder="1" applyAlignment="1">
      <alignment vertical="center" wrapText="1"/>
    </xf>
    <xf numFmtId="0" fontId="4" fillId="0" borderId="80" xfId="0" applyNumberFormat="1" applyFont="1" applyFill="1" applyBorder="1" applyAlignment="1">
      <alignment vertical="center" wrapText="1"/>
    </xf>
    <xf numFmtId="0" fontId="15" fillId="0" borderId="80" xfId="0" applyFont="1" applyFill="1" applyBorder="1" applyAlignment="1">
      <alignment horizontal="left" vertical="center" wrapText="1"/>
    </xf>
    <xf numFmtId="0" fontId="4" fillId="0" borderId="76" xfId="0" applyNumberFormat="1" applyFont="1" applyFill="1" applyBorder="1" applyAlignment="1">
      <alignment horizontal="right" vertical="center" wrapText="1"/>
    </xf>
    <xf numFmtId="0" fontId="4" fillId="0" borderId="76" xfId="0" quotePrefix="1" applyNumberFormat="1" applyFont="1" applyFill="1" applyBorder="1" applyAlignment="1">
      <alignment horizontal="center" vertical="center" wrapText="1"/>
    </xf>
    <xf numFmtId="0" fontId="4" fillId="0" borderId="76" xfId="0" applyNumberFormat="1" applyFont="1" applyFill="1" applyBorder="1" applyAlignment="1">
      <alignment horizontal="center" vertical="center" wrapText="1"/>
    </xf>
    <xf numFmtId="0" fontId="4" fillId="0" borderId="80" xfId="0" applyNumberFormat="1" applyFont="1" applyFill="1" applyBorder="1" applyAlignment="1">
      <alignment horizontal="left" vertical="top" wrapText="1"/>
    </xf>
    <xf numFmtId="0" fontId="4" fillId="0" borderId="80" xfId="0" applyNumberFormat="1" applyFont="1" applyFill="1" applyBorder="1" applyAlignment="1">
      <alignment horizontal="left" vertical="center" wrapText="1"/>
    </xf>
    <xf numFmtId="0" fontId="4" fillId="3" borderId="69" xfId="0" applyNumberFormat="1" applyFont="1" applyFill="1" applyBorder="1" applyAlignment="1">
      <alignment horizontal="center" wrapText="1"/>
    </xf>
    <xf numFmtId="0" fontId="4" fillId="3" borderId="70" xfId="0" applyNumberFormat="1" applyFont="1" applyFill="1" applyBorder="1" applyAlignment="1">
      <alignment horizontal="left" wrapText="1"/>
    </xf>
    <xf numFmtId="0" fontId="21" fillId="3" borderId="80" xfId="0" applyNumberFormat="1" applyFont="1" applyFill="1" applyBorder="1" applyAlignment="1">
      <alignment vertical="center" wrapText="1"/>
    </xf>
    <xf numFmtId="0" fontId="21" fillId="3" borderId="32" xfId="0" applyFont="1" applyFill="1" applyBorder="1" applyAlignment="1">
      <alignment horizontal="left" vertical="center" wrapText="1"/>
    </xf>
    <xf numFmtId="0" fontId="21" fillId="3" borderId="27" xfId="0" applyFont="1" applyFill="1" applyBorder="1" applyAlignment="1">
      <alignment horizontal="left" vertical="center" wrapText="1"/>
    </xf>
    <xf numFmtId="0" fontId="18" fillId="3" borderId="68" xfId="0" applyNumberFormat="1" applyFont="1" applyFill="1" applyBorder="1" applyAlignment="1">
      <alignment horizontal="center" vertical="center" wrapText="1"/>
    </xf>
    <xf numFmtId="0" fontId="2" fillId="15" borderId="80" xfId="0" applyNumberFormat="1" applyFont="1" applyFill="1" applyBorder="1" applyAlignment="1">
      <alignment horizontal="center" vertical="center" wrapText="1"/>
    </xf>
    <xf numFmtId="0" fontId="2" fillId="15" borderId="80" xfId="1" applyNumberFormat="1" applyFont="1" applyFill="1" applyBorder="1" applyAlignment="1">
      <alignment horizontal="center" vertical="center" wrapText="1"/>
    </xf>
    <xf numFmtId="0" fontId="2" fillId="15" borderId="80" xfId="1" quotePrefix="1" applyNumberFormat="1" applyFont="1" applyFill="1" applyBorder="1" applyAlignment="1">
      <alignment horizontal="center" vertical="center" wrapText="1"/>
    </xf>
    <xf numFmtId="0" fontId="2" fillId="15" borderId="80" xfId="0" quotePrefix="1" applyNumberFormat="1" applyFont="1" applyFill="1" applyBorder="1" applyAlignment="1">
      <alignment horizontal="center" vertical="center" wrapText="1"/>
    </xf>
    <xf numFmtId="0" fontId="2" fillId="0" borderId="77" xfId="0" applyNumberFormat="1" applyFont="1" applyFill="1" applyBorder="1" applyAlignment="1">
      <alignment horizontal="center" vertical="center" wrapText="1"/>
    </xf>
    <xf numFmtId="0" fontId="19" fillId="0" borderId="80" xfId="0" applyFont="1" applyFill="1" applyBorder="1" applyAlignment="1">
      <alignment horizontal="center" vertical="center" wrapText="1"/>
    </xf>
    <xf numFmtId="0" fontId="2" fillId="0" borderId="76" xfId="0" applyNumberFormat="1" applyFont="1" applyFill="1" applyBorder="1" applyAlignment="1">
      <alignment vertical="center" wrapText="1"/>
    </xf>
    <xf numFmtId="0" fontId="2" fillId="0" borderId="80" xfId="0" applyFont="1" applyFill="1" applyBorder="1" applyAlignment="1">
      <alignment horizontal="center" vertical="center" wrapText="1"/>
    </xf>
    <xf numFmtId="0" fontId="20" fillId="0" borderId="77" xfId="0" applyFont="1" applyFill="1" applyBorder="1" applyAlignment="1">
      <alignment horizontal="center" vertical="center" wrapText="1"/>
    </xf>
    <xf numFmtId="0" fontId="2" fillId="0" borderId="90" xfId="0" applyNumberFormat="1" applyFont="1" applyFill="1" applyBorder="1" applyAlignment="1">
      <alignment horizontal="center" vertical="center" wrapText="1"/>
    </xf>
    <xf numFmtId="0" fontId="2" fillId="0" borderId="76" xfId="0" applyNumberFormat="1" applyFont="1" applyFill="1" applyBorder="1" applyAlignment="1">
      <alignment wrapText="1"/>
    </xf>
    <xf numFmtId="0" fontId="2" fillId="0" borderId="77" xfId="0" applyNumberFormat="1" applyFont="1" applyFill="1" applyBorder="1" applyAlignment="1">
      <alignment wrapText="1"/>
    </xf>
    <xf numFmtId="0" fontId="0" fillId="0" borderId="50" xfId="0" applyNumberFormat="1" applyFont="1" applyFill="1" applyBorder="1" applyAlignment="1">
      <alignment horizontal="center" vertical="center" wrapText="1"/>
    </xf>
    <xf numFmtId="0" fontId="0" fillId="0" borderId="27" xfId="0" applyFont="1" applyFill="1" applyBorder="1" applyAlignment="1">
      <alignment horizontal="center" vertical="center" wrapText="1"/>
    </xf>
    <xf numFmtId="2" fontId="0" fillId="0" borderId="24" xfId="0" applyNumberFormat="1" applyFont="1" applyFill="1" applyBorder="1" applyAlignment="1">
      <alignment horizontal="center" vertical="center" wrapText="1"/>
    </xf>
    <xf numFmtId="0" fontId="22" fillId="0" borderId="78" xfId="0" applyFont="1" applyFill="1" applyBorder="1" applyAlignment="1">
      <alignment horizontal="center" vertical="center" wrapText="1"/>
    </xf>
    <xf numFmtId="0" fontId="0" fillId="0" borderId="79" xfId="0" applyNumberFormat="1" applyFont="1" applyFill="1" applyBorder="1" applyAlignment="1">
      <alignment horizontal="center" vertical="center" wrapText="1"/>
    </xf>
    <xf numFmtId="0" fontId="23" fillId="0" borderId="65" xfId="0" applyFont="1" applyFill="1" applyBorder="1" applyAlignment="1">
      <alignment horizontal="center" vertical="center" wrapText="1"/>
    </xf>
    <xf numFmtId="0" fontId="0" fillId="0" borderId="65" xfId="0" applyFont="1" applyFill="1" applyBorder="1" applyAlignment="1">
      <alignment horizontal="center" vertical="center" wrapText="1"/>
    </xf>
    <xf numFmtId="0" fontId="23" fillId="0" borderId="50" xfId="0" applyFont="1" applyFill="1" applyBorder="1" applyAlignment="1">
      <alignment horizontal="center" vertical="center" wrapText="1"/>
    </xf>
    <xf numFmtId="0" fontId="0" fillId="6" borderId="19" xfId="0" applyNumberFormat="1" applyFont="1" applyFill="1" applyBorder="1" applyAlignment="1">
      <alignment wrapText="1"/>
    </xf>
    <xf numFmtId="0" fontId="0" fillId="6" borderId="20" xfId="0" applyNumberFormat="1" applyFont="1" applyFill="1" applyBorder="1" applyAlignment="1">
      <alignment wrapText="1"/>
    </xf>
    <xf numFmtId="0" fontId="0" fillId="0" borderId="0" xfId="0" applyNumberFormat="1" applyFont="1" applyFill="1" applyBorder="1" applyAlignment="1">
      <alignment vertical="center" wrapText="1"/>
    </xf>
    <xf numFmtId="0" fontId="24" fillId="0" borderId="0" xfId="0" applyNumberFormat="1" applyFont="1" applyFill="1" applyBorder="1" applyAlignment="1">
      <alignment horizontal="center" vertical="center" wrapText="1"/>
    </xf>
    <xf numFmtId="0" fontId="24" fillId="0" borderId="50" xfId="0" applyNumberFormat="1" applyFont="1" applyFill="1" applyBorder="1" applyAlignment="1">
      <alignment horizontal="center" vertical="center" wrapText="1"/>
    </xf>
    <xf numFmtId="0" fontId="24" fillId="0" borderId="27" xfId="0" applyFont="1" applyFill="1" applyBorder="1" applyAlignment="1">
      <alignment horizontal="center" vertical="center" wrapText="1"/>
    </xf>
    <xf numFmtId="2" fontId="24" fillId="0" borderId="24" xfId="0" applyNumberFormat="1" applyFont="1" applyFill="1" applyBorder="1" applyAlignment="1">
      <alignment horizontal="center" vertical="center" wrapText="1"/>
    </xf>
    <xf numFmtId="0" fontId="27" fillId="0" borderId="78" xfId="0" applyFont="1" applyFill="1" applyBorder="1" applyAlignment="1">
      <alignment horizontal="center" vertical="center" wrapText="1"/>
    </xf>
    <xf numFmtId="0" fontId="24" fillId="0" borderId="79" xfId="0" applyNumberFormat="1" applyFont="1" applyFill="1" applyBorder="1" applyAlignment="1">
      <alignment horizontal="center" vertical="center" wrapText="1"/>
    </xf>
    <xf numFmtId="0" fontId="28" fillId="0" borderId="65" xfId="0" applyFont="1" applyFill="1" applyBorder="1" applyAlignment="1">
      <alignment horizontal="center" vertical="center" wrapText="1"/>
    </xf>
    <xf numFmtId="0" fontId="24" fillId="0" borderId="65" xfId="0" applyFont="1" applyFill="1" applyBorder="1" applyAlignment="1">
      <alignment horizontal="center" vertical="center" wrapText="1"/>
    </xf>
    <xf numFmtId="0" fontId="28" fillId="0" borderId="50" xfId="0" applyFont="1" applyFill="1" applyBorder="1" applyAlignment="1">
      <alignment horizontal="center" vertical="center" wrapText="1"/>
    </xf>
    <xf numFmtId="0" fontId="24" fillId="6" borderId="19" xfId="0" applyNumberFormat="1" applyFont="1" applyFill="1" applyBorder="1" applyAlignment="1">
      <alignment wrapText="1"/>
    </xf>
    <xf numFmtId="0" fontId="24" fillId="6" borderId="20" xfId="0" applyNumberFormat="1" applyFont="1" applyFill="1" applyBorder="1" applyAlignment="1">
      <alignment wrapText="1"/>
    </xf>
    <xf numFmtId="0" fontId="24" fillId="0" borderId="0" xfId="0" applyNumberFormat="1" applyFont="1" applyFill="1" applyBorder="1" applyAlignment="1">
      <alignment vertical="center" wrapText="1"/>
    </xf>
    <xf numFmtId="0" fontId="29" fillId="0" borderId="0" xfId="0" applyNumberFormat="1" applyFont="1" applyFill="1" applyBorder="1" applyAlignment="1">
      <alignment horizontal="center" vertical="center" wrapText="1"/>
    </xf>
    <xf numFmtId="0" fontId="29" fillId="0" borderId="50" xfId="0" applyNumberFormat="1" applyFont="1" applyFill="1" applyBorder="1" applyAlignment="1">
      <alignment horizontal="center" vertical="center" wrapText="1"/>
    </xf>
    <xf numFmtId="0" fontId="33" fillId="0" borderId="27" xfId="0" applyFont="1" applyFill="1" applyBorder="1" applyAlignment="1">
      <alignment horizontal="left" vertical="center" wrapText="1"/>
    </xf>
    <xf numFmtId="0" fontId="29" fillId="0" borderId="27" xfId="0" applyFont="1" applyFill="1" applyBorder="1" applyAlignment="1">
      <alignment horizontal="center" vertical="center" wrapText="1"/>
    </xf>
    <xf numFmtId="0" fontId="29" fillId="0" borderId="13" xfId="0" applyFont="1" applyFill="1" applyBorder="1" applyAlignment="1">
      <alignment horizontal="center" vertical="center" wrapText="1"/>
    </xf>
    <xf numFmtId="2" fontId="29" fillId="0" borderId="24" xfId="0" applyNumberFormat="1" applyFont="1" applyFill="1" applyBorder="1" applyAlignment="1">
      <alignment horizontal="center" vertical="center" wrapText="1"/>
    </xf>
    <xf numFmtId="0" fontId="32" fillId="0" borderId="78" xfId="0" applyFont="1" applyFill="1" applyBorder="1" applyAlignment="1">
      <alignment horizontal="center" vertical="center" wrapText="1"/>
    </xf>
    <xf numFmtId="0" fontId="29" fillId="0" borderId="79" xfId="0" applyNumberFormat="1" applyFont="1" applyFill="1" applyBorder="1" applyAlignment="1">
      <alignment horizontal="center" vertical="center" wrapText="1"/>
    </xf>
    <xf numFmtId="0" fontId="34" fillId="0" borderId="80" xfId="0" applyFont="1" applyFill="1" applyBorder="1" applyAlignment="1">
      <alignment horizontal="center" vertical="center" wrapText="1"/>
    </xf>
    <xf numFmtId="0" fontId="34" fillId="0" borderId="65" xfId="0" applyFont="1" applyFill="1" applyBorder="1" applyAlignment="1">
      <alignment horizontal="center" vertical="center" wrapText="1"/>
    </xf>
    <xf numFmtId="0" fontId="29" fillId="0" borderId="65" xfId="0" applyFont="1" applyFill="1" applyBorder="1" applyAlignment="1">
      <alignment horizontal="center" vertical="center" wrapText="1"/>
    </xf>
    <xf numFmtId="0" fontId="34" fillId="0" borderId="50" xfId="0" applyFont="1" applyFill="1" applyBorder="1" applyAlignment="1">
      <alignment horizontal="center" vertical="center" wrapText="1"/>
    </xf>
    <xf numFmtId="0" fontId="29" fillId="6" borderId="19" xfId="0" applyNumberFormat="1" applyFont="1" applyFill="1" applyBorder="1" applyAlignment="1">
      <alignment wrapText="1"/>
    </xf>
    <xf numFmtId="0" fontId="29" fillId="6" borderId="20" xfId="0" applyNumberFormat="1" applyFont="1" applyFill="1" applyBorder="1" applyAlignment="1">
      <alignment wrapText="1"/>
    </xf>
    <xf numFmtId="0" fontId="29" fillId="0" borderId="0" xfId="0" applyNumberFormat="1" applyFont="1" applyFill="1" applyBorder="1" applyAlignment="1">
      <alignment vertical="center" wrapText="1"/>
    </xf>
    <xf numFmtId="0" fontId="0" fillId="0" borderId="46" xfId="0" applyNumberFormat="1" applyFont="1" applyFill="1" applyBorder="1" applyAlignment="1">
      <alignment horizontal="center" vertical="center" wrapText="1"/>
    </xf>
    <xf numFmtId="0" fontId="0" fillId="0" borderId="65" xfId="0" applyNumberFormat="1" applyFont="1" applyFill="1" applyBorder="1" applyAlignment="1">
      <alignment horizontal="center" vertical="center" wrapText="1"/>
    </xf>
    <xf numFmtId="0" fontId="24" fillId="0" borderId="46" xfId="0" applyNumberFormat="1" applyFont="1" applyFill="1" applyBorder="1" applyAlignment="1">
      <alignment horizontal="center" vertical="center" wrapText="1"/>
    </xf>
    <xf numFmtId="0" fontId="24" fillId="0" borderId="65" xfId="0" applyNumberFormat="1" applyFont="1" applyFill="1" applyBorder="1" applyAlignment="1">
      <alignment horizontal="center" vertical="center" wrapText="1"/>
    </xf>
    <xf numFmtId="0" fontId="29" fillId="0" borderId="46" xfId="0" applyNumberFormat="1" applyFont="1" applyFill="1" applyBorder="1" applyAlignment="1">
      <alignment horizontal="center" vertical="center" wrapText="1"/>
    </xf>
    <xf numFmtId="0" fontId="29" fillId="0" borderId="65" xfId="0" applyNumberFormat="1" applyFont="1" applyFill="1" applyBorder="1" applyAlignment="1">
      <alignment horizontal="center" vertical="center" wrapText="1"/>
    </xf>
    <xf numFmtId="0" fontId="24" fillId="0" borderId="49" xfId="0" applyNumberFormat="1" applyFont="1" applyFill="1" applyBorder="1" applyAlignment="1">
      <alignment vertical="center" wrapText="1"/>
    </xf>
    <xf numFmtId="0" fontId="29" fillId="0" borderId="49" xfId="0" applyNumberFormat="1" applyFont="1" applyFill="1" applyBorder="1" applyAlignment="1">
      <alignment vertical="center" wrapText="1"/>
    </xf>
    <xf numFmtId="0" fontId="0" fillId="0" borderId="49" xfId="0" applyNumberFormat="1" applyFont="1" applyFill="1" applyBorder="1" applyAlignment="1">
      <alignment vertical="center" wrapText="1"/>
    </xf>
    <xf numFmtId="0" fontId="35" fillId="3" borderId="76" xfId="0" quotePrefix="1" applyNumberFormat="1" applyFont="1" applyFill="1" applyBorder="1" applyAlignment="1">
      <alignment horizontal="right" vertical="center" wrapText="1"/>
    </xf>
    <xf numFmtId="0" fontId="35" fillId="3" borderId="80" xfId="0" applyNumberFormat="1" applyFont="1" applyFill="1" applyBorder="1" applyAlignment="1">
      <alignment vertical="center" wrapText="1"/>
    </xf>
    <xf numFmtId="0" fontId="35" fillId="3" borderId="32" xfId="0" applyFont="1" applyFill="1" applyBorder="1" applyAlignment="1">
      <alignment horizontal="left" vertical="center" wrapText="1"/>
    </xf>
    <xf numFmtId="0" fontId="35" fillId="3" borderId="27" xfId="0" applyFont="1" applyFill="1" applyBorder="1" applyAlignment="1">
      <alignment horizontal="left" vertical="center" wrapText="1"/>
    </xf>
    <xf numFmtId="0" fontId="35" fillId="3" borderId="80" xfId="0" applyNumberFormat="1" applyFont="1" applyFill="1" applyBorder="1" applyAlignment="1">
      <alignment horizontal="right" vertical="center" wrapText="1"/>
    </xf>
    <xf numFmtId="0" fontId="35" fillId="3" borderId="76" xfId="0" applyNumberFormat="1" applyFont="1" applyFill="1" applyBorder="1" applyAlignment="1">
      <alignment horizontal="right" vertical="center" wrapText="1"/>
    </xf>
    <xf numFmtId="0" fontId="36" fillId="6" borderId="3" xfId="0" applyNumberFormat="1" applyFont="1" applyFill="1" applyBorder="1" applyAlignment="1">
      <alignment horizontal="center" vertical="center" textRotation="90" wrapText="1"/>
    </xf>
    <xf numFmtId="0" fontId="13" fillId="6" borderId="24" xfId="0" applyNumberFormat="1" applyFont="1" applyFill="1" applyBorder="1" applyAlignment="1">
      <alignment horizontal="center" vertical="center" wrapText="1"/>
    </xf>
    <xf numFmtId="0" fontId="13" fillId="6" borderId="35" xfId="0" applyNumberFormat="1" applyFont="1" applyFill="1" applyBorder="1" applyAlignment="1">
      <alignment horizontal="center" vertical="center" wrapText="1"/>
    </xf>
    <xf numFmtId="0" fontId="13" fillId="6" borderId="25" xfId="0" applyNumberFormat="1" applyFont="1" applyFill="1" applyBorder="1" applyAlignment="1">
      <alignment horizontal="center" vertical="center" wrapText="1"/>
    </xf>
    <xf numFmtId="0" fontId="11" fillId="6" borderId="24" xfId="0" applyNumberFormat="1" applyFont="1" applyFill="1" applyBorder="1" applyAlignment="1">
      <alignment horizontal="center" vertical="center" wrapText="1"/>
    </xf>
    <xf numFmtId="0" fontId="35" fillId="3" borderId="76" xfId="0" quotePrefix="1" applyNumberFormat="1" applyFont="1" applyFill="1" applyBorder="1" applyAlignment="1">
      <alignment horizontal="center" vertical="center" wrapText="1"/>
    </xf>
    <xf numFmtId="0" fontId="35" fillId="3" borderId="80" xfId="0" applyNumberFormat="1" applyFont="1" applyFill="1" applyBorder="1" applyAlignment="1">
      <alignment horizontal="center" vertical="center" wrapText="1"/>
    </xf>
    <xf numFmtId="0" fontId="35" fillId="3" borderId="76" xfId="0" applyNumberFormat="1" applyFont="1" applyFill="1" applyBorder="1" applyAlignment="1">
      <alignment horizontal="center" vertical="center" wrapText="1"/>
    </xf>
    <xf numFmtId="0" fontId="35" fillId="3" borderId="80" xfId="0" quotePrefix="1" applyNumberFormat="1" applyFont="1" applyFill="1" applyBorder="1" applyAlignment="1">
      <alignment horizontal="center" vertical="center" wrapText="1"/>
    </xf>
    <xf numFmtId="0" fontId="35" fillId="3" borderId="76" xfId="0" applyNumberFormat="1" applyFont="1" applyFill="1" applyBorder="1" applyAlignment="1">
      <alignment horizontal="left" vertical="center" wrapText="1"/>
    </xf>
    <xf numFmtId="0" fontId="35" fillId="3" borderId="80" xfId="0" applyNumberFormat="1" applyFont="1" applyFill="1" applyBorder="1" applyAlignment="1">
      <alignment horizontal="left" vertical="center" wrapText="1"/>
    </xf>
    <xf numFmtId="0" fontId="35" fillId="3" borderId="80" xfId="1" quotePrefix="1" applyNumberFormat="1" applyFont="1" applyFill="1" applyBorder="1" applyAlignment="1">
      <alignment horizontal="left" vertical="center" wrapText="1"/>
    </xf>
    <xf numFmtId="0" fontId="35" fillId="3" borderId="76" xfId="0" quotePrefix="1" applyNumberFormat="1" applyFont="1" applyFill="1" applyBorder="1" applyAlignment="1">
      <alignment horizontal="left" vertical="center" wrapText="1"/>
    </xf>
    <xf numFmtId="0" fontId="35" fillId="3" borderId="80" xfId="0" quotePrefix="1" applyNumberFormat="1" applyFont="1" applyFill="1" applyBorder="1" applyAlignment="1">
      <alignment horizontal="right" vertical="center" wrapText="1"/>
    </xf>
    <xf numFmtId="0" fontId="35" fillId="3" borderId="71" xfId="0" quotePrefix="1" applyNumberFormat="1" applyFont="1" applyFill="1" applyBorder="1" applyAlignment="1">
      <alignment horizontal="left" vertical="center" wrapText="1"/>
    </xf>
    <xf numFmtId="0" fontId="35" fillId="3" borderId="81" xfId="0" applyNumberFormat="1" applyFont="1" applyFill="1" applyBorder="1" applyAlignment="1">
      <alignment vertical="center" wrapText="1"/>
    </xf>
    <xf numFmtId="0" fontId="35" fillId="3" borderId="83" xfId="0" applyFont="1" applyFill="1" applyBorder="1" applyAlignment="1">
      <alignment horizontal="left" vertical="center" wrapText="1"/>
    </xf>
    <xf numFmtId="0" fontId="35" fillId="3" borderId="81" xfId="0" applyNumberFormat="1" applyFont="1" applyFill="1" applyBorder="1" applyAlignment="1">
      <alignment horizontal="left" vertical="center" wrapText="1"/>
    </xf>
    <xf numFmtId="0" fontId="35" fillId="3" borderId="82" xfId="0" applyFont="1" applyFill="1" applyBorder="1" applyAlignment="1">
      <alignment horizontal="left" vertical="center" wrapText="1"/>
    </xf>
    <xf numFmtId="0" fontId="35" fillId="3" borderId="81" xfId="1" quotePrefix="1" applyNumberFormat="1" applyFont="1" applyFill="1" applyBorder="1" applyAlignment="1">
      <alignment horizontal="left" vertical="center" wrapText="1"/>
    </xf>
    <xf numFmtId="0" fontId="2" fillId="15" borderId="32" xfId="0" applyFont="1" applyFill="1" applyBorder="1" applyAlignment="1">
      <alignment horizontal="center" vertical="center" wrapText="1"/>
    </xf>
    <xf numFmtId="0" fontId="2" fillId="15" borderId="24" xfId="0" applyFont="1" applyFill="1" applyBorder="1" applyAlignment="1">
      <alignment horizontal="center" vertical="center" wrapText="1"/>
    </xf>
    <xf numFmtId="0" fontId="2" fillId="15" borderId="49" xfId="0" applyNumberFormat="1" applyFont="1" applyFill="1" applyBorder="1" applyAlignment="1">
      <alignment horizontal="center" vertical="center" wrapText="1"/>
    </xf>
    <xf numFmtId="0" fontId="2" fillId="15" borderId="46" xfId="0" applyNumberFormat="1" applyFont="1" applyFill="1" applyBorder="1" applyAlignment="1">
      <alignment horizontal="center" vertical="center" wrapText="1"/>
    </xf>
    <xf numFmtId="0" fontId="2" fillId="15" borderId="50" xfId="0" applyNumberFormat="1" applyFont="1" applyFill="1" applyBorder="1" applyAlignment="1">
      <alignment horizontal="center" vertical="center" wrapText="1"/>
    </xf>
    <xf numFmtId="0" fontId="4" fillId="0" borderId="92" xfId="0" applyNumberFormat="1" applyFont="1" applyFill="1" applyBorder="1" applyAlignment="1">
      <alignment horizontal="left" vertical="center" wrapText="1"/>
    </xf>
    <xf numFmtId="0" fontId="4" fillId="0" borderId="98" xfId="0" applyNumberFormat="1" applyFont="1" applyFill="1" applyBorder="1" applyAlignment="1">
      <alignment horizontal="center" vertical="center" wrapText="1"/>
    </xf>
    <xf numFmtId="0" fontId="2" fillId="0" borderId="98" xfId="0" applyFont="1" applyFill="1" applyBorder="1" applyAlignment="1">
      <alignment horizontal="left" vertical="center" wrapText="1"/>
    </xf>
    <xf numFmtId="0" fontId="2" fillId="15" borderId="98" xfId="0" applyNumberFormat="1" applyFont="1" applyFill="1" applyBorder="1" applyAlignment="1">
      <alignment horizontal="center" vertical="center" wrapText="1"/>
    </xf>
    <xf numFmtId="0" fontId="2" fillId="15" borderId="98" xfId="1" applyNumberFormat="1" applyFont="1" applyFill="1" applyBorder="1" applyAlignment="1">
      <alignment horizontal="center" vertical="center" wrapText="1"/>
    </xf>
    <xf numFmtId="0" fontId="2" fillId="3" borderId="68" xfId="0" applyNumberFormat="1" applyFont="1" applyFill="1" applyBorder="1" applyAlignment="1">
      <alignment vertical="center" wrapText="1"/>
    </xf>
    <xf numFmtId="0" fontId="2" fillId="3" borderId="67" xfId="0" applyNumberFormat="1" applyFont="1" applyFill="1" applyBorder="1" applyAlignment="1">
      <alignment vertical="center" wrapText="1"/>
    </xf>
    <xf numFmtId="0" fontId="2" fillId="3" borderId="94" xfId="0" applyNumberFormat="1" applyFont="1" applyFill="1" applyBorder="1" applyAlignment="1">
      <alignment vertical="center" wrapText="1"/>
    </xf>
    <xf numFmtId="0" fontId="0" fillId="15" borderId="49" xfId="0" applyNumberFormat="1" applyFont="1" applyFill="1" applyBorder="1" applyAlignment="1">
      <alignment horizontal="center" vertical="center" wrapText="1"/>
    </xf>
    <xf numFmtId="0" fontId="0" fillId="15" borderId="90" xfId="0" applyNumberFormat="1" applyFont="1" applyFill="1" applyBorder="1" applyAlignment="1">
      <alignment horizontal="center" vertical="center" wrapText="1"/>
    </xf>
    <xf numFmtId="0" fontId="2" fillId="15" borderId="39" xfId="0" applyNumberFormat="1" applyFont="1" applyFill="1" applyBorder="1" applyAlignment="1">
      <alignment horizontal="center" vertical="center" wrapText="1"/>
    </xf>
    <xf numFmtId="0" fontId="0" fillId="15" borderId="39" xfId="0" applyNumberFormat="1" applyFont="1" applyFill="1" applyBorder="1" applyAlignment="1">
      <alignment horizontal="center" vertical="center" wrapText="1"/>
    </xf>
    <xf numFmtId="0" fontId="30" fillId="17" borderId="84" xfId="0" applyFont="1" applyFill="1" applyBorder="1" applyAlignment="1">
      <alignment horizontal="left" vertical="center" wrapText="1"/>
    </xf>
    <xf numFmtId="0" fontId="31" fillId="17" borderId="60" xfId="0" applyFont="1" applyFill="1" applyBorder="1" applyAlignment="1">
      <alignment horizontal="left" vertical="center" wrapText="1"/>
    </xf>
    <xf numFmtId="0" fontId="31" fillId="17" borderId="84" xfId="0" applyFont="1" applyFill="1" applyBorder="1" applyAlignment="1">
      <alignment horizontal="left" vertical="center" wrapText="1"/>
    </xf>
    <xf numFmtId="0" fontId="29" fillId="17" borderId="3" xfId="0" applyNumberFormat="1" applyFont="1" applyFill="1" applyBorder="1" applyAlignment="1">
      <alignment horizontal="center" vertical="center" wrapText="1"/>
    </xf>
    <xf numFmtId="0" fontId="18" fillId="9" borderId="80" xfId="0" applyNumberFormat="1" applyFont="1" applyFill="1" applyBorder="1" applyAlignment="1">
      <alignment vertical="center" wrapText="1"/>
    </xf>
    <xf numFmtId="0" fontId="17" fillId="9" borderId="32" xfId="0" applyFont="1" applyFill="1" applyBorder="1" applyAlignment="1">
      <alignment horizontal="left" vertical="center" wrapText="1"/>
    </xf>
    <xf numFmtId="0" fontId="17" fillId="9" borderId="27" xfId="0" applyFont="1" applyFill="1" applyBorder="1" applyAlignment="1">
      <alignment horizontal="left" vertical="center" wrapText="1"/>
    </xf>
    <xf numFmtId="0" fontId="2" fillId="9" borderId="89" xfId="0" applyFont="1" applyFill="1" applyBorder="1" applyAlignment="1">
      <alignment horizontal="left" vertical="center" wrapText="1"/>
    </xf>
    <xf numFmtId="0" fontId="18" fillId="9" borderId="76" xfId="0" quotePrefix="1" applyNumberFormat="1" applyFont="1" applyFill="1" applyBorder="1" applyAlignment="1">
      <alignment horizontal="right" vertical="center" wrapText="1"/>
    </xf>
    <xf numFmtId="0" fontId="18" fillId="9" borderId="87" xfId="0" quotePrefix="1" applyNumberFormat="1" applyFont="1" applyFill="1" applyBorder="1" applyAlignment="1">
      <alignment horizontal="right" vertical="center" wrapText="1"/>
    </xf>
    <xf numFmtId="0" fontId="18" fillId="9" borderId="85" xfId="0" applyNumberFormat="1" applyFont="1" applyFill="1" applyBorder="1" applyAlignment="1">
      <alignment vertical="center" wrapText="1"/>
    </xf>
    <xf numFmtId="0" fontId="17" fillId="9" borderId="37" xfId="0" applyFont="1" applyFill="1" applyBorder="1" applyAlignment="1">
      <alignment horizontal="left" vertical="center" wrapText="1"/>
    </xf>
    <xf numFmtId="0" fontId="17" fillId="9" borderId="36" xfId="0" applyFont="1" applyFill="1" applyBorder="1" applyAlignment="1">
      <alignment horizontal="left" vertical="center" wrapText="1"/>
    </xf>
    <xf numFmtId="0" fontId="2" fillId="9" borderId="45" xfId="0" applyNumberFormat="1" applyFont="1" applyFill="1" applyBorder="1" applyAlignment="1">
      <alignment horizontal="center" vertical="center" wrapText="1"/>
    </xf>
    <xf numFmtId="0" fontId="25" fillId="16" borderId="71" xfId="0" quotePrefix="1" applyNumberFormat="1" applyFont="1" applyFill="1" applyBorder="1" applyAlignment="1">
      <alignment horizontal="center" vertical="center" wrapText="1"/>
    </xf>
    <xf numFmtId="0" fontId="25" fillId="16" borderId="81" xfId="0" applyNumberFormat="1" applyFont="1" applyFill="1" applyBorder="1" applyAlignment="1">
      <alignment vertical="center" wrapText="1"/>
    </xf>
    <xf numFmtId="0" fontId="26" fillId="16" borderId="83" xfId="0" applyFont="1" applyFill="1" applyBorder="1" applyAlignment="1">
      <alignment horizontal="left" vertical="center" wrapText="1"/>
    </xf>
    <xf numFmtId="0" fontId="26" fillId="16" borderId="82" xfId="0" applyFont="1" applyFill="1" applyBorder="1" applyAlignment="1">
      <alignment horizontal="left" vertical="center" wrapText="1"/>
    </xf>
    <xf numFmtId="0" fontId="25" fillId="16" borderId="81" xfId="0" applyNumberFormat="1" applyFont="1" applyFill="1" applyBorder="1" applyAlignment="1">
      <alignment horizontal="center" vertical="center" wrapText="1"/>
    </xf>
    <xf numFmtId="0" fontId="24" fillId="16" borderId="90" xfId="0" applyNumberFormat="1" applyFont="1" applyFill="1" applyBorder="1" applyAlignment="1">
      <alignment horizontal="center" vertical="center" wrapText="1"/>
    </xf>
    <xf numFmtId="0" fontId="25" fillId="16" borderId="76" xfId="0" quotePrefix="1" applyNumberFormat="1" applyFont="1" applyFill="1" applyBorder="1" applyAlignment="1">
      <alignment horizontal="center" vertical="center" wrapText="1"/>
    </xf>
    <xf numFmtId="0" fontId="25" fillId="16" borderId="80" xfId="0" applyNumberFormat="1" applyFont="1" applyFill="1" applyBorder="1" applyAlignment="1">
      <alignment vertical="center" wrapText="1"/>
    </xf>
    <xf numFmtId="0" fontId="26" fillId="16" borderId="32" xfId="0" applyFont="1" applyFill="1" applyBorder="1" applyAlignment="1">
      <alignment horizontal="left" vertical="center" wrapText="1"/>
    </xf>
    <xf numFmtId="0" fontId="26" fillId="16" borderId="27" xfId="0" applyFont="1" applyFill="1" applyBorder="1" applyAlignment="1">
      <alignment horizontal="left" vertical="center" wrapText="1"/>
    </xf>
    <xf numFmtId="0" fontId="25" fillId="16" borderId="80" xfId="0" applyNumberFormat="1" applyFont="1" applyFill="1" applyBorder="1" applyAlignment="1">
      <alignment horizontal="center" vertical="center" wrapText="1"/>
    </xf>
    <xf numFmtId="0" fontId="25" fillId="16" borderId="92" xfId="0" quotePrefix="1" applyNumberFormat="1" applyFont="1" applyFill="1" applyBorder="1" applyAlignment="1">
      <alignment horizontal="center" vertical="center" wrapText="1"/>
    </xf>
    <xf numFmtId="0" fontId="25" fillId="16" borderId="98" xfId="0" applyNumberFormat="1" applyFont="1" applyFill="1" applyBorder="1" applyAlignment="1">
      <alignment vertical="center" wrapText="1"/>
    </xf>
    <xf numFmtId="0" fontId="25" fillId="16" borderId="81" xfId="0" quotePrefix="1" applyNumberFormat="1" applyFont="1" applyFill="1" applyBorder="1" applyAlignment="1">
      <alignment horizontal="center" vertical="center" wrapText="1"/>
    </xf>
    <xf numFmtId="0" fontId="25" fillId="16" borderId="80" xfId="0" quotePrefix="1" applyNumberFormat="1" applyFont="1" applyFill="1" applyBorder="1" applyAlignment="1">
      <alignment horizontal="center" vertical="center" wrapText="1"/>
    </xf>
    <xf numFmtId="0" fontId="8" fillId="18" borderId="76" xfId="0" quotePrefix="1" applyNumberFormat="1" applyFont="1" applyFill="1" applyBorder="1" applyAlignment="1">
      <alignment horizontal="right" vertical="center" wrapText="1"/>
    </xf>
    <xf numFmtId="0" fontId="8" fillId="18" borderId="80" xfId="0" applyNumberFormat="1" applyFont="1" applyFill="1" applyBorder="1" applyAlignment="1">
      <alignment vertical="center" wrapText="1"/>
    </xf>
    <xf numFmtId="0" fontId="9" fillId="18" borderId="32" xfId="0" applyFont="1" applyFill="1" applyBorder="1" applyAlignment="1">
      <alignment horizontal="left" vertical="center" wrapText="1"/>
    </xf>
    <xf numFmtId="0" fontId="9" fillId="18" borderId="27" xfId="0" applyFont="1" applyFill="1" applyBorder="1" applyAlignment="1">
      <alignment horizontal="left" vertical="center" wrapText="1"/>
    </xf>
    <xf numFmtId="0" fontId="8" fillId="18" borderId="80" xfId="0" applyNumberFormat="1" applyFont="1" applyFill="1" applyBorder="1" applyAlignment="1">
      <alignment horizontal="right" vertical="center" wrapText="1"/>
    </xf>
    <xf numFmtId="0" fontId="8" fillId="18" borderId="80" xfId="0" quotePrefix="1" applyNumberFormat="1" applyFont="1" applyFill="1" applyBorder="1" applyAlignment="1">
      <alignment horizontal="right" vertical="center" wrapText="1"/>
    </xf>
    <xf numFmtId="0" fontId="2" fillId="3" borderId="107" xfId="3" applyNumberFormat="1" applyFont="1" applyFill="1" applyBorder="1" applyAlignment="1" applyProtection="1">
      <alignment horizontal="center" vertical="center" wrapText="1"/>
      <protection locked="0"/>
    </xf>
    <xf numFmtId="0" fontId="0" fillId="18" borderId="39" xfId="0" applyNumberFormat="1" applyFont="1" applyFill="1" applyBorder="1" applyAlignment="1">
      <alignment horizontal="center" vertical="center" wrapText="1"/>
    </xf>
    <xf numFmtId="0" fontId="2" fillId="3" borderId="69" xfId="3" applyNumberFormat="1" applyFont="1" applyFill="1" applyBorder="1" applyAlignment="1" applyProtection="1">
      <alignment horizontal="center" vertical="center" wrapText="1"/>
      <protection locked="0"/>
    </xf>
    <xf numFmtId="0" fontId="2" fillId="3" borderId="96" xfId="3" applyNumberFormat="1" applyFont="1" applyFill="1" applyBorder="1" applyAlignment="1" applyProtection="1">
      <alignment horizontal="center" vertical="center" wrapText="1"/>
      <protection locked="0"/>
    </xf>
    <xf numFmtId="0" fontId="18" fillId="3" borderId="31" xfId="3" applyNumberFormat="1" applyFont="1" applyFill="1" applyBorder="1" applyAlignment="1" applyProtection="1">
      <alignment horizontal="center" vertical="center" wrapText="1"/>
      <protection locked="0"/>
    </xf>
    <xf numFmtId="0" fontId="2" fillId="15" borderId="110" xfId="0" applyNumberFormat="1" applyFont="1" applyFill="1" applyBorder="1" applyAlignment="1">
      <alignment horizontal="center" vertical="center" wrapText="1"/>
    </xf>
    <xf numFmtId="0" fontId="0" fillId="0" borderId="38" xfId="0" applyBorder="1" applyAlignment="1">
      <alignment horizontal="center" vertical="center"/>
    </xf>
    <xf numFmtId="0" fontId="0" fillId="0" borderId="39" xfId="0" applyBorder="1" applyAlignment="1">
      <alignment horizontal="center" vertical="center"/>
    </xf>
    <xf numFmtId="0" fontId="0" fillId="0" borderId="90" xfId="0" applyBorder="1" applyAlignment="1">
      <alignment horizontal="center" vertical="center"/>
    </xf>
    <xf numFmtId="0" fontId="0" fillId="0" borderId="40" xfId="0" applyBorder="1" applyAlignment="1">
      <alignment horizontal="center" vertical="center"/>
    </xf>
    <xf numFmtId="0" fontId="7" fillId="7" borderId="3" xfId="0" applyFont="1" applyFill="1" applyBorder="1" applyAlignment="1">
      <alignment horizontal="center" vertical="center"/>
    </xf>
    <xf numFmtId="0" fontId="7" fillId="7" borderId="3" xfId="0" applyFont="1" applyFill="1" applyBorder="1" applyAlignment="1">
      <alignment horizontal="center" vertical="center" wrapText="1"/>
    </xf>
    <xf numFmtId="0" fontId="2" fillId="15" borderId="111" xfId="1" applyNumberFormat="1" applyFont="1" applyFill="1" applyBorder="1" applyAlignment="1">
      <alignment horizontal="center" vertical="center" wrapText="1"/>
    </xf>
    <xf numFmtId="0" fontId="4" fillId="0" borderId="80" xfId="0" applyNumberFormat="1" applyFont="1" applyFill="1" applyBorder="1" applyAlignment="1">
      <alignment vertical="center"/>
    </xf>
    <xf numFmtId="0" fontId="18" fillId="0" borderId="76" xfId="0" applyNumberFormat="1" applyFont="1" applyFill="1" applyBorder="1" applyAlignment="1">
      <alignment horizontal="left" vertical="center"/>
    </xf>
    <xf numFmtId="0" fontId="0" fillId="15" borderId="110" xfId="0" applyNumberFormat="1" applyFont="1" applyFill="1" applyBorder="1" applyAlignment="1">
      <alignment horizontal="center" vertical="center" wrapText="1"/>
    </xf>
    <xf numFmtId="0" fontId="2" fillId="15" borderId="9" xfId="0" applyFont="1" applyFill="1" applyBorder="1" applyAlignment="1">
      <alignment horizontal="center" vertical="center" wrapText="1"/>
    </xf>
    <xf numFmtId="0" fontId="2" fillId="3" borderId="73" xfId="0" applyNumberFormat="1" applyFont="1" applyFill="1" applyBorder="1" applyAlignment="1">
      <alignment vertical="center" wrapText="1"/>
    </xf>
    <xf numFmtId="0" fontId="2" fillId="3" borderId="91" xfId="3" applyNumberFormat="1" applyFont="1" applyFill="1" applyBorder="1" applyAlignment="1" applyProtection="1">
      <alignment horizontal="center" vertical="center" wrapText="1"/>
      <protection locked="0"/>
    </xf>
    <xf numFmtId="0" fontId="2" fillId="15" borderId="13" xfId="0" applyFont="1" applyFill="1" applyBorder="1" applyAlignment="1">
      <alignment horizontal="center" vertical="center" wrapText="1"/>
    </xf>
    <xf numFmtId="0" fontId="2" fillId="3" borderId="112" xfId="3" applyNumberFormat="1" applyFont="1" applyFill="1" applyBorder="1" applyAlignment="1" applyProtection="1">
      <alignment horizontal="center" vertical="center" wrapText="1"/>
      <protection locked="0"/>
    </xf>
    <xf numFmtId="0" fontId="15" fillId="0" borderId="111" xfId="0" applyNumberFormat="1" applyFont="1" applyFill="1" applyBorder="1" applyAlignment="1">
      <alignment horizontal="center" vertical="center" wrapText="1"/>
    </xf>
    <xf numFmtId="0" fontId="15" fillId="0" borderId="109" xfId="0" applyNumberFormat="1" applyFont="1" applyFill="1" applyBorder="1" applyAlignment="1">
      <alignment horizontal="center" vertical="center" wrapText="1"/>
    </xf>
    <xf numFmtId="0" fontId="15" fillId="9" borderId="72" xfId="0" applyNumberFormat="1" applyFont="1" applyFill="1" applyBorder="1" applyAlignment="1">
      <alignment horizontal="center" vertical="center" wrapText="1"/>
    </xf>
    <xf numFmtId="0" fontId="15" fillId="9" borderId="88" xfId="0" applyNumberFormat="1" applyFont="1" applyFill="1" applyBorder="1" applyAlignment="1">
      <alignment horizontal="center" vertical="center" wrapText="1"/>
    </xf>
    <xf numFmtId="0" fontId="2" fillId="3" borderId="114" xfId="3" applyNumberFormat="1" applyFont="1" applyFill="1" applyBorder="1" applyAlignment="1" applyProtection="1">
      <alignment horizontal="center" vertical="center" wrapText="1"/>
      <protection locked="0"/>
    </xf>
    <xf numFmtId="0" fontId="2" fillId="3" borderId="13" xfId="0" applyNumberFormat="1" applyFont="1" applyFill="1" applyBorder="1" applyAlignment="1">
      <alignment wrapText="1"/>
    </xf>
    <xf numFmtId="0" fontId="2" fillId="3" borderId="24" xfId="0" applyNumberFormat="1" applyFont="1" applyFill="1" applyBorder="1" applyAlignment="1">
      <alignment wrapText="1"/>
    </xf>
    <xf numFmtId="0" fontId="2" fillId="3" borderId="40" xfId="3" applyNumberFormat="1" applyFont="1" applyFill="1" applyBorder="1" applyAlignment="1" applyProtection="1">
      <alignment horizontal="center" vertical="center" wrapText="1"/>
      <protection locked="0"/>
    </xf>
    <xf numFmtId="0" fontId="2" fillId="3" borderId="38" xfId="0" applyNumberFormat="1" applyFont="1" applyFill="1" applyBorder="1" applyAlignment="1">
      <alignment horizontal="center" vertical="center" wrapText="1"/>
    </xf>
    <xf numFmtId="0" fontId="30" fillId="15" borderId="5" xfId="0" applyNumberFormat="1" applyFont="1" applyFill="1" applyBorder="1" applyAlignment="1">
      <alignment horizontal="center" vertical="center" wrapText="1"/>
    </xf>
    <xf numFmtId="0" fontId="30" fillId="0" borderId="31" xfId="0" applyNumberFormat="1" applyFont="1" applyFill="1" applyBorder="1" applyAlignment="1">
      <alignment horizontal="center" vertical="center" wrapText="1"/>
    </xf>
    <xf numFmtId="0" fontId="30" fillId="0" borderId="110" xfId="0" applyNumberFormat="1" applyFont="1" applyFill="1" applyBorder="1" applyAlignment="1">
      <alignment horizontal="center" vertical="center" wrapText="1"/>
    </xf>
    <xf numFmtId="0" fontId="18" fillId="0" borderId="109" xfId="0" applyNumberFormat="1" applyFont="1" applyFill="1" applyBorder="1" applyAlignment="1">
      <alignment horizontal="center" vertical="center" wrapText="1"/>
    </xf>
    <xf numFmtId="0" fontId="25" fillId="0" borderId="72" xfId="0" applyNumberFormat="1" applyFont="1" applyFill="1" applyBorder="1" applyAlignment="1">
      <alignment horizontal="center" vertical="center" wrapText="1"/>
    </xf>
    <xf numFmtId="0" fontId="8" fillId="0" borderId="109" xfId="0" applyNumberFormat="1" applyFont="1" applyFill="1" applyBorder="1" applyAlignment="1">
      <alignment horizontal="center" vertical="center" wrapText="1"/>
    </xf>
    <xf numFmtId="0" fontId="25" fillId="0" borderId="109" xfId="0" applyNumberFormat="1" applyFont="1" applyFill="1" applyBorder="1" applyAlignment="1">
      <alignment horizontal="center" vertical="center" wrapText="1"/>
    </xf>
    <xf numFmtId="0" fontId="18" fillId="9" borderId="109" xfId="0" applyNumberFormat="1" applyFont="1" applyFill="1" applyBorder="1" applyAlignment="1">
      <alignment horizontal="center" vertical="center" wrapText="1"/>
    </xf>
    <xf numFmtId="0" fontId="18" fillId="9" borderId="88" xfId="0" applyNumberFormat="1" applyFont="1" applyFill="1" applyBorder="1" applyAlignment="1">
      <alignment horizontal="center" vertical="center" wrapText="1"/>
    </xf>
    <xf numFmtId="0" fontId="30" fillId="0" borderId="41" xfId="0" applyNumberFormat="1" applyFont="1" applyFill="1" applyBorder="1" applyAlignment="1">
      <alignment horizontal="center" vertical="center" wrapText="1"/>
    </xf>
    <xf numFmtId="0" fontId="30" fillId="0" borderId="42" xfId="0" applyNumberFormat="1" applyFont="1" applyFill="1" applyBorder="1" applyAlignment="1">
      <alignment horizontal="center" vertical="center" wrapText="1"/>
    </xf>
    <xf numFmtId="0" fontId="30" fillId="0" borderId="43" xfId="0" applyNumberFormat="1" applyFont="1" applyFill="1" applyBorder="1" applyAlignment="1">
      <alignment horizontal="center" vertical="center" wrapText="1"/>
    </xf>
    <xf numFmtId="0" fontId="0" fillId="0" borderId="115" xfId="0" applyBorder="1" applyAlignment="1">
      <alignment horizontal="center" vertical="center"/>
    </xf>
    <xf numFmtId="0" fontId="0" fillId="0" borderId="116" xfId="0" applyBorder="1" applyAlignment="1">
      <alignment horizontal="center" vertical="center"/>
    </xf>
    <xf numFmtId="0" fontId="0" fillId="0" borderId="117" xfId="0" applyBorder="1" applyAlignment="1">
      <alignment horizontal="center" vertical="center"/>
    </xf>
    <xf numFmtId="0" fontId="0" fillId="18" borderId="90" xfId="0" applyNumberFormat="1" applyFont="1" applyFill="1" applyBorder="1" applyAlignment="1">
      <alignment horizontal="center" vertical="center" wrapText="1"/>
    </xf>
    <xf numFmtId="0" fontId="2" fillId="9" borderId="117" xfId="0" applyNumberFormat="1" applyFont="1" applyFill="1" applyBorder="1" applyAlignment="1">
      <alignment horizontal="center" vertical="center" wrapText="1"/>
    </xf>
    <xf numFmtId="0" fontId="2" fillId="0" borderId="44" xfId="0" applyNumberFormat="1" applyFont="1" applyFill="1" applyBorder="1" applyAlignment="1">
      <alignment vertical="center" wrapText="1"/>
    </xf>
    <xf numFmtId="0" fontId="2" fillId="3" borderId="57" xfId="0" applyNumberFormat="1" applyFont="1" applyFill="1" applyBorder="1" applyAlignment="1">
      <alignment vertical="center" wrapText="1"/>
    </xf>
    <xf numFmtId="0" fontId="2" fillId="3" borderId="119" xfId="0" applyNumberFormat="1" applyFont="1" applyFill="1" applyBorder="1" applyAlignment="1">
      <alignment vertical="center" wrapText="1"/>
    </xf>
    <xf numFmtId="0" fontId="2" fillId="3" borderId="59" xfId="0" applyNumberFormat="1" applyFont="1" applyFill="1" applyBorder="1" applyAlignment="1">
      <alignment vertical="center" wrapText="1"/>
    </xf>
    <xf numFmtId="0" fontId="2" fillId="3" borderId="120" xfId="0" applyNumberFormat="1" applyFont="1" applyFill="1" applyBorder="1" applyAlignment="1">
      <alignment vertical="center" wrapText="1"/>
    </xf>
    <xf numFmtId="0" fontId="2" fillId="3" borderId="121" xfId="0" applyNumberFormat="1" applyFont="1" applyFill="1" applyBorder="1" applyAlignment="1">
      <alignment vertical="center" wrapText="1"/>
    </xf>
    <xf numFmtId="0" fontId="2" fillId="3" borderId="4" xfId="0" applyNumberFormat="1" applyFont="1" applyFill="1" applyBorder="1" applyAlignment="1">
      <alignment vertical="center" wrapText="1"/>
    </xf>
    <xf numFmtId="165" fontId="2" fillId="0" borderId="118" xfId="0" applyNumberFormat="1" applyFont="1" applyFill="1" applyBorder="1" applyAlignment="1">
      <alignment horizontal="center" vertical="center" wrapText="1"/>
    </xf>
    <xf numFmtId="165" fontId="35" fillId="0" borderId="125" xfId="0" applyNumberFormat="1" applyFont="1" applyFill="1" applyBorder="1" applyAlignment="1">
      <alignment horizontal="center" vertical="center" wrapText="1"/>
    </xf>
    <xf numFmtId="165" fontId="2" fillId="0" borderId="125" xfId="0" applyNumberFormat="1" applyFont="1" applyFill="1" applyBorder="1" applyAlignment="1">
      <alignment horizontal="center" vertical="center" wrapText="1"/>
    </xf>
    <xf numFmtId="165" fontId="2" fillId="0" borderId="126" xfId="0" applyNumberFormat="1" applyFont="1" applyFill="1" applyBorder="1" applyAlignment="1">
      <alignment horizontal="center" vertical="center" wrapText="1"/>
    </xf>
    <xf numFmtId="0" fontId="2" fillId="15" borderId="127" xfId="0" applyNumberFormat="1" applyFont="1" applyFill="1" applyBorder="1" applyAlignment="1">
      <alignment horizontal="center" vertical="center" wrapText="1"/>
    </xf>
    <xf numFmtId="0" fontId="2" fillId="0" borderId="127" xfId="0" applyNumberFormat="1" applyFont="1" applyFill="1" applyBorder="1" applyAlignment="1">
      <alignment horizontal="center" vertical="center" wrapText="1"/>
    </xf>
    <xf numFmtId="0" fontId="4" fillId="0" borderId="64" xfId="0" applyFont="1" applyFill="1" applyBorder="1" applyAlignment="1">
      <alignment horizontal="center" vertical="center" wrapText="1"/>
    </xf>
    <xf numFmtId="0" fontId="4" fillId="0" borderId="65" xfId="0" applyFont="1" applyFill="1" applyBorder="1" applyAlignment="1">
      <alignment horizontal="center" vertical="center" wrapText="1"/>
    </xf>
    <xf numFmtId="0" fontId="4" fillId="0" borderId="50" xfId="0" applyFont="1" applyFill="1" applyBorder="1" applyAlignment="1">
      <alignment horizontal="center" vertical="center" wrapText="1"/>
    </xf>
    <xf numFmtId="0" fontId="30" fillId="17" borderId="122" xfId="0" applyFont="1" applyFill="1" applyBorder="1" applyAlignment="1">
      <alignment horizontal="center" vertical="center" wrapText="1"/>
    </xf>
    <xf numFmtId="0" fontId="30" fillId="17" borderId="123" xfId="0" applyFont="1" applyFill="1" applyBorder="1" applyAlignment="1">
      <alignment horizontal="center" vertical="center" wrapText="1"/>
    </xf>
    <xf numFmtId="0" fontId="30" fillId="17" borderId="43" xfId="0" applyFont="1" applyFill="1" applyBorder="1" applyAlignment="1">
      <alignment horizontal="center" vertical="center" wrapText="1"/>
    </xf>
    <xf numFmtId="165" fontId="30" fillId="17" borderId="122" xfId="0" applyNumberFormat="1" applyFont="1" applyFill="1" applyBorder="1" applyAlignment="1">
      <alignment horizontal="center" vertical="center" wrapText="1"/>
    </xf>
    <xf numFmtId="0" fontId="0" fillId="3" borderId="24" xfId="0" applyNumberFormat="1" applyFont="1" applyFill="1" applyBorder="1" applyAlignment="1">
      <alignment vertical="center" wrapText="1"/>
    </xf>
    <xf numFmtId="0" fontId="0" fillId="3" borderId="9" xfId="0" applyNumberFormat="1" applyFont="1" applyFill="1" applyBorder="1" applyAlignment="1">
      <alignment vertical="center" wrapText="1"/>
    </xf>
    <xf numFmtId="0" fontId="0" fillId="3" borderId="13" xfId="0" applyNumberFormat="1" applyFont="1" applyFill="1" applyBorder="1" applyAlignment="1">
      <alignment vertical="center" wrapText="1"/>
    </xf>
    <xf numFmtId="0" fontId="29" fillId="17" borderId="1" xfId="0" applyNumberFormat="1" applyFont="1" applyFill="1" applyBorder="1" applyAlignment="1">
      <alignment vertical="center" wrapText="1"/>
    </xf>
    <xf numFmtId="0" fontId="29" fillId="17" borderId="44" xfId="0" applyNumberFormat="1" applyFont="1" applyFill="1" applyBorder="1" applyAlignment="1">
      <alignment vertical="center" wrapText="1"/>
    </xf>
    <xf numFmtId="0" fontId="29" fillId="17" borderId="2" xfId="0" applyNumberFormat="1" applyFont="1" applyFill="1" applyBorder="1" applyAlignment="1">
      <alignment vertical="center" wrapText="1"/>
    </xf>
    <xf numFmtId="0" fontId="24" fillId="16" borderId="99" xfId="0" applyNumberFormat="1" applyFont="1" applyFill="1" applyBorder="1" applyAlignment="1">
      <alignment vertical="center" wrapText="1"/>
    </xf>
    <xf numFmtId="0" fontId="24" fillId="16" borderId="63" xfId="0" applyNumberFormat="1" applyFont="1" applyFill="1" applyBorder="1" applyAlignment="1">
      <alignment vertical="center" wrapText="1"/>
    </xf>
    <xf numFmtId="0" fontId="24" fillId="16" borderId="66" xfId="0" applyNumberFormat="1" applyFont="1" applyFill="1" applyBorder="1" applyAlignment="1">
      <alignment vertical="center" wrapText="1"/>
    </xf>
    <xf numFmtId="0" fontId="0" fillId="18" borderId="99" xfId="0" applyNumberFormat="1" applyFont="1" applyFill="1" applyBorder="1" applyAlignment="1">
      <alignment vertical="center" wrapText="1"/>
    </xf>
    <xf numFmtId="0" fontId="0" fillId="18" borderId="63" xfId="0" applyNumberFormat="1" applyFont="1" applyFill="1" applyBorder="1" applyAlignment="1">
      <alignment vertical="center" wrapText="1"/>
    </xf>
    <xf numFmtId="0" fontId="0" fillId="18" borderId="66" xfId="0" applyNumberFormat="1" applyFont="1" applyFill="1" applyBorder="1" applyAlignment="1">
      <alignment vertical="center" wrapText="1"/>
    </xf>
    <xf numFmtId="0" fontId="25" fillId="16" borderId="71" xfId="0" applyFont="1" applyFill="1" applyBorder="1" applyAlignment="1">
      <alignment horizontal="center" vertical="center" wrapText="1"/>
    </xf>
    <xf numFmtId="0" fontId="25" fillId="16" borderId="81" xfId="0" applyFont="1" applyFill="1" applyBorder="1" applyAlignment="1">
      <alignment horizontal="center" vertical="center" wrapText="1"/>
    </xf>
    <xf numFmtId="0" fontId="25" fillId="16" borderId="72" xfId="0" applyFont="1" applyFill="1" applyBorder="1" applyAlignment="1">
      <alignment horizontal="center" vertical="center" wrapText="1"/>
    </xf>
    <xf numFmtId="0" fontId="8" fillId="18" borderId="64" xfId="0" applyFont="1" applyFill="1" applyBorder="1" applyAlignment="1">
      <alignment horizontal="center" vertical="center" wrapText="1"/>
    </xf>
    <xf numFmtId="0" fontId="8" fillId="18" borderId="65" xfId="0" applyFont="1" applyFill="1" applyBorder="1" applyAlignment="1">
      <alignment horizontal="center" vertical="center" wrapText="1"/>
    </xf>
    <xf numFmtId="0" fontId="8" fillId="18" borderId="50" xfId="0" applyFont="1" applyFill="1" applyBorder="1" applyAlignment="1">
      <alignment horizontal="center" vertical="center" wrapText="1"/>
    </xf>
    <xf numFmtId="165" fontId="8" fillId="18" borderId="125" xfId="0" applyNumberFormat="1" applyFont="1" applyFill="1" applyBorder="1" applyAlignment="1">
      <alignment horizontal="center" vertical="center" wrapText="1"/>
    </xf>
    <xf numFmtId="0" fontId="8" fillId="18" borderId="71" xfId="0" applyFont="1" applyFill="1" applyBorder="1" applyAlignment="1">
      <alignment horizontal="center" vertical="center" wrapText="1"/>
    </xf>
    <xf numFmtId="0" fontId="8" fillId="18" borderId="81" xfId="0" applyFont="1" applyFill="1" applyBorder="1" applyAlignment="1">
      <alignment horizontal="center" vertical="center" wrapText="1"/>
    </xf>
    <xf numFmtId="0" fontId="8" fillId="18" borderId="72" xfId="0" applyFont="1" applyFill="1" applyBorder="1" applyAlignment="1">
      <alignment horizontal="center" vertical="center" wrapText="1"/>
    </xf>
    <xf numFmtId="0" fontId="0" fillId="15" borderId="126" xfId="0" applyNumberFormat="1" applyFont="1" applyFill="1" applyBorder="1" applyAlignment="1">
      <alignment vertical="center" wrapText="1"/>
    </xf>
    <xf numFmtId="0" fontId="0" fillId="15" borderId="127" xfId="0" applyNumberFormat="1" applyFont="1" applyFill="1" applyBorder="1" applyAlignment="1">
      <alignment vertical="center" wrapText="1"/>
    </xf>
    <xf numFmtId="0" fontId="35" fillId="3" borderId="71" xfId="0" applyFont="1" applyFill="1" applyBorder="1" applyAlignment="1">
      <alignment horizontal="center" vertical="center" wrapText="1"/>
    </xf>
    <xf numFmtId="0" fontId="35" fillId="3" borderId="81" xfId="0" applyFont="1" applyFill="1" applyBorder="1" applyAlignment="1">
      <alignment horizontal="center" vertical="center" wrapText="1"/>
    </xf>
    <xf numFmtId="0" fontId="35" fillId="3" borderId="72" xfId="0" applyFont="1" applyFill="1" applyBorder="1" applyAlignment="1">
      <alignment horizontal="center" vertical="center" wrapText="1"/>
    </xf>
    <xf numFmtId="165" fontId="35" fillId="3" borderId="71" xfId="0" applyNumberFormat="1" applyFont="1" applyFill="1" applyBorder="1" applyAlignment="1">
      <alignment horizontal="center" vertical="center" wrapText="1"/>
    </xf>
    <xf numFmtId="0" fontId="35" fillId="3" borderId="64" xfId="0" applyFont="1" applyFill="1" applyBorder="1" applyAlignment="1">
      <alignment horizontal="center" vertical="center" wrapText="1"/>
    </xf>
    <xf numFmtId="0" fontId="35" fillId="3" borderId="65" xfId="0" applyFont="1" applyFill="1" applyBorder="1" applyAlignment="1">
      <alignment horizontal="center" vertical="center" wrapText="1"/>
    </xf>
    <xf numFmtId="165" fontId="35" fillId="3" borderId="118" xfId="0" applyNumberFormat="1" applyFont="1" applyFill="1" applyBorder="1" applyAlignment="1">
      <alignment horizontal="center" vertical="center" wrapText="1"/>
    </xf>
    <xf numFmtId="165" fontId="35" fillId="3" borderId="125" xfId="0" applyNumberFormat="1" applyFont="1" applyFill="1" applyBorder="1" applyAlignment="1">
      <alignment horizontal="center" vertical="center" wrapText="1"/>
    </xf>
    <xf numFmtId="0" fontId="4" fillId="9" borderId="87" xfId="0" applyNumberFormat="1" applyFont="1" applyFill="1" applyBorder="1" applyAlignment="1">
      <alignment horizontal="left" vertical="center" wrapText="1"/>
    </xf>
    <xf numFmtId="0" fontId="4" fillId="9" borderId="36" xfId="0" applyNumberFormat="1" applyFont="1" applyFill="1" applyBorder="1" applyAlignment="1">
      <alignment horizontal="center" vertical="center" wrapText="1"/>
    </xf>
    <xf numFmtId="0" fontId="2" fillId="9" borderId="37" xfId="0" applyFont="1" applyFill="1" applyBorder="1" applyAlignment="1">
      <alignment horizontal="left" vertical="center" wrapText="1"/>
    </xf>
    <xf numFmtId="0" fontId="30" fillId="17" borderId="122" xfId="0" applyFont="1" applyFill="1" applyBorder="1" applyAlignment="1">
      <alignment horizontal="left" vertical="center" wrapText="1"/>
    </xf>
    <xf numFmtId="0" fontId="30" fillId="17" borderId="123" xfId="0" applyFont="1" applyFill="1" applyBorder="1" applyAlignment="1">
      <alignment horizontal="left" vertical="center" wrapText="1"/>
    </xf>
    <xf numFmtId="0" fontId="2" fillId="15" borderId="127" xfId="0" applyFont="1" applyFill="1" applyBorder="1" applyAlignment="1">
      <alignment horizontal="center" vertical="center" wrapText="1"/>
    </xf>
    <xf numFmtId="0" fontId="2" fillId="15" borderId="126" xfId="0" applyNumberFormat="1" applyFont="1" applyFill="1" applyBorder="1" applyAlignment="1">
      <alignment horizontal="center" vertical="center" wrapText="1"/>
    </xf>
    <xf numFmtId="0" fontId="2" fillId="15" borderId="80" xfId="0" applyNumberFormat="1" applyFont="1" applyFill="1" applyBorder="1" applyAlignment="1">
      <alignment horizontal="right" vertical="center" wrapText="1"/>
    </xf>
    <xf numFmtId="0" fontId="2" fillId="15" borderId="80" xfId="1" quotePrefix="1" applyNumberFormat="1" applyFont="1" applyFill="1" applyBorder="1" applyAlignment="1">
      <alignment horizontal="right" vertical="center" wrapText="1"/>
    </xf>
    <xf numFmtId="0" fontId="35" fillId="3" borderId="111" xfId="0" applyNumberFormat="1" applyFont="1" applyFill="1" applyBorder="1" applyAlignment="1">
      <alignment horizontal="center" vertical="center" wrapText="1"/>
    </xf>
    <xf numFmtId="0" fontId="2" fillId="15" borderId="111" xfId="0" applyNumberFormat="1" applyFont="1" applyFill="1" applyBorder="1" applyAlignment="1">
      <alignment horizontal="center" vertical="center" wrapText="1"/>
    </xf>
    <xf numFmtId="0" fontId="30" fillId="17" borderId="84" xfId="0" applyFont="1" applyFill="1" applyBorder="1" applyAlignment="1">
      <alignment horizontal="center" vertical="center" wrapText="1"/>
    </xf>
    <xf numFmtId="0" fontId="21" fillId="3" borderId="111" xfId="0" applyNumberFormat="1" applyFont="1" applyFill="1" applyBorder="1" applyAlignment="1">
      <alignment horizontal="center" vertical="center" wrapText="1"/>
    </xf>
    <xf numFmtId="0" fontId="2" fillId="15" borderId="108" xfId="0" applyNumberFormat="1" applyFont="1" applyFill="1" applyBorder="1" applyAlignment="1">
      <alignment horizontal="center" vertical="center" wrapText="1"/>
    </xf>
    <xf numFmtId="0" fontId="17" fillId="9" borderId="88" xfId="0" applyNumberFormat="1" applyFont="1" applyFill="1" applyBorder="1" applyAlignment="1">
      <alignment horizontal="center" vertical="center" wrapText="1"/>
    </xf>
    <xf numFmtId="0" fontId="17" fillId="9" borderId="45" xfId="0" applyNumberFormat="1" applyFont="1" applyFill="1" applyBorder="1" applyAlignment="1">
      <alignment horizontal="center" vertical="center" wrapText="1"/>
    </xf>
    <xf numFmtId="0" fontId="31" fillId="15" borderId="3" xfId="0" applyNumberFormat="1" applyFont="1" applyFill="1" applyBorder="1" applyAlignment="1">
      <alignment horizontal="center" vertical="center" wrapText="1"/>
    </xf>
    <xf numFmtId="0" fontId="2" fillId="15" borderId="80" xfId="0" applyNumberFormat="1" applyFont="1" applyFill="1" applyBorder="1" applyAlignment="1">
      <alignment vertical="center" wrapText="1"/>
    </xf>
    <xf numFmtId="0" fontId="3" fillId="15" borderId="80" xfId="0" quotePrefix="1" applyNumberFormat="1" applyFont="1" applyFill="1" applyBorder="1" applyAlignment="1">
      <alignment horizontal="center" vertical="center" wrapText="1"/>
    </xf>
    <xf numFmtId="0" fontId="30" fillId="0" borderId="128" xfId="0" applyNumberFormat="1" applyFont="1" applyFill="1" applyBorder="1" applyAlignment="1">
      <alignment horizontal="center" vertical="center" wrapText="1"/>
    </xf>
    <xf numFmtId="0" fontId="2" fillId="3" borderId="117" xfId="0" applyNumberFormat="1" applyFont="1" applyFill="1" applyBorder="1" applyAlignment="1">
      <alignment wrapText="1"/>
    </xf>
    <xf numFmtId="0" fontId="0" fillId="9" borderId="88" xfId="0" applyFont="1" applyFill="1" applyBorder="1" applyAlignment="1">
      <alignment horizontal="center" vertical="center" wrapText="1"/>
    </xf>
    <xf numFmtId="0" fontId="30" fillId="15" borderId="3" xfId="0" applyNumberFormat="1" applyFont="1" applyFill="1" applyBorder="1" applyAlignment="1">
      <alignment horizontal="center" vertical="center" wrapText="1"/>
    </xf>
    <xf numFmtId="0" fontId="25" fillId="15" borderId="90" xfId="0" applyNumberFormat="1" applyFont="1" applyFill="1" applyBorder="1" applyAlignment="1">
      <alignment horizontal="center" vertical="center" wrapText="1"/>
    </xf>
    <xf numFmtId="0" fontId="8" fillId="15" borderId="110" xfId="0" applyNumberFormat="1" applyFont="1" applyFill="1" applyBorder="1" applyAlignment="1">
      <alignment horizontal="center" vertical="center" wrapText="1"/>
    </xf>
    <xf numFmtId="0" fontId="8" fillId="15" borderId="90" xfId="0" applyNumberFormat="1" applyFont="1" applyFill="1" applyBorder="1" applyAlignment="1">
      <alignment horizontal="center" vertical="center" wrapText="1"/>
    </xf>
    <xf numFmtId="0" fontId="30" fillId="17" borderId="122" xfId="0" quotePrefix="1" applyFont="1" applyFill="1" applyBorder="1" applyAlignment="1">
      <alignment horizontal="left" vertical="center" wrapText="1"/>
    </xf>
    <xf numFmtId="0" fontId="35" fillId="3" borderId="137" xfId="0" applyFont="1" applyFill="1" applyBorder="1" applyAlignment="1">
      <alignment horizontal="center" vertical="center" wrapText="1"/>
    </xf>
    <xf numFmtId="0" fontId="35" fillId="3" borderId="138" xfId="0" applyFont="1" applyFill="1" applyBorder="1" applyAlignment="1">
      <alignment horizontal="center" vertical="center" wrapText="1"/>
    </xf>
    <xf numFmtId="0" fontId="15" fillId="0" borderId="137" xfId="0" applyNumberFormat="1" applyFont="1" applyFill="1" applyBorder="1" applyAlignment="1">
      <alignment horizontal="center" vertical="center" wrapText="1"/>
    </xf>
    <xf numFmtId="0" fontId="25" fillId="15" borderId="128" xfId="0" applyNumberFormat="1" applyFont="1" applyFill="1" applyBorder="1" applyAlignment="1">
      <alignment horizontal="center" vertical="center" wrapText="1"/>
    </xf>
    <xf numFmtId="0" fontId="6" fillId="7" borderId="14" xfId="0" applyFont="1" applyFill="1" applyBorder="1" applyAlignment="1">
      <alignment horizontal="center" vertical="center"/>
    </xf>
    <xf numFmtId="0" fontId="6" fillId="7" borderId="15" xfId="0" applyFont="1" applyFill="1" applyBorder="1" applyAlignment="1">
      <alignment vertical="center"/>
    </xf>
    <xf numFmtId="0" fontId="0" fillId="0" borderId="11" xfId="0" applyBorder="1" applyAlignment="1">
      <alignment vertical="center"/>
    </xf>
    <xf numFmtId="0" fontId="0" fillId="0" borderId="10" xfId="0" applyBorder="1" applyAlignment="1">
      <alignment vertical="center"/>
    </xf>
    <xf numFmtId="0" fontId="0" fillId="0" borderId="0" xfId="0" applyAlignment="1">
      <alignment vertical="center"/>
    </xf>
    <xf numFmtId="0" fontId="8" fillId="18" borderId="108" xfId="0" applyFont="1" applyFill="1" applyBorder="1" applyAlignment="1">
      <alignment horizontal="center" vertical="center" wrapText="1"/>
    </xf>
    <xf numFmtId="0" fontId="8" fillId="18" borderId="137" xfId="0" applyFont="1" applyFill="1" applyBorder="1" applyAlignment="1">
      <alignment horizontal="center" vertical="center" wrapText="1"/>
    </xf>
    <xf numFmtId="0" fontId="35" fillId="3" borderId="139" xfId="0" applyFont="1" applyFill="1" applyBorder="1" applyAlignment="1">
      <alignment horizontal="center" vertical="center" wrapText="1"/>
    </xf>
    <xf numFmtId="0" fontId="35" fillId="3" borderId="140" xfId="0" applyFont="1" applyFill="1" applyBorder="1" applyAlignment="1">
      <alignment horizontal="center" vertical="center" wrapText="1"/>
    </xf>
    <xf numFmtId="0" fontId="17" fillId="9" borderId="133" xfId="0" applyNumberFormat="1" applyFont="1" applyFill="1" applyBorder="1" applyAlignment="1">
      <alignment horizontal="center" vertical="center" wrapText="1"/>
    </xf>
    <xf numFmtId="0" fontId="2" fillId="15" borderId="133" xfId="0" applyFont="1" applyFill="1" applyBorder="1" applyAlignment="1">
      <alignment horizontal="center" vertical="center" wrapText="1"/>
    </xf>
    <xf numFmtId="0" fontId="30" fillId="0" borderId="131" xfId="0" applyNumberFormat="1" applyFont="1" applyFill="1" applyBorder="1" applyAlignment="1">
      <alignment horizontal="center" vertical="center" wrapText="1"/>
    </xf>
    <xf numFmtId="0" fontId="31" fillId="15" borderId="40" xfId="0" applyNumberFormat="1" applyFont="1" applyFill="1" applyBorder="1" applyAlignment="1">
      <alignment horizontal="center" vertical="center" wrapText="1"/>
    </xf>
    <xf numFmtId="0" fontId="35" fillId="15" borderId="90" xfId="0" applyNumberFormat="1" applyFont="1" applyFill="1" applyBorder="1" applyAlignment="1">
      <alignment horizontal="center" vertical="center" wrapText="1"/>
    </xf>
    <xf numFmtId="0" fontId="2" fillId="15" borderId="128" xfId="0" applyFont="1" applyFill="1" applyBorder="1" applyAlignment="1">
      <alignment horizontal="center" vertical="center" wrapText="1"/>
    </xf>
    <xf numFmtId="0" fontId="35" fillId="15" borderId="128" xfId="0" applyNumberFormat="1" applyFont="1" applyFill="1" applyBorder="1" applyAlignment="1">
      <alignment horizontal="center" vertical="center" wrapText="1"/>
    </xf>
    <xf numFmtId="0" fontId="15" fillId="9" borderId="90" xfId="0" applyNumberFormat="1" applyFont="1" applyFill="1" applyBorder="1" applyAlignment="1">
      <alignment horizontal="center" vertical="center" wrapText="1"/>
    </xf>
    <xf numFmtId="0" fontId="9" fillId="15" borderId="128" xfId="0" applyNumberFormat="1" applyFont="1" applyFill="1" applyBorder="1" applyAlignment="1">
      <alignment horizontal="center" vertical="center" wrapText="1"/>
    </xf>
    <xf numFmtId="0" fontId="17" fillId="9" borderId="128" xfId="0" applyNumberFormat="1" applyFont="1" applyFill="1" applyBorder="1" applyAlignment="1">
      <alignment horizontal="center" vertical="center" wrapText="1"/>
    </xf>
    <xf numFmtId="0" fontId="21" fillId="15" borderId="128" xfId="0" applyNumberFormat="1" applyFont="1" applyFill="1" applyBorder="1" applyAlignment="1">
      <alignment horizontal="center" vertical="center" wrapText="1"/>
    </xf>
    <xf numFmtId="0" fontId="17" fillId="9" borderId="90" xfId="0" applyNumberFormat="1" applyFont="1" applyFill="1" applyBorder="1" applyAlignment="1">
      <alignment horizontal="center" vertical="center" wrapText="1"/>
    </xf>
    <xf numFmtId="0" fontId="2" fillId="3" borderId="25" xfId="3" applyNumberFormat="1" applyFont="1" applyFill="1" applyBorder="1" applyAlignment="1" applyProtection="1">
      <alignment horizontal="center" vertical="center" wrapText="1"/>
      <protection locked="0"/>
    </xf>
    <xf numFmtId="0" fontId="2" fillId="15" borderId="108" xfId="0" applyFont="1" applyFill="1" applyBorder="1" applyAlignment="1">
      <alignment horizontal="center" vertical="center" wrapText="1"/>
    </xf>
    <xf numFmtId="0" fontId="2" fillId="15" borderId="95" xfId="0" applyFont="1" applyFill="1" applyBorder="1" applyAlignment="1">
      <alignment horizontal="center" vertical="center" wrapText="1"/>
    </xf>
    <xf numFmtId="0" fontId="2" fillId="0" borderId="95" xfId="0" applyFont="1" applyFill="1" applyBorder="1" applyAlignment="1">
      <alignment horizontal="center" vertical="center" wrapText="1"/>
    </xf>
    <xf numFmtId="0" fontId="33" fillId="0" borderId="1" xfId="0" applyNumberFormat="1" applyFont="1" applyFill="1" applyBorder="1" applyAlignment="1">
      <alignment vertical="center" wrapText="1"/>
    </xf>
    <xf numFmtId="0" fontId="0" fillId="0" borderId="115" xfId="0" applyBorder="1"/>
    <xf numFmtId="0" fontId="0" fillId="0" borderId="128" xfId="0" applyBorder="1"/>
    <xf numFmtId="0" fontId="2" fillId="0" borderId="108" xfId="0" applyFont="1" applyFill="1" applyBorder="1" applyAlignment="1">
      <alignment horizontal="center" vertical="center" wrapText="1"/>
    </xf>
    <xf numFmtId="0" fontId="2" fillId="15" borderId="141" xfId="0" applyNumberFormat="1" applyFont="1" applyFill="1" applyBorder="1" applyAlignment="1">
      <alignment horizontal="center" vertical="center" wrapText="1"/>
    </xf>
    <xf numFmtId="0" fontId="20" fillId="15" borderId="127" xfId="0" applyFont="1" applyFill="1" applyBorder="1" applyAlignment="1">
      <alignment horizontal="center" vertical="center" wrapText="1"/>
    </xf>
    <xf numFmtId="0" fontId="2" fillId="0" borderId="85" xfId="0" applyNumberFormat="1" applyFont="1" applyFill="1" applyBorder="1" applyAlignment="1">
      <alignment horizontal="center" vertical="center" wrapText="1"/>
    </xf>
    <xf numFmtId="0" fontId="2" fillId="0" borderId="101" xfId="0" applyNumberFormat="1" applyFont="1" applyFill="1" applyBorder="1" applyAlignment="1">
      <alignment horizontal="center" vertical="center" wrapText="1"/>
    </xf>
    <xf numFmtId="0" fontId="2" fillId="0" borderId="130" xfId="0" applyNumberFormat="1" applyFont="1" applyFill="1" applyBorder="1" applyAlignment="1">
      <alignment horizontal="center" vertical="center" wrapText="1"/>
    </xf>
    <xf numFmtId="0" fontId="2" fillId="0" borderId="88" xfId="0" applyFont="1" applyFill="1" applyBorder="1" applyAlignment="1">
      <alignment horizontal="center" vertical="center" wrapText="1"/>
    </xf>
    <xf numFmtId="0" fontId="2" fillId="0" borderId="113" xfId="0" applyFont="1" applyFill="1" applyBorder="1" applyAlignment="1">
      <alignment horizontal="center" vertical="center" wrapText="1"/>
    </xf>
    <xf numFmtId="0" fontId="2" fillId="0" borderId="136" xfId="0" applyFont="1" applyFill="1" applyBorder="1" applyAlignment="1">
      <alignment horizontal="center" vertical="center" wrapText="1"/>
    </xf>
    <xf numFmtId="0" fontId="2" fillId="0" borderId="35" xfId="0" applyNumberFormat="1" applyFont="1" applyFill="1" applyBorder="1" applyAlignment="1">
      <alignment horizontal="center" vertical="center" wrapText="1"/>
    </xf>
    <xf numFmtId="0" fontId="2" fillId="0" borderId="86" xfId="0" applyNumberFormat="1" applyFont="1" applyFill="1" applyBorder="1" applyAlignment="1">
      <alignment horizontal="center" vertical="center" wrapText="1"/>
    </xf>
    <xf numFmtId="0" fontId="2" fillId="0" borderId="86" xfId="0" applyFont="1" applyFill="1" applyBorder="1" applyAlignment="1">
      <alignment horizontal="center" vertical="center" wrapText="1"/>
    </xf>
    <xf numFmtId="0" fontId="2" fillId="0" borderId="106" xfId="0" applyFont="1" applyFill="1" applyBorder="1" applyAlignment="1">
      <alignment horizontal="center" vertical="center" wrapText="1"/>
    </xf>
    <xf numFmtId="0" fontId="2" fillId="0" borderId="103" xfId="0" applyNumberFormat="1" applyFont="1" applyFill="1" applyBorder="1" applyAlignment="1">
      <alignment horizontal="center" vertical="center" wrapText="1"/>
    </xf>
    <xf numFmtId="0" fontId="2" fillId="0" borderId="0" xfId="0" applyFont="1" applyFill="1" applyBorder="1" applyAlignment="1">
      <alignment horizontal="center" vertical="center" wrapText="1"/>
    </xf>
    <xf numFmtId="0" fontId="2" fillId="0" borderId="104" xfId="0" applyFont="1" applyFill="1" applyBorder="1" applyAlignment="1">
      <alignment horizontal="center" vertical="center" wrapText="1"/>
    </xf>
    <xf numFmtId="0" fontId="2" fillId="0" borderId="99" xfId="0" applyNumberFormat="1" applyFont="1" applyFill="1" applyBorder="1" applyAlignment="1">
      <alignment horizontal="center" vertical="center" wrapText="1"/>
    </xf>
    <xf numFmtId="0" fontId="2" fillId="0" borderId="63" xfId="0" applyNumberFormat="1" applyFont="1" applyFill="1" applyBorder="1" applyAlignment="1">
      <alignment horizontal="center" vertical="center" wrapText="1"/>
    </xf>
    <xf numFmtId="0" fontId="2" fillId="0" borderId="63" xfId="0" applyFont="1" applyFill="1" applyBorder="1" applyAlignment="1">
      <alignment horizontal="center" vertical="center" wrapText="1"/>
    </xf>
    <xf numFmtId="0" fontId="2" fillId="0" borderId="66" xfId="0" applyFont="1" applyFill="1" applyBorder="1" applyAlignment="1">
      <alignment horizontal="center" vertical="center" wrapText="1"/>
    </xf>
    <xf numFmtId="0" fontId="2" fillId="0" borderId="45" xfId="0" applyFont="1" applyFill="1" applyBorder="1" applyAlignment="1">
      <alignment horizontal="center" vertical="center" wrapText="1"/>
    </xf>
    <xf numFmtId="0" fontId="2" fillId="0" borderId="102" xfId="0" applyFont="1" applyFill="1" applyBorder="1" applyAlignment="1">
      <alignment horizontal="center" vertical="center" wrapText="1"/>
    </xf>
    <xf numFmtId="0" fontId="2" fillId="0" borderId="90" xfId="0" applyFont="1" applyFill="1" applyBorder="1" applyAlignment="1">
      <alignment horizontal="center" vertical="center" wrapText="1"/>
    </xf>
    <xf numFmtId="0" fontId="4" fillId="0" borderId="35" xfId="0" applyFont="1" applyFill="1" applyBorder="1" applyAlignment="1">
      <alignment horizontal="center" vertical="center" wrapText="1"/>
    </xf>
    <xf numFmtId="0" fontId="4" fillId="0" borderId="86" xfId="0" applyFont="1" applyFill="1" applyBorder="1" applyAlignment="1">
      <alignment horizontal="center" vertical="center" wrapText="1"/>
    </xf>
    <xf numFmtId="0" fontId="4" fillId="0" borderId="106" xfId="0" applyFont="1" applyFill="1" applyBorder="1" applyAlignment="1">
      <alignment horizontal="center" vertical="center" wrapText="1"/>
    </xf>
    <xf numFmtId="0" fontId="2" fillId="0" borderId="87" xfId="0" applyNumberFormat="1" applyFont="1" applyFill="1" applyBorder="1" applyAlignment="1">
      <alignment horizontal="center" vertical="center" wrapText="1"/>
    </xf>
    <xf numFmtId="0" fontId="0" fillId="0" borderId="102" xfId="0" applyNumberFormat="1" applyFont="1" applyFill="1" applyBorder="1" applyAlignment="1">
      <alignment horizontal="center" vertical="center" wrapText="1"/>
    </xf>
    <xf numFmtId="0" fontId="0" fillId="0" borderId="90" xfId="0" applyNumberFormat="1" applyFont="1" applyFill="1" applyBorder="1" applyAlignment="1">
      <alignment horizontal="center" vertical="center" wrapText="1"/>
    </xf>
    <xf numFmtId="0" fontId="0" fillId="0" borderId="35" xfId="0" applyNumberFormat="1" applyFont="1" applyFill="1" applyBorder="1" applyAlignment="1">
      <alignment horizontal="center" vertical="center" wrapText="1"/>
    </xf>
    <xf numFmtId="0" fontId="0" fillId="0" borderId="86" xfId="0" applyNumberFormat="1" applyFont="1" applyFill="1" applyBorder="1" applyAlignment="1">
      <alignment horizontal="center" vertical="center" wrapText="1"/>
    </xf>
    <xf numFmtId="0" fontId="0" fillId="0" borderId="103" xfId="0" applyNumberFormat="1" applyFont="1" applyFill="1" applyBorder="1" applyAlignment="1">
      <alignment horizontal="center" vertical="center" wrapText="1"/>
    </xf>
    <xf numFmtId="0" fontId="20" fillId="0" borderId="85" xfId="0" applyFont="1" applyFill="1" applyBorder="1" applyAlignment="1">
      <alignment horizontal="center" vertical="center" wrapText="1"/>
    </xf>
    <xf numFmtId="0" fontId="20" fillId="0" borderId="101" xfId="0" applyFont="1" applyFill="1" applyBorder="1" applyAlignment="1">
      <alignment horizontal="center" vertical="center" wrapText="1"/>
    </xf>
    <xf numFmtId="0" fontId="20" fillId="0" borderId="130" xfId="0" applyFont="1" applyFill="1" applyBorder="1" applyAlignment="1">
      <alignment horizontal="center" vertical="center" wrapText="1"/>
    </xf>
    <xf numFmtId="0" fontId="0" fillId="0" borderId="99" xfId="0" applyNumberFormat="1" applyFont="1" applyFill="1" applyBorder="1" applyAlignment="1">
      <alignment horizontal="center" vertical="center" wrapText="1"/>
    </xf>
    <xf numFmtId="0" fontId="0" fillId="0" borderId="63" xfId="0" applyNumberFormat="1" applyFont="1" applyFill="1" applyBorder="1" applyAlignment="1">
      <alignment horizontal="center" vertical="center" wrapText="1"/>
    </xf>
    <xf numFmtId="0" fontId="20" fillId="0" borderId="86" xfId="0" applyFont="1" applyFill="1" applyBorder="1" applyAlignment="1">
      <alignment horizontal="center" vertical="center" wrapText="1"/>
    </xf>
    <xf numFmtId="0" fontId="20" fillId="0" borderId="0" xfId="0" applyFont="1" applyFill="1" applyBorder="1" applyAlignment="1">
      <alignment horizontal="center" vertical="center" wrapText="1"/>
    </xf>
    <xf numFmtId="0" fontId="20" fillId="0" borderId="63" xfId="0" applyFont="1" applyFill="1" applyBorder="1" applyAlignment="1">
      <alignment horizontal="center" vertical="center" wrapText="1"/>
    </xf>
    <xf numFmtId="0" fontId="17" fillId="0" borderId="80" xfId="0" applyFont="1" applyFill="1" applyBorder="1" applyAlignment="1">
      <alignment horizontal="left" vertical="center" wrapText="1"/>
    </xf>
    <xf numFmtId="0" fontId="4" fillId="14" borderId="131" xfId="0" applyFont="1" applyFill="1" applyBorder="1" applyAlignment="1">
      <alignment horizontal="center" vertical="center" wrapText="1"/>
    </xf>
    <xf numFmtId="0" fontId="4" fillId="14" borderId="134" xfId="0" applyFont="1" applyFill="1" applyBorder="1" applyAlignment="1">
      <alignment horizontal="center" vertical="center" wrapText="1"/>
    </xf>
    <xf numFmtId="0" fontId="9" fillId="18" borderId="111" xfId="0" applyNumberFormat="1" applyFont="1" applyFill="1" applyBorder="1" applyAlignment="1">
      <alignment horizontal="center" vertical="center" wrapText="1"/>
    </xf>
    <xf numFmtId="0" fontId="25" fillId="16" borderId="111" xfId="0" applyNumberFormat="1" applyFont="1" applyFill="1" applyBorder="1" applyAlignment="1">
      <alignment horizontal="center" vertical="center" wrapText="1"/>
    </xf>
    <xf numFmtId="0" fontId="29" fillId="17" borderId="27" xfId="0" applyNumberFormat="1" applyFont="1" applyFill="1" applyBorder="1" applyAlignment="1">
      <alignment horizontal="center" vertical="center" wrapText="1"/>
    </xf>
    <xf numFmtId="165" fontId="8" fillId="17" borderId="122" xfId="0" applyNumberFormat="1" applyFont="1" applyFill="1" applyBorder="1" applyAlignment="1">
      <alignment horizontal="center" vertical="center" wrapText="1"/>
    </xf>
    <xf numFmtId="0" fontId="30" fillId="17" borderId="84" xfId="0" quotePrefix="1" applyFont="1" applyFill="1" applyBorder="1" applyAlignment="1">
      <alignment horizontal="left" vertical="center" wrapText="1"/>
    </xf>
    <xf numFmtId="0" fontId="2" fillId="0" borderId="45" xfId="0" applyNumberFormat="1" applyFont="1" applyFill="1" applyBorder="1" applyAlignment="1">
      <alignment horizontal="center" vertical="center" wrapText="1"/>
    </xf>
    <xf numFmtId="0" fontId="2" fillId="0" borderId="102" xfId="0" applyNumberFormat="1" applyFont="1" applyFill="1" applyBorder="1" applyAlignment="1">
      <alignment horizontal="center" vertical="center" wrapText="1"/>
    </xf>
    <xf numFmtId="0" fontId="19" fillId="9" borderId="24" xfId="0" applyFont="1" applyFill="1" applyBorder="1" applyAlignment="1">
      <alignment horizontal="center" vertical="center" wrapText="1"/>
    </xf>
    <xf numFmtId="0" fontId="19" fillId="9" borderId="35" xfId="0" applyFont="1" applyFill="1" applyBorder="1" applyAlignment="1">
      <alignment horizontal="center" vertical="center" wrapText="1"/>
    </xf>
    <xf numFmtId="0" fontId="4" fillId="8" borderId="51" xfId="0" applyFont="1" applyFill="1" applyBorder="1" applyAlignment="1">
      <alignment horizontal="center" vertical="center" wrapText="1"/>
    </xf>
    <xf numFmtId="0" fontId="2" fillId="0" borderId="24" xfId="0" applyNumberFormat="1" applyFont="1" applyFill="1" applyBorder="1" applyAlignment="1">
      <alignment horizontal="center" vertical="center" wrapText="1"/>
    </xf>
    <xf numFmtId="0" fontId="2" fillId="0" borderId="9" xfId="0" applyFont="1" applyFill="1" applyBorder="1" applyAlignment="1">
      <alignment horizontal="center" vertical="center" wrapText="1"/>
    </xf>
    <xf numFmtId="0" fontId="2" fillId="15" borderId="80" xfId="0" quotePrefix="1" applyNumberFormat="1" applyFont="1" applyFill="1" applyBorder="1" applyAlignment="1">
      <alignment horizontal="right" vertical="center" wrapText="1"/>
    </xf>
    <xf numFmtId="0" fontId="15" fillId="0" borderId="130" xfId="0" applyNumberFormat="1" applyFont="1" applyFill="1" applyBorder="1" applyAlignment="1">
      <alignment horizontal="center" vertical="center" wrapText="1"/>
    </xf>
    <xf numFmtId="0" fontId="18" fillId="0" borderId="0" xfId="0" applyNumberFormat="1" applyFont="1" applyFill="1" applyBorder="1" applyAlignment="1">
      <alignment vertical="center" wrapText="1"/>
    </xf>
    <xf numFmtId="0" fontId="18" fillId="0" borderId="0" xfId="0" applyNumberFormat="1" applyFont="1" applyFill="1" applyBorder="1" applyAlignment="1">
      <alignment horizontal="center" vertical="center" wrapText="1"/>
    </xf>
    <xf numFmtId="0" fontId="0" fillId="0" borderId="128" xfId="0" applyBorder="1" applyAlignment="1">
      <alignment horizontal="left" vertical="center"/>
    </xf>
    <xf numFmtId="0" fontId="0" fillId="0" borderId="5" xfId="0" applyBorder="1"/>
    <xf numFmtId="0" fontId="0" fillId="0" borderId="0" xfId="0" applyFill="1" applyBorder="1"/>
    <xf numFmtId="0" fontId="4" fillId="8" borderId="28" xfId="0" applyFont="1" applyFill="1" applyBorder="1" applyAlignment="1">
      <alignment horizontal="center" vertical="center" wrapText="1"/>
    </xf>
    <xf numFmtId="0" fontId="4" fillId="8" borderId="58" xfId="0" applyFont="1" applyFill="1" applyBorder="1" applyAlignment="1">
      <alignment vertical="center" wrapText="1"/>
    </xf>
    <xf numFmtId="0" fontId="4" fillId="8" borderId="105" xfId="0" applyFont="1" applyFill="1" applyBorder="1" applyAlignment="1">
      <alignment vertical="center" wrapText="1"/>
    </xf>
    <xf numFmtId="0" fontId="4" fillId="8" borderId="143" xfId="0" applyFont="1" applyFill="1" applyBorder="1" applyAlignment="1">
      <alignment vertical="center" wrapText="1"/>
    </xf>
    <xf numFmtId="0" fontId="4" fillId="8" borderId="145" xfId="0" applyFont="1" applyFill="1" applyBorder="1" applyAlignment="1">
      <alignment vertical="center" wrapText="1"/>
    </xf>
    <xf numFmtId="0" fontId="30" fillId="0" borderId="28" xfId="0" applyNumberFormat="1" applyFont="1" applyFill="1" applyBorder="1" applyAlignment="1">
      <alignment horizontal="center" vertical="center" wrapText="1"/>
    </xf>
    <xf numFmtId="165" fontId="2" fillId="0" borderId="45" xfId="0" applyNumberFormat="1" applyFont="1" applyFill="1" applyBorder="1" applyAlignment="1">
      <alignment horizontal="center" vertical="center" wrapText="1"/>
    </xf>
    <xf numFmtId="0" fontId="4" fillId="9" borderId="51" xfId="0" applyFont="1" applyFill="1" applyBorder="1" applyAlignment="1">
      <alignment horizontal="center" vertical="center" wrapText="1"/>
    </xf>
    <xf numFmtId="0" fontId="19" fillId="9" borderId="24" xfId="0" applyFont="1" applyFill="1" applyBorder="1" applyAlignment="1">
      <alignment horizontal="center" vertical="center" wrapText="1"/>
    </xf>
    <xf numFmtId="0" fontId="19" fillId="9" borderId="35" xfId="0" applyFont="1" applyFill="1" applyBorder="1" applyAlignment="1">
      <alignment horizontal="center" vertical="center" wrapText="1"/>
    </xf>
    <xf numFmtId="0" fontId="30" fillId="0" borderId="148" xfId="0" applyNumberFormat="1" applyFont="1" applyFill="1" applyBorder="1" applyAlignment="1">
      <alignment horizontal="center" vertical="center" wrapText="1"/>
    </xf>
    <xf numFmtId="0" fontId="2" fillId="15" borderId="141" xfId="0" applyFont="1" applyFill="1" applyBorder="1" applyAlignment="1">
      <alignment horizontal="center" vertical="center" wrapText="1"/>
    </xf>
    <xf numFmtId="0" fontId="4" fillId="9" borderId="28" xfId="0" applyFont="1" applyFill="1" applyBorder="1" applyAlignment="1">
      <alignment horizontal="center" vertical="center" wrapText="1"/>
    </xf>
    <xf numFmtId="0" fontId="4" fillId="9" borderId="58" xfId="0" applyFont="1" applyFill="1" applyBorder="1" applyAlignment="1">
      <alignment vertical="center" wrapText="1"/>
    </xf>
    <xf numFmtId="0" fontId="4" fillId="9" borderId="105" xfId="0" applyFont="1" applyFill="1" applyBorder="1" applyAlignment="1">
      <alignment vertical="center" wrapText="1"/>
    </xf>
    <xf numFmtId="0" fontId="4" fillId="9" borderId="143" xfId="0" applyFont="1" applyFill="1" applyBorder="1" applyAlignment="1">
      <alignment vertical="center" wrapText="1"/>
    </xf>
    <xf numFmtId="0" fontId="4" fillId="9" borderId="145" xfId="0" applyFont="1" applyFill="1" applyBorder="1" applyAlignment="1">
      <alignment vertical="center" wrapText="1"/>
    </xf>
    <xf numFmtId="165" fontId="2" fillId="0" borderId="102" xfId="0" applyNumberFormat="1" applyFont="1" applyFill="1" applyBorder="1" applyAlignment="1">
      <alignment horizontal="center" vertical="center" wrapText="1"/>
    </xf>
    <xf numFmtId="0" fontId="21" fillId="3" borderId="76" xfId="0" applyNumberFormat="1" applyFont="1" applyFill="1" applyBorder="1" applyAlignment="1">
      <alignment horizontal="right" vertical="center" wrapText="1"/>
    </xf>
    <xf numFmtId="0" fontId="21" fillId="3" borderId="80" xfId="0" applyNumberFormat="1" applyFont="1" applyFill="1" applyBorder="1" applyAlignment="1">
      <alignment horizontal="right" vertical="center" wrapText="1"/>
    </xf>
    <xf numFmtId="0" fontId="21" fillId="3" borderId="80" xfId="0" quotePrefix="1" applyNumberFormat="1" applyFont="1" applyFill="1" applyBorder="1" applyAlignment="1">
      <alignment horizontal="right" vertical="center" wrapText="1"/>
    </xf>
    <xf numFmtId="0" fontId="21" fillId="3" borderId="76" xfId="0" quotePrefix="1" applyNumberFormat="1" applyFont="1" applyFill="1" applyBorder="1" applyAlignment="1">
      <alignment horizontal="right" vertical="center" wrapText="1"/>
    </xf>
    <xf numFmtId="0" fontId="19" fillId="9" borderId="24" xfId="0" applyFont="1" applyFill="1" applyBorder="1" applyAlignment="1">
      <alignment horizontal="center" vertical="center" wrapText="1"/>
    </xf>
    <xf numFmtId="0" fontId="4" fillId="13" borderId="51" xfId="0" applyFont="1" applyFill="1" applyBorder="1" applyAlignment="1">
      <alignment horizontal="center" vertical="center" wrapText="1"/>
    </xf>
    <xf numFmtId="0" fontId="19" fillId="9" borderId="35" xfId="0" applyFont="1" applyFill="1" applyBorder="1" applyAlignment="1">
      <alignment horizontal="center" vertical="center" wrapText="1"/>
    </xf>
    <xf numFmtId="0" fontId="19" fillId="9" borderId="45" xfId="0" applyFont="1" applyFill="1" applyBorder="1" applyAlignment="1">
      <alignment horizontal="center" vertical="center" wrapText="1"/>
    </xf>
    <xf numFmtId="0" fontId="4" fillId="0" borderId="102" xfId="0" applyFont="1" applyFill="1" applyBorder="1" applyAlignment="1">
      <alignment horizontal="center" vertical="center" wrapText="1"/>
    </xf>
    <xf numFmtId="0" fontId="4" fillId="0" borderId="90" xfId="0" applyFont="1" applyFill="1" applyBorder="1" applyAlignment="1">
      <alignment horizontal="center" vertical="center" wrapText="1"/>
    </xf>
    <xf numFmtId="0" fontId="4" fillId="13" borderId="93" xfId="0" applyFont="1" applyFill="1" applyBorder="1" applyAlignment="1">
      <alignment horizontal="center" vertical="center" wrapText="1"/>
    </xf>
    <xf numFmtId="0" fontId="4" fillId="13" borderId="28" xfId="0" applyFont="1" applyFill="1" applyBorder="1" applyAlignment="1">
      <alignment horizontal="center" vertical="center" wrapText="1"/>
    </xf>
    <xf numFmtId="0" fontId="4" fillId="13" borderId="34" xfId="0" applyFont="1" applyFill="1" applyBorder="1" applyAlignment="1">
      <alignment horizontal="center" vertical="center" wrapText="1"/>
    </xf>
    <xf numFmtId="0" fontId="4" fillId="13" borderId="58" xfId="0" applyFont="1" applyFill="1" applyBorder="1" applyAlignment="1">
      <alignment vertical="center" wrapText="1"/>
    </xf>
    <xf numFmtId="0" fontId="4" fillId="13" borderId="105" xfId="0" applyFont="1" applyFill="1" applyBorder="1" applyAlignment="1">
      <alignment vertical="center" wrapText="1"/>
    </xf>
    <xf numFmtId="0" fontId="4" fillId="13" borderId="143" xfId="0" applyFont="1" applyFill="1" applyBorder="1" applyAlignment="1">
      <alignment vertical="center" wrapText="1"/>
    </xf>
    <xf numFmtId="0" fontId="4" fillId="13" borderId="145" xfId="0" applyFont="1" applyFill="1" applyBorder="1" applyAlignment="1">
      <alignment vertical="center" wrapText="1"/>
    </xf>
    <xf numFmtId="0" fontId="2" fillId="0" borderId="103" xfId="0" applyFont="1" applyFill="1" applyBorder="1" applyAlignment="1">
      <alignment horizontal="center" vertical="center" wrapText="1"/>
    </xf>
    <xf numFmtId="0" fontId="35" fillId="3" borderId="63" xfId="0" applyFont="1" applyFill="1" applyBorder="1" applyAlignment="1">
      <alignment horizontal="center" vertical="center" wrapText="1"/>
    </xf>
    <xf numFmtId="0" fontId="19" fillId="0" borderId="24" xfId="0" applyFont="1" applyFill="1" applyBorder="1" applyAlignment="1">
      <alignment horizontal="center" vertical="center" wrapText="1"/>
    </xf>
    <xf numFmtId="0" fontId="25" fillId="16" borderId="130" xfId="0" applyNumberFormat="1" applyFont="1" applyFill="1" applyBorder="1" applyAlignment="1">
      <alignment horizontal="center" vertical="center" wrapText="1"/>
    </xf>
    <xf numFmtId="0" fontId="25" fillId="16" borderId="136" xfId="0" applyNumberFormat="1" applyFont="1" applyFill="1" applyBorder="1" applyAlignment="1">
      <alignment horizontal="center" vertical="center" wrapText="1"/>
    </xf>
    <xf numFmtId="0" fontId="25" fillId="16" borderId="133" xfId="0" applyNumberFormat="1" applyFont="1" applyFill="1" applyBorder="1" applyAlignment="1">
      <alignment horizontal="center" vertical="center" wrapText="1"/>
    </xf>
    <xf numFmtId="0" fontId="4" fillId="3" borderId="24" xfId="0" applyNumberFormat="1" applyFont="1" applyFill="1" applyBorder="1" applyAlignment="1">
      <alignment vertical="top" wrapText="1"/>
    </xf>
    <xf numFmtId="0" fontId="4" fillId="3" borderId="9" xfId="0" applyNumberFormat="1" applyFont="1" applyFill="1" applyBorder="1" applyAlignment="1">
      <alignment vertical="top" wrapText="1"/>
    </xf>
    <xf numFmtId="0" fontId="30" fillId="0" borderId="146" xfId="0" applyNumberFormat="1" applyFont="1" applyFill="1" applyBorder="1" applyAlignment="1">
      <alignment horizontal="center" vertical="center" wrapText="1"/>
    </xf>
    <xf numFmtId="0" fontId="30" fillId="0" borderId="147" xfId="0" applyNumberFormat="1" applyFont="1" applyFill="1" applyBorder="1" applyAlignment="1">
      <alignment horizontal="center" vertical="center" wrapText="1"/>
    </xf>
    <xf numFmtId="0" fontId="2" fillId="19" borderId="80" xfId="0" applyFont="1" applyFill="1" applyBorder="1" applyAlignment="1">
      <alignment horizontal="left" vertical="center" wrapText="1"/>
    </xf>
    <xf numFmtId="0" fontId="18" fillId="0" borderId="148" xfId="0" applyNumberFormat="1" applyFont="1" applyFill="1" applyBorder="1" applyAlignment="1">
      <alignment horizontal="center" vertical="center" wrapText="1"/>
    </xf>
    <xf numFmtId="0" fontId="8" fillId="0" borderId="90" xfId="0" applyNumberFormat="1" applyFont="1" applyFill="1" applyBorder="1" applyAlignment="1">
      <alignment horizontal="center" vertical="center" wrapText="1"/>
    </xf>
    <xf numFmtId="0" fontId="19" fillId="0" borderId="103" xfId="0" applyFont="1" applyFill="1" applyBorder="1" applyAlignment="1">
      <alignment horizontal="center" vertical="center" wrapText="1"/>
    </xf>
    <xf numFmtId="0" fontId="19" fillId="0" borderId="0" xfId="0" applyFont="1" applyFill="1" applyBorder="1" applyAlignment="1">
      <alignment horizontal="center" vertical="center" wrapText="1"/>
    </xf>
    <xf numFmtId="0" fontId="19" fillId="0" borderId="104" xfId="0" applyFont="1" applyFill="1" applyBorder="1" applyAlignment="1">
      <alignment horizontal="center" vertical="center" wrapText="1"/>
    </xf>
    <xf numFmtId="0" fontId="2" fillId="0" borderId="155" xfId="0" applyNumberFormat="1" applyFont="1" applyFill="1" applyBorder="1" applyAlignment="1">
      <alignment horizontal="center" vertical="center" wrapText="1"/>
    </xf>
    <xf numFmtId="0" fontId="2" fillId="0" borderId="156" xfId="0" applyFont="1" applyFill="1" applyBorder="1" applyAlignment="1">
      <alignment horizontal="center" vertical="center" wrapText="1"/>
    </xf>
    <xf numFmtId="0" fontId="2" fillId="0" borderId="113" xfId="0" applyNumberFormat="1" applyFont="1" applyFill="1" applyBorder="1" applyAlignment="1">
      <alignment horizontal="center" vertical="center" wrapText="1"/>
    </xf>
    <xf numFmtId="0" fontId="21" fillId="3" borderId="76" xfId="0" quotePrefix="1" applyNumberFormat="1" applyFont="1" applyFill="1" applyBorder="1" applyAlignment="1">
      <alignment horizontal="center" vertical="center" wrapText="1"/>
    </xf>
    <xf numFmtId="0" fontId="18" fillId="0" borderId="76" xfId="0" applyNumberFormat="1" applyFont="1" applyFill="1" applyBorder="1" applyAlignment="1">
      <alignment horizontal="center" vertical="center"/>
    </xf>
    <xf numFmtId="0" fontId="21" fillId="3" borderId="76" xfId="0" applyNumberFormat="1" applyFont="1" applyFill="1" applyBorder="1" applyAlignment="1">
      <alignment horizontal="center" vertical="center" wrapText="1"/>
    </xf>
    <xf numFmtId="0" fontId="21" fillId="3" borderId="80" xfId="0" applyNumberFormat="1" applyFont="1" applyFill="1" applyBorder="1" applyAlignment="1">
      <alignment horizontal="center" vertical="center" wrapText="1"/>
    </xf>
    <xf numFmtId="0" fontId="21" fillId="3" borderId="80" xfId="0" quotePrefix="1" applyNumberFormat="1" applyFont="1" applyFill="1" applyBorder="1" applyAlignment="1">
      <alignment horizontal="center" vertical="center" wrapText="1"/>
    </xf>
    <xf numFmtId="0" fontId="2" fillId="15" borderId="158" xfId="0" applyNumberFormat="1" applyFont="1" applyFill="1" applyBorder="1" applyAlignment="1">
      <alignment horizontal="center" vertical="center" wrapText="1"/>
    </xf>
    <xf numFmtId="0" fontId="2" fillId="15" borderId="151" xfId="0" applyFont="1" applyFill="1" applyBorder="1" applyAlignment="1">
      <alignment horizontal="center" vertical="center" wrapText="1"/>
    </xf>
    <xf numFmtId="0" fontId="2" fillId="15" borderId="157" xfId="0" applyNumberFormat="1" applyFont="1" applyFill="1" applyBorder="1" applyAlignment="1">
      <alignment horizontal="center" vertical="center" wrapText="1"/>
    </xf>
    <xf numFmtId="0" fontId="35" fillId="3" borderId="130" xfId="0" applyNumberFormat="1" applyFont="1" applyFill="1" applyBorder="1" applyAlignment="1">
      <alignment horizontal="center" vertical="center" wrapText="1"/>
    </xf>
    <xf numFmtId="0" fontId="2" fillId="15" borderId="159" xfId="0" applyNumberFormat="1" applyFont="1" applyFill="1" applyBorder="1" applyAlignment="1">
      <alignment horizontal="center" vertical="center" wrapText="1"/>
    </xf>
    <xf numFmtId="0" fontId="2" fillId="15" borderId="160" xfId="0" applyNumberFormat="1" applyFont="1" applyFill="1" applyBorder="1" applyAlignment="1">
      <alignment horizontal="center" vertical="center" wrapText="1"/>
    </xf>
    <xf numFmtId="0" fontId="30" fillId="17" borderId="161" xfId="0" applyFont="1" applyFill="1" applyBorder="1" applyAlignment="1">
      <alignment horizontal="center" vertical="center" wrapText="1"/>
    </xf>
    <xf numFmtId="0" fontId="30" fillId="17" borderId="162" xfId="0" applyFont="1" applyFill="1" applyBorder="1" applyAlignment="1">
      <alignment horizontal="center" vertical="center" wrapText="1"/>
    </xf>
    <xf numFmtId="0" fontId="2" fillId="0" borderId="101" xfId="0" applyFont="1" applyFill="1" applyBorder="1" applyAlignment="1">
      <alignment horizontal="center" vertical="center" wrapText="1"/>
    </xf>
    <xf numFmtId="0" fontId="2" fillId="0" borderId="130" xfId="0" applyFont="1" applyFill="1" applyBorder="1" applyAlignment="1">
      <alignment horizontal="center" vertical="center" wrapText="1"/>
    </xf>
    <xf numFmtId="0" fontId="2" fillId="0" borderId="100" xfId="0" applyNumberFormat="1" applyFont="1" applyFill="1" applyBorder="1" applyAlignment="1">
      <alignment horizontal="center" vertical="center" wrapText="1"/>
    </xf>
    <xf numFmtId="0" fontId="2" fillId="0" borderId="152" xfId="0" applyNumberFormat="1" applyFont="1" applyFill="1" applyBorder="1" applyAlignment="1">
      <alignment horizontal="center" vertical="center" wrapText="1"/>
    </xf>
    <xf numFmtId="0" fontId="19" fillId="9" borderId="24" xfId="0" applyFont="1" applyFill="1" applyBorder="1" applyAlignment="1">
      <alignment horizontal="center" vertical="center" wrapText="1"/>
    </xf>
    <xf numFmtId="0" fontId="2" fillId="15" borderId="148" xfId="0" applyNumberFormat="1" applyFont="1" applyFill="1" applyBorder="1" applyAlignment="1">
      <alignment horizontal="center" vertical="center" wrapText="1"/>
    </xf>
    <xf numFmtId="0" fontId="40" fillId="0" borderId="0" xfId="0" applyNumberFormat="1" applyFont="1" applyFill="1" applyBorder="1" applyAlignment="1">
      <alignment horizontal="center" vertical="center" wrapText="1"/>
    </xf>
    <xf numFmtId="0" fontId="30" fillId="17" borderId="43" xfId="0" applyNumberFormat="1" applyFont="1" applyFill="1" applyBorder="1" applyAlignment="1">
      <alignment horizontal="center" vertical="center" wrapText="1"/>
    </xf>
    <xf numFmtId="0" fontId="2" fillId="0" borderId="133" xfId="0" applyFont="1" applyFill="1" applyBorder="1" applyAlignment="1">
      <alignment horizontal="center" vertical="center" wrapText="1"/>
    </xf>
    <xf numFmtId="0" fontId="2" fillId="0" borderId="151" xfId="0" applyFont="1" applyFill="1" applyBorder="1" applyAlignment="1">
      <alignment horizontal="center" vertical="center" wrapText="1"/>
    </xf>
    <xf numFmtId="0" fontId="30" fillId="17" borderId="161" xfId="0" applyFont="1" applyFill="1" applyBorder="1" applyAlignment="1">
      <alignment horizontal="left" vertical="center" wrapText="1"/>
    </xf>
    <xf numFmtId="0" fontId="30" fillId="17" borderId="162" xfId="0" applyFont="1" applyFill="1" applyBorder="1" applyAlignment="1">
      <alignment horizontal="left" vertical="center" wrapText="1"/>
    </xf>
    <xf numFmtId="0" fontId="30" fillId="17" borderId="1" xfId="0" applyFont="1" applyFill="1" applyBorder="1" applyAlignment="1">
      <alignment horizontal="left" vertical="center" wrapText="1"/>
    </xf>
    <xf numFmtId="0" fontId="9" fillId="18" borderId="133" xfId="0" applyNumberFormat="1" applyFont="1" applyFill="1" applyBorder="1" applyAlignment="1">
      <alignment horizontal="center" vertical="center" wrapText="1"/>
    </xf>
    <xf numFmtId="0" fontId="8" fillId="18" borderId="133" xfId="0" applyNumberFormat="1" applyFont="1" applyFill="1" applyBorder="1" applyAlignment="1">
      <alignment horizontal="center" vertical="center" wrapText="1"/>
    </xf>
    <xf numFmtId="0" fontId="35" fillId="3" borderId="136" xfId="0" applyNumberFormat="1" applyFont="1" applyFill="1" applyBorder="1" applyAlignment="1">
      <alignment horizontal="center" vertical="center" wrapText="1"/>
    </xf>
    <xf numFmtId="0" fontId="35" fillId="3" borderId="133" xfId="0" applyNumberFormat="1" applyFont="1" applyFill="1" applyBorder="1" applyAlignment="1">
      <alignment horizontal="center" vertical="center" wrapText="1"/>
    </xf>
    <xf numFmtId="0" fontId="4" fillId="3" borderId="142" xfId="0" applyNumberFormat="1" applyFont="1" applyFill="1" applyBorder="1" applyAlignment="1">
      <alignment horizontal="center" vertical="center" wrapText="1"/>
    </xf>
    <xf numFmtId="0" fontId="2" fillId="15" borderId="164" xfId="0" applyFont="1" applyFill="1" applyBorder="1" applyAlignment="1">
      <alignment horizontal="center" vertical="center" wrapText="1"/>
    </xf>
    <xf numFmtId="0" fontId="18" fillId="0" borderId="163" xfId="0" applyNumberFormat="1" applyFont="1" applyFill="1" applyBorder="1" applyAlignment="1">
      <alignment horizontal="left" vertical="center"/>
    </xf>
    <xf numFmtId="0" fontId="4" fillId="0" borderId="164" xfId="0" applyNumberFormat="1" applyFont="1" applyFill="1" applyBorder="1" applyAlignment="1">
      <alignment vertical="center"/>
    </xf>
    <xf numFmtId="0" fontId="2" fillId="0" borderId="164" xfId="0" applyFont="1" applyFill="1" applyBorder="1" applyAlignment="1">
      <alignment horizontal="left" vertical="center" wrapText="1"/>
    </xf>
    <xf numFmtId="0" fontId="2" fillId="15" borderId="164" xfId="0" applyNumberFormat="1" applyFont="1" applyFill="1" applyBorder="1" applyAlignment="1">
      <alignment horizontal="right" vertical="center" wrapText="1"/>
    </xf>
    <xf numFmtId="0" fontId="2" fillId="15" borderId="164" xfId="0" quotePrefix="1" applyNumberFormat="1" applyFont="1" applyFill="1" applyBorder="1" applyAlignment="1">
      <alignment horizontal="right" vertical="center" wrapText="1"/>
    </xf>
    <xf numFmtId="0" fontId="2" fillId="15" borderId="164" xfId="0" applyNumberFormat="1" applyFont="1" applyFill="1" applyBorder="1" applyAlignment="1">
      <alignment horizontal="center" vertical="center" wrapText="1"/>
    </xf>
    <xf numFmtId="0" fontId="15" fillId="0" borderId="151" xfId="0" applyNumberFormat="1" applyFont="1" applyFill="1" applyBorder="1" applyAlignment="1">
      <alignment horizontal="center" vertical="center" wrapText="1"/>
    </xf>
    <xf numFmtId="0" fontId="18" fillId="0" borderId="151" xfId="0" applyNumberFormat="1" applyFont="1" applyFill="1" applyBorder="1" applyAlignment="1">
      <alignment horizontal="center" vertical="center" wrapText="1"/>
    </xf>
    <xf numFmtId="0" fontId="2" fillId="15" borderId="148" xfId="0" applyFont="1" applyFill="1" applyBorder="1" applyAlignment="1">
      <alignment horizontal="center" vertical="center" wrapText="1"/>
    </xf>
    <xf numFmtId="0" fontId="2" fillId="15" borderId="163" xfId="0" applyNumberFormat="1" applyFont="1" applyFill="1" applyBorder="1" applyAlignment="1">
      <alignment horizontal="center" vertical="center" wrapText="1"/>
    </xf>
    <xf numFmtId="0" fontId="18" fillId="0" borderId="128" xfId="0" applyNumberFormat="1" applyFont="1" applyFill="1" applyBorder="1" applyAlignment="1">
      <alignment horizontal="center" vertical="center" wrapText="1"/>
    </xf>
    <xf numFmtId="0" fontId="2" fillId="15" borderId="126" xfId="0" applyNumberFormat="1" applyFont="1" applyFill="1" applyBorder="1" applyAlignment="1">
      <alignment vertical="center" wrapText="1"/>
    </xf>
    <xf numFmtId="0" fontId="2" fillId="15" borderId="127" xfId="0" applyNumberFormat="1" applyFont="1" applyFill="1" applyBorder="1" applyAlignment="1">
      <alignment vertical="center" wrapText="1"/>
    </xf>
    <xf numFmtId="0" fontId="10" fillId="6" borderId="60" xfId="0" applyNumberFormat="1" applyFont="1" applyFill="1" applyBorder="1" applyAlignment="1">
      <alignment horizontal="center" vertical="center" wrapText="1"/>
    </xf>
    <xf numFmtId="0" fontId="30" fillId="17" borderId="59" xfId="0" applyFont="1" applyFill="1" applyBorder="1" applyAlignment="1">
      <alignment horizontal="center" vertical="center" wrapText="1"/>
    </xf>
    <xf numFmtId="0" fontId="35" fillId="3" borderId="151" xfId="0" applyFont="1" applyFill="1" applyBorder="1" applyAlignment="1">
      <alignment horizontal="center" vertical="center" wrapText="1"/>
    </xf>
    <xf numFmtId="0" fontId="8" fillId="0" borderId="128" xfId="0" applyNumberFormat="1" applyFont="1" applyFill="1" applyBorder="1" applyAlignment="1">
      <alignment horizontal="center" vertical="center" wrapText="1"/>
    </xf>
    <xf numFmtId="0" fontId="4" fillId="0" borderId="45" xfId="0" applyFont="1" applyFill="1" applyBorder="1" applyAlignment="1">
      <alignment horizontal="center" vertical="center" wrapText="1"/>
    </xf>
    <xf numFmtId="165" fontId="35" fillId="3" borderId="148" xfId="0" applyNumberFormat="1" applyFont="1" applyFill="1" applyBorder="1" applyAlignment="1">
      <alignment horizontal="center" vertical="center" wrapText="1"/>
    </xf>
    <xf numFmtId="0" fontId="19" fillId="9" borderId="24" xfId="0" applyFont="1" applyFill="1" applyBorder="1" applyAlignment="1">
      <alignment horizontal="center" vertical="center" wrapText="1"/>
    </xf>
    <xf numFmtId="0" fontId="4" fillId="10" borderId="51" xfId="0" applyFont="1" applyFill="1" applyBorder="1" applyAlignment="1">
      <alignment horizontal="center" vertical="center" wrapText="1"/>
    </xf>
    <xf numFmtId="0" fontId="19" fillId="9" borderId="35" xfId="0" applyFont="1" applyFill="1" applyBorder="1" applyAlignment="1">
      <alignment horizontal="center" vertical="center" wrapText="1"/>
    </xf>
    <xf numFmtId="165" fontId="8" fillId="18" borderId="71" xfId="0" applyNumberFormat="1" applyFont="1" applyFill="1" applyBorder="1" applyAlignment="1">
      <alignment horizontal="center" vertical="center" wrapText="1"/>
    </xf>
    <xf numFmtId="165" fontId="8" fillId="16" borderId="71" xfId="0" applyNumberFormat="1" applyFont="1" applyFill="1" applyBorder="1" applyAlignment="1">
      <alignment horizontal="center" vertical="center" wrapText="1"/>
    </xf>
    <xf numFmtId="0" fontId="41" fillId="15" borderId="39" xfId="0" applyNumberFormat="1" applyFont="1" applyFill="1" applyBorder="1" applyAlignment="1">
      <alignment horizontal="center" vertical="center" wrapText="1"/>
    </xf>
    <xf numFmtId="0" fontId="41" fillId="0" borderId="133" xfId="0" applyFont="1" applyFill="1" applyBorder="1" applyAlignment="1">
      <alignment horizontal="center" vertical="center" wrapText="1"/>
    </xf>
    <xf numFmtId="0" fontId="41" fillId="0" borderId="151" xfId="0" applyFont="1" applyFill="1" applyBorder="1" applyAlignment="1">
      <alignment horizontal="center" vertical="center" wrapText="1"/>
    </xf>
    <xf numFmtId="0" fontId="41" fillId="0" borderId="64" xfId="0" applyFont="1" applyFill="1" applyBorder="1" applyAlignment="1">
      <alignment horizontal="center" vertical="center" wrapText="1"/>
    </xf>
    <xf numFmtId="0" fontId="41" fillId="0" borderId="65" xfId="0" applyFont="1" applyFill="1" applyBorder="1" applyAlignment="1">
      <alignment horizontal="center" vertical="center" wrapText="1"/>
    </xf>
    <xf numFmtId="0" fontId="41" fillId="0" borderId="50" xfId="0" applyFont="1" applyFill="1" applyBorder="1" applyAlignment="1">
      <alignment horizontal="center" vertical="center" wrapText="1"/>
    </xf>
    <xf numFmtId="165" fontId="15" fillId="0" borderId="118" xfId="0" applyNumberFormat="1" applyFont="1" applyFill="1" applyBorder="1" applyAlignment="1">
      <alignment horizontal="center" vertical="center" wrapText="1"/>
    </xf>
    <xf numFmtId="0" fontId="15" fillId="0" borderId="85" xfId="0" applyNumberFormat="1" applyFont="1" applyFill="1" applyBorder="1" applyAlignment="1">
      <alignment horizontal="center" vertical="center" wrapText="1"/>
    </xf>
    <xf numFmtId="0" fontId="15" fillId="0" borderId="101" xfId="0" applyNumberFormat="1" applyFont="1" applyFill="1" applyBorder="1" applyAlignment="1">
      <alignment horizontal="center" vertical="center" wrapText="1"/>
    </xf>
    <xf numFmtId="0" fontId="41" fillId="0" borderId="35" xfId="0" applyFont="1" applyFill="1" applyBorder="1" applyAlignment="1">
      <alignment horizontal="center" vertical="center" wrapText="1"/>
    </xf>
    <xf numFmtId="0" fontId="41" fillId="0" borderId="86" xfId="0" applyFont="1" applyFill="1" applyBorder="1" applyAlignment="1">
      <alignment horizontal="center" vertical="center" wrapText="1"/>
    </xf>
    <xf numFmtId="0" fontId="41" fillId="0" borderId="106" xfId="0" applyFont="1" applyFill="1" applyBorder="1" applyAlignment="1">
      <alignment horizontal="center" vertical="center" wrapText="1"/>
    </xf>
    <xf numFmtId="0" fontId="41" fillId="0" borderId="103" xfId="0" applyFont="1" applyFill="1" applyBorder="1" applyAlignment="1">
      <alignment horizontal="center" vertical="center" wrapText="1"/>
    </xf>
    <xf numFmtId="0" fontId="41" fillId="0" borderId="0" xfId="0" applyFont="1" applyFill="1" applyBorder="1" applyAlignment="1">
      <alignment horizontal="center" vertical="center" wrapText="1"/>
    </xf>
    <xf numFmtId="0" fontId="41" fillId="0" borderId="104" xfId="0" applyFont="1" applyFill="1" applyBorder="1" applyAlignment="1">
      <alignment horizontal="center" vertical="center" wrapText="1"/>
    </xf>
    <xf numFmtId="0" fontId="41" fillId="0" borderId="99" xfId="0" applyFont="1" applyFill="1" applyBorder="1" applyAlignment="1">
      <alignment horizontal="center" vertical="center" wrapText="1"/>
    </xf>
    <xf numFmtId="0" fontId="41" fillId="0" borderId="63" xfId="0" applyFont="1" applyFill="1" applyBorder="1" applyAlignment="1">
      <alignment horizontal="center" vertical="center" wrapText="1"/>
    </xf>
    <xf numFmtId="0" fontId="41" fillId="0" borderId="66" xfId="0" applyFont="1" applyFill="1" applyBorder="1" applyAlignment="1">
      <alignment horizontal="center" vertical="center" wrapText="1"/>
    </xf>
    <xf numFmtId="0" fontId="41" fillId="0" borderId="85" xfId="0" applyFont="1" applyFill="1" applyBorder="1" applyAlignment="1">
      <alignment horizontal="center" vertical="center" wrapText="1"/>
    </xf>
    <xf numFmtId="0" fontId="41" fillId="0" borderId="155" xfId="0" applyFont="1" applyFill="1" applyBorder="1" applyAlignment="1">
      <alignment horizontal="center" vertical="center" wrapText="1"/>
    </xf>
    <xf numFmtId="0" fontId="41" fillId="0" borderId="156" xfId="0" applyFont="1" applyFill="1" applyBorder="1" applyAlignment="1">
      <alignment horizontal="center" vertical="center" wrapText="1"/>
    </xf>
    <xf numFmtId="165" fontId="15" fillId="0" borderId="45" xfId="0" applyNumberFormat="1" applyFont="1" applyFill="1" applyBorder="1" applyAlignment="1">
      <alignment horizontal="center" vertical="center" wrapText="1"/>
    </xf>
    <xf numFmtId="165" fontId="15" fillId="0" borderId="102" xfId="0" applyNumberFormat="1" applyFont="1" applyFill="1" applyBorder="1" applyAlignment="1">
      <alignment horizontal="center" vertical="center" wrapText="1"/>
    </xf>
    <xf numFmtId="165" fontId="15" fillId="0" borderId="90" xfId="0" applyNumberFormat="1" applyFont="1" applyFill="1" applyBorder="1" applyAlignment="1">
      <alignment horizontal="center" vertical="center" wrapText="1"/>
    </xf>
    <xf numFmtId="165" fontId="15" fillId="0" borderId="124" xfId="0" applyNumberFormat="1" applyFont="1" applyFill="1" applyBorder="1" applyAlignment="1">
      <alignment horizontal="center" vertical="center" wrapText="1"/>
    </xf>
    <xf numFmtId="0" fontId="15" fillId="0" borderId="85" xfId="0" applyFont="1" applyFill="1" applyBorder="1" applyAlignment="1">
      <alignment horizontal="center" vertical="center" wrapText="1"/>
    </xf>
    <xf numFmtId="0" fontId="15" fillId="0" borderId="101" xfId="0" applyFont="1" applyFill="1" applyBorder="1" applyAlignment="1">
      <alignment horizontal="center" vertical="center" wrapText="1"/>
    </xf>
    <xf numFmtId="165" fontId="41" fillId="0" borderId="118" xfId="0" applyNumberFormat="1" applyFont="1" applyFill="1" applyBorder="1" applyAlignment="1">
      <alignment horizontal="center" vertical="center" wrapText="1"/>
    </xf>
    <xf numFmtId="0" fontId="15" fillId="0" borderId="130" xfId="0" applyFont="1" applyFill="1" applyBorder="1" applyAlignment="1">
      <alignment horizontal="center" vertical="center" wrapText="1"/>
    </xf>
    <xf numFmtId="0" fontId="15" fillId="0" borderId="0" xfId="0" applyNumberFormat="1" applyFont="1" applyFill="1" applyBorder="1" applyAlignment="1">
      <alignment horizontal="center" vertical="center" wrapText="1"/>
    </xf>
    <xf numFmtId="0" fontId="41" fillId="0" borderId="130" xfId="0" applyFont="1" applyFill="1" applyBorder="1" applyAlignment="1">
      <alignment horizontal="center" vertical="center" wrapText="1"/>
    </xf>
    <xf numFmtId="165" fontId="41" fillId="0" borderId="125" xfId="0" applyNumberFormat="1" applyFont="1" applyFill="1" applyBorder="1" applyAlignment="1">
      <alignment horizontal="center" vertical="center" wrapText="1"/>
    </xf>
    <xf numFmtId="165" fontId="15" fillId="0" borderId="35" xfId="0" applyNumberFormat="1" applyFont="1" applyFill="1" applyBorder="1" applyAlignment="1">
      <alignment horizontal="center" vertical="center" wrapText="1"/>
    </xf>
    <xf numFmtId="165" fontId="15" fillId="0" borderId="103" xfId="0" applyNumberFormat="1" applyFont="1" applyFill="1" applyBorder="1" applyAlignment="1">
      <alignment horizontal="center" vertical="center" wrapText="1"/>
    </xf>
    <xf numFmtId="165" fontId="41" fillId="0" borderId="99" xfId="0" applyNumberFormat="1" applyFont="1" applyFill="1" applyBorder="1" applyAlignment="1">
      <alignment horizontal="center" vertical="center" wrapText="1"/>
    </xf>
    <xf numFmtId="165" fontId="15" fillId="0" borderId="125" xfId="0" applyNumberFormat="1" applyFont="1" applyFill="1" applyBorder="1" applyAlignment="1">
      <alignment horizontal="center" vertical="center" wrapText="1"/>
    </xf>
    <xf numFmtId="0" fontId="41" fillId="0" borderId="24" xfId="0" applyFont="1" applyFill="1" applyBorder="1" applyAlignment="1">
      <alignment horizontal="center" vertical="center" wrapText="1"/>
    </xf>
    <xf numFmtId="0" fontId="41" fillId="0" borderId="13" xfId="0" applyFont="1" applyFill="1" applyBorder="1" applyAlignment="1">
      <alignment horizontal="center" vertical="center" wrapText="1"/>
    </xf>
    <xf numFmtId="0" fontId="15" fillId="0" borderId="86" xfId="0" applyNumberFormat="1" applyFont="1" applyFill="1" applyBorder="1" applyAlignment="1">
      <alignment horizontal="center" vertical="center" wrapText="1"/>
    </xf>
    <xf numFmtId="0" fontId="15" fillId="0" borderId="63" xfId="0" applyNumberFormat="1" applyFont="1" applyFill="1" applyBorder="1" applyAlignment="1">
      <alignment horizontal="center" vertical="center" wrapText="1"/>
    </xf>
    <xf numFmtId="165" fontId="41" fillId="0" borderId="90" xfId="0" applyNumberFormat="1" applyFont="1" applyFill="1" applyBorder="1" applyAlignment="1">
      <alignment horizontal="center" vertical="center" wrapText="1"/>
    </xf>
    <xf numFmtId="0" fontId="41" fillId="0" borderId="101" xfId="0" applyFont="1" applyFill="1" applyBorder="1" applyAlignment="1">
      <alignment horizontal="center" vertical="center" wrapText="1"/>
    </xf>
    <xf numFmtId="0" fontId="15" fillId="0" borderId="45" xfId="0" applyNumberFormat="1" applyFont="1" applyFill="1" applyBorder="1" applyAlignment="1">
      <alignment horizontal="center" vertical="center" wrapText="1"/>
    </xf>
    <xf numFmtId="0" fontId="41" fillId="0" borderId="9" xfId="0" applyFont="1" applyFill="1" applyBorder="1" applyAlignment="1">
      <alignment horizontal="center" vertical="center" wrapText="1"/>
    </xf>
    <xf numFmtId="0" fontId="15" fillId="0" borderId="102" xfId="0" applyNumberFormat="1" applyFont="1" applyFill="1" applyBorder="1" applyAlignment="1">
      <alignment horizontal="center" vertical="center" wrapText="1"/>
    </xf>
    <xf numFmtId="0" fontId="15" fillId="0" borderId="155" xfId="0" applyNumberFormat="1" applyFont="1" applyFill="1" applyBorder="1" applyAlignment="1">
      <alignment horizontal="center" vertical="center" wrapText="1"/>
    </xf>
    <xf numFmtId="0" fontId="15" fillId="0" borderId="87" xfId="0" applyNumberFormat="1" applyFont="1" applyFill="1" applyBorder="1" applyAlignment="1">
      <alignment horizontal="center" vertical="center" wrapText="1"/>
    </xf>
    <xf numFmtId="0" fontId="15" fillId="0" borderId="99" xfId="0" applyNumberFormat="1" applyFont="1" applyFill="1" applyBorder="1" applyAlignment="1">
      <alignment horizontal="center" vertical="center" wrapText="1"/>
    </xf>
    <xf numFmtId="0" fontId="15" fillId="0" borderId="135" xfId="0" applyNumberFormat="1" applyFont="1" applyFill="1" applyBorder="1" applyAlignment="1">
      <alignment horizontal="center" vertical="center" wrapText="1"/>
    </xf>
    <xf numFmtId="0" fontId="15" fillId="0" borderId="90" xfId="0" applyNumberFormat="1" applyFont="1" applyFill="1" applyBorder="1" applyAlignment="1">
      <alignment horizontal="center" vertical="center" wrapText="1"/>
    </xf>
    <xf numFmtId="165" fontId="15" fillId="0" borderId="66" xfId="0" applyNumberFormat="1" applyFont="1" applyFill="1" applyBorder="1" applyAlignment="1">
      <alignment horizontal="center" vertical="center" wrapText="1"/>
    </xf>
    <xf numFmtId="0" fontId="15" fillId="0" borderId="103" xfId="0" applyNumberFormat="1" applyFont="1" applyFill="1" applyBorder="1" applyAlignment="1">
      <alignment horizontal="center" vertical="center" wrapText="1"/>
    </xf>
    <xf numFmtId="0" fontId="15" fillId="0" borderId="35" xfId="0" applyNumberFormat="1" applyFont="1" applyFill="1" applyBorder="1" applyAlignment="1">
      <alignment horizontal="center" vertical="center" wrapText="1"/>
    </xf>
    <xf numFmtId="0" fontId="4" fillId="0" borderId="0" xfId="0" applyNumberFormat="1" applyFont="1" applyFill="1" applyBorder="1" applyAlignment="1">
      <alignment vertical="center" wrapText="1"/>
    </xf>
    <xf numFmtId="0" fontId="4" fillId="3" borderId="38" xfId="0" applyNumberFormat="1" applyFont="1" applyFill="1" applyBorder="1" applyAlignment="1">
      <alignment vertical="center" wrapText="1"/>
    </xf>
    <xf numFmtId="0" fontId="4" fillId="15" borderId="110" xfId="0" applyNumberFormat="1" applyFont="1" applyFill="1" applyBorder="1" applyAlignment="1">
      <alignment horizontal="center" vertical="center" wrapText="1"/>
    </xf>
    <xf numFmtId="0" fontId="4" fillId="0" borderId="102" xfId="0" applyNumberFormat="1" applyFont="1" applyFill="1" applyBorder="1" applyAlignment="1">
      <alignment horizontal="center" vertical="center" wrapText="1"/>
    </xf>
    <xf numFmtId="0" fontId="4" fillId="0" borderId="90" xfId="0" applyNumberFormat="1" applyFont="1" applyFill="1" applyBorder="1" applyAlignment="1">
      <alignment horizontal="center" vertical="center" wrapText="1"/>
    </xf>
    <xf numFmtId="0" fontId="4" fillId="0" borderId="45" xfId="0" applyNumberFormat="1" applyFont="1" applyFill="1" applyBorder="1" applyAlignment="1">
      <alignment horizontal="center" vertical="center" wrapText="1"/>
    </xf>
    <xf numFmtId="0" fontId="4" fillId="3" borderId="40" xfId="3" applyNumberFormat="1" applyFont="1" applyFill="1" applyBorder="1" applyAlignment="1" applyProtection="1">
      <alignment horizontal="center" vertical="center" wrapText="1"/>
      <protection locked="0"/>
    </xf>
    <xf numFmtId="0" fontId="0" fillId="3" borderId="73" xfId="0" applyFont="1" applyFill="1" applyBorder="1" applyAlignment="1">
      <alignment vertical="center" wrapText="1"/>
    </xf>
    <xf numFmtId="0" fontId="0" fillId="3" borderId="74" xfId="0" applyFont="1" applyFill="1" applyBorder="1" applyAlignment="1">
      <alignment vertical="center" wrapText="1"/>
    </xf>
    <xf numFmtId="0" fontId="0" fillId="3" borderId="75" xfId="0" applyFont="1" applyFill="1" applyBorder="1" applyAlignment="1">
      <alignment vertical="center" wrapText="1"/>
    </xf>
    <xf numFmtId="0" fontId="0" fillId="3" borderId="99" xfId="0" applyFont="1" applyFill="1" applyBorder="1" applyAlignment="1">
      <alignment vertical="center" wrapText="1"/>
    </xf>
    <xf numFmtId="0" fontId="0" fillId="3" borderId="63" xfId="0" applyFont="1" applyFill="1" applyBorder="1" applyAlignment="1">
      <alignment vertical="center" wrapText="1"/>
    </xf>
    <xf numFmtId="0" fontId="0" fillId="3" borderId="66" xfId="0" applyFont="1" applyFill="1" applyBorder="1" applyAlignment="1">
      <alignment vertical="center" wrapText="1"/>
    </xf>
    <xf numFmtId="0" fontId="0" fillId="3" borderId="24" xfId="0" applyFont="1" applyFill="1" applyBorder="1" applyAlignment="1">
      <alignment vertical="center" wrapText="1"/>
    </xf>
    <xf numFmtId="0" fontId="0" fillId="3" borderId="9" xfId="0" applyFont="1" applyFill="1" applyBorder="1" applyAlignment="1">
      <alignment vertical="center" wrapText="1"/>
    </xf>
    <xf numFmtId="0" fontId="0" fillId="3" borderId="13" xfId="0" applyFont="1" applyFill="1" applyBorder="1" applyAlignment="1">
      <alignment vertical="center" wrapText="1"/>
    </xf>
    <xf numFmtId="0" fontId="0" fillId="18" borderId="24" xfId="0" applyNumberFormat="1" applyFont="1" applyFill="1" applyBorder="1" applyAlignment="1">
      <alignment vertical="center" wrapText="1"/>
    </xf>
    <xf numFmtId="0" fontId="0" fillId="18" borderId="9" xfId="0" applyNumberFormat="1" applyFont="1" applyFill="1" applyBorder="1" applyAlignment="1">
      <alignment vertical="center" wrapText="1"/>
    </xf>
    <xf numFmtId="0" fontId="0" fillId="18" borderId="13" xfId="0" applyNumberFormat="1" applyFont="1" applyFill="1" applyBorder="1" applyAlignment="1">
      <alignment vertical="center" wrapText="1"/>
    </xf>
    <xf numFmtId="0" fontId="2" fillId="9" borderId="35" xfId="0" applyNumberFormat="1" applyFont="1" applyFill="1" applyBorder="1" applyAlignment="1">
      <alignment vertical="center" wrapText="1"/>
    </xf>
    <xf numFmtId="0" fontId="2" fillId="9" borderId="86" xfId="0" applyNumberFormat="1" applyFont="1" applyFill="1" applyBorder="1" applyAlignment="1">
      <alignment vertical="center" wrapText="1"/>
    </xf>
    <xf numFmtId="0" fontId="2" fillId="9" borderId="106" xfId="0" applyNumberFormat="1" applyFont="1" applyFill="1" applyBorder="1" applyAlignment="1">
      <alignment vertical="center" wrapText="1"/>
    </xf>
    <xf numFmtId="0" fontId="2" fillId="9" borderId="24" xfId="0" applyNumberFormat="1" applyFont="1" applyFill="1" applyBorder="1" applyAlignment="1">
      <alignment vertical="center" wrapText="1"/>
    </xf>
    <xf numFmtId="0" fontId="2" fillId="9" borderId="9" xfId="0" applyNumberFormat="1" applyFont="1" applyFill="1" applyBorder="1" applyAlignment="1">
      <alignment vertical="center" wrapText="1"/>
    </xf>
    <xf numFmtId="0" fontId="2" fillId="9" borderId="13" xfId="0" applyNumberFormat="1" applyFont="1" applyFill="1" applyBorder="1" applyAlignment="1">
      <alignment vertical="center" wrapText="1"/>
    </xf>
    <xf numFmtId="0" fontId="2" fillId="9" borderId="99" xfId="0" applyNumberFormat="1" applyFont="1" applyFill="1" applyBorder="1" applyAlignment="1">
      <alignment vertical="center" wrapText="1"/>
    </xf>
    <xf numFmtId="0" fontId="2" fillId="9" borderId="63" xfId="0" applyNumberFormat="1" applyFont="1" applyFill="1" applyBorder="1" applyAlignment="1">
      <alignment vertical="center" wrapText="1"/>
    </xf>
    <xf numFmtId="0" fontId="2" fillId="9" borderId="66" xfId="0" applyNumberFormat="1" applyFont="1" applyFill="1" applyBorder="1" applyAlignment="1">
      <alignment vertical="center" wrapText="1"/>
    </xf>
    <xf numFmtId="0" fontId="24" fillId="16" borderId="73" xfId="0" applyNumberFormat="1" applyFont="1" applyFill="1" applyBorder="1" applyAlignment="1">
      <alignment vertical="center" wrapText="1"/>
    </xf>
    <xf numFmtId="0" fontId="24" fillId="16" borderId="74" xfId="0" applyNumberFormat="1" applyFont="1" applyFill="1" applyBorder="1" applyAlignment="1">
      <alignment vertical="center" wrapText="1"/>
    </xf>
    <xf numFmtId="0" fontId="24" fillId="16" borderId="75" xfId="0" applyNumberFormat="1" applyFont="1" applyFill="1" applyBorder="1" applyAlignment="1">
      <alignment vertical="center" wrapText="1"/>
    </xf>
    <xf numFmtId="0" fontId="2" fillId="9" borderId="103" xfId="0" applyNumberFormat="1" applyFont="1" applyFill="1" applyBorder="1" applyAlignment="1">
      <alignment vertical="center" wrapText="1"/>
    </xf>
    <xf numFmtId="0" fontId="2" fillId="9" borderId="0" xfId="0" applyNumberFormat="1" applyFont="1" applyFill="1" applyBorder="1" applyAlignment="1">
      <alignment vertical="center" wrapText="1"/>
    </xf>
    <xf numFmtId="0" fontId="2" fillId="9" borderId="104" xfId="0" applyNumberFormat="1" applyFont="1" applyFill="1" applyBorder="1" applyAlignment="1">
      <alignment vertical="center" wrapText="1"/>
    </xf>
    <xf numFmtId="165" fontId="39" fillId="0" borderId="124" xfId="0" applyNumberFormat="1" applyFont="1" applyFill="1" applyBorder="1" applyAlignment="1">
      <alignment horizontal="center" vertical="center" wrapText="1"/>
    </xf>
    <xf numFmtId="165" fontId="37" fillId="0" borderId="118" xfId="0" applyNumberFormat="1" applyFont="1" applyFill="1" applyBorder="1" applyAlignment="1">
      <alignment horizontal="center" vertical="center" wrapText="1"/>
    </xf>
    <xf numFmtId="165" fontId="37" fillId="0" borderId="125" xfId="0" applyNumberFormat="1" applyFont="1" applyFill="1" applyBorder="1" applyAlignment="1">
      <alignment horizontal="center" vertical="center" wrapText="1"/>
    </xf>
    <xf numFmtId="165" fontId="37" fillId="0" borderId="99" xfId="0" applyNumberFormat="1" applyFont="1" applyFill="1" applyBorder="1" applyAlignment="1">
      <alignment horizontal="center" vertical="center" wrapText="1"/>
    </xf>
    <xf numFmtId="165" fontId="37" fillId="0" borderId="90" xfId="0" applyNumberFormat="1" applyFont="1" applyFill="1" applyBorder="1" applyAlignment="1">
      <alignment horizontal="center" vertical="center" wrapText="1"/>
    </xf>
    <xf numFmtId="165" fontId="38" fillId="0" borderId="125" xfId="0" applyNumberFormat="1" applyFont="1" applyFill="1" applyBorder="1" applyAlignment="1">
      <alignment horizontal="center" vertical="center" wrapText="1"/>
    </xf>
    <xf numFmtId="167" fontId="15" fillId="0" borderId="148" xfId="0" applyNumberFormat="1" applyFont="1" applyFill="1" applyBorder="1" applyAlignment="1">
      <alignment horizontal="center" vertical="center" wrapText="1"/>
    </xf>
    <xf numFmtId="0" fontId="37" fillId="0" borderId="64" xfId="0" applyFont="1" applyFill="1" applyBorder="1" applyAlignment="1">
      <alignment horizontal="center" vertical="center" wrapText="1"/>
    </xf>
    <xf numFmtId="0" fontId="37" fillId="0" borderId="50" xfId="0" applyFont="1" applyFill="1" applyBorder="1" applyAlignment="1">
      <alignment horizontal="center" vertical="center" wrapText="1"/>
    </xf>
    <xf numFmtId="0" fontId="31" fillId="17" borderId="3" xfId="0" applyNumberFormat="1" applyFont="1" applyFill="1" applyBorder="1" applyAlignment="1">
      <alignment horizontal="center" vertical="center" wrapText="1"/>
    </xf>
    <xf numFmtId="0" fontId="26" fillId="16" borderId="90" xfId="0" applyNumberFormat="1" applyFont="1" applyFill="1" applyBorder="1" applyAlignment="1">
      <alignment horizontal="center" vertical="center" wrapText="1"/>
    </xf>
    <xf numFmtId="0" fontId="9" fillId="18" borderId="39" xfId="0" applyNumberFormat="1" applyFont="1" applyFill="1" applyBorder="1" applyAlignment="1">
      <alignment horizontal="center" vertical="center" wrapText="1"/>
    </xf>
    <xf numFmtId="0" fontId="9" fillId="18" borderId="90" xfId="0" applyNumberFormat="1" applyFont="1" applyFill="1" applyBorder="1" applyAlignment="1">
      <alignment horizontal="center" vertical="center" wrapText="1"/>
    </xf>
    <xf numFmtId="0" fontId="29" fillId="17" borderId="1" xfId="0" applyFont="1" applyFill="1" applyBorder="1" applyAlignment="1">
      <alignment vertical="center" wrapText="1"/>
    </xf>
    <xf numFmtId="0" fontId="29" fillId="17" borderId="44" xfId="0" applyFont="1" applyFill="1" applyBorder="1" applyAlignment="1">
      <alignment vertical="center" wrapText="1"/>
    </xf>
    <xf numFmtId="0" fontId="29" fillId="17" borderId="2" xfId="0" applyFont="1" applyFill="1" applyBorder="1" applyAlignment="1">
      <alignment vertical="center" wrapText="1"/>
    </xf>
    <xf numFmtId="0" fontId="4" fillId="10" borderId="28" xfId="0" applyFont="1" applyFill="1" applyBorder="1" applyAlignment="1">
      <alignment horizontal="center" vertical="center" wrapText="1"/>
    </xf>
    <xf numFmtId="0" fontId="4" fillId="10" borderId="58" xfId="0" applyFont="1" applyFill="1" applyBorder="1" applyAlignment="1">
      <alignment vertical="center" wrapText="1"/>
    </xf>
    <xf numFmtId="0" fontId="4" fillId="10" borderId="105" xfId="0" applyFont="1" applyFill="1" applyBorder="1" applyAlignment="1">
      <alignment vertical="center" wrapText="1"/>
    </xf>
    <xf numFmtId="0" fontId="4" fillId="10" borderId="143" xfId="0" applyFont="1" applyFill="1" applyBorder="1" applyAlignment="1">
      <alignment vertical="center" wrapText="1"/>
    </xf>
    <xf numFmtId="0" fontId="4" fillId="10" borderId="145" xfId="0" applyFont="1" applyFill="1" applyBorder="1" applyAlignment="1">
      <alignment vertical="center" wrapText="1"/>
    </xf>
    <xf numFmtId="0" fontId="4" fillId="0" borderId="155" xfId="0" applyFont="1" applyFill="1" applyBorder="1" applyAlignment="1">
      <alignment horizontal="center" vertical="center" wrapText="1"/>
    </xf>
    <xf numFmtId="0" fontId="4" fillId="0" borderId="156" xfId="0" applyFont="1" applyFill="1" applyBorder="1" applyAlignment="1">
      <alignment horizontal="center" vertical="center" wrapText="1"/>
    </xf>
    <xf numFmtId="0" fontId="41" fillId="0" borderId="152" xfId="0" applyFont="1" applyFill="1" applyBorder="1" applyAlignment="1">
      <alignment horizontal="center" vertical="center" wrapText="1"/>
    </xf>
    <xf numFmtId="0" fontId="41" fillId="0" borderId="136" xfId="0" applyFont="1" applyFill="1" applyBorder="1" applyAlignment="1">
      <alignment horizontal="center" vertical="center" wrapText="1"/>
    </xf>
    <xf numFmtId="0" fontId="15" fillId="0" borderId="86" xfId="0" applyFont="1" applyFill="1" applyBorder="1" applyAlignment="1">
      <alignment horizontal="center" vertical="center" wrapText="1"/>
    </xf>
    <xf numFmtId="0" fontId="15" fillId="0" borderId="0" xfId="0" applyFont="1" applyFill="1" applyBorder="1" applyAlignment="1">
      <alignment horizontal="center" vertical="center" wrapText="1"/>
    </xf>
    <xf numFmtId="165" fontId="38" fillId="0" borderId="102" xfId="0" applyNumberFormat="1" applyFont="1" applyFill="1" applyBorder="1" applyAlignment="1">
      <alignment horizontal="center" vertical="center" wrapText="1"/>
    </xf>
    <xf numFmtId="0" fontId="19" fillId="9" borderId="24" xfId="0" applyFont="1" applyFill="1" applyBorder="1" applyAlignment="1">
      <alignment horizontal="center" vertical="center" wrapText="1"/>
    </xf>
    <xf numFmtId="0" fontId="19" fillId="9" borderId="35" xfId="0" applyFont="1" applyFill="1" applyBorder="1" applyAlignment="1">
      <alignment horizontal="center" vertical="center" wrapText="1"/>
    </xf>
    <xf numFmtId="0" fontId="41" fillId="0" borderId="165" xfId="0" applyFont="1" applyFill="1" applyBorder="1" applyAlignment="1">
      <alignment horizontal="center" vertical="center" wrapText="1"/>
    </xf>
    <xf numFmtId="0" fontId="41" fillId="0" borderId="166" xfId="0" applyFont="1" applyFill="1" applyBorder="1" applyAlignment="1">
      <alignment horizontal="center" vertical="center" wrapText="1"/>
    </xf>
    <xf numFmtId="0" fontId="41" fillId="0" borderId="167" xfId="0" applyFont="1" applyFill="1" applyBorder="1" applyAlignment="1">
      <alignment horizontal="center" vertical="center" wrapText="1"/>
    </xf>
    <xf numFmtId="0" fontId="30" fillId="17" borderId="57" xfId="0" applyFont="1" applyFill="1" applyBorder="1" applyAlignment="1">
      <alignment horizontal="center" vertical="center" wrapText="1"/>
    </xf>
    <xf numFmtId="0" fontId="30" fillId="17" borderId="119" xfId="0" applyFont="1" applyFill="1" applyBorder="1" applyAlignment="1">
      <alignment horizontal="center" vertical="center" wrapText="1"/>
    </xf>
    <xf numFmtId="0" fontId="35" fillId="3" borderId="167" xfId="0" applyFont="1" applyFill="1" applyBorder="1" applyAlignment="1">
      <alignment horizontal="center" vertical="center" wrapText="1"/>
    </xf>
    <xf numFmtId="0" fontId="35" fillId="3" borderId="130" xfId="0" applyNumberFormat="1" applyFont="1" applyFill="1" applyBorder="1" applyAlignment="1">
      <alignment vertical="center" wrapText="1"/>
    </xf>
    <xf numFmtId="0" fontId="41" fillId="0" borderId="168" xfId="0" applyFont="1" applyFill="1" applyBorder="1" applyAlignment="1">
      <alignment horizontal="center" vertical="center" wrapText="1"/>
    </xf>
    <xf numFmtId="165" fontId="15" fillId="0" borderId="156" xfId="0" applyNumberFormat="1" applyFont="1" applyFill="1" applyBorder="1" applyAlignment="1">
      <alignment horizontal="center" vertical="center" wrapText="1"/>
    </xf>
    <xf numFmtId="0" fontId="4" fillId="11" borderId="58" xfId="0" applyFont="1" applyFill="1" applyBorder="1" applyAlignment="1">
      <alignment vertical="center" wrapText="1"/>
    </xf>
    <xf numFmtId="0" fontId="4" fillId="11" borderId="143" xfId="0" applyFont="1" applyFill="1" applyBorder="1" applyAlignment="1">
      <alignment vertical="center" wrapText="1"/>
    </xf>
    <xf numFmtId="0" fontId="4" fillId="11" borderId="73" xfId="0" applyFont="1" applyFill="1" applyBorder="1" applyAlignment="1">
      <alignment horizontal="center" vertical="center" wrapText="1"/>
    </xf>
    <xf numFmtId="0" fontId="4" fillId="11" borderId="142" xfId="0" applyFont="1" applyFill="1" applyBorder="1" applyAlignment="1">
      <alignment horizontal="center" vertical="center" wrapText="1"/>
    </xf>
    <xf numFmtId="0" fontId="4" fillId="11" borderId="58" xfId="0" applyFont="1" applyFill="1" applyBorder="1" applyAlignment="1">
      <alignment horizontal="center" vertical="center" wrapText="1"/>
    </xf>
    <xf numFmtId="0" fontId="4" fillId="11" borderId="153" xfId="0" applyFont="1" applyFill="1" applyBorder="1" applyAlignment="1">
      <alignment horizontal="center" vertical="center" wrapText="1"/>
    </xf>
    <xf numFmtId="0" fontId="2" fillId="3" borderId="54" xfId="0" applyNumberFormat="1" applyFont="1" applyFill="1" applyBorder="1" applyAlignment="1">
      <alignment vertical="center" wrapText="1"/>
    </xf>
    <xf numFmtId="0" fontId="2" fillId="15" borderId="167" xfId="0" applyFont="1" applyFill="1" applyBorder="1" applyAlignment="1">
      <alignment horizontal="center" vertical="center" wrapText="1"/>
    </xf>
    <xf numFmtId="0" fontId="30" fillId="0" borderId="3" xfId="0" applyNumberFormat="1" applyFont="1" applyFill="1" applyBorder="1" applyAlignment="1">
      <alignment horizontal="center" vertical="center" wrapText="1"/>
    </xf>
    <xf numFmtId="0" fontId="35" fillId="3" borderId="136" xfId="0" applyFont="1" applyFill="1" applyBorder="1" applyAlignment="1">
      <alignment horizontal="center" vertical="center" wrapText="1"/>
    </xf>
    <xf numFmtId="0" fontId="8" fillId="0" borderId="110" xfId="0" applyNumberFormat="1" applyFont="1" applyFill="1" applyBorder="1" applyAlignment="1">
      <alignment horizontal="center" vertical="center" wrapText="1"/>
    </xf>
    <xf numFmtId="0" fontId="19" fillId="0" borderId="168" xfId="0" applyFont="1" applyFill="1" applyBorder="1" applyAlignment="1">
      <alignment horizontal="center" vertical="center" wrapText="1"/>
    </xf>
    <xf numFmtId="0" fontId="19" fillId="0" borderId="167" xfId="0" applyFont="1" applyFill="1" applyBorder="1" applyAlignment="1">
      <alignment horizontal="center" vertical="center" wrapText="1"/>
    </xf>
    <xf numFmtId="0" fontId="8" fillId="18" borderId="168" xfId="0" applyFont="1" applyFill="1" applyBorder="1" applyAlignment="1">
      <alignment horizontal="center" vertical="center" wrapText="1"/>
    </xf>
    <xf numFmtId="0" fontId="35" fillId="3" borderId="168" xfId="0" applyFont="1" applyFill="1" applyBorder="1" applyAlignment="1">
      <alignment horizontal="center" vertical="center" wrapText="1"/>
    </xf>
    <xf numFmtId="0" fontId="25" fillId="16" borderId="152" xfId="0" applyFont="1" applyFill="1" applyBorder="1" applyAlignment="1">
      <alignment horizontal="center" vertical="center" wrapText="1"/>
    </xf>
    <xf numFmtId="0" fontId="25" fillId="16" borderId="136" xfId="0" applyFont="1" applyFill="1" applyBorder="1" applyAlignment="1">
      <alignment horizontal="center" vertical="center" wrapText="1"/>
    </xf>
    <xf numFmtId="0" fontId="8" fillId="18" borderId="167" xfId="0" applyFont="1" applyFill="1" applyBorder="1" applyAlignment="1">
      <alignment horizontal="center" vertical="center" wrapText="1"/>
    </xf>
    <xf numFmtId="0" fontId="8" fillId="18" borderId="152" xfId="0" applyFont="1" applyFill="1" applyBorder="1" applyAlignment="1">
      <alignment horizontal="center" vertical="center" wrapText="1"/>
    </xf>
    <xf numFmtId="0" fontId="8" fillId="18" borderId="136" xfId="0" applyFont="1" applyFill="1" applyBorder="1" applyAlignment="1">
      <alignment horizontal="center" vertical="center" wrapText="1"/>
    </xf>
    <xf numFmtId="0" fontId="30" fillId="0" borderId="161" xfId="0" applyNumberFormat="1" applyFont="1" applyFill="1" applyBorder="1" applyAlignment="1">
      <alignment horizontal="center" vertical="center" wrapText="1"/>
    </xf>
    <xf numFmtId="0" fontId="30" fillId="0" borderId="162" xfId="0" applyNumberFormat="1" applyFont="1" applyFill="1" applyBorder="1" applyAlignment="1">
      <alignment horizontal="center" vertical="center" wrapText="1"/>
    </xf>
    <xf numFmtId="0" fontId="2" fillId="0" borderId="85" xfId="0" applyFont="1" applyFill="1" applyBorder="1" applyAlignment="1">
      <alignment horizontal="center" vertical="center" wrapText="1"/>
    </xf>
    <xf numFmtId="0" fontId="19" fillId="9" borderId="24" xfId="0" applyFont="1" applyFill="1" applyBorder="1" applyAlignment="1">
      <alignment horizontal="center" vertical="center" wrapText="1"/>
    </xf>
    <xf numFmtId="0" fontId="19" fillId="9" borderId="9" xfId="0" applyFont="1" applyFill="1" applyBorder="1" applyAlignment="1">
      <alignment horizontal="center" vertical="center" wrapText="1"/>
    </xf>
    <xf numFmtId="0" fontId="19" fillId="9" borderId="13" xfId="0" applyFont="1" applyFill="1" applyBorder="1" applyAlignment="1">
      <alignment horizontal="center" vertical="center" wrapText="1"/>
    </xf>
    <xf numFmtId="0" fontId="10" fillId="6" borderId="3" xfId="0" applyNumberFormat="1" applyFont="1" applyFill="1" applyBorder="1" applyAlignment="1">
      <alignment horizontal="center" vertical="center" wrapText="1"/>
    </xf>
    <xf numFmtId="0" fontId="2" fillId="3" borderId="93" xfId="0" applyNumberFormat="1" applyFont="1" applyFill="1" applyBorder="1" applyAlignment="1">
      <alignment horizontal="center" vertical="center" wrapText="1"/>
    </xf>
    <xf numFmtId="22" fontId="29" fillId="17" borderId="29" xfId="0" applyNumberFormat="1" applyFont="1" applyFill="1" applyBorder="1" applyAlignment="1">
      <alignment horizontal="center" vertical="center" wrapText="1"/>
    </xf>
    <xf numFmtId="0" fontId="29" fillId="17" borderId="32" xfId="0" applyNumberFormat="1" applyFont="1" applyFill="1" applyBorder="1" applyAlignment="1">
      <alignment horizontal="center" vertical="center" wrapText="1"/>
    </xf>
    <xf numFmtId="22" fontId="0" fillId="3" borderId="29" xfId="0" applyNumberFormat="1" applyFont="1" applyFill="1" applyBorder="1" applyAlignment="1">
      <alignment horizontal="center" vertical="center" wrapText="1"/>
    </xf>
    <xf numFmtId="14" fontId="0" fillId="3" borderId="27" xfId="0" applyNumberFormat="1" applyFont="1" applyFill="1" applyBorder="1" applyAlignment="1">
      <alignment horizontal="center" vertical="center" wrapText="1"/>
    </xf>
    <xf numFmtId="20" fontId="0" fillId="3" borderId="32" xfId="0" applyNumberFormat="1" applyFont="1" applyFill="1" applyBorder="1" applyAlignment="1">
      <alignment horizontal="center" vertical="center" wrapText="1"/>
    </xf>
    <xf numFmtId="22" fontId="2" fillId="6" borderId="29" xfId="0" applyNumberFormat="1" applyFont="1" applyFill="1" applyBorder="1" applyAlignment="1">
      <alignment horizontal="center" vertical="center" wrapText="1"/>
    </xf>
    <xf numFmtId="0" fontId="2" fillId="6" borderId="27" xfId="0" applyNumberFormat="1" applyFont="1" applyFill="1" applyBorder="1" applyAlignment="1">
      <alignment horizontal="center" vertical="center" wrapText="1"/>
    </xf>
    <xf numFmtId="0" fontId="2" fillId="6" borderId="32" xfId="0" applyNumberFormat="1" applyFont="1" applyFill="1" applyBorder="1" applyAlignment="1">
      <alignment horizontal="center" vertical="center" wrapText="1"/>
    </xf>
    <xf numFmtId="14" fontId="2" fillId="6" borderId="27" xfId="0" applyNumberFormat="1" applyFont="1" applyFill="1" applyBorder="1" applyAlignment="1">
      <alignment horizontal="center" vertical="center" wrapText="1"/>
    </xf>
    <xf numFmtId="20" fontId="2" fillId="6" borderId="32" xfId="0" applyNumberFormat="1" applyFont="1" applyFill="1" applyBorder="1" applyAlignment="1">
      <alignment horizontal="center" vertical="center" wrapText="1"/>
    </xf>
    <xf numFmtId="0" fontId="0" fillId="3" borderId="27" xfId="0" applyNumberFormat="1" applyFont="1" applyFill="1" applyBorder="1" applyAlignment="1">
      <alignment horizontal="center" vertical="center" wrapText="1"/>
    </xf>
    <xf numFmtId="0" fontId="0" fillId="3" borderId="32" xfId="0" applyNumberFormat="1" applyFont="1" applyFill="1" applyBorder="1" applyAlignment="1">
      <alignment horizontal="center" vertical="center" wrapText="1"/>
    </xf>
    <xf numFmtId="22" fontId="2" fillId="6" borderId="39" xfId="0" applyNumberFormat="1" applyFont="1" applyFill="1" applyBorder="1" applyAlignment="1">
      <alignment horizontal="center" vertical="center" wrapText="1"/>
    </xf>
    <xf numFmtId="0" fontId="2" fillId="6" borderId="36" xfId="0" applyNumberFormat="1" applyFont="1" applyFill="1" applyBorder="1" applyAlignment="1">
      <alignment horizontal="center" vertical="center" wrapText="1"/>
    </xf>
    <xf numFmtId="0" fontId="2" fillId="6" borderId="37" xfId="0" applyNumberFormat="1" applyFont="1" applyFill="1" applyBorder="1" applyAlignment="1">
      <alignment horizontal="center" vertical="center" wrapText="1"/>
    </xf>
    <xf numFmtId="22" fontId="2" fillId="9" borderId="29" xfId="0" applyNumberFormat="1" applyFont="1" applyFill="1" applyBorder="1" applyAlignment="1">
      <alignment horizontal="center" vertical="center" wrapText="1"/>
    </xf>
    <xf numFmtId="0" fontId="2" fillId="9" borderId="27" xfId="0" applyNumberFormat="1" applyFont="1" applyFill="1" applyBorder="1" applyAlignment="1">
      <alignment horizontal="center" vertical="center" wrapText="1"/>
    </xf>
    <xf numFmtId="0" fontId="2" fillId="9" borderId="32" xfId="0" applyNumberFormat="1" applyFont="1" applyFill="1" applyBorder="1" applyAlignment="1">
      <alignment horizontal="center" vertical="center" wrapText="1"/>
    </xf>
    <xf numFmtId="22" fontId="24" fillId="16" borderId="39" xfId="0" applyNumberFormat="1" applyFont="1" applyFill="1" applyBorder="1" applyAlignment="1">
      <alignment horizontal="center" vertical="center" wrapText="1"/>
    </xf>
    <xf numFmtId="0" fontId="24" fillId="16" borderId="36" xfId="0" applyNumberFormat="1" applyFont="1" applyFill="1" applyBorder="1" applyAlignment="1">
      <alignment horizontal="center" vertical="center" wrapText="1"/>
    </xf>
    <xf numFmtId="0" fontId="24" fillId="16" borderId="37" xfId="0" applyNumberFormat="1" applyFont="1" applyFill="1" applyBorder="1" applyAlignment="1">
      <alignment horizontal="center" vertical="center" wrapText="1"/>
    </xf>
    <xf numFmtId="22" fontId="0" fillId="18" borderId="39" xfId="0" applyNumberFormat="1" applyFont="1" applyFill="1" applyBorder="1" applyAlignment="1">
      <alignment horizontal="center" vertical="center" wrapText="1"/>
    </xf>
    <xf numFmtId="0" fontId="0" fillId="18" borderId="36" xfId="0" applyNumberFormat="1" applyFont="1" applyFill="1" applyBorder="1" applyAlignment="1">
      <alignment horizontal="center" vertical="center" wrapText="1"/>
    </xf>
    <xf numFmtId="0" fontId="0" fillId="18" borderId="37" xfId="0" applyNumberFormat="1" applyFont="1" applyFill="1" applyBorder="1" applyAlignment="1">
      <alignment horizontal="center" vertical="center" wrapText="1"/>
    </xf>
    <xf numFmtId="0" fontId="2" fillId="0" borderId="27" xfId="0" applyNumberFormat="1" applyFont="1" applyFill="1" applyBorder="1" applyAlignment="1">
      <alignment horizontal="center" vertical="center" wrapText="1"/>
    </xf>
    <xf numFmtId="0" fontId="2" fillId="0" borderId="32" xfId="0" applyNumberFormat="1" applyFont="1" applyFill="1" applyBorder="1" applyAlignment="1">
      <alignment horizontal="center" vertical="center" wrapText="1"/>
    </xf>
    <xf numFmtId="0" fontId="2" fillId="6" borderId="28" xfId="0" applyNumberFormat="1" applyFont="1" applyFill="1" applyBorder="1" applyAlignment="1">
      <alignment horizontal="center" vertical="center" wrapText="1"/>
    </xf>
    <xf numFmtId="0" fontId="2" fillId="6" borderId="34" xfId="0" applyNumberFormat="1" applyFont="1" applyFill="1" applyBorder="1" applyAlignment="1">
      <alignment horizontal="center" vertical="center" wrapText="1"/>
    </xf>
    <xf numFmtId="0" fontId="2" fillId="3" borderId="69" xfId="0" applyNumberFormat="1" applyFont="1" applyFill="1" applyBorder="1" applyAlignment="1">
      <alignment horizontal="center" wrapText="1"/>
    </xf>
    <xf numFmtId="0" fontId="2" fillId="3" borderId="153" xfId="0" applyNumberFormat="1" applyFont="1" applyFill="1" applyBorder="1" applyAlignment="1">
      <alignment horizontal="center" wrapText="1"/>
    </xf>
    <xf numFmtId="0" fontId="2" fillId="3" borderId="154" xfId="0" applyNumberFormat="1" applyFont="1" applyFill="1" applyBorder="1" applyAlignment="1">
      <alignment horizontal="center" wrapText="1"/>
    </xf>
    <xf numFmtId="0" fontId="41" fillId="0" borderId="137" xfId="0" applyNumberFormat="1" applyFont="1" applyFill="1" applyBorder="1" applyAlignment="1">
      <alignment horizontal="center" vertical="center" wrapText="1"/>
    </xf>
    <xf numFmtId="0" fontId="41" fillId="0" borderId="111" xfId="0" applyNumberFormat="1" applyFont="1" applyFill="1" applyBorder="1" applyAlignment="1">
      <alignment horizontal="center" vertical="center" wrapText="1"/>
    </xf>
    <xf numFmtId="0" fontId="41" fillId="9" borderId="87" xfId="0" applyNumberFormat="1" applyFont="1" applyFill="1" applyBorder="1" applyAlignment="1">
      <alignment horizontal="center" vertical="center" wrapText="1"/>
    </xf>
    <xf numFmtId="0" fontId="41" fillId="9" borderId="85" xfId="0" applyNumberFormat="1" applyFont="1" applyFill="1" applyBorder="1" applyAlignment="1">
      <alignment horizontal="center" vertical="center" wrapText="1"/>
    </xf>
    <xf numFmtId="0" fontId="41" fillId="0" borderId="163" xfId="0" applyNumberFormat="1" applyFont="1" applyFill="1" applyBorder="1" applyAlignment="1">
      <alignment horizontal="center" vertical="center" wrapText="1"/>
    </xf>
    <xf numFmtId="0" fontId="41" fillId="0" borderId="164" xfId="0" applyNumberFormat="1" applyFont="1" applyFill="1" applyBorder="1" applyAlignment="1">
      <alignment horizontal="center" vertical="center" wrapText="1"/>
    </xf>
    <xf numFmtId="0" fontId="25" fillId="0" borderId="135" xfId="0" applyNumberFormat="1" applyFont="1" applyFill="1" applyBorder="1" applyAlignment="1">
      <alignment horizontal="center" vertical="center" wrapText="1"/>
    </xf>
    <xf numFmtId="0" fontId="8" fillId="0" borderId="137" xfId="0" applyNumberFormat="1" applyFont="1" applyFill="1" applyBorder="1" applyAlignment="1">
      <alignment horizontal="center" vertical="center" wrapText="1"/>
    </xf>
    <xf numFmtId="0" fontId="8" fillId="0" borderId="111" xfId="0" applyNumberFormat="1" applyFont="1" applyFill="1" applyBorder="1" applyAlignment="1">
      <alignment horizontal="center" vertical="center" wrapText="1"/>
    </xf>
    <xf numFmtId="0" fontId="9" fillId="0" borderId="109" xfId="0" applyNumberFormat="1" applyFont="1" applyFill="1" applyBorder="1" applyAlignment="1">
      <alignment horizontal="center" vertical="center" wrapText="1"/>
    </xf>
    <xf numFmtId="0" fontId="25" fillId="0" borderId="137" xfId="0" applyNumberFormat="1" applyFont="1" applyFill="1" applyBorder="1" applyAlignment="1">
      <alignment horizontal="center" vertical="center" wrapText="1"/>
    </xf>
    <xf numFmtId="0" fontId="25" fillId="0" borderId="111" xfId="0" applyNumberFormat="1" applyFont="1" applyFill="1" applyBorder="1" applyAlignment="1">
      <alignment horizontal="center" vertical="center" wrapText="1"/>
    </xf>
    <xf numFmtId="0" fontId="26" fillId="0" borderId="109" xfId="0" applyNumberFormat="1" applyFont="1" applyFill="1" applyBorder="1" applyAlignment="1">
      <alignment horizontal="center" vertical="center" wrapText="1"/>
    </xf>
    <xf numFmtId="0" fontId="25" fillId="0" borderId="81" xfId="0" applyNumberFormat="1" applyFont="1" applyFill="1" applyBorder="1" applyAlignment="1">
      <alignment horizontal="center" vertical="center" wrapText="1"/>
    </xf>
    <xf numFmtId="0" fontId="26" fillId="0" borderId="72" xfId="0" applyNumberFormat="1" applyFont="1" applyFill="1" applyBorder="1" applyAlignment="1">
      <alignment horizontal="center" vertical="center" wrapText="1"/>
    </xf>
    <xf numFmtId="0" fontId="35" fillId="3" borderId="110" xfId="0" applyNumberFormat="1" applyFont="1" applyFill="1" applyBorder="1" applyAlignment="1">
      <alignment horizontal="center" vertical="center" wrapText="1"/>
    </xf>
    <xf numFmtId="0" fontId="18" fillId="11" borderId="73" xfId="0" applyFont="1" applyFill="1" applyBorder="1" applyAlignment="1">
      <alignment horizontal="center" vertical="center" wrapText="1"/>
    </xf>
    <xf numFmtId="0" fontId="35" fillId="3" borderId="169" xfId="0" applyFont="1" applyFill="1" applyBorder="1" applyAlignment="1">
      <alignment horizontal="center" vertical="center" wrapText="1"/>
    </xf>
    <xf numFmtId="0" fontId="35" fillId="3" borderId="90" xfId="0" applyNumberFormat="1" applyFont="1" applyFill="1" applyBorder="1" applyAlignment="1">
      <alignment horizontal="center" vertical="center" wrapText="1"/>
    </xf>
    <xf numFmtId="0" fontId="35" fillId="3" borderId="148" xfId="0" applyNumberFormat="1" applyFont="1" applyFill="1" applyBorder="1" applyAlignment="1">
      <alignment horizontal="center" vertical="center" wrapText="1"/>
    </xf>
    <xf numFmtId="0" fontId="21" fillId="3" borderId="110" xfId="0" applyNumberFormat="1" applyFont="1" applyFill="1" applyBorder="1" applyAlignment="1">
      <alignment horizontal="center" vertical="center" wrapText="1"/>
    </xf>
    <xf numFmtId="0" fontId="21" fillId="3" borderId="148" xfId="0" applyNumberFormat="1" applyFont="1" applyFill="1" applyBorder="1" applyAlignment="1">
      <alignment horizontal="center" vertical="center" wrapText="1"/>
    </xf>
    <xf numFmtId="0" fontId="0" fillId="3" borderId="148" xfId="0" applyNumberFormat="1" applyFont="1" applyFill="1" applyBorder="1" applyAlignment="1">
      <alignment horizontal="center" vertical="center" wrapText="1"/>
    </xf>
    <xf numFmtId="0" fontId="2" fillId="3" borderId="90" xfId="0" applyNumberFormat="1" applyFont="1" applyFill="1" applyBorder="1" applyAlignment="1">
      <alignment horizontal="center" vertical="center" wrapText="1"/>
    </xf>
    <xf numFmtId="0" fontId="2" fillId="3" borderId="148" xfId="0" applyNumberFormat="1" applyFont="1" applyFill="1" applyBorder="1" applyAlignment="1">
      <alignment horizontal="center" vertical="center" wrapText="1"/>
    </xf>
    <xf numFmtId="0" fontId="2" fillId="3" borderId="148" xfId="0" applyFont="1" applyFill="1" applyBorder="1" applyAlignment="1">
      <alignment horizontal="center" vertical="center" wrapText="1"/>
    </xf>
    <xf numFmtId="0" fontId="21" fillId="3" borderId="148" xfId="0" applyFont="1" applyFill="1" applyBorder="1" applyAlignment="1">
      <alignment horizontal="center" vertical="center" wrapText="1"/>
    </xf>
    <xf numFmtId="0" fontId="0" fillId="0" borderId="148" xfId="0" applyBorder="1" applyAlignment="1">
      <alignment horizontal="center" vertical="center"/>
    </xf>
    <xf numFmtId="0" fontId="30" fillId="0" borderId="102" xfId="0" applyNumberFormat="1" applyFont="1" applyFill="1" applyBorder="1" applyAlignment="1">
      <alignment horizontal="center" vertical="center" wrapText="1"/>
    </xf>
    <xf numFmtId="0" fontId="2" fillId="15" borderId="170" xfId="0" applyFont="1" applyFill="1" applyBorder="1" applyAlignment="1">
      <alignment horizontal="center" vertical="center" wrapText="1"/>
    </xf>
    <xf numFmtId="0" fontId="35" fillId="3" borderId="170" xfId="0" applyFont="1" applyFill="1" applyBorder="1" applyAlignment="1">
      <alignment horizontal="center" vertical="center" wrapText="1"/>
    </xf>
    <xf numFmtId="0" fontId="2" fillId="3" borderId="153" xfId="3" applyNumberFormat="1" applyFont="1" applyFill="1" applyBorder="1" applyAlignment="1" applyProtection="1">
      <alignment horizontal="center" vertical="center" wrapText="1"/>
      <protection locked="0"/>
    </xf>
    <xf numFmtId="0" fontId="2" fillId="3" borderId="145" xfId="3" applyNumberFormat="1" applyFont="1" applyFill="1" applyBorder="1" applyAlignment="1" applyProtection="1">
      <alignment horizontal="center" vertical="center" wrapText="1"/>
      <protection locked="0"/>
    </xf>
    <xf numFmtId="0" fontId="18" fillId="3" borderId="154" xfId="3" applyNumberFormat="1" applyFont="1" applyFill="1" applyBorder="1" applyAlignment="1" applyProtection="1">
      <alignment horizontal="center" vertical="center" wrapText="1"/>
      <protection locked="0"/>
    </xf>
    <xf numFmtId="0" fontId="29" fillId="17" borderId="53" xfId="0" applyFont="1" applyFill="1" applyBorder="1" applyAlignment="1">
      <alignment vertical="center" wrapText="1"/>
    </xf>
    <xf numFmtId="0" fontId="29" fillId="17" borderId="120" xfId="0" applyFont="1" applyFill="1" applyBorder="1" applyAlignment="1">
      <alignment vertical="center" wrapText="1"/>
    </xf>
    <xf numFmtId="0" fontId="29" fillId="17" borderId="54" xfId="0" applyFont="1" applyFill="1" applyBorder="1" applyAlignment="1">
      <alignment vertical="center" wrapText="1"/>
    </xf>
    <xf numFmtId="0" fontId="30" fillId="17" borderId="58" xfId="0" applyFont="1" applyFill="1" applyBorder="1" applyAlignment="1">
      <alignment horizontal="center" vertical="center" wrapText="1"/>
    </xf>
    <xf numFmtId="0" fontId="41" fillId="0" borderId="152" xfId="0" applyNumberFormat="1" applyFont="1" applyFill="1" applyBorder="1" applyAlignment="1">
      <alignment horizontal="center" vertical="center" wrapText="1"/>
    </xf>
    <xf numFmtId="0" fontId="41" fillId="0" borderId="130" xfId="0" applyNumberFormat="1" applyFont="1" applyFill="1" applyBorder="1" applyAlignment="1">
      <alignment horizontal="center" vertical="center" wrapText="1"/>
    </xf>
    <xf numFmtId="0" fontId="15" fillId="0" borderId="136" xfId="0" applyNumberFormat="1" applyFont="1" applyFill="1" applyBorder="1" applyAlignment="1">
      <alignment horizontal="center" vertical="center" wrapText="1"/>
    </xf>
    <xf numFmtId="0" fontId="30" fillId="0" borderId="169" xfId="0" applyNumberFormat="1" applyFont="1" applyFill="1" applyBorder="1" applyAlignment="1">
      <alignment horizontal="center" vertical="center" wrapText="1"/>
    </xf>
    <xf numFmtId="0" fontId="30" fillId="0" borderId="108" xfId="0" applyNumberFormat="1" applyFont="1" applyFill="1" applyBorder="1" applyAlignment="1">
      <alignment horizontal="center" vertical="center" wrapText="1"/>
    </xf>
    <xf numFmtId="0" fontId="30" fillId="0" borderId="13" xfId="0" applyNumberFormat="1" applyFont="1" applyFill="1" applyBorder="1" applyAlignment="1">
      <alignment horizontal="center" vertical="center" wrapText="1"/>
    </xf>
    <xf numFmtId="0" fontId="30" fillId="0" borderId="142" xfId="0" applyNumberFormat="1" applyFont="1" applyFill="1" applyBorder="1" applyAlignment="1">
      <alignment horizontal="center" vertical="center" wrapText="1"/>
    </xf>
    <xf numFmtId="0" fontId="30" fillId="0" borderId="93" xfId="0" applyNumberFormat="1" applyFont="1" applyFill="1" applyBorder="1" applyAlignment="1">
      <alignment horizontal="center" vertical="center" wrapText="1"/>
    </xf>
    <xf numFmtId="0" fontId="30" fillId="0" borderId="75" xfId="0" applyNumberFormat="1" applyFont="1" applyFill="1" applyBorder="1" applyAlignment="1">
      <alignment horizontal="center" vertical="center" wrapText="1"/>
    </xf>
    <xf numFmtId="0" fontId="41" fillId="0" borderId="36" xfId="0" applyFont="1" applyFill="1" applyBorder="1" applyAlignment="1">
      <alignment horizontal="center" vertical="center" wrapText="1"/>
    </xf>
    <xf numFmtId="0" fontId="30" fillId="0" borderId="90" xfId="0" applyNumberFormat="1" applyFont="1" applyFill="1" applyBorder="1" applyAlignment="1">
      <alignment horizontal="center" vertical="center" wrapText="1"/>
    </xf>
    <xf numFmtId="0" fontId="35" fillId="0" borderId="133" xfId="0" applyNumberFormat="1" applyFont="1" applyFill="1" applyBorder="1" applyAlignment="1">
      <alignment horizontal="center" vertical="center" wrapText="1"/>
    </xf>
    <xf numFmtId="0" fontId="30" fillId="20" borderId="55" xfId="0" applyFont="1" applyFill="1" applyBorder="1" applyAlignment="1">
      <alignment horizontal="left" vertical="center" wrapText="1"/>
    </xf>
    <xf numFmtId="0" fontId="0" fillId="5" borderId="142" xfId="0" applyFill="1" applyBorder="1" applyAlignment="1" applyProtection="1">
      <alignment horizontal="center" vertical="center"/>
    </xf>
    <xf numFmtId="0" fontId="0" fillId="5" borderId="150" xfId="0" applyFill="1" applyBorder="1" applyAlignment="1" applyProtection="1">
      <alignment horizontal="center" vertical="center"/>
    </xf>
    <xf numFmtId="22" fontId="0" fillId="0" borderId="174" xfId="0" applyNumberFormat="1" applyBorder="1" applyAlignment="1" applyProtection="1">
      <alignment vertical="center"/>
    </xf>
    <xf numFmtId="22" fontId="0" fillId="0" borderId="173" xfId="0" applyNumberFormat="1" applyBorder="1" applyAlignment="1" applyProtection="1">
      <alignment vertical="center"/>
    </xf>
    <xf numFmtId="22" fontId="0" fillId="3" borderId="153" xfId="0" applyNumberFormat="1" applyFill="1" applyBorder="1" applyAlignment="1" applyProtection="1">
      <alignment vertical="center"/>
    </xf>
    <xf numFmtId="22" fontId="0" fillId="3" borderId="154" xfId="0" applyNumberFormat="1" applyFill="1" applyBorder="1" applyAlignment="1" applyProtection="1">
      <alignment vertical="center"/>
    </xf>
    <xf numFmtId="22" fontId="0" fillId="3" borderId="24" xfId="0" applyNumberFormat="1" applyFill="1" applyBorder="1" applyAlignment="1" applyProtection="1">
      <alignment vertical="center"/>
    </xf>
    <xf numFmtId="22" fontId="0" fillId="3" borderId="13" xfId="0" applyNumberFormat="1" applyFill="1" applyBorder="1" applyAlignment="1" applyProtection="1">
      <alignment vertical="center"/>
    </xf>
    <xf numFmtId="0" fontId="4" fillId="0" borderId="174" xfId="0" applyNumberFormat="1" applyFont="1" applyFill="1" applyBorder="1" applyAlignment="1">
      <alignment horizontal="right" vertical="center" wrapText="1"/>
    </xf>
    <xf numFmtId="0" fontId="4" fillId="0" borderId="175" xfId="0" applyNumberFormat="1" applyFont="1" applyFill="1" applyBorder="1" applyAlignment="1">
      <alignment horizontal="center" vertical="center" wrapText="1"/>
    </xf>
    <xf numFmtId="0" fontId="2" fillId="15" borderId="175" xfId="0" applyNumberFormat="1" applyFont="1" applyFill="1" applyBorder="1" applyAlignment="1">
      <alignment horizontal="center" vertical="center" wrapText="1"/>
    </xf>
    <xf numFmtId="0" fontId="41" fillId="0" borderId="173" xfId="0" applyFont="1" applyFill="1" applyBorder="1" applyAlignment="1">
      <alignment horizontal="center" vertical="center" wrapText="1"/>
    </xf>
    <xf numFmtId="0" fontId="2" fillId="15" borderId="173" xfId="0" applyFont="1" applyFill="1" applyBorder="1" applyAlignment="1">
      <alignment horizontal="center" vertical="center" wrapText="1"/>
    </xf>
    <xf numFmtId="0" fontId="41" fillId="0" borderId="175" xfId="0" applyFont="1" applyFill="1" applyBorder="1" applyAlignment="1">
      <alignment horizontal="center" vertical="center" wrapText="1"/>
    </xf>
    <xf numFmtId="165" fontId="15" fillId="0" borderId="174" xfId="0" applyNumberFormat="1" applyFont="1" applyFill="1" applyBorder="1" applyAlignment="1">
      <alignment horizontal="center" vertical="center" wrapText="1"/>
    </xf>
    <xf numFmtId="22" fontId="2" fillId="6" borderId="148" xfId="0" applyNumberFormat="1" applyFont="1" applyFill="1" applyBorder="1" applyAlignment="1">
      <alignment horizontal="center" vertical="center" wrapText="1"/>
    </xf>
    <xf numFmtId="0" fontId="2" fillId="6" borderId="172" xfId="0" applyNumberFormat="1" applyFont="1" applyFill="1" applyBorder="1" applyAlignment="1">
      <alignment horizontal="center" vertical="center" wrapText="1"/>
    </xf>
    <xf numFmtId="0" fontId="41" fillId="0" borderId="174" xfId="0" applyNumberFormat="1" applyFont="1" applyFill="1" applyBorder="1" applyAlignment="1">
      <alignment horizontal="center" vertical="center" wrapText="1"/>
    </xf>
    <xf numFmtId="0" fontId="41" fillId="0" borderId="175" xfId="0" applyNumberFormat="1" applyFont="1" applyFill="1" applyBorder="1" applyAlignment="1">
      <alignment horizontal="center" vertical="center" wrapText="1"/>
    </xf>
    <xf numFmtId="0" fontId="15" fillId="0" borderId="173" xfId="0" applyNumberFormat="1" applyFont="1" applyFill="1" applyBorder="1" applyAlignment="1">
      <alignment horizontal="center" vertical="center" wrapText="1"/>
    </xf>
    <xf numFmtId="0" fontId="18" fillId="0" borderId="173" xfId="0" applyNumberFormat="1" applyFont="1" applyFill="1" applyBorder="1" applyAlignment="1">
      <alignment horizontal="center" vertical="center" wrapText="1"/>
    </xf>
    <xf numFmtId="0" fontId="2" fillId="0" borderId="174" xfId="0" applyNumberFormat="1" applyFont="1" applyFill="1" applyBorder="1" applyAlignment="1">
      <alignment vertical="center" wrapText="1"/>
    </xf>
    <xf numFmtId="0" fontId="2" fillId="0" borderId="175" xfId="0" applyNumberFormat="1" applyFont="1" applyFill="1" applyBorder="1" applyAlignment="1">
      <alignment horizontal="center" vertical="center" wrapText="1"/>
    </xf>
    <xf numFmtId="0" fontId="2" fillId="0" borderId="172" xfId="0" applyFont="1" applyFill="1" applyBorder="1" applyAlignment="1">
      <alignment horizontal="center" vertical="center" wrapText="1"/>
    </xf>
    <xf numFmtId="0" fontId="2" fillId="0" borderId="173" xfId="0" applyNumberFormat="1" applyFont="1" applyFill="1" applyBorder="1" applyAlignment="1">
      <alignment horizontal="center" vertical="center" wrapText="1"/>
    </xf>
    <xf numFmtId="0" fontId="19" fillId="0" borderId="175" xfId="0" applyFont="1" applyFill="1" applyBorder="1" applyAlignment="1">
      <alignment horizontal="center" vertical="center" wrapText="1"/>
    </xf>
    <xf numFmtId="0" fontId="20" fillId="0" borderId="175" xfId="0" applyFont="1" applyFill="1" applyBorder="1" applyAlignment="1">
      <alignment horizontal="center" vertical="center" wrapText="1"/>
    </xf>
    <xf numFmtId="0" fontId="2" fillId="0" borderId="175" xfId="0" applyFont="1" applyFill="1" applyBorder="1" applyAlignment="1">
      <alignment horizontal="center" vertical="center" wrapText="1"/>
    </xf>
    <xf numFmtId="0" fontId="20" fillId="0" borderId="173" xfId="0" applyFont="1" applyFill="1" applyBorder="1" applyAlignment="1">
      <alignment horizontal="center" vertical="center" wrapText="1"/>
    </xf>
    <xf numFmtId="0" fontId="2" fillId="6" borderId="174" xfId="0" applyNumberFormat="1" applyFont="1" applyFill="1" applyBorder="1" applyAlignment="1">
      <alignment wrapText="1"/>
    </xf>
    <xf numFmtId="0" fontId="2" fillId="6" borderId="173" xfId="0" applyNumberFormat="1" applyFont="1" applyFill="1" applyBorder="1" applyAlignment="1">
      <alignment wrapText="1"/>
    </xf>
    <xf numFmtId="0" fontId="18" fillId="0" borderId="80" xfId="0" applyNumberFormat="1" applyFont="1" applyFill="1" applyBorder="1" applyAlignment="1">
      <alignment horizontal="center" vertical="center" wrapText="1"/>
    </xf>
    <xf numFmtId="0" fontId="2" fillId="19" borderId="49" xfId="0" applyNumberFormat="1" applyFont="1" applyFill="1" applyBorder="1" applyAlignment="1">
      <alignment horizontal="center" vertical="center" wrapText="1"/>
    </xf>
    <xf numFmtId="0" fontId="35" fillId="3" borderId="173" xfId="0" applyFont="1" applyFill="1" applyBorder="1" applyAlignment="1">
      <alignment horizontal="center" vertical="center" wrapText="1"/>
    </xf>
    <xf numFmtId="0" fontId="30" fillId="17" borderId="30" xfId="0" applyFont="1" applyFill="1" applyBorder="1" applyAlignment="1">
      <alignment horizontal="center" vertical="center" wrapText="1"/>
    </xf>
    <xf numFmtId="0" fontId="30" fillId="17" borderId="31" xfId="0" applyFont="1" applyFill="1" applyBorder="1" applyAlignment="1">
      <alignment horizontal="center" vertical="center" wrapText="1"/>
    </xf>
    <xf numFmtId="0" fontId="2" fillId="3" borderId="142" xfId="0" applyNumberFormat="1" applyFont="1" applyFill="1" applyBorder="1" applyAlignment="1">
      <alignment vertical="center" wrapText="1"/>
    </xf>
    <xf numFmtId="0" fontId="2" fillId="3" borderId="171" xfId="0" applyNumberFormat="1" applyFont="1" applyFill="1" applyBorder="1" applyAlignment="1">
      <alignment vertical="center" wrapText="1"/>
    </xf>
    <xf numFmtId="0" fontId="2" fillId="3" borderId="150" xfId="0" applyNumberFormat="1" applyFont="1" applyFill="1" applyBorder="1" applyAlignment="1">
      <alignment vertical="center" wrapText="1"/>
    </xf>
    <xf numFmtId="0" fontId="35" fillId="3" borderId="9" xfId="0" applyFont="1" applyFill="1" applyBorder="1" applyAlignment="1">
      <alignment horizontal="center" vertical="center" wrapText="1"/>
    </xf>
    <xf numFmtId="0" fontId="2" fillId="9" borderId="0" xfId="0" applyFont="1" applyFill="1" applyBorder="1" applyAlignment="1">
      <alignment horizontal="center" vertical="center" wrapText="1"/>
    </xf>
    <xf numFmtId="0" fontId="17" fillId="9" borderId="9" xfId="0" applyFont="1" applyFill="1" applyBorder="1" applyAlignment="1">
      <alignment horizontal="center" vertical="center" wrapText="1"/>
    </xf>
    <xf numFmtId="0" fontId="17" fillId="0" borderId="80" xfId="0" applyFont="1" applyFill="1" applyBorder="1" applyAlignment="1">
      <alignment horizontal="center" vertical="center" wrapText="1"/>
    </xf>
    <xf numFmtId="0" fontId="17" fillId="9" borderId="86" xfId="0" applyFont="1" applyFill="1" applyBorder="1" applyAlignment="1">
      <alignment horizontal="center" vertical="center" wrapText="1"/>
    </xf>
    <xf numFmtId="0" fontId="30" fillId="17" borderId="44" xfId="0" applyFont="1" applyFill="1" applyBorder="1" applyAlignment="1">
      <alignment horizontal="center" vertical="center" wrapText="1"/>
    </xf>
    <xf numFmtId="0" fontId="4" fillId="3" borderId="57" xfId="0" applyNumberFormat="1" applyFont="1" applyFill="1" applyBorder="1" applyAlignment="1">
      <alignment horizontal="center" vertical="center" wrapText="1"/>
    </xf>
    <xf numFmtId="0" fontId="4" fillId="3" borderId="119" xfId="0" applyNumberFormat="1" applyFont="1" applyFill="1" applyBorder="1" applyAlignment="1">
      <alignment horizontal="center" vertical="center" wrapText="1"/>
    </xf>
    <xf numFmtId="0" fontId="2" fillId="3" borderId="119" xfId="0" applyNumberFormat="1" applyFont="1" applyFill="1" applyBorder="1" applyAlignment="1">
      <alignment horizontal="center" vertical="center" wrapText="1"/>
    </xf>
    <xf numFmtId="0" fontId="2" fillId="3" borderId="59" xfId="0" applyNumberFormat="1" applyFont="1" applyFill="1" applyBorder="1" applyAlignment="1">
      <alignment horizontal="center" vertical="center" wrapText="1"/>
    </xf>
    <xf numFmtId="0" fontId="35" fillId="3" borderId="130" xfId="0" applyNumberFormat="1" applyFont="1" applyFill="1" applyBorder="1" applyAlignment="1">
      <alignment horizontal="left" vertical="center" wrapText="1"/>
    </xf>
    <xf numFmtId="0" fontId="35" fillId="3" borderId="130" xfId="1" quotePrefix="1" applyNumberFormat="1" applyFont="1" applyFill="1" applyBorder="1" applyAlignment="1">
      <alignment horizontal="left" vertical="center" wrapText="1"/>
    </xf>
    <xf numFmtId="0" fontId="30" fillId="17" borderId="177" xfId="0" applyFont="1" applyFill="1" applyBorder="1" applyAlignment="1">
      <alignment horizontal="left" vertical="center" wrapText="1"/>
    </xf>
    <xf numFmtId="0" fontId="30" fillId="17" borderId="176" xfId="0" applyNumberFormat="1" applyFont="1" applyFill="1" applyBorder="1" applyAlignment="1">
      <alignment horizontal="center" vertical="center" wrapText="1"/>
    </xf>
    <xf numFmtId="0" fontId="25" fillId="16" borderId="9" xfId="0" applyFont="1" applyFill="1" applyBorder="1" applyAlignment="1">
      <alignment horizontal="center" vertical="center" wrapText="1"/>
    </xf>
    <xf numFmtId="0" fontId="25" fillId="16" borderId="63" xfId="0" applyFont="1" applyFill="1" applyBorder="1" applyAlignment="1">
      <alignment horizontal="center" vertical="center" wrapText="1"/>
    </xf>
    <xf numFmtId="0" fontId="8" fillId="18" borderId="9" xfId="0" applyFont="1" applyFill="1" applyBorder="1" applyAlignment="1">
      <alignment horizontal="center" vertical="center" wrapText="1"/>
    </xf>
    <xf numFmtId="0" fontId="0" fillId="0" borderId="0" xfId="0" applyFill="1" applyAlignment="1">
      <alignment wrapText="1"/>
    </xf>
    <xf numFmtId="0" fontId="35" fillId="3" borderId="174" xfId="0" applyFont="1" applyFill="1" applyBorder="1" applyAlignment="1">
      <alignment horizontal="center" vertical="center" wrapText="1"/>
    </xf>
    <xf numFmtId="0" fontId="35" fillId="3" borderId="175" xfId="0" applyFont="1" applyFill="1" applyBorder="1" applyAlignment="1">
      <alignment horizontal="center" vertical="center" wrapText="1"/>
    </xf>
    <xf numFmtId="22" fontId="0" fillId="0" borderId="174" xfId="0" applyNumberFormat="1" applyFill="1" applyBorder="1" applyAlignment="1" applyProtection="1">
      <alignment vertical="center"/>
    </xf>
    <xf numFmtId="22" fontId="0" fillId="0" borderId="173" xfId="0" applyNumberFormat="1" applyFill="1" applyBorder="1" applyAlignment="1" applyProtection="1">
      <alignment vertical="center"/>
    </xf>
    <xf numFmtId="0" fontId="8" fillId="19" borderId="128" xfId="0" applyNumberFormat="1" applyFont="1" applyFill="1" applyBorder="1" applyAlignment="1">
      <alignment horizontal="center" vertical="center" wrapText="1"/>
    </xf>
    <xf numFmtId="0" fontId="18" fillId="19" borderId="128" xfId="0" applyNumberFormat="1" applyFont="1" applyFill="1" applyBorder="1" applyAlignment="1">
      <alignment horizontal="center" vertical="center" wrapText="1"/>
    </xf>
    <xf numFmtId="0" fontId="42" fillId="5" borderId="171" xfId="0" applyFont="1" applyFill="1" applyBorder="1" applyAlignment="1">
      <alignment horizontal="center" vertical="center"/>
    </xf>
    <xf numFmtId="0" fontId="30" fillId="15" borderId="176" xfId="0" applyFont="1" applyFill="1" applyBorder="1" applyAlignment="1">
      <alignment horizontal="left" vertical="center" wrapText="1"/>
    </xf>
    <xf numFmtId="0" fontId="30" fillId="17" borderId="176" xfId="0" applyFont="1" applyFill="1" applyBorder="1" applyAlignment="1">
      <alignment horizontal="left" vertical="center" wrapText="1"/>
    </xf>
    <xf numFmtId="0" fontId="25" fillId="16" borderId="174" xfId="0" quotePrefix="1" applyNumberFormat="1" applyFont="1" applyFill="1" applyBorder="1" applyAlignment="1">
      <alignment horizontal="center" vertical="center" wrapText="1"/>
    </xf>
    <xf numFmtId="0" fontId="25" fillId="16" borderId="175" xfId="0" applyNumberFormat="1" applyFont="1" applyFill="1" applyBorder="1" applyAlignment="1">
      <alignment vertical="center" wrapText="1"/>
    </xf>
    <xf numFmtId="0" fontId="25" fillId="16" borderId="130" xfId="1" quotePrefix="1" applyNumberFormat="1" applyFont="1" applyFill="1" applyBorder="1" applyAlignment="1">
      <alignment horizontal="center" vertical="center" wrapText="1"/>
    </xf>
    <xf numFmtId="0" fontId="8" fillId="18" borderId="174" xfId="0" quotePrefix="1" applyNumberFormat="1" applyFont="1" applyFill="1" applyBorder="1" applyAlignment="1">
      <alignment horizontal="right" vertical="center" wrapText="1"/>
    </xf>
    <xf numFmtId="0" fontId="8" fillId="18" borderId="175" xfId="0" applyNumberFormat="1" applyFont="1" applyFill="1" applyBorder="1" applyAlignment="1">
      <alignment vertical="center" wrapText="1"/>
    </xf>
    <xf numFmtId="0" fontId="8" fillId="18" borderId="175" xfId="0" applyNumberFormat="1" applyFont="1" applyFill="1" applyBorder="1" applyAlignment="1">
      <alignment horizontal="right" vertical="center" wrapText="1"/>
    </xf>
    <xf numFmtId="0" fontId="8" fillId="18" borderId="175" xfId="1" quotePrefix="1" applyNumberFormat="1" applyFont="1" applyFill="1" applyBorder="1" applyAlignment="1">
      <alignment horizontal="right" vertical="center" wrapText="1"/>
    </xf>
    <xf numFmtId="0" fontId="8" fillId="15" borderId="136" xfId="0" applyFont="1" applyFill="1" applyBorder="1" applyAlignment="1">
      <alignment horizontal="right"/>
    </xf>
    <xf numFmtId="0" fontId="8" fillId="15" borderId="173" xfId="0" applyFont="1" applyFill="1" applyBorder="1" applyAlignment="1">
      <alignment horizontal="right"/>
    </xf>
    <xf numFmtId="0" fontId="25" fillId="16" borderId="175" xfId="0" applyNumberFormat="1" applyFont="1" applyFill="1" applyBorder="1" applyAlignment="1">
      <alignment horizontal="center" vertical="center" wrapText="1"/>
    </xf>
    <xf numFmtId="0" fontId="25" fillId="16" borderId="175" xfId="1" quotePrefix="1" applyNumberFormat="1" applyFont="1" applyFill="1" applyBorder="1" applyAlignment="1">
      <alignment horizontal="center" vertical="center" wrapText="1"/>
    </xf>
    <xf numFmtId="0" fontId="25" fillId="15" borderId="173" xfId="0" applyFont="1" applyFill="1" applyBorder="1" applyAlignment="1">
      <alignment horizontal="center"/>
    </xf>
    <xf numFmtId="0" fontId="25" fillId="16" borderId="130" xfId="0" quotePrefix="1" applyNumberFormat="1" applyFont="1" applyFill="1" applyBorder="1" applyAlignment="1">
      <alignment horizontal="center" vertical="center" wrapText="1"/>
    </xf>
    <xf numFmtId="0" fontId="8" fillId="18" borderId="175" xfId="0" quotePrefix="1" applyNumberFormat="1" applyFont="1" applyFill="1" applyBorder="1" applyAlignment="1">
      <alignment horizontal="right" vertical="center" wrapText="1"/>
    </xf>
    <xf numFmtId="0" fontId="25" fillId="16" borderId="175" xfId="0" quotePrefix="1" applyNumberFormat="1" applyFont="1" applyFill="1" applyBorder="1" applyAlignment="1">
      <alignment horizontal="center" vertical="center" wrapText="1"/>
    </xf>
    <xf numFmtId="0" fontId="30" fillId="17" borderId="177" xfId="0" quotePrefix="1" applyFont="1" applyFill="1" applyBorder="1" applyAlignment="1">
      <alignment horizontal="left" vertical="center" wrapText="1"/>
    </xf>
    <xf numFmtId="0" fontId="25" fillId="16" borderId="174" xfId="0" applyNumberFormat="1" applyFont="1" applyFill="1" applyBorder="1" applyAlignment="1">
      <alignment horizontal="center" vertical="center" wrapText="1"/>
    </xf>
    <xf numFmtId="0" fontId="0" fillId="0" borderId="146" xfId="0" applyBorder="1" applyAlignment="1">
      <alignment horizontal="center"/>
    </xf>
    <xf numFmtId="0" fontId="0" fillId="0" borderId="40" xfId="0" applyBorder="1" applyAlignment="1">
      <alignment horizontal="center"/>
    </xf>
    <xf numFmtId="0" fontId="25" fillId="16" borderId="87" xfId="0" quotePrefix="1" applyNumberFormat="1" applyFont="1" applyFill="1" applyBorder="1" applyAlignment="1">
      <alignment horizontal="center" vertical="center" wrapText="1"/>
    </xf>
    <xf numFmtId="0" fontId="25" fillId="16" borderId="85" xfId="0" applyNumberFormat="1" applyFont="1" applyFill="1" applyBorder="1" applyAlignment="1">
      <alignment vertical="center" wrapText="1"/>
    </xf>
    <xf numFmtId="0" fontId="25" fillId="16" borderId="85" xfId="0" applyNumberFormat="1" applyFont="1" applyFill="1" applyBorder="1" applyAlignment="1">
      <alignment horizontal="center" vertical="center" wrapText="1"/>
    </xf>
    <xf numFmtId="0" fontId="25" fillId="16" borderId="85" xfId="0" quotePrefix="1" applyNumberFormat="1" applyFont="1" applyFill="1" applyBorder="1" applyAlignment="1">
      <alignment horizontal="center" vertical="center" wrapText="1"/>
    </xf>
    <xf numFmtId="0" fontId="8" fillId="15" borderId="88" xfId="0" applyFont="1" applyFill="1" applyBorder="1" applyAlignment="1">
      <alignment horizontal="right"/>
    </xf>
    <xf numFmtId="0" fontId="8" fillId="15" borderId="176" xfId="0" applyFont="1" applyFill="1" applyBorder="1" applyAlignment="1">
      <alignment horizontal="right"/>
    </xf>
    <xf numFmtId="0" fontId="4" fillId="11" borderId="3" xfId="0" applyFont="1" applyFill="1" applyBorder="1" applyAlignment="1">
      <alignment vertical="center" wrapText="1"/>
    </xf>
    <xf numFmtId="0" fontId="4" fillId="14" borderId="3" xfId="0" applyFont="1" applyFill="1" applyBorder="1" applyAlignment="1">
      <alignment vertical="center" wrapText="1"/>
    </xf>
    <xf numFmtId="0" fontId="4" fillId="8" borderId="3" xfId="0" applyFont="1" applyFill="1" applyBorder="1" applyAlignment="1">
      <alignment vertical="center" wrapText="1"/>
    </xf>
    <xf numFmtId="0" fontId="4" fillId="9" borderId="3" xfId="0" applyFont="1" applyFill="1" applyBorder="1" applyAlignment="1">
      <alignment vertical="center" wrapText="1"/>
    </xf>
    <xf numFmtId="0" fontId="4" fillId="13" borderId="3" xfId="0" applyFont="1" applyFill="1" applyBorder="1" applyAlignment="1">
      <alignment vertical="center" wrapText="1"/>
    </xf>
    <xf numFmtId="0" fontId="4" fillId="10" borderId="3" xfId="0" applyFont="1" applyFill="1" applyBorder="1" applyAlignment="1">
      <alignment vertical="center" wrapText="1"/>
    </xf>
    <xf numFmtId="0" fontId="7" fillId="7" borderId="59" xfId="0" applyFont="1" applyFill="1" applyBorder="1" applyAlignment="1">
      <alignment horizontal="center" vertical="center" wrapText="1"/>
    </xf>
    <xf numFmtId="0" fontId="7" fillId="7" borderId="31" xfId="0" applyFont="1" applyFill="1" applyBorder="1" applyAlignment="1">
      <alignment horizontal="center" vertical="center" wrapText="1"/>
    </xf>
    <xf numFmtId="0" fontId="7" fillId="7" borderId="53" xfId="0" applyFont="1" applyFill="1" applyBorder="1" applyAlignment="1">
      <alignment horizontal="center" vertical="center"/>
    </xf>
    <xf numFmtId="0" fontId="7" fillId="7" borderId="54" xfId="0" applyFont="1" applyFill="1" applyBorder="1" applyAlignment="1">
      <alignment horizontal="center" vertical="center"/>
    </xf>
    <xf numFmtId="0" fontId="7" fillId="7" borderId="55" xfId="0" applyFont="1" applyFill="1" applyBorder="1" applyAlignment="1">
      <alignment horizontal="center" vertical="center"/>
    </xf>
    <xf numFmtId="0" fontId="7" fillId="7" borderId="56" xfId="0" applyFont="1" applyFill="1" applyBorder="1" applyAlignment="1">
      <alignment horizontal="center" vertical="center"/>
    </xf>
    <xf numFmtId="0" fontId="6" fillId="7" borderId="6" xfId="0" applyFont="1" applyFill="1" applyBorder="1" applyAlignment="1">
      <alignment horizontal="center" vertical="center"/>
    </xf>
    <xf numFmtId="0" fontId="6" fillId="7" borderId="8" xfId="0" applyFont="1" applyFill="1" applyBorder="1" applyAlignment="1">
      <alignment horizontal="center" vertical="center"/>
    </xf>
    <xf numFmtId="0" fontId="7" fillId="7" borderId="4" xfId="0" applyFont="1" applyFill="1" applyBorder="1" applyAlignment="1">
      <alignment horizontal="center" vertical="center"/>
    </xf>
    <xf numFmtId="0" fontId="7" fillId="7" borderId="5" xfId="0" applyFont="1" applyFill="1" applyBorder="1" applyAlignment="1">
      <alignment horizontal="center" vertical="center"/>
    </xf>
    <xf numFmtId="0" fontId="7" fillId="7" borderId="57" xfId="0" applyFont="1" applyFill="1" applyBorder="1" applyAlignment="1">
      <alignment horizontal="center" vertical="center" wrapText="1"/>
    </xf>
    <xf numFmtId="0" fontId="7" fillId="7" borderId="58" xfId="0" applyFont="1" applyFill="1" applyBorder="1" applyAlignment="1">
      <alignment horizontal="center" vertical="center" wrapText="1"/>
    </xf>
    <xf numFmtId="0" fontId="45" fillId="3" borderId="1" xfId="0" applyFont="1" applyFill="1" applyBorder="1" applyAlignment="1">
      <alignment horizontal="center" vertical="center"/>
    </xf>
    <xf numFmtId="0" fontId="45" fillId="3" borderId="44" xfId="0" applyFont="1" applyFill="1" applyBorder="1" applyAlignment="1">
      <alignment horizontal="center" vertical="center"/>
    </xf>
    <xf numFmtId="0" fontId="45" fillId="3" borderId="2" xfId="0" applyFont="1" applyFill="1" applyBorder="1" applyAlignment="1">
      <alignment horizontal="center" vertical="center"/>
    </xf>
    <xf numFmtId="0" fontId="46" fillId="3" borderId="1" xfId="0" applyFont="1" applyFill="1" applyBorder="1" applyAlignment="1">
      <alignment horizontal="center" vertical="center"/>
    </xf>
    <xf numFmtId="0" fontId="46" fillId="3" borderId="44" xfId="0" applyFont="1" applyFill="1" applyBorder="1" applyAlignment="1">
      <alignment horizontal="center" vertical="center"/>
    </xf>
    <xf numFmtId="0" fontId="46" fillId="3" borderId="2" xfId="0" applyFont="1" applyFill="1" applyBorder="1" applyAlignment="1">
      <alignment horizontal="center" vertical="center"/>
    </xf>
    <xf numFmtId="0" fontId="0" fillId="5" borderId="37" xfId="0" applyFill="1" applyBorder="1" applyAlignment="1">
      <alignment horizontal="center" vertical="center" wrapText="1"/>
    </xf>
    <xf numFmtId="0" fontId="0" fillId="5" borderId="86" xfId="0" applyFill="1" applyBorder="1" applyAlignment="1">
      <alignment horizontal="center" vertical="center" wrapText="1"/>
    </xf>
    <xf numFmtId="0" fontId="0" fillId="5" borderId="36" xfId="0" applyFill="1" applyBorder="1" applyAlignment="1">
      <alignment horizontal="center" vertical="center" wrapText="1"/>
    </xf>
    <xf numFmtId="0" fontId="0" fillId="5" borderId="83" xfId="0" applyFill="1" applyBorder="1" applyAlignment="1">
      <alignment horizontal="center" vertical="center" wrapText="1"/>
    </xf>
    <xf numFmtId="0" fontId="0" fillId="5" borderId="63" xfId="0" applyFill="1" applyBorder="1" applyAlignment="1">
      <alignment horizontal="center" vertical="center" wrapText="1"/>
    </xf>
    <xf numFmtId="0" fontId="0" fillId="5" borderId="82" xfId="0" applyFill="1" applyBorder="1" applyAlignment="1">
      <alignment horizontal="center" vertical="center" wrapText="1"/>
    </xf>
    <xf numFmtId="0" fontId="0" fillId="5" borderId="37" xfId="0" applyFill="1" applyBorder="1" applyAlignment="1">
      <alignment horizontal="center" wrapText="1"/>
    </xf>
    <xf numFmtId="0" fontId="0" fillId="5" borderId="86" xfId="0" applyFill="1" applyBorder="1" applyAlignment="1">
      <alignment horizontal="center" wrapText="1"/>
    </xf>
    <xf numFmtId="0" fontId="0" fillId="5" borderId="36" xfId="0" applyFill="1" applyBorder="1" applyAlignment="1">
      <alignment horizontal="center" wrapText="1"/>
    </xf>
    <xf numFmtId="0" fontId="0" fillId="5" borderId="83" xfId="0" applyFill="1" applyBorder="1" applyAlignment="1">
      <alignment horizontal="center" wrapText="1"/>
    </xf>
    <xf numFmtId="0" fontId="0" fillId="5" borderId="63" xfId="0" applyFill="1" applyBorder="1" applyAlignment="1">
      <alignment horizontal="center" wrapText="1"/>
    </xf>
    <xf numFmtId="0" fontId="0" fillId="5" borderId="82" xfId="0" applyFill="1" applyBorder="1" applyAlignment="1">
      <alignment horizontal="center" wrapText="1"/>
    </xf>
    <xf numFmtId="0" fontId="10" fillId="6" borderId="142" xfId="0" applyNumberFormat="1" applyFont="1" applyFill="1" applyBorder="1" applyAlignment="1" applyProtection="1">
      <alignment horizontal="center" vertical="center"/>
    </xf>
    <xf numFmtId="0" fontId="10" fillId="6" borderId="153" xfId="0" applyNumberFormat="1" applyFont="1" applyFill="1" applyBorder="1" applyAlignment="1" applyProtection="1">
      <alignment horizontal="center" vertical="center"/>
    </xf>
    <xf numFmtId="0" fontId="10" fillId="6" borderId="150" xfId="0" applyNumberFormat="1" applyFont="1" applyFill="1" applyBorder="1" applyAlignment="1" applyProtection="1">
      <alignment horizontal="center" vertical="center"/>
    </xf>
    <xf numFmtId="0" fontId="10" fillId="6" borderId="154" xfId="0" applyNumberFormat="1" applyFont="1" applyFill="1" applyBorder="1" applyAlignment="1" applyProtection="1">
      <alignment horizontal="center" vertical="center"/>
    </xf>
    <xf numFmtId="0" fontId="4" fillId="8" borderId="59" xfId="0" applyFont="1" applyFill="1" applyBorder="1" applyAlignment="1">
      <alignment horizontal="center" vertical="center" wrapText="1"/>
    </xf>
    <xf numFmtId="0" fontId="4" fillId="8" borderId="31" xfId="0" applyFont="1" applyFill="1" applyBorder="1" applyAlignment="1">
      <alignment horizontal="center" vertical="center" wrapText="1"/>
    </xf>
    <xf numFmtId="0" fontId="4" fillId="9" borderId="59" xfId="0" applyFont="1" applyFill="1" applyBorder="1" applyAlignment="1">
      <alignment horizontal="center" vertical="center" wrapText="1"/>
    </xf>
    <xf numFmtId="0" fontId="4" fillId="9" borderId="31" xfId="0" applyFont="1" applyFill="1" applyBorder="1" applyAlignment="1">
      <alignment horizontal="center" vertical="center" wrapText="1"/>
    </xf>
    <xf numFmtId="0" fontId="4" fillId="10" borderId="59" xfId="0" applyFont="1" applyFill="1" applyBorder="1" applyAlignment="1">
      <alignment horizontal="center" vertical="center" wrapText="1"/>
    </xf>
    <xf numFmtId="0" fontId="4" fillId="10" borderId="31" xfId="0" applyFont="1" applyFill="1" applyBorder="1" applyAlignment="1">
      <alignment horizontal="center" vertical="center" wrapText="1"/>
    </xf>
    <xf numFmtId="0" fontId="4" fillId="11" borderId="59" xfId="0" applyFont="1" applyFill="1" applyBorder="1" applyAlignment="1">
      <alignment horizontal="center" vertical="center" wrapText="1"/>
    </xf>
    <xf numFmtId="0" fontId="4" fillId="11" borderId="31" xfId="0" applyFont="1" applyFill="1" applyBorder="1" applyAlignment="1">
      <alignment horizontal="center" vertical="center" wrapText="1"/>
    </xf>
    <xf numFmtId="0" fontId="19" fillId="9" borderId="24" xfId="0" applyFont="1" applyFill="1" applyBorder="1" applyAlignment="1">
      <alignment horizontal="center" vertical="center" wrapText="1"/>
    </xf>
    <xf numFmtId="0" fontId="19" fillId="9" borderId="13" xfId="0" applyFont="1" applyFill="1" applyBorder="1" applyAlignment="1">
      <alignment horizontal="center" vertical="center" wrapText="1"/>
    </xf>
    <xf numFmtId="0" fontId="19" fillId="9" borderId="155" xfId="0" applyFont="1" applyFill="1" applyBorder="1" applyAlignment="1">
      <alignment horizontal="center" vertical="center" wrapText="1"/>
    </xf>
    <xf numFmtId="0" fontId="19" fillId="9" borderId="156" xfId="0" applyFont="1" applyFill="1" applyBorder="1" applyAlignment="1">
      <alignment horizontal="center" vertical="center" wrapText="1"/>
    </xf>
    <xf numFmtId="0" fontId="4" fillId="11" borderId="4" xfId="0" applyFont="1" applyFill="1" applyBorder="1" applyAlignment="1">
      <alignment horizontal="center" vertical="center" wrapText="1"/>
    </xf>
    <xf numFmtId="0" fontId="4" fillId="11" borderId="5" xfId="0" applyFont="1" applyFill="1" applyBorder="1" applyAlignment="1">
      <alignment horizontal="center" vertical="center" wrapText="1"/>
    </xf>
    <xf numFmtId="0" fontId="4" fillId="11" borderId="57" xfId="0" applyFont="1" applyFill="1" applyBorder="1" applyAlignment="1">
      <alignment horizontal="center" vertical="center" wrapText="1"/>
    </xf>
    <xf numFmtId="0" fontId="4" fillId="11" borderId="58" xfId="0" applyFont="1" applyFill="1" applyBorder="1" applyAlignment="1">
      <alignment horizontal="center" vertical="center" wrapText="1"/>
    </xf>
    <xf numFmtId="0" fontId="18" fillId="0" borderId="4" xfId="0" applyFont="1" applyFill="1" applyBorder="1" applyAlignment="1">
      <alignment horizontal="center" vertical="center" wrapText="1"/>
    </xf>
    <xf numFmtId="0" fontId="18" fillId="0" borderId="5" xfId="0" applyFont="1" applyFill="1" applyBorder="1" applyAlignment="1">
      <alignment horizontal="center" vertical="center" wrapText="1"/>
    </xf>
    <xf numFmtId="0" fontId="19" fillId="9" borderId="9" xfId="0" applyFont="1" applyFill="1" applyBorder="1" applyAlignment="1">
      <alignment horizontal="center" vertical="center" wrapText="1"/>
    </xf>
    <xf numFmtId="0" fontId="0" fillId="3" borderId="99" xfId="0" applyFont="1" applyFill="1" applyBorder="1" applyAlignment="1">
      <alignment horizontal="center" vertical="center" wrapText="1"/>
    </xf>
    <xf numFmtId="0" fontId="0" fillId="3" borderId="63" xfId="0" applyFont="1" applyFill="1" applyBorder="1" applyAlignment="1">
      <alignment horizontal="center" vertical="center" wrapText="1"/>
    </xf>
    <xf numFmtId="0" fontId="0" fillId="3" borderId="66" xfId="0" applyFont="1" applyFill="1" applyBorder="1" applyAlignment="1">
      <alignment horizontal="center" vertical="center" wrapText="1"/>
    </xf>
    <xf numFmtId="0" fontId="19" fillId="9" borderId="86" xfId="0" applyFont="1" applyFill="1" applyBorder="1" applyAlignment="1">
      <alignment horizontal="center" vertical="center" wrapText="1"/>
    </xf>
    <xf numFmtId="0" fontId="4" fillId="3" borderId="99" xfId="0" applyNumberFormat="1" applyFont="1" applyFill="1" applyBorder="1" applyAlignment="1">
      <alignment horizontal="left" vertical="top" wrapText="1"/>
    </xf>
    <xf numFmtId="0" fontId="4" fillId="3" borderId="63" xfId="0" applyNumberFormat="1" applyFont="1" applyFill="1" applyBorder="1" applyAlignment="1">
      <alignment horizontal="left" vertical="top" wrapText="1"/>
    </xf>
    <xf numFmtId="0" fontId="4" fillId="3" borderId="66" xfId="0" applyNumberFormat="1" applyFont="1" applyFill="1" applyBorder="1" applyAlignment="1">
      <alignment horizontal="left" vertical="top" wrapText="1"/>
    </xf>
    <xf numFmtId="0" fontId="19" fillId="9" borderId="35" xfId="0" applyFont="1" applyFill="1" applyBorder="1" applyAlignment="1">
      <alignment horizontal="center" vertical="center" wrapText="1"/>
    </xf>
    <xf numFmtId="0" fontId="19" fillId="9" borderId="106" xfId="0" applyFont="1" applyFill="1" applyBorder="1" applyAlignment="1">
      <alignment horizontal="center" vertical="center" wrapText="1"/>
    </xf>
    <xf numFmtId="0" fontId="0" fillId="3" borderId="73" xfId="0" applyFont="1" applyFill="1" applyBorder="1" applyAlignment="1">
      <alignment horizontal="center" vertical="center" wrapText="1"/>
    </xf>
    <xf numFmtId="0" fontId="0" fillId="3" borderId="74" xfId="0" applyFont="1" applyFill="1" applyBorder="1" applyAlignment="1">
      <alignment horizontal="center" vertical="center" wrapText="1"/>
    </xf>
    <xf numFmtId="0" fontId="0" fillId="3" borderId="75" xfId="0" applyFont="1" applyFill="1" applyBorder="1" applyAlignment="1">
      <alignment horizontal="center" vertical="center" wrapText="1"/>
    </xf>
    <xf numFmtId="0" fontId="0" fillId="3" borderId="24" xfId="0" applyNumberFormat="1" applyFont="1" applyFill="1" applyBorder="1" applyAlignment="1">
      <alignment horizontal="center" vertical="center" wrapText="1"/>
    </xf>
    <xf numFmtId="0" fontId="0" fillId="3" borderId="9" xfId="0" applyNumberFormat="1" applyFont="1" applyFill="1" applyBorder="1" applyAlignment="1">
      <alignment horizontal="center" vertical="center" wrapText="1"/>
    </xf>
    <xf numFmtId="0" fontId="0" fillId="3" borderId="13" xfId="0" applyNumberFormat="1" applyFont="1" applyFill="1" applyBorder="1" applyAlignment="1">
      <alignment horizontal="center" vertical="center" wrapText="1"/>
    </xf>
    <xf numFmtId="0" fontId="4" fillId="14" borderId="4" xfId="0" applyFont="1" applyFill="1" applyBorder="1" applyAlignment="1">
      <alignment horizontal="center" vertical="center" wrapText="1"/>
    </xf>
    <xf numFmtId="0" fontId="4" fillId="14" borderId="5" xfId="0" applyFont="1" applyFill="1" applyBorder="1" applyAlignment="1">
      <alignment horizontal="center" vertical="center" wrapText="1"/>
    </xf>
    <xf numFmtId="0" fontId="4" fillId="8" borderId="4" xfId="0" applyFont="1" applyFill="1" applyBorder="1" applyAlignment="1">
      <alignment horizontal="center" vertical="center" wrapText="1"/>
    </xf>
    <xf numFmtId="0" fontId="4" fillId="8" borderId="5" xfId="0" applyFont="1" applyFill="1" applyBorder="1" applyAlignment="1">
      <alignment horizontal="center" vertical="center" wrapText="1"/>
    </xf>
    <xf numFmtId="0" fontId="4" fillId="9" borderId="4" xfId="0" applyFont="1" applyFill="1" applyBorder="1" applyAlignment="1">
      <alignment horizontal="center" vertical="center" wrapText="1"/>
    </xf>
    <xf numFmtId="0" fontId="4" fillId="9" borderId="5" xfId="0" applyFont="1" applyFill="1" applyBorder="1" applyAlignment="1">
      <alignment horizontal="center" vertical="center" wrapText="1"/>
    </xf>
    <xf numFmtId="0" fontId="4" fillId="13" borderId="4" xfId="0" applyFont="1" applyFill="1" applyBorder="1" applyAlignment="1">
      <alignment horizontal="center" vertical="center" wrapText="1"/>
    </xf>
    <xf numFmtId="0" fontId="4" fillId="13" borderId="5" xfId="0" applyFont="1" applyFill="1" applyBorder="1" applyAlignment="1">
      <alignment horizontal="center" vertical="center" wrapText="1"/>
    </xf>
    <xf numFmtId="0" fontId="4" fillId="10" borderId="4" xfId="0" applyFont="1" applyFill="1" applyBorder="1" applyAlignment="1">
      <alignment horizontal="center" vertical="center" wrapText="1"/>
    </xf>
    <xf numFmtId="0" fontId="4" fillId="10" borderId="5" xfId="0" applyFont="1" applyFill="1" applyBorder="1" applyAlignment="1">
      <alignment horizontal="center" vertical="center" wrapText="1"/>
    </xf>
    <xf numFmtId="0" fontId="4" fillId="14" borderId="47" xfId="0" applyFont="1" applyFill="1" applyBorder="1" applyAlignment="1">
      <alignment horizontal="center" vertical="center" wrapText="1"/>
    </xf>
    <xf numFmtId="0" fontId="4" fillId="14" borderId="51" xfId="0" applyFont="1" applyFill="1" applyBorder="1" applyAlignment="1">
      <alignment horizontal="center" vertical="center" wrapText="1"/>
    </xf>
    <xf numFmtId="0" fontId="4" fillId="14" borderId="73" xfId="0" applyFont="1" applyFill="1" applyBorder="1" applyAlignment="1">
      <alignment horizontal="center" vertical="center" wrapText="1"/>
    </xf>
    <xf numFmtId="0" fontId="4" fillId="14" borderId="93" xfId="0" applyFont="1" applyFill="1" applyBorder="1" applyAlignment="1">
      <alignment horizontal="center" vertical="center" wrapText="1"/>
    </xf>
    <xf numFmtId="0" fontId="4" fillId="14" borderId="129" xfId="0" applyFont="1" applyFill="1" applyBorder="1" applyAlignment="1">
      <alignment horizontal="center" vertical="center" wrapText="1"/>
    </xf>
    <xf numFmtId="0" fontId="4" fillId="14" borderId="132" xfId="0" applyFont="1" applyFill="1" applyBorder="1" applyAlignment="1">
      <alignment horizontal="center" vertical="center" wrapText="1"/>
    </xf>
    <xf numFmtId="0" fontId="4" fillId="14" borderId="23" xfId="0" applyFont="1" applyFill="1" applyBorder="1" applyAlignment="1">
      <alignment horizontal="center" vertical="center" wrapText="1"/>
    </xf>
    <xf numFmtId="0" fontId="4" fillId="14" borderId="26" xfId="0" applyFont="1" applyFill="1" applyBorder="1" applyAlignment="1">
      <alignment horizontal="center" vertical="center" wrapText="1"/>
    </xf>
    <xf numFmtId="0" fontId="4" fillId="14" borderId="28" xfId="0" applyFont="1" applyFill="1" applyBorder="1" applyAlignment="1">
      <alignment horizontal="center" vertical="center" wrapText="1"/>
    </xf>
    <xf numFmtId="0" fontId="4" fillId="14" borderId="94" xfId="0" applyFont="1" applyFill="1" applyBorder="1" applyAlignment="1">
      <alignment horizontal="center" vertical="center" wrapText="1"/>
    </xf>
    <xf numFmtId="0" fontId="4" fillId="14" borderId="97" xfId="0" applyFont="1" applyFill="1" applyBorder="1" applyAlignment="1">
      <alignment horizontal="center" vertical="center" wrapText="1"/>
    </xf>
    <xf numFmtId="0" fontId="4" fillId="14" borderId="59" xfId="0" applyFont="1" applyFill="1" applyBorder="1" applyAlignment="1">
      <alignment horizontal="center" vertical="center" wrapText="1"/>
    </xf>
    <xf numFmtId="0" fontId="4" fillId="14" borderId="31" xfId="0" applyFont="1" applyFill="1" applyBorder="1" applyAlignment="1">
      <alignment horizontal="center" vertical="center" wrapText="1"/>
    </xf>
    <xf numFmtId="0" fontId="4" fillId="8" borderId="119" xfId="0" applyFont="1" applyFill="1" applyBorder="1" applyAlignment="1">
      <alignment horizontal="center" vertical="center" wrapText="1"/>
    </xf>
    <xf numFmtId="0" fontId="4" fillId="8" borderId="30" xfId="0" applyFont="1" applyFill="1" applyBorder="1" applyAlignment="1">
      <alignment horizontal="center" vertical="center" wrapText="1"/>
    </xf>
    <xf numFmtId="0" fontId="4" fillId="8" borderId="142" xfId="0" applyFont="1" applyFill="1" applyBorder="1" applyAlignment="1">
      <alignment horizontal="center" vertical="center" wrapText="1"/>
    </xf>
    <xf numFmtId="0" fontId="4" fillId="8" borderId="144" xfId="0" applyFont="1" applyFill="1" applyBorder="1" applyAlignment="1">
      <alignment horizontal="center" vertical="center" wrapText="1"/>
    </xf>
    <xf numFmtId="0" fontId="11" fillId="6" borderId="1" xfId="0" applyNumberFormat="1" applyFont="1" applyFill="1" applyBorder="1" applyAlignment="1">
      <alignment horizontal="center" vertical="center" wrapText="1"/>
    </xf>
    <xf numFmtId="0" fontId="11" fillId="6" borderId="2" xfId="0" applyNumberFormat="1" applyFont="1" applyFill="1" applyBorder="1" applyAlignment="1">
      <alignment horizontal="center" vertical="center" wrapText="1"/>
    </xf>
    <xf numFmtId="0" fontId="4" fillId="10" borderId="47" xfId="0" applyFont="1" applyFill="1" applyBorder="1" applyAlignment="1">
      <alignment horizontal="center" vertical="center" wrapText="1"/>
    </xf>
    <xf numFmtId="0" fontId="7" fillId="10" borderId="17" xfId="0" applyFont="1" applyFill="1" applyBorder="1" applyAlignment="1">
      <alignment horizontal="center" vertical="center" wrapText="1"/>
    </xf>
    <xf numFmtId="0" fontId="7" fillId="10" borderId="48" xfId="0" applyFont="1" applyFill="1" applyBorder="1" applyAlignment="1">
      <alignment horizontal="center" vertical="center" wrapText="1"/>
    </xf>
    <xf numFmtId="0" fontId="4" fillId="8" borderId="47" xfId="0" applyFont="1" applyFill="1" applyBorder="1" applyAlignment="1">
      <alignment horizontal="center" vertical="center" wrapText="1"/>
    </xf>
    <xf numFmtId="0" fontId="7" fillId="8" borderId="17" xfId="0" applyFont="1" applyFill="1" applyBorder="1" applyAlignment="1">
      <alignment horizontal="center" vertical="center" wrapText="1"/>
    </xf>
    <xf numFmtId="0" fontId="7" fillId="8" borderId="48" xfId="0" applyFont="1" applyFill="1" applyBorder="1" applyAlignment="1">
      <alignment horizontal="center" vertical="center" wrapText="1"/>
    </xf>
    <xf numFmtId="0" fontId="7" fillId="14" borderId="17" xfId="0" applyFont="1" applyFill="1" applyBorder="1" applyAlignment="1">
      <alignment horizontal="center" vertical="center" wrapText="1"/>
    </xf>
    <xf numFmtId="0" fontId="7" fillId="14" borderId="48" xfId="0" applyFont="1" applyFill="1" applyBorder="1" applyAlignment="1">
      <alignment horizontal="center" vertical="center" wrapText="1"/>
    </xf>
    <xf numFmtId="0" fontId="4" fillId="9" borderId="47" xfId="0" applyFont="1" applyFill="1" applyBorder="1" applyAlignment="1">
      <alignment horizontal="center" vertical="center" wrapText="1"/>
    </xf>
    <xf numFmtId="0" fontId="7" fillId="9" borderId="17" xfId="0" applyFont="1" applyFill="1" applyBorder="1" applyAlignment="1">
      <alignment horizontal="center" vertical="center" wrapText="1"/>
    </xf>
    <xf numFmtId="0" fontId="7" fillId="9" borderId="48" xfId="0" applyFont="1" applyFill="1" applyBorder="1" applyAlignment="1">
      <alignment horizontal="center" vertical="center" wrapText="1"/>
    </xf>
    <xf numFmtId="0" fontId="4" fillId="13" borderId="47" xfId="0" applyFont="1" applyFill="1" applyBorder="1" applyAlignment="1">
      <alignment horizontal="center" vertical="center" wrapText="1"/>
    </xf>
    <xf numFmtId="0" fontId="7" fillId="13" borderId="17" xfId="0" applyFont="1" applyFill="1" applyBorder="1" applyAlignment="1">
      <alignment horizontal="center" vertical="center" wrapText="1"/>
    </xf>
    <xf numFmtId="0" fontId="7" fillId="13" borderId="48" xfId="0" applyFont="1" applyFill="1" applyBorder="1" applyAlignment="1">
      <alignment horizontal="center" vertical="center" wrapText="1"/>
    </xf>
    <xf numFmtId="0" fontId="4" fillId="9" borderId="57" xfId="0" applyFont="1" applyFill="1" applyBorder="1" applyAlignment="1">
      <alignment horizontal="center" vertical="center" wrapText="1"/>
    </xf>
    <xf numFmtId="0" fontId="4" fillId="9" borderId="58" xfId="0" applyFont="1" applyFill="1" applyBorder="1" applyAlignment="1">
      <alignment horizontal="center" vertical="center" wrapText="1"/>
    </xf>
    <xf numFmtId="0" fontId="4" fillId="8" borderId="57" xfId="0" applyFont="1" applyFill="1" applyBorder="1" applyAlignment="1">
      <alignment horizontal="center" vertical="center" wrapText="1"/>
    </xf>
    <xf numFmtId="0" fontId="4" fillId="8" borderId="58" xfId="0" applyFont="1" applyFill="1" applyBorder="1" applyAlignment="1">
      <alignment horizontal="center" vertical="center" wrapText="1"/>
    </xf>
    <xf numFmtId="0" fontId="4" fillId="8" borderId="17" xfId="0" applyFont="1" applyFill="1" applyBorder="1" applyAlignment="1">
      <alignment horizontal="center" vertical="center" wrapText="1"/>
    </xf>
    <xf numFmtId="0" fontId="4" fillId="8" borderId="93" xfId="0" applyFont="1" applyFill="1" applyBorder="1" applyAlignment="1">
      <alignment horizontal="center" vertical="center" wrapText="1"/>
    </xf>
    <xf numFmtId="0" fontId="4" fillId="8" borderId="33" xfId="0" applyFont="1" applyFill="1" applyBorder="1" applyAlignment="1">
      <alignment horizontal="center" vertical="center" wrapText="1"/>
    </xf>
    <xf numFmtId="0" fontId="4" fillId="8" borderId="73" xfId="0" applyFont="1" applyFill="1" applyBorder="1" applyAlignment="1">
      <alignment horizontal="center" vertical="center" wrapText="1"/>
    </xf>
    <xf numFmtId="0" fontId="4" fillId="9" borderId="17" xfId="0" applyFont="1" applyFill="1" applyBorder="1" applyAlignment="1">
      <alignment horizontal="center" vertical="center" wrapText="1"/>
    </xf>
    <xf numFmtId="0" fontId="4" fillId="9" borderId="119" xfId="0" applyFont="1" applyFill="1" applyBorder="1" applyAlignment="1">
      <alignment horizontal="center" vertical="center" wrapText="1"/>
    </xf>
    <xf numFmtId="0" fontId="4" fillId="9" borderId="30" xfId="0" applyFont="1" applyFill="1" applyBorder="1" applyAlignment="1">
      <alignment horizontal="center" vertical="center" wrapText="1"/>
    </xf>
    <xf numFmtId="0" fontId="4" fillId="9" borderId="93" xfId="0" applyFont="1" applyFill="1" applyBorder="1" applyAlignment="1">
      <alignment horizontal="center" vertical="center" wrapText="1"/>
    </xf>
    <xf numFmtId="0" fontId="4" fillId="9" borderId="33" xfId="0" applyFont="1" applyFill="1" applyBorder="1" applyAlignment="1">
      <alignment horizontal="center" vertical="center" wrapText="1"/>
    </xf>
    <xf numFmtId="0" fontId="4" fillId="9" borderId="73" xfId="0" applyFont="1" applyFill="1" applyBorder="1" applyAlignment="1">
      <alignment horizontal="center" vertical="center" wrapText="1"/>
    </xf>
    <xf numFmtId="0" fontId="4" fillId="9" borderId="142" xfId="0" applyFont="1" applyFill="1" applyBorder="1" applyAlignment="1">
      <alignment horizontal="center" vertical="center" wrapText="1"/>
    </xf>
    <xf numFmtId="0" fontId="4" fillId="9" borderId="144" xfId="0" applyFont="1" applyFill="1" applyBorder="1" applyAlignment="1">
      <alignment horizontal="center" vertical="center" wrapText="1"/>
    </xf>
    <xf numFmtId="0" fontId="4" fillId="13" borderId="57" xfId="0" applyFont="1" applyFill="1" applyBorder="1" applyAlignment="1">
      <alignment horizontal="center" vertical="center" wrapText="1"/>
    </xf>
    <xf numFmtId="0" fontId="4" fillId="13" borderId="58" xfId="0" applyFont="1" applyFill="1" applyBorder="1" applyAlignment="1">
      <alignment horizontal="center" vertical="center" wrapText="1"/>
    </xf>
    <xf numFmtId="0" fontId="4" fillId="13" borderId="17" xfId="0" applyFont="1" applyFill="1" applyBorder="1" applyAlignment="1">
      <alignment horizontal="center" vertical="center" wrapText="1"/>
    </xf>
    <xf numFmtId="0" fontId="4" fillId="13" borderId="119" xfId="0" applyFont="1" applyFill="1" applyBorder="1" applyAlignment="1">
      <alignment horizontal="center" vertical="center" wrapText="1"/>
    </xf>
    <xf numFmtId="0" fontId="4" fillId="13" borderId="30" xfId="0" applyFont="1" applyFill="1" applyBorder="1" applyAlignment="1">
      <alignment horizontal="center" vertical="center" wrapText="1"/>
    </xf>
    <xf numFmtId="0" fontId="4" fillId="13" borderId="59" xfId="0" applyFont="1" applyFill="1" applyBorder="1" applyAlignment="1">
      <alignment horizontal="center" vertical="center" wrapText="1"/>
    </xf>
    <xf numFmtId="0" fontId="4" fillId="13" borderId="31" xfId="0" applyFont="1" applyFill="1" applyBorder="1" applyAlignment="1">
      <alignment horizontal="center" vertical="center" wrapText="1"/>
    </xf>
    <xf numFmtId="0" fontId="4" fillId="13" borderId="93" xfId="0" applyFont="1" applyFill="1" applyBorder="1" applyAlignment="1">
      <alignment horizontal="center" vertical="center" wrapText="1"/>
    </xf>
    <xf numFmtId="0" fontId="4" fillId="13" borderId="33" xfId="0" applyFont="1" applyFill="1" applyBorder="1" applyAlignment="1">
      <alignment horizontal="center" vertical="center" wrapText="1"/>
    </xf>
    <xf numFmtId="0" fontId="4" fillId="13" borderId="73" xfId="0" applyFont="1" applyFill="1" applyBorder="1" applyAlignment="1">
      <alignment horizontal="center" vertical="center" wrapText="1"/>
    </xf>
    <xf numFmtId="0" fontId="4" fillId="13" borderId="142" xfId="0" applyFont="1" applyFill="1" applyBorder="1" applyAlignment="1">
      <alignment horizontal="center" vertical="center" wrapText="1"/>
    </xf>
    <xf numFmtId="0" fontId="4" fillId="13" borderId="144" xfId="0" applyFont="1" applyFill="1" applyBorder="1" applyAlignment="1">
      <alignment horizontal="center" vertical="center" wrapText="1"/>
    </xf>
    <xf numFmtId="0" fontId="4" fillId="7" borderId="4" xfId="0" applyFont="1" applyFill="1" applyBorder="1" applyAlignment="1">
      <alignment horizontal="center" vertical="center" wrapText="1"/>
    </xf>
    <xf numFmtId="0" fontId="4" fillId="7" borderId="5" xfId="0" applyFont="1" applyFill="1" applyBorder="1" applyAlignment="1">
      <alignment horizontal="center" vertical="center" wrapText="1"/>
    </xf>
    <xf numFmtId="0" fontId="4" fillId="7" borderId="150" xfId="0" applyFont="1" applyFill="1" applyBorder="1" applyAlignment="1">
      <alignment horizontal="center" vertical="center" wrapText="1"/>
    </xf>
    <xf numFmtId="0" fontId="4" fillId="7" borderId="154" xfId="0" applyFont="1" applyFill="1" applyBorder="1" applyAlignment="1">
      <alignment horizontal="center" vertical="center" wrapText="1"/>
    </xf>
    <xf numFmtId="0" fontId="4" fillId="7" borderId="149" xfId="0" applyNumberFormat="1" applyFont="1" applyFill="1" applyBorder="1" applyAlignment="1">
      <alignment horizontal="center" vertical="center" wrapText="1"/>
    </xf>
    <xf numFmtId="0" fontId="4" fillId="7" borderId="145" xfId="0" applyNumberFormat="1" applyFont="1" applyFill="1" applyBorder="1" applyAlignment="1">
      <alignment horizontal="center" vertical="center" wrapText="1"/>
    </xf>
    <xf numFmtId="0" fontId="4" fillId="7" borderId="142" xfId="0" applyNumberFormat="1" applyFont="1" applyFill="1" applyBorder="1" applyAlignment="1">
      <alignment horizontal="center" vertical="center" wrapText="1"/>
    </xf>
    <xf numFmtId="0" fontId="4" fillId="7" borderId="153" xfId="0" applyNumberFormat="1" applyFont="1" applyFill="1" applyBorder="1" applyAlignment="1">
      <alignment horizontal="center" vertical="center" wrapText="1"/>
    </xf>
    <xf numFmtId="0" fontId="4" fillId="10" borderId="17" xfId="0" applyFont="1" applyFill="1" applyBorder="1" applyAlignment="1">
      <alignment horizontal="center" vertical="center" wrapText="1"/>
    </xf>
    <xf numFmtId="0" fontId="4" fillId="10" borderId="119" xfId="0" applyFont="1" applyFill="1" applyBorder="1" applyAlignment="1">
      <alignment horizontal="center" vertical="center" wrapText="1"/>
    </xf>
    <xf numFmtId="0" fontId="4" fillId="10" borderId="30" xfId="0" applyFont="1" applyFill="1" applyBorder="1" applyAlignment="1">
      <alignment horizontal="center" vertical="center" wrapText="1"/>
    </xf>
    <xf numFmtId="0" fontId="4" fillId="10" borderId="93" xfId="0" applyFont="1" applyFill="1" applyBorder="1" applyAlignment="1">
      <alignment horizontal="center" vertical="center" wrapText="1"/>
    </xf>
    <xf numFmtId="0" fontId="4" fillId="10" borderId="33" xfId="0" applyFont="1" applyFill="1" applyBorder="1" applyAlignment="1">
      <alignment horizontal="center" vertical="center" wrapText="1"/>
    </xf>
    <xf numFmtId="0" fontId="4" fillId="10" borderId="73" xfId="0" applyFont="1" applyFill="1" applyBorder="1" applyAlignment="1">
      <alignment horizontal="center" vertical="center" wrapText="1"/>
    </xf>
    <xf numFmtId="0" fontId="4" fillId="10" borderId="142" xfId="0" applyFont="1" applyFill="1" applyBorder="1" applyAlignment="1">
      <alignment horizontal="center" vertical="center" wrapText="1"/>
    </xf>
    <xf numFmtId="0" fontId="4" fillId="10" borderId="144" xfId="0" applyFont="1" applyFill="1" applyBorder="1" applyAlignment="1">
      <alignment horizontal="center" vertical="center" wrapText="1"/>
    </xf>
    <xf numFmtId="0" fontId="4" fillId="10" borderId="57" xfId="0" applyFont="1" applyFill="1" applyBorder="1" applyAlignment="1">
      <alignment horizontal="center" vertical="center" wrapText="1"/>
    </xf>
    <xf numFmtId="0" fontId="4" fillId="10" borderId="58" xfId="0" applyFont="1" applyFill="1" applyBorder="1" applyAlignment="1">
      <alignment horizontal="center" vertical="center" wrapText="1"/>
    </xf>
  </cellXfs>
  <cellStyles count="5">
    <cellStyle name="Comma" xfId="4" builtinId="3"/>
    <cellStyle name="Good" xfId="1" builtinId="26"/>
    <cellStyle name="Normal" xfId="0" builtinId="0"/>
    <cellStyle name="Normal_SA03H031004 NNE 02b" xfId="2"/>
    <cellStyle name="Normal_URB Lab_B2_ rev1" xfId="3"/>
  </cellStyles>
  <dxfs count="1324">
    <dxf>
      <font>
        <b/>
        <i val="0"/>
        <color rgb="FF00B050"/>
      </font>
    </dxf>
    <dxf>
      <font>
        <b/>
        <i val="0"/>
        <color rgb="FF00B050"/>
      </font>
    </dxf>
    <dxf>
      <font>
        <b/>
        <i val="0"/>
        <color rgb="FF00B050"/>
      </font>
    </dxf>
    <dxf>
      <font>
        <b/>
        <i val="0"/>
        <color rgb="FF00B050"/>
      </font>
    </dxf>
    <dxf>
      <font>
        <b/>
        <i val="0"/>
        <color rgb="FF00B050"/>
      </font>
    </dxf>
    <dxf>
      <font>
        <b/>
        <i val="0"/>
        <color rgb="FFFF0000"/>
      </font>
    </dxf>
    <dxf>
      <font>
        <b/>
        <i val="0"/>
        <color rgb="FF00B050"/>
      </font>
    </dxf>
    <dxf>
      <font>
        <b/>
        <i val="0"/>
        <color rgb="FFFF0000"/>
      </font>
    </dxf>
    <dxf>
      <font>
        <b/>
        <i val="0"/>
        <color rgb="FFFF0000"/>
      </font>
    </dxf>
    <dxf>
      <font>
        <b/>
        <i val="0"/>
        <color rgb="FFFF0000"/>
      </font>
    </dxf>
    <dxf>
      <font>
        <b/>
        <i val="0"/>
        <color rgb="FFFF0000"/>
      </font>
    </dxf>
    <dxf>
      <font>
        <b/>
        <i val="0"/>
        <color rgb="FFFF0000"/>
      </font>
    </dxf>
    <dxf>
      <font>
        <b/>
        <i val="0"/>
        <color rgb="FFFF0000"/>
      </font>
    </dxf>
    <dxf>
      <font>
        <b/>
        <i val="0"/>
        <color rgb="FFFF0000"/>
      </font>
    </dxf>
    <dxf>
      <font>
        <b/>
        <i val="0"/>
        <color rgb="FFFF0000"/>
      </font>
    </dxf>
    <dxf>
      <font>
        <b/>
        <i val="0"/>
        <color rgb="FFFF0000"/>
      </font>
    </dxf>
    <dxf>
      <font>
        <b/>
        <i val="0"/>
        <color rgb="FFFF0000"/>
      </font>
    </dxf>
    <dxf>
      <font>
        <b/>
        <i val="0"/>
        <color rgb="FFFF0000"/>
      </font>
    </dxf>
    <dxf>
      <font>
        <b/>
        <i val="0"/>
        <color rgb="FFFF0000"/>
      </font>
    </dxf>
    <dxf>
      <font>
        <b/>
        <i val="0"/>
        <color rgb="FFFF0000"/>
      </font>
    </dxf>
    <dxf>
      <font>
        <b/>
        <i val="0"/>
        <color rgb="FFFF0000"/>
      </font>
    </dxf>
    <dxf>
      <font>
        <b/>
        <i val="0"/>
        <color rgb="FFFF0000"/>
      </font>
    </dxf>
    <dxf>
      <font>
        <b/>
        <i val="0"/>
        <color rgb="FFFF0000"/>
      </font>
    </dxf>
    <dxf>
      <font>
        <b/>
        <i val="0"/>
        <color rgb="FFFF0000"/>
      </font>
    </dxf>
    <dxf>
      <font>
        <b/>
        <i val="0"/>
        <color rgb="FFFF0000"/>
      </font>
    </dxf>
    <dxf>
      <font>
        <b/>
        <i val="0"/>
        <color rgb="FFFF0000"/>
      </font>
    </dxf>
    <dxf>
      <font>
        <b/>
        <i val="0"/>
        <color rgb="FFFF0000"/>
      </font>
    </dxf>
    <dxf>
      <font>
        <b/>
        <i val="0"/>
        <color rgb="FFFF0000"/>
      </font>
    </dxf>
    <dxf>
      <font>
        <b/>
        <i val="0"/>
        <color rgb="FFFF0000"/>
      </font>
    </dxf>
    <dxf>
      <font>
        <b/>
        <i val="0"/>
        <color rgb="FFFF0000"/>
      </font>
    </dxf>
    <dxf>
      <font>
        <b/>
        <i val="0"/>
        <color rgb="FFFF0000"/>
      </font>
    </dxf>
    <dxf>
      <font>
        <b/>
        <i val="0"/>
        <color rgb="FFFF0000"/>
      </font>
    </dxf>
    <dxf>
      <font>
        <b/>
        <i val="0"/>
        <color rgb="FFFF0000"/>
      </font>
    </dxf>
    <dxf>
      <font>
        <b/>
        <i val="0"/>
        <color rgb="FFFF0000"/>
      </font>
    </dxf>
    <dxf>
      <font>
        <b/>
        <i val="0"/>
        <color rgb="FFFF0000"/>
      </font>
    </dxf>
    <dxf>
      <font>
        <b/>
        <i val="0"/>
        <color rgb="FFFF0000"/>
      </font>
    </dxf>
    <dxf>
      <font>
        <b/>
        <i val="0"/>
        <color rgb="FFFF0000"/>
      </font>
    </dxf>
    <dxf>
      <font>
        <b/>
        <i val="0"/>
        <color rgb="FFFF0000"/>
      </font>
    </dxf>
    <dxf>
      <font>
        <b/>
        <i val="0"/>
        <color rgb="FFFF0000"/>
      </font>
    </dxf>
    <dxf>
      <font>
        <b/>
        <i val="0"/>
        <color rgb="FFFF0000"/>
      </font>
    </dxf>
    <dxf>
      <font>
        <b/>
        <i val="0"/>
        <color rgb="FFFF0000"/>
      </font>
    </dxf>
    <dxf>
      <font>
        <b/>
        <i val="0"/>
        <color rgb="FFFF0000"/>
      </font>
    </dxf>
    <dxf>
      <font>
        <b/>
        <i val="0"/>
        <color rgb="FFFF0000"/>
      </font>
    </dxf>
    <dxf>
      <font>
        <b/>
        <i val="0"/>
        <color rgb="FFFF0000"/>
      </font>
    </dxf>
    <dxf>
      <font>
        <b/>
        <i val="0"/>
        <color rgb="FFFF0000"/>
      </font>
    </dxf>
    <dxf>
      <font>
        <b/>
        <i val="0"/>
        <color rgb="FFFF0000"/>
      </font>
    </dxf>
    <dxf>
      <font>
        <b/>
        <i val="0"/>
        <color rgb="FFFF0000"/>
      </font>
    </dxf>
    <dxf>
      <font>
        <b/>
        <i val="0"/>
        <color rgb="FFFF0000"/>
      </font>
    </dxf>
    <dxf>
      <font>
        <b/>
        <i val="0"/>
        <color rgb="FFFF0000"/>
      </font>
    </dxf>
    <dxf>
      <font>
        <b/>
        <i val="0"/>
        <color rgb="FFFF0000"/>
      </font>
    </dxf>
    <dxf>
      <font>
        <b/>
        <i val="0"/>
        <color rgb="FFFF0000"/>
      </font>
    </dxf>
    <dxf>
      <font>
        <b/>
        <i val="0"/>
        <color rgb="FFFF0000"/>
      </font>
    </dxf>
    <dxf>
      <font>
        <b/>
        <i val="0"/>
        <color rgb="FFFF0000"/>
      </font>
    </dxf>
    <dxf>
      <font>
        <b/>
        <i val="0"/>
        <color rgb="FFFF0000"/>
      </font>
    </dxf>
    <dxf>
      <font>
        <b/>
        <i val="0"/>
        <color rgb="FFFF0000"/>
      </font>
    </dxf>
    <dxf>
      <font>
        <b/>
        <i val="0"/>
        <color rgb="FFFF0000"/>
      </font>
    </dxf>
    <dxf>
      <font>
        <b/>
        <i val="0"/>
        <color rgb="FFFF0000"/>
      </font>
    </dxf>
    <dxf>
      <font>
        <b/>
        <i val="0"/>
        <color rgb="FFFF0000"/>
      </font>
    </dxf>
    <dxf>
      <font>
        <b/>
        <i val="0"/>
        <color rgb="FFFF0000"/>
      </font>
    </dxf>
    <dxf>
      <font>
        <b/>
        <i val="0"/>
        <color rgb="FFFF0000"/>
      </font>
    </dxf>
    <dxf>
      <font>
        <b/>
        <i val="0"/>
        <color rgb="FFFF0000"/>
      </font>
    </dxf>
    <dxf>
      <font>
        <b/>
        <i val="0"/>
        <color rgb="FFFF0000"/>
      </font>
    </dxf>
    <dxf>
      <font>
        <b/>
        <i val="0"/>
        <color rgb="FFFF0000"/>
      </font>
    </dxf>
    <dxf>
      <font>
        <b/>
        <i val="0"/>
        <color rgb="FFFF0000"/>
      </font>
    </dxf>
    <dxf>
      <font>
        <b/>
        <i val="0"/>
        <color rgb="FFFF0000"/>
      </font>
    </dxf>
    <dxf>
      <font>
        <b/>
        <i val="0"/>
        <color rgb="FFFF0000"/>
      </font>
    </dxf>
    <dxf>
      <font>
        <b/>
        <i val="0"/>
        <color rgb="FFFF0000"/>
      </font>
    </dxf>
    <dxf>
      <font>
        <b/>
        <i val="0"/>
        <color rgb="FFFF0000"/>
      </font>
    </dxf>
    <dxf>
      <font>
        <b/>
        <i val="0"/>
        <color rgb="FFFF0000"/>
      </font>
    </dxf>
    <dxf>
      <font>
        <b/>
        <i val="0"/>
        <color rgb="FFFF0000"/>
      </font>
    </dxf>
    <dxf>
      <font>
        <b/>
        <i val="0"/>
        <color rgb="FFFF0000"/>
      </font>
    </dxf>
    <dxf>
      <font>
        <b/>
        <i val="0"/>
        <color rgb="FFFF0000"/>
      </font>
    </dxf>
    <dxf>
      <font>
        <b/>
        <i val="0"/>
        <color rgb="FFFF0000"/>
      </font>
    </dxf>
    <dxf>
      <font>
        <b/>
        <i val="0"/>
        <color rgb="FFFF0000"/>
      </font>
    </dxf>
    <dxf>
      <font>
        <b/>
        <i val="0"/>
        <color rgb="FFFF0000"/>
      </font>
    </dxf>
    <dxf>
      <font>
        <b/>
        <i val="0"/>
        <color rgb="FFFF0000"/>
      </font>
    </dxf>
    <dxf>
      <font>
        <b/>
        <i val="0"/>
        <color rgb="FFFF0000"/>
      </font>
    </dxf>
    <dxf>
      <font>
        <b/>
        <i val="0"/>
        <color rgb="FFFF0000"/>
      </font>
    </dxf>
    <dxf>
      <font>
        <b/>
        <i val="0"/>
        <color rgb="FF00B050"/>
      </font>
    </dxf>
    <dxf>
      <font>
        <b/>
        <i val="0"/>
        <color rgb="FF00B050"/>
      </font>
    </dxf>
    <dxf>
      <font>
        <b/>
        <i val="0"/>
        <color rgb="FFFF0000"/>
      </font>
    </dxf>
    <dxf>
      <font>
        <b/>
        <i val="0"/>
        <color rgb="FFFF0000"/>
      </font>
    </dxf>
    <dxf>
      <font>
        <b/>
        <i val="0"/>
        <color rgb="FFFF000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FF000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FF000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FF000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FF000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FF000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FF000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FF000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FF0000"/>
      </font>
    </dxf>
    <dxf>
      <font>
        <b/>
        <i val="0"/>
        <color rgb="FFFF0000"/>
      </font>
    </dxf>
    <dxf>
      <font>
        <b/>
        <i val="0"/>
        <color rgb="FF00B050"/>
      </font>
    </dxf>
    <dxf>
      <font>
        <b/>
        <i val="0"/>
        <color rgb="FF00B050"/>
      </font>
    </dxf>
    <dxf>
      <font>
        <b/>
        <i val="0"/>
        <color rgb="FFFF000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FF000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FF000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FF000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FF000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FF000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FF000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FF000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FF0000"/>
      </font>
    </dxf>
    <dxf>
      <font>
        <b/>
        <i val="0"/>
        <color rgb="FF00B050"/>
      </font>
    </dxf>
    <dxf>
      <font>
        <b/>
        <i val="0"/>
        <color rgb="FF00B050"/>
      </font>
    </dxf>
    <dxf>
      <font>
        <b/>
        <i val="0"/>
        <color rgb="FF00B050"/>
      </font>
    </dxf>
    <dxf>
      <font>
        <b/>
        <i val="0"/>
        <color rgb="FF00B050"/>
      </font>
    </dxf>
    <dxf>
      <font>
        <b/>
        <i val="0"/>
        <color rgb="FFFF0000"/>
      </font>
    </dxf>
    <dxf>
      <font>
        <b/>
        <i val="0"/>
        <color rgb="FF00B050"/>
      </font>
    </dxf>
    <dxf>
      <font>
        <b/>
        <i val="0"/>
        <color rgb="FF00B050"/>
      </font>
    </dxf>
    <dxf>
      <font>
        <b/>
        <i val="0"/>
        <color rgb="FF00B050"/>
      </font>
    </dxf>
    <dxf>
      <font>
        <b/>
        <i val="0"/>
        <color rgb="FF00B050"/>
      </font>
    </dxf>
    <dxf>
      <font>
        <b/>
        <i val="0"/>
        <color rgb="FFFF0000"/>
      </font>
    </dxf>
    <dxf>
      <font>
        <b/>
        <i val="0"/>
        <color rgb="FF00B050"/>
      </font>
    </dxf>
    <dxf>
      <font>
        <b/>
        <i val="0"/>
        <color rgb="FF00B050"/>
      </font>
    </dxf>
    <dxf>
      <font>
        <b/>
        <i val="0"/>
        <color rgb="FF00B050"/>
      </font>
    </dxf>
    <dxf>
      <font>
        <b/>
        <i val="0"/>
        <color rgb="FFFF0000"/>
      </font>
    </dxf>
    <dxf>
      <font>
        <b/>
        <i val="0"/>
        <color rgb="FF00B050"/>
      </font>
    </dxf>
    <dxf>
      <font>
        <b/>
        <i val="0"/>
        <color rgb="FF00B050"/>
      </font>
    </dxf>
    <dxf>
      <font>
        <b/>
        <i val="0"/>
        <color rgb="FF00B050"/>
      </font>
    </dxf>
    <dxf>
      <font>
        <b/>
        <i val="0"/>
        <color rgb="FFFF0000"/>
      </font>
    </dxf>
    <dxf>
      <font>
        <b/>
        <i val="0"/>
        <color rgb="FFFF000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FF0000"/>
      </font>
    </dxf>
    <dxf>
      <font>
        <b/>
        <i val="0"/>
        <color rgb="FF00B050"/>
      </font>
    </dxf>
    <dxf>
      <font>
        <b/>
        <i val="0"/>
        <color rgb="FFFF0000"/>
      </font>
    </dxf>
    <dxf>
      <font>
        <b/>
        <i val="0"/>
        <color rgb="FF00B050"/>
      </font>
    </dxf>
    <dxf>
      <font>
        <b/>
        <i val="0"/>
        <color rgb="FFFF0000"/>
      </font>
    </dxf>
    <dxf>
      <font>
        <b/>
        <i val="0"/>
        <color rgb="FFFF0000"/>
      </font>
    </dxf>
    <dxf>
      <font>
        <b/>
        <i val="0"/>
        <color rgb="FF00B050"/>
      </font>
    </dxf>
    <dxf>
      <font>
        <b/>
        <i val="0"/>
        <color rgb="FF00B050"/>
      </font>
    </dxf>
    <dxf>
      <font>
        <b/>
        <i val="0"/>
        <color rgb="FFFF0000"/>
      </font>
    </dxf>
    <dxf>
      <font>
        <b/>
        <i val="0"/>
        <color rgb="FFFF0000"/>
      </font>
    </dxf>
    <dxf>
      <font>
        <b/>
        <i val="0"/>
        <color rgb="FFFF0000"/>
      </font>
    </dxf>
    <dxf>
      <font>
        <b/>
        <i val="0"/>
        <color rgb="FF00B050"/>
      </font>
    </dxf>
    <dxf>
      <font>
        <b/>
        <i val="0"/>
        <color rgb="FFFF0000"/>
      </font>
    </dxf>
    <dxf>
      <font>
        <b/>
        <i val="0"/>
        <color rgb="FF00B050"/>
      </font>
    </dxf>
    <dxf>
      <font>
        <b/>
        <i val="0"/>
        <color rgb="FF00B050"/>
      </font>
    </dxf>
    <dxf>
      <font>
        <b/>
        <i val="0"/>
        <color rgb="FFFF0000"/>
      </font>
    </dxf>
    <dxf>
      <font>
        <b/>
        <i val="0"/>
        <color rgb="FF00B050"/>
      </font>
    </dxf>
    <dxf>
      <font>
        <b/>
        <i val="0"/>
        <color rgb="FF00B050"/>
      </font>
    </dxf>
    <dxf>
      <font>
        <b/>
        <i val="0"/>
        <color rgb="FF00B050"/>
      </font>
    </dxf>
    <dxf>
      <font>
        <b/>
        <i val="0"/>
        <color rgb="FFFF0000"/>
      </font>
    </dxf>
    <dxf>
      <font>
        <b/>
        <i val="0"/>
        <color rgb="FF00B050"/>
      </font>
    </dxf>
    <dxf>
      <font>
        <b/>
        <i val="0"/>
        <color rgb="FF00B050"/>
      </font>
    </dxf>
    <dxf>
      <font>
        <b/>
        <i val="0"/>
        <color rgb="FFFF0000"/>
      </font>
    </dxf>
    <dxf>
      <font>
        <b/>
        <i val="0"/>
        <color rgb="FF00B050"/>
      </font>
    </dxf>
    <dxf>
      <font>
        <b/>
        <i val="0"/>
        <color rgb="FF00B050"/>
      </font>
    </dxf>
    <dxf>
      <font>
        <b/>
        <i val="0"/>
        <color rgb="FF00B050"/>
      </font>
    </dxf>
    <dxf>
      <font>
        <b/>
        <i val="0"/>
        <color rgb="FF00B050"/>
      </font>
    </dxf>
    <dxf>
      <font>
        <b/>
        <i val="0"/>
        <color rgb="FFFF0000"/>
      </font>
    </dxf>
    <dxf>
      <font>
        <b/>
        <i val="0"/>
        <color rgb="FF00B050"/>
      </font>
    </dxf>
    <dxf>
      <font>
        <b/>
        <i val="0"/>
        <color rgb="FF00B050"/>
      </font>
    </dxf>
    <dxf>
      <font>
        <b/>
        <i val="0"/>
        <color rgb="FFFF0000"/>
      </font>
    </dxf>
    <dxf>
      <font>
        <b/>
        <i val="0"/>
        <color rgb="FF00B050"/>
      </font>
    </dxf>
    <dxf>
      <font>
        <b/>
        <i val="0"/>
        <color rgb="FF00B050"/>
      </font>
    </dxf>
    <dxf>
      <font>
        <b/>
        <i val="0"/>
        <color rgb="FFFF0000"/>
      </font>
    </dxf>
    <dxf>
      <font>
        <b/>
        <i val="0"/>
        <color rgb="FF00B050"/>
      </font>
    </dxf>
    <dxf>
      <font>
        <b/>
        <i val="0"/>
        <color rgb="FF00B050"/>
      </font>
    </dxf>
    <dxf>
      <font>
        <b/>
        <i val="0"/>
        <color rgb="FFFF0000"/>
      </font>
    </dxf>
    <dxf>
      <font>
        <b/>
        <i val="0"/>
        <color rgb="FF00B050"/>
      </font>
    </dxf>
    <dxf>
      <font>
        <b/>
        <i val="0"/>
        <color rgb="FF00B050"/>
      </font>
    </dxf>
    <dxf>
      <font>
        <b/>
        <i val="0"/>
        <color rgb="FF00B050"/>
      </font>
    </dxf>
    <dxf>
      <font>
        <b/>
        <i val="0"/>
        <color rgb="FF00B050"/>
      </font>
    </dxf>
    <dxf>
      <font>
        <b/>
        <i val="0"/>
        <color rgb="FFFF0000"/>
      </font>
    </dxf>
    <dxf>
      <font>
        <b/>
        <i val="0"/>
        <color rgb="FF00B050"/>
      </font>
    </dxf>
    <dxf>
      <font>
        <b/>
        <i val="0"/>
        <color rgb="FFFF0000"/>
      </font>
    </dxf>
    <dxf>
      <font>
        <b/>
        <i val="0"/>
        <color rgb="FF00B050"/>
      </font>
    </dxf>
    <dxf>
      <font>
        <b/>
        <i val="0"/>
        <color rgb="FFFF0000"/>
      </font>
    </dxf>
    <dxf>
      <font>
        <b/>
        <i val="0"/>
        <color rgb="FF00B050"/>
      </font>
    </dxf>
    <dxf>
      <font>
        <b/>
        <i val="0"/>
        <color rgb="FFFF0000"/>
      </font>
    </dxf>
    <dxf>
      <font>
        <b/>
        <i val="0"/>
        <color rgb="FF00B050"/>
      </font>
    </dxf>
    <dxf>
      <font>
        <b/>
        <i val="0"/>
        <color rgb="FFFF0000"/>
      </font>
    </dxf>
    <dxf>
      <font>
        <b/>
        <i val="0"/>
        <color rgb="FF00B050"/>
      </font>
    </dxf>
    <dxf>
      <font>
        <b/>
        <i val="0"/>
        <color rgb="FFFF0000"/>
      </font>
    </dxf>
    <dxf>
      <font>
        <b/>
        <i val="0"/>
        <color rgb="FFFF0000"/>
      </font>
    </dxf>
    <dxf>
      <font>
        <b/>
        <i val="0"/>
        <color rgb="FF00B050"/>
      </font>
    </dxf>
    <dxf>
      <font>
        <b/>
        <i val="0"/>
        <color rgb="FFFF0000"/>
      </font>
    </dxf>
    <dxf>
      <font>
        <b/>
        <i val="0"/>
        <color rgb="FF00B050"/>
      </font>
    </dxf>
    <dxf>
      <font>
        <b/>
        <i val="0"/>
        <color rgb="FFFF0000"/>
      </font>
    </dxf>
    <dxf>
      <font>
        <b/>
        <i val="0"/>
        <color rgb="FF00B050"/>
      </font>
    </dxf>
    <dxf>
      <font>
        <b/>
        <i val="0"/>
        <color rgb="FFFF0000"/>
      </font>
    </dxf>
    <dxf>
      <font>
        <b/>
        <i val="0"/>
        <color rgb="FF00B050"/>
      </font>
    </dxf>
    <dxf>
      <font>
        <b/>
        <i val="0"/>
        <color rgb="FFFF0000"/>
      </font>
    </dxf>
    <dxf>
      <font>
        <b/>
        <i val="0"/>
        <color rgb="FF00B050"/>
      </font>
    </dxf>
    <dxf>
      <font>
        <b/>
        <i val="0"/>
        <color rgb="FFFF0000"/>
      </font>
    </dxf>
    <dxf>
      <font>
        <b/>
        <i val="0"/>
        <color rgb="FF00B050"/>
      </font>
    </dxf>
    <dxf>
      <font>
        <b/>
        <i val="0"/>
        <color rgb="FFFF0000"/>
      </font>
    </dxf>
    <dxf>
      <font>
        <b/>
        <i val="0"/>
        <color rgb="FF00B050"/>
      </font>
    </dxf>
    <dxf>
      <font>
        <b/>
        <i val="0"/>
        <color rgb="FFFF0000"/>
      </font>
    </dxf>
    <dxf>
      <font>
        <b/>
        <i val="0"/>
        <color rgb="FF00B050"/>
      </font>
    </dxf>
    <dxf>
      <font>
        <b/>
        <i val="0"/>
        <color rgb="FFFF0000"/>
      </font>
    </dxf>
    <dxf>
      <font>
        <b/>
        <i val="0"/>
        <color rgb="FF00B050"/>
      </font>
    </dxf>
    <dxf>
      <font>
        <b/>
        <i val="0"/>
        <color rgb="FFFF0000"/>
      </font>
    </dxf>
    <dxf>
      <font>
        <b/>
        <i val="0"/>
        <color rgb="FF00B050"/>
      </font>
    </dxf>
    <dxf>
      <font>
        <b/>
        <i val="0"/>
        <color rgb="FFFF0000"/>
      </font>
    </dxf>
    <dxf>
      <font>
        <b/>
        <i val="0"/>
        <color rgb="FF00B050"/>
      </font>
    </dxf>
    <dxf>
      <font>
        <b/>
        <i val="0"/>
        <color rgb="FFFF0000"/>
      </font>
    </dxf>
    <dxf>
      <font>
        <b/>
        <i val="0"/>
        <color rgb="FF00B050"/>
      </font>
    </dxf>
    <dxf>
      <font>
        <b/>
        <i val="0"/>
        <color rgb="FFFF0000"/>
      </font>
    </dxf>
    <dxf>
      <font>
        <b/>
        <i val="0"/>
        <color rgb="FF00B050"/>
      </font>
    </dxf>
    <dxf>
      <font>
        <b/>
        <i val="0"/>
        <color rgb="FFFF0000"/>
      </font>
    </dxf>
    <dxf>
      <font>
        <b/>
        <i val="0"/>
        <color rgb="FF00B050"/>
      </font>
    </dxf>
    <dxf>
      <font>
        <b/>
        <i val="0"/>
        <color rgb="FFFF0000"/>
      </font>
    </dxf>
    <dxf>
      <font>
        <b/>
        <i val="0"/>
        <color rgb="FF00B050"/>
      </font>
    </dxf>
    <dxf>
      <font>
        <b/>
        <i val="0"/>
        <color rgb="FFFF0000"/>
      </font>
    </dxf>
    <dxf>
      <font>
        <b/>
        <i val="0"/>
        <color rgb="FF00B050"/>
      </font>
    </dxf>
    <dxf>
      <font>
        <b/>
        <i val="0"/>
        <color rgb="FFFF0000"/>
      </font>
    </dxf>
    <dxf>
      <font>
        <b/>
        <i val="0"/>
        <color rgb="FF00B050"/>
      </font>
    </dxf>
    <dxf>
      <font>
        <b/>
        <i val="0"/>
        <color rgb="FFFF0000"/>
      </font>
    </dxf>
    <dxf>
      <font>
        <b/>
        <i val="0"/>
        <color rgb="FF00B050"/>
      </font>
    </dxf>
    <dxf>
      <font>
        <b/>
        <i val="0"/>
        <color rgb="FFFF0000"/>
      </font>
    </dxf>
    <dxf>
      <font>
        <b/>
        <i val="0"/>
        <color rgb="FF00B050"/>
      </font>
    </dxf>
    <dxf>
      <font>
        <b/>
        <i val="0"/>
        <color rgb="FFFF0000"/>
      </font>
    </dxf>
    <dxf>
      <font>
        <b/>
        <i val="0"/>
        <color rgb="FF00B050"/>
      </font>
    </dxf>
    <dxf>
      <font>
        <b/>
        <i val="0"/>
        <color rgb="FFFF0000"/>
      </font>
    </dxf>
    <dxf>
      <font>
        <b/>
        <i val="0"/>
        <color rgb="FF00B050"/>
      </font>
    </dxf>
    <dxf>
      <font>
        <b/>
        <i val="0"/>
        <color rgb="FFFF0000"/>
      </font>
    </dxf>
    <dxf>
      <font>
        <b/>
        <i val="0"/>
        <color rgb="FF00B050"/>
      </font>
    </dxf>
    <dxf>
      <font>
        <b/>
        <i val="0"/>
        <color rgb="FFFF0000"/>
      </font>
    </dxf>
    <dxf>
      <font>
        <b/>
        <i val="0"/>
        <color rgb="FF00B050"/>
      </font>
    </dxf>
    <dxf>
      <font>
        <b/>
        <i val="0"/>
        <color rgb="FFFF0000"/>
      </font>
    </dxf>
    <dxf>
      <font>
        <b/>
        <i val="0"/>
        <color rgb="FF00B050"/>
      </font>
    </dxf>
    <dxf>
      <font>
        <b/>
        <i val="0"/>
        <color rgb="FFFF0000"/>
      </font>
    </dxf>
    <dxf>
      <font>
        <b/>
        <i val="0"/>
        <color rgb="FF00B050"/>
      </font>
    </dxf>
    <dxf>
      <font>
        <b/>
        <i val="0"/>
        <color rgb="FFFF0000"/>
      </font>
    </dxf>
    <dxf>
      <font>
        <b/>
        <i val="0"/>
        <color rgb="FF00B050"/>
      </font>
    </dxf>
    <dxf>
      <font>
        <b/>
        <i val="0"/>
        <color rgb="FFFF0000"/>
      </font>
    </dxf>
    <dxf>
      <font>
        <b/>
        <i val="0"/>
        <color rgb="FF00B050"/>
      </font>
    </dxf>
    <dxf>
      <font>
        <b/>
        <i val="0"/>
        <color rgb="FFFF0000"/>
      </font>
    </dxf>
    <dxf>
      <font>
        <b/>
        <i val="0"/>
        <color rgb="FF00B050"/>
      </font>
    </dxf>
    <dxf>
      <font>
        <b/>
        <i val="0"/>
        <color rgb="FFFF0000"/>
      </font>
    </dxf>
    <dxf>
      <font>
        <b/>
        <i val="0"/>
        <color rgb="FF00B050"/>
      </font>
    </dxf>
    <dxf>
      <font>
        <b/>
        <i val="0"/>
        <color rgb="FFFF0000"/>
      </font>
    </dxf>
    <dxf>
      <font>
        <b/>
        <i val="0"/>
        <color rgb="FF00B050"/>
      </font>
    </dxf>
    <dxf>
      <font>
        <b/>
        <i val="0"/>
        <color rgb="FFFF0000"/>
      </font>
    </dxf>
    <dxf>
      <font>
        <b/>
        <i val="0"/>
        <color rgb="FF00B050"/>
      </font>
    </dxf>
    <dxf>
      <font>
        <b/>
        <i val="0"/>
        <color rgb="FF00B050"/>
      </font>
    </dxf>
    <dxf>
      <font>
        <b/>
        <i val="0"/>
        <color rgb="FFFF0000"/>
      </font>
    </dxf>
    <dxf>
      <font>
        <b/>
        <i val="0"/>
        <color rgb="FF00B050"/>
      </font>
    </dxf>
    <dxf>
      <font>
        <b/>
        <i val="0"/>
        <color rgb="FF00B050"/>
      </font>
    </dxf>
    <dxf>
      <font>
        <b/>
        <i val="0"/>
        <color rgb="FFFF0000"/>
      </font>
    </dxf>
    <dxf>
      <font>
        <b/>
        <i val="0"/>
        <color rgb="FF00B050"/>
      </font>
    </dxf>
    <dxf>
      <font>
        <b/>
        <i val="0"/>
        <color rgb="FF00B050"/>
      </font>
    </dxf>
    <dxf>
      <font>
        <b/>
        <i val="0"/>
        <color rgb="FFFF0000"/>
      </font>
    </dxf>
    <dxf>
      <font>
        <b/>
        <i val="0"/>
        <color rgb="FF00B050"/>
      </font>
    </dxf>
    <dxf>
      <font>
        <b/>
        <i val="0"/>
        <color rgb="FF00B050"/>
      </font>
    </dxf>
    <dxf>
      <font>
        <b/>
        <i val="0"/>
        <color rgb="FFFF0000"/>
      </font>
    </dxf>
    <dxf>
      <font>
        <b/>
        <i val="0"/>
        <color rgb="FFFF0000"/>
      </font>
    </dxf>
    <dxf>
      <font>
        <b/>
        <i val="0"/>
        <color rgb="FF00B050"/>
      </font>
    </dxf>
    <dxf>
      <font>
        <b/>
        <i val="0"/>
        <color rgb="FFFF0000"/>
      </font>
    </dxf>
    <dxf>
      <font>
        <b/>
        <i val="0"/>
        <color rgb="FF00B050"/>
      </font>
    </dxf>
    <dxf>
      <font>
        <b/>
        <i val="0"/>
        <color rgb="FFFF0000"/>
      </font>
    </dxf>
    <dxf>
      <font>
        <b/>
        <i val="0"/>
        <color rgb="FF00B050"/>
      </font>
    </dxf>
    <dxf>
      <font>
        <b/>
        <i val="0"/>
        <color rgb="FF00B050"/>
      </font>
    </dxf>
    <dxf>
      <font>
        <b/>
        <i val="0"/>
        <color rgb="FFFF0000"/>
      </font>
    </dxf>
    <dxf>
      <font>
        <b/>
        <i val="0"/>
        <color rgb="FF00B050"/>
      </font>
    </dxf>
    <dxf>
      <font>
        <b/>
        <i val="0"/>
        <color rgb="FF00B050"/>
      </font>
    </dxf>
    <dxf>
      <font>
        <b/>
        <i val="0"/>
        <color rgb="FFFF0000"/>
      </font>
    </dxf>
    <dxf>
      <font>
        <b/>
        <i val="0"/>
        <color rgb="FF00B050"/>
      </font>
    </dxf>
    <dxf>
      <font>
        <b/>
        <i val="0"/>
        <color rgb="FF00B050"/>
      </font>
    </dxf>
    <dxf>
      <font>
        <b/>
        <i val="0"/>
        <color rgb="FFFF0000"/>
      </font>
    </dxf>
    <dxf>
      <font>
        <b/>
        <i val="0"/>
        <color rgb="FF00B050"/>
      </font>
    </dxf>
    <dxf>
      <font>
        <b/>
        <i val="0"/>
        <color rgb="FF00B050"/>
      </font>
    </dxf>
    <dxf>
      <font>
        <b/>
        <i val="0"/>
        <color rgb="FFFF0000"/>
      </font>
    </dxf>
    <dxf>
      <font>
        <b/>
        <i val="0"/>
        <color rgb="FF00B050"/>
      </font>
    </dxf>
    <dxf>
      <font>
        <b/>
        <i val="0"/>
        <color rgb="FFFF0000"/>
      </font>
    </dxf>
    <dxf>
      <font>
        <b/>
        <i val="0"/>
        <color rgb="FF00B050"/>
      </font>
    </dxf>
    <dxf>
      <font>
        <b/>
        <i val="0"/>
        <color rgb="FFFF0000"/>
      </font>
    </dxf>
    <dxf>
      <font>
        <b/>
        <i val="0"/>
        <color rgb="FF00B050"/>
      </font>
    </dxf>
    <dxf>
      <font>
        <b/>
        <i val="0"/>
        <color rgb="FFFF0000"/>
      </font>
    </dxf>
    <dxf>
      <font>
        <b/>
        <i val="0"/>
        <color rgb="FF00B050"/>
      </font>
    </dxf>
    <dxf>
      <font>
        <b/>
        <i val="0"/>
        <color rgb="FFFF0000"/>
      </font>
    </dxf>
    <dxf>
      <font>
        <b/>
        <i val="0"/>
        <color rgb="FF00B050"/>
      </font>
    </dxf>
    <dxf>
      <font>
        <b/>
        <i val="0"/>
        <color rgb="FFFF000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FF0000"/>
      </font>
    </dxf>
    <dxf>
      <font>
        <b/>
        <i val="0"/>
        <color rgb="FF00B050"/>
      </font>
    </dxf>
    <dxf>
      <font>
        <b/>
        <i val="0"/>
        <color rgb="FF00B050"/>
      </font>
    </dxf>
    <dxf>
      <font>
        <b/>
        <i val="0"/>
        <color rgb="FFFF0000"/>
      </font>
    </dxf>
    <dxf>
      <font>
        <b/>
        <i val="0"/>
        <color rgb="FF00B050"/>
      </font>
    </dxf>
    <dxf>
      <font>
        <b/>
        <i val="0"/>
        <color rgb="FFFF0000"/>
      </font>
    </dxf>
    <dxf>
      <font>
        <b/>
        <i val="0"/>
        <color rgb="FFFF0000"/>
      </font>
    </dxf>
    <dxf>
      <font>
        <b/>
        <i val="0"/>
        <color rgb="FF00B050"/>
      </font>
    </dxf>
    <dxf>
      <font>
        <b/>
        <i val="0"/>
        <color rgb="FFFF0000"/>
      </font>
    </dxf>
    <dxf>
      <font>
        <b/>
        <i val="0"/>
        <color rgb="FFFF0000"/>
      </font>
    </dxf>
    <dxf>
      <font>
        <b/>
        <i val="0"/>
        <color rgb="FF00B050"/>
      </font>
    </dxf>
    <dxf>
      <font>
        <b/>
        <i val="0"/>
        <color rgb="FF00B050"/>
      </font>
    </dxf>
    <dxf>
      <font>
        <b/>
        <i val="0"/>
        <color rgb="FFFF0000"/>
      </font>
    </dxf>
    <dxf>
      <font>
        <b/>
        <i val="0"/>
        <color rgb="FF00B050"/>
      </font>
    </dxf>
    <dxf>
      <font>
        <b/>
        <i val="0"/>
        <color rgb="FFFF0000"/>
      </font>
    </dxf>
    <dxf>
      <font>
        <b/>
        <i val="0"/>
        <color rgb="FFFF0000"/>
      </font>
    </dxf>
    <dxf>
      <font>
        <b/>
        <i val="0"/>
        <color rgb="FF00B050"/>
      </font>
    </dxf>
    <dxf>
      <font>
        <b/>
        <i val="0"/>
        <color rgb="FF00B050"/>
      </font>
    </dxf>
    <dxf>
      <font>
        <b/>
        <i val="0"/>
        <color rgb="FFFF0000"/>
      </font>
    </dxf>
    <dxf>
      <font>
        <b/>
        <i val="0"/>
        <color rgb="FF00B050"/>
      </font>
    </dxf>
    <dxf>
      <font>
        <b/>
        <i val="0"/>
        <color rgb="FF00B050"/>
      </font>
    </dxf>
    <dxf>
      <font>
        <b/>
        <i val="0"/>
        <color rgb="FFFF0000"/>
      </font>
    </dxf>
    <dxf>
      <font>
        <b/>
        <i val="0"/>
        <color rgb="FFFF0000"/>
      </font>
    </dxf>
    <dxf>
      <font>
        <b/>
        <i val="0"/>
        <color rgb="FF00B050"/>
      </font>
    </dxf>
    <dxf>
      <font>
        <b/>
        <i val="0"/>
        <color rgb="FF00B050"/>
      </font>
    </dxf>
    <dxf>
      <font>
        <b/>
        <i val="0"/>
        <color rgb="FFFF0000"/>
      </font>
    </dxf>
    <dxf>
      <font>
        <b/>
        <i val="0"/>
        <color rgb="FF00B050"/>
      </font>
    </dxf>
    <dxf>
      <font>
        <b/>
        <i val="0"/>
        <color rgb="FFFF0000"/>
      </font>
    </dxf>
    <dxf>
      <font>
        <b/>
        <i val="0"/>
        <color rgb="FF00B050"/>
      </font>
    </dxf>
    <dxf>
      <font>
        <b/>
        <i val="0"/>
        <color rgb="FFFF0000"/>
      </font>
    </dxf>
    <dxf>
      <font>
        <b/>
        <i val="0"/>
        <color rgb="FF00B050"/>
      </font>
    </dxf>
    <dxf>
      <font>
        <b/>
        <i val="0"/>
        <color rgb="FF00B050"/>
      </font>
    </dxf>
    <dxf>
      <font>
        <b/>
        <i val="0"/>
        <color rgb="FFFF0000"/>
      </font>
    </dxf>
    <dxf>
      <font>
        <b/>
        <i val="0"/>
        <color rgb="FF00B050"/>
      </font>
    </dxf>
    <dxf>
      <font>
        <b/>
        <i val="0"/>
        <color rgb="FF00B050"/>
      </font>
    </dxf>
    <dxf>
      <font>
        <b/>
        <i val="0"/>
        <color rgb="FFFF0000"/>
      </font>
    </dxf>
    <dxf>
      <font>
        <b/>
        <i val="0"/>
        <color rgb="FFFF0000"/>
      </font>
    </dxf>
    <dxf>
      <font>
        <b/>
        <i val="0"/>
        <color rgb="FF00B050"/>
      </font>
    </dxf>
    <dxf>
      <font>
        <b/>
        <i val="0"/>
        <color rgb="FFFF0000"/>
      </font>
    </dxf>
    <dxf>
      <font>
        <b/>
        <i val="0"/>
        <color rgb="FF00B050"/>
      </font>
    </dxf>
    <dxf>
      <font>
        <b/>
        <i val="0"/>
        <color rgb="FFFF0000"/>
      </font>
    </dxf>
    <dxf>
      <font>
        <b/>
        <i val="0"/>
        <color rgb="FF00B050"/>
      </font>
    </dxf>
    <dxf>
      <font>
        <b/>
        <i val="0"/>
        <color rgb="FFFF0000"/>
      </font>
    </dxf>
    <dxf>
      <font>
        <b/>
        <i val="0"/>
        <color rgb="FF00B050"/>
      </font>
    </dxf>
    <dxf>
      <font>
        <b/>
        <i val="0"/>
        <color rgb="FFFF0000"/>
      </font>
    </dxf>
    <dxf>
      <font>
        <b/>
        <i val="0"/>
        <color rgb="FFFF0000"/>
      </font>
    </dxf>
    <dxf>
      <font>
        <b/>
        <i val="0"/>
        <color rgb="FF00B050"/>
      </font>
    </dxf>
    <dxf>
      <font>
        <b/>
        <i val="0"/>
        <color rgb="FF00B050"/>
      </font>
    </dxf>
    <dxf>
      <font>
        <b/>
        <i val="0"/>
        <color rgb="FFFF0000"/>
      </font>
    </dxf>
    <dxf>
      <font>
        <b/>
        <i val="0"/>
        <color rgb="FFFF0000"/>
      </font>
    </dxf>
    <dxf>
      <font>
        <b/>
        <i val="0"/>
        <color rgb="FF00B050"/>
      </font>
    </dxf>
    <dxf>
      <font>
        <b/>
        <i val="0"/>
        <color rgb="FFFF0000"/>
      </font>
    </dxf>
    <dxf>
      <font>
        <b/>
        <i val="0"/>
        <color rgb="FF00B050"/>
      </font>
    </dxf>
    <dxf>
      <font>
        <b/>
        <i val="0"/>
        <color rgb="FF00B050"/>
      </font>
    </dxf>
    <dxf>
      <font>
        <b/>
        <i val="0"/>
        <color rgb="FFFF0000"/>
      </font>
    </dxf>
    <dxf>
      <font>
        <b/>
        <i val="0"/>
        <color rgb="FF00B050"/>
      </font>
    </dxf>
    <dxf>
      <font>
        <b/>
        <i val="0"/>
        <color rgb="FF00B050"/>
      </font>
    </dxf>
    <dxf>
      <font>
        <b/>
        <i val="0"/>
        <color rgb="FFFF0000"/>
      </font>
    </dxf>
    <dxf>
      <font>
        <b/>
        <i val="0"/>
        <color rgb="FFFF0000"/>
      </font>
    </dxf>
    <dxf>
      <font>
        <b/>
        <i val="0"/>
        <color rgb="FF00B050"/>
      </font>
    </dxf>
    <dxf>
      <font>
        <b/>
        <i val="0"/>
        <color rgb="FF00B050"/>
      </font>
    </dxf>
    <dxf>
      <font>
        <b/>
        <i val="0"/>
        <color rgb="FFFF0000"/>
      </font>
    </dxf>
    <dxf>
      <font>
        <b/>
        <i val="0"/>
        <color rgb="FFFF0000"/>
      </font>
    </dxf>
    <dxf>
      <font>
        <b/>
        <i val="0"/>
        <color rgb="FF00B050"/>
      </font>
    </dxf>
    <dxf>
      <font>
        <b/>
        <i val="0"/>
        <color rgb="FFFF0000"/>
      </font>
    </dxf>
    <dxf>
      <font>
        <b/>
        <i val="0"/>
        <color rgb="FF00B050"/>
      </font>
    </dxf>
    <dxf>
      <font>
        <b/>
        <i val="0"/>
        <color rgb="FFFF0000"/>
      </font>
    </dxf>
    <dxf>
      <font>
        <b/>
        <i val="0"/>
        <color rgb="FF00B050"/>
      </font>
    </dxf>
    <dxf>
      <font>
        <b/>
        <i val="0"/>
        <color rgb="FFFF0000"/>
      </font>
    </dxf>
    <dxf>
      <font>
        <b/>
        <i val="0"/>
        <color rgb="FF00B050"/>
      </font>
    </dxf>
    <dxf>
      <font>
        <b/>
        <i val="0"/>
        <color rgb="FF00B050"/>
      </font>
    </dxf>
    <dxf>
      <font>
        <b/>
        <i val="0"/>
        <color rgb="FFFF0000"/>
      </font>
    </dxf>
    <dxf>
      <font>
        <b/>
        <i val="0"/>
        <color rgb="FF00B050"/>
      </font>
    </dxf>
    <dxf>
      <font>
        <b/>
        <i val="0"/>
        <color rgb="FF00B050"/>
      </font>
    </dxf>
    <dxf>
      <font>
        <b/>
        <i val="0"/>
        <color rgb="FFFF0000"/>
      </font>
    </dxf>
    <dxf>
      <font>
        <b/>
        <i val="0"/>
        <color rgb="FF00B050"/>
      </font>
    </dxf>
    <dxf>
      <font>
        <b/>
        <i val="0"/>
        <color rgb="FFFF0000"/>
      </font>
    </dxf>
    <dxf>
      <font>
        <b/>
        <i val="0"/>
        <color rgb="FF00B050"/>
      </font>
    </dxf>
    <dxf>
      <font>
        <b/>
        <i val="0"/>
        <color rgb="FFFF0000"/>
      </font>
    </dxf>
    <dxf>
      <font>
        <b/>
        <i val="0"/>
        <color rgb="FF00B050"/>
      </font>
    </dxf>
    <dxf>
      <font>
        <b/>
        <i val="0"/>
        <color rgb="FFFF0000"/>
      </font>
    </dxf>
    <dxf>
      <font>
        <b/>
        <i val="0"/>
        <color rgb="FF00B050"/>
      </font>
    </dxf>
    <dxf>
      <font>
        <b/>
        <i val="0"/>
        <color rgb="FF00B050"/>
      </font>
    </dxf>
    <dxf>
      <font>
        <b/>
        <i val="0"/>
        <color rgb="FFFF0000"/>
      </font>
    </dxf>
    <dxf>
      <font>
        <b/>
        <i val="0"/>
        <color rgb="FFFF0000"/>
      </font>
    </dxf>
    <dxf>
      <font>
        <b/>
        <i val="0"/>
        <color rgb="FF00B050"/>
      </font>
    </dxf>
    <dxf>
      <font>
        <b/>
        <i val="0"/>
        <color rgb="FF00B050"/>
      </font>
    </dxf>
    <dxf>
      <font>
        <b/>
        <i val="0"/>
        <color rgb="FFFF0000"/>
      </font>
    </dxf>
    <dxf>
      <font>
        <b/>
        <i val="0"/>
        <color rgb="FF00B050"/>
      </font>
    </dxf>
    <dxf>
      <font>
        <b/>
        <i val="0"/>
        <color rgb="FF00B050"/>
      </font>
    </dxf>
    <dxf>
      <font>
        <b/>
        <i val="0"/>
        <color rgb="FFFF0000"/>
      </font>
    </dxf>
    <dxf>
      <font>
        <b/>
        <i val="0"/>
        <color rgb="FF00B050"/>
      </font>
    </dxf>
    <dxf>
      <font>
        <b/>
        <i val="0"/>
        <color rgb="FF00B050"/>
      </font>
    </dxf>
    <dxf>
      <font>
        <b/>
        <i val="0"/>
        <color rgb="FFFF0000"/>
      </font>
    </dxf>
    <dxf>
      <font>
        <b/>
        <i val="0"/>
        <color rgb="FF00B050"/>
      </font>
    </dxf>
    <dxf>
      <font>
        <b/>
        <i val="0"/>
        <color rgb="FF00B050"/>
      </font>
    </dxf>
    <dxf>
      <font>
        <b/>
        <i val="0"/>
        <color rgb="FF00B050"/>
      </font>
    </dxf>
    <dxf>
      <font>
        <b/>
        <i val="0"/>
        <color rgb="FFFF0000"/>
      </font>
    </dxf>
    <dxf>
      <font>
        <b/>
        <i val="0"/>
        <color rgb="FF00B050"/>
      </font>
    </dxf>
    <dxf>
      <font>
        <b/>
        <i val="0"/>
        <color rgb="FF00B050"/>
      </font>
    </dxf>
    <dxf>
      <font>
        <b/>
        <i val="0"/>
        <color rgb="FF00B050"/>
      </font>
    </dxf>
    <dxf>
      <font>
        <b/>
        <i val="0"/>
        <color rgb="FFFF0000"/>
      </font>
    </dxf>
    <dxf>
      <font>
        <b/>
        <i val="0"/>
        <color rgb="FF00B050"/>
      </font>
    </dxf>
    <dxf>
      <font>
        <b/>
        <i val="0"/>
        <color rgb="FFFF0000"/>
      </font>
    </dxf>
    <dxf>
      <font>
        <b/>
        <i val="0"/>
        <color rgb="FF00B050"/>
      </font>
    </dxf>
    <dxf>
      <font>
        <b/>
        <i val="0"/>
        <color rgb="FFFF000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FF0000"/>
      </font>
    </dxf>
    <dxf>
      <font>
        <b/>
        <i val="0"/>
        <color rgb="FF00B050"/>
      </font>
    </dxf>
    <dxf>
      <font>
        <b/>
        <i val="0"/>
        <color rgb="FFFF0000"/>
      </font>
    </dxf>
    <dxf>
      <font>
        <b/>
        <i val="0"/>
        <color rgb="FF00B050"/>
      </font>
    </dxf>
    <dxf>
      <font>
        <b/>
        <i val="0"/>
        <color rgb="FFFF0000"/>
      </font>
    </dxf>
    <dxf>
      <font>
        <b/>
        <i val="0"/>
        <color rgb="FF00B050"/>
      </font>
    </dxf>
    <dxf>
      <font>
        <b/>
        <i val="0"/>
        <color rgb="FFFF0000"/>
      </font>
    </dxf>
    <dxf>
      <font>
        <b/>
        <i val="0"/>
        <color rgb="FF00B050"/>
      </font>
    </dxf>
    <dxf>
      <font>
        <b/>
        <i val="0"/>
        <color rgb="FF00B050"/>
      </font>
    </dxf>
    <dxf>
      <font>
        <b/>
        <i val="0"/>
        <color rgb="FFFF0000"/>
      </font>
    </dxf>
    <dxf>
      <font>
        <b/>
        <i val="0"/>
        <color rgb="FF00B050"/>
      </font>
    </dxf>
    <dxf>
      <font>
        <b/>
        <i val="0"/>
        <color rgb="FFFF0000"/>
      </font>
    </dxf>
    <dxf>
      <font>
        <b/>
        <i val="0"/>
        <color rgb="FF00B050"/>
      </font>
    </dxf>
    <dxf>
      <font>
        <b/>
        <i val="0"/>
        <color rgb="FF00B050"/>
      </font>
    </dxf>
    <dxf>
      <font>
        <b/>
        <i val="0"/>
        <color rgb="FFFF0000"/>
      </font>
    </dxf>
    <dxf>
      <font>
        <b/>
        <i val="0"/>
        <color rgb="FF00B050"/>
      </font>
    </dxf>
    <dxf>
      <font>
        <b/>
        <i val="0"/>
        <color rgb="FFFF0000"/>
      </font>
    </dxf>
    <dxf>
      <font>
        <b/>
        <i val="0"/>
        <color rgb="FF00B050"/>
      </font>
    </dxf>
    <dxf>
      <font>
        <b/>
        <i val="0"/>
        <color rgb="FFFF0000"/>
      </font>
    </dxf>
    <dxf>
      <font>
        <b/>
        <i val="0"/>
        <color rgb="FF00B050"/>
      </font>
    </dxf>
    <dxf>
      <font>
        <b/>
        <i val="0"/>
        <color rgb="FFFF0000"/>
      </font>
    </dxf>
    <dxf>
      <font>
        <b/>
        <i val="0"/>
        <color rgb="FF00B050"/>
      </font>
    </dxf>
    <dxf>
      <font>
        <b/>
        <i val="0"/>
        <color rgb="FF00B050"/>
      </font>
    </dxf>
    <dxf>
      <font>
        <b/>
        <i val="0"/>
        <color rgb="FF00B050"/>
      </font>
    </dxf>
    <dxf>
      <font>
        <b/>
        <i val="0"/>
        <color rgb="FFFF0000"/>
      </font>
    </dxf>
    <dxf>
      <font>
        <b/>
        <i val="0"/>
        <color rgb="FF00B050"/>
      </font>
    </dxf>
    <dxf>
      <font>
        <b/>
        <i val="0"/>
        <color rgb="FFFF0000"/>
      </font>
    </dxf>
    <dxf>
      <font>
        <b/>
        <i val="0"/>
        <color rgb="FF00B050"/>
      </font>
    </dxf>
    <dxf>
      <font>
        <b/>
        <i val="0"/>
        <color rgb="FFFF0000"/>
      </font>
    </dxf>
    <dxf>
      <font>
        <b/>
        <i val="0"/>
        <color rgb="FF00B050"/>
      </font>
    </dxf>
    <dxf>
      <font>
        <b/>
        <i val="0"/>
        <color rgb="FF00B050"/>
      </font>
    </dxf>
    <dxf>
      <font>
        <b/>
        <i val="0"/>
        <color rgb="FF00B050"/>
      </font>
    </dxf>
    <dxf>
      <font>
        <b/>
        <i val="0"/>
        <color rgb="FFFF0000"/>
      </font>
    </dxf>
    <dxf>
      <font>
        <b/>
        <i val="0"/>
        <color rgb="FF00B050"/>
      </font>
    </dxf>
    <dxf>
      <font>
        <b/>
        <i val="0"/>
        <color rgb="FFFF0000"/>
      </font>
    </dxf>
    <dxf>
      <font>
        <b/>
        <i val="0"/>
        <color rgb="FF00B050"/>
      </font>
    </dxf>
    <dxf>
      <font>
        <b/>
        <i val="0"/>
        <color rgb="FFFF0000"/>
      </font>
    </dxf>
    <dxf>
      <font>
        <b/>
        <i val="0"/>
        <color rgb="FF00B050"/>
      </font>
    </dxf>
    <dxf>
      <font>
        <b/>
        <i val="0"/>
        <color rgb="FFFF0000"/>
      </font>
    </dxf>
    <dxf>
      <font>
        <b/>
        <i val="0"/>
        <color rgb="FF00B050"/>
      </font>
    </dxf>
    <dxf>
      <font>
        <b/>
        <i val="0"/>
        <color rgb="FFFF0000"/>
      </font>
    </dxf>
    <dxf>
      <font>
        <b/>
        <i val="0"/>
        <color rgb="FF00B050"/>
      </font>
    </dxf>
    <dxf>
      <font>
        <b/>
        <i val="0"/>
        <color rgb="FFFF0000"/>
      </font>
    </dxf>
    <dxf>
      <font>
        <b/>
        <i val="0"/>
        <color rgb="FF00B050"/>
      </font>
    </dxf>
    <dxf>
      <font>
        <b/>
        <i val="0"/>
        <color rgb="FFFF0000"/>
      </font>
    </dxf>
    <dxf>
      <font>
        <b/>
        <i val="0"/>
        <color rgb="FF00B050"/>
      </font>
    </dxf>
    <dxf>
      <font>
        <b/>
        <i val="0"/>
        <color rgb="FFFF0000"/>
      </font>
    </dxf>
    <dxf>
      <font>
        <b/>
        <i val="0"/>
        <color rgb="FF00B050"/>
      </font>
    </dxf>
    <dxf>
      <font>
        <b/>
        <i val="0"/>
        <color rgb="FFFF0000"/>
      </font>
    </dxf>
    <dxf>
      <font>
        <b/>
        <i val="0"/>
        <color rgb="FF00B050"/>
      </font>
    </dxf>
    <dxf>
      <font>
        <b/>
        <i val="0"/>
        <color rgb="FFFF0000"/>
      </font>
    </dxf>
    <dxf>
      <font>
        <b/>
        <i val="0"/>
        <color rgb="FF00B050"/>
      </font>
    </dxf>
    <dxf>
      <font>
        <b/>
        <i val="0"/>
        <color rgb="FFFF0000"/>
      </font>
    </dxf>
    <dxf>
      <font>
        <b/>
        <i val="0"/>
        <color rgb="FF00B050"/>
      </font>
    </dxf>
    <dxf>
      <font>
        <b/>
        <i val="0"/>
        <color rgb="FFFF0000"/>
      </font>
    </dxf>
    <dxf>
      <font>
        <b/>
        <i val="0"/>
        <color rgb="FF00B050"/>
      </font>
    </dxf>
    <dxf>
      <font>
        <b/>
        <i val="0"/>
        <color rgb="FFFF0000"/>
      </font>
    </dxf>
    <dxf>
      <font>
        <b/>
        <i val="0"/>
        <color rgb="FF00B050"/>
      </font>
    </dxf>
    <dxf>
      <font>
        <b/>
        <i val="0"/>
        <color rgb="FF00B050"/>
      </font>
    </dxf>
    <dxf>
      <font>
        <b/>
        <i val="0"/>
        <color rgb="FFFF0000"/>
      </font>
    </dxf>
    <dxf>
      <font>
        <b/>
        <i val="0"/>
        <color rgb="FF00B050"/>
      </font>
    </dxf>
    <dxf>
      <font>
        <b/>
        <i val="0"/>
        <color rgb="FF00B050"/>
      </font>
    </dxf>
    <dxf>
      <font>
        <b/>
        <i val="0"/>
        <color rgb="FFFF0000"/>
      </font>
    </dxf>
    <dxf>
      <font>
        <b/>
        <i val="0"/>
        <color rgb="FF00B050"/>
      </font>
    </dxf>
    <dxf>
      <font>
        <b/>
        <i val="0"/>
        <color rgb="FF00B050"/>
      </font>
    </dxf>
    <dxf>
      <font>
        <b/>
        <i val="0"/>
        <color rgb="FFFF0000"/>
      </font>
    </dxf>
    <dxf>
      <font>
        <b/>
        <i val="0"/>
        <color rgb="FF00B050"/>
      </font>
    </dxf>
    <dxf>
      <font>
        <b/>
        <i val="0"/>
        <color rgb="FF00B050"/>
      </font>
    </dxf>
    <dxf>
      <font>
        <b/>
        <i val="0"/>
        <color rgb="FFFF000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FF0000"/>
      </font>
    </dxf>
    <dxf>
      <font>
        <b/>
        <i val="0"/>
        <color rgb="FF00B050"/>
      </font>
    </dxf>
    <dxf>
      <font>
        <b/>
        <i val="0"/>
        <color rgb="FFFF0000"/>
      </font>
    </dxf>
    <dxf>
      <font>
        <b/>
        <i val="0"/>
        <color rgb="FFFF0000"/>
      </font>
    </dxf>
    <dxf>
      <font>
        <b/>
        <i val="0"/>
        <color rgb="FF00B050"/>
      </font>
    </dxf>
    <dxf>
      <font>
        <b/>
        <i val="0"/>
        <color rgb="FFFF0000"/>
      </font>
    </dxf>
    <dxf>
      <font>
        <b/>
        <i val="0"/>
        <color rgb="FFFF0000"/>
      </font>
    </dxf>
    <dxf>
      <font>
        <b/>
        <i val="0"/>
        <color rgb="FF00B050"/>
      </font>
    </dxf>
    <dxf>
      <font>
        <b/>
        <i val="0"/>
        <color rgb="FF00B050"/>
      </font>
    </dxf>
    <dxf>
      <font>
        <b/>
        <i val="0"/>
        <color rgb="FFFF0000"/>
      </font>
    </dxf>
    <dxf>
      <font>
        <b/>
        <i val="0"/>
        <color rgb="FF00B050"/>
      </font>
    </dxf>
    <dxf>
      <font>
        <b/>
        <i val="0"/>
        <color rgb="FFFF0000"/>
      </font>
    </dxf>
    <dxf>
      <font>
        <b/>
        <i val="0"/>
        <color rgb="FF00B050"/>
      </font>
    </dxf>
    <dxf>
      <font>
        <b/>
        <i val="0"/>
        <color rgb="FF00B050"/>
      </font>
    </dxf>
    <dxf>
      <font>
        <b/>
        <i val="0"/>
        <color rgb="FFFF0000"/>
      </font>
    </dxf>
    <dxf>
      <font>
        <b/>
        <i val="0"/>
        <color rgb="FF00B050"/>
      </font>
    </dxf>
    <dxf>
      <font>
        <b/>
        <i val="0"/>
        <color rgb="FF00B050"/>
      </font>
    </dxf>
    <dxf>
      <font>
        <b/>
        <i val="0"/>
        <color rgb="FFFF0000"/>
      </font>
    </dxf>
    <dxf>
      <font>
        <b/>
        <i val="0"/>
        <color rgb="FF00B050"/>
      </font>
    </dxf>
    <dxf>
      <font>
        <b/>
        <i val="0"/>
        <color rgb="FFFF0000"/>
      </font>
    </dxf>
    <dxf>
      <font>
        <b/>
        <i val="0"/>
        <color rgb="FF00B050"/>
      </font>
    </dxf>
    <dxf>
      <font>
        <b/>
        <i val="0"/>
        <color rgb="FF00B050"/>
      </font>
    </dxf>
    <dxf>
      <font>
        <b/>
        <i val="0"/>
        <color rgb="FF00B050"/>
      </font>
    </dxf>
    <dxf>
      <font>
        <b/>
        <i val="0"/>
        <color rgb="FFFF0000"/>
      </font>
    </dxf>
    <dxf>
      <font>
        <b/>
        <i val="0"/>
        <color rgb="FF00B050"/>
      </font>
    </dxf>
    <dxf>
      <font>
        <b/>
        <i val="0"/>
        <color rgb="FF00B050"/>
      </font>
    </dxf>
    <dxf>
      <font>
        <b/>
        <i val="0"/>
        <color rgb="FFFF0000"/>
      </font>
    </dxf>
    <dxf>
      <font>
        <b/>
        <i val="0"/>
        <color rgb="FFFF0000"/>
      </font>
    </dxf>
    <dxf>
      <font>
        <b/>
        <i val="0"/>
        <color rgb="FFFF0000"/>
      </font>
    </dxf>
    <dxf>
      <font>
        <b/>
        <i val="0"/>
        <color rgb="FF00B050"/>
      </font>
    </dxf>
    <dxf>
      <font>
        <b/>
        <i val="0"/>
        <color rgb="FFFF0000"/>
      </font>
    </dxf>
    <dxf>
      <font>
        <b/>
        <i val="0"/>
        <color rgb="FF00B050"/>
      </font>
    </dxf>
    <dxf>
      <font>
        <b/>
        <i val="0"/>
        <color rgb="FF00B050"/>
      </font>
    </dxf>
    <dxf>
      <font>
        <b/>
        <i val="0"/>
        <color rgb="FFFF0000"/>
      </font>
    </dxf>
    <dxf>
      <font>
        <b/>
        <i val="0"/>
        <color rgb="FF00B050"/>
      </font>
    </dxf>
    <dxf>
      <font>
        <b/>
        <i val="0"/>
        <color rgb="FF00B050"/>
      </font>
    </dxf>
    <dxf>
      <font>
        <b/>
        <i val="0"/>
        <color rgb="FFFF0000"/>
      </font>
    </dxf>
    <dxf>
      <font>
        <b/>
        <i val="0"/>
        <color rgb="FF00B050"/>
      </font>
    </dxf>
    <dxf>
      <font>
        <b/>
        <i val="0"/>
        <color rgb="FF00B050"/>
      </font>
    </dxf>
    <dxf>
      <font>
        <b/>
        <i val="0"/>
        <color rgb="FFFF0000"/>
      </font>
    </dxf>
    <dxf>
      <font>
        <b/>
        <i val="0"/>
        <color rgb="FF00B050"/>
      </font>
    </dxf>
    <dxf>
      <font>
        <b/>
        <i val="0"/>
        <color rgb="FFFF0000"/>
      </font>
    </dxf>
    <dxf>
      <font>
        <b/>
        <i val="0"/>
        <color rgb="FF00B050"/>
      </font>
    </dxf>
    <dxf>
      <font>
        <b/>
        <i val="0"/>
        <color rgb="FFFF0000"/>
      </font>
    </dxf>
    <dxf>
      <font>
        <b/>
        <i val="0"/>
        <color rgb="FF00B050"/>
      </font>
    </dxf>
    <dxf>
      <font>
        <b/>
        <i val="0"/>
        <color rgb="FFFF0000"/>
      </font>
    </dxf>
    <dxf>
      <font>
        <b/>
        <i val="0"/>
        <color rgb="FF00B050"/>
      </font>
    </dxf>
    <dxf>
      <font>
        <b/>
        <i val="0"/>
        <color rgb="FFFF0000"/>
      </font>
    </dxf>
    <dxf>
      <font>
        <b/>
        <i val="0"/>
        <color rgb="FF00B050"/>
      </font>
    </dxf>
    <dxf>
      <font>
        <b/>
        <i val="0"/>
        <color rgb="FF00B050"/>
      </font>
    </dxf>
    <dxf>
      <font>
        <b/>
        <i val="0"/>
        <color rgb="FF00B050"/>
      </font>
    </dxf>
    <dxf>
      <font>
        <b/>
        <i val="0"/>
        <color rgb="FFFF0000"/>
      </font>
    </dxf>
    <dxf>
      <font>
        <b/>
        <i val="0"/>
        <color rgb="FF00B050"/>
      </font>
    </dxf>
    <dxf>
      <font>
        <b/>
        <i val="0"/>
        <color rgb="FFFF0000"/>
      </font>
    </dxf>
    <dxf>
      <font>
        <b/>
        <i val="0"/>
        <color rgb="FF00B050"/>
      </font>
    </dxf>
    <dxf>
      <font>
        <b/>
        <i val="0"/>
        <color rgb="FFFF0000"/>
      </font>
    </dxf>
    <dxf>
      <font>
        <b/>
        <i val="0"/>
        <color rgb="FF00B050"/>
      </font>
    </dxf>
    <dxf>
      <font>
        <b/>
        <i val="0"/>
        <color rgb="FFFF0000"/>
      </font>
    </dxf>
    <dxf>
      <font>
        <b/>
        <i val="0"/>
        <color rgb="FF00B050"/>
      </font>
    </dxf>
    <dxf>
      <font>
        <b/>
        <i val="0"/>
        <color rgb="FFFF0000"/>
      </font>
    </dxf>
    <dxf>
      <font>
        <b/>
        <i val="0"/>
        <color rgb="FF00B050"/>
      </font>
    </dxf>
    <dxf>
      <font>
        <b/>
        <i val="0"/>
        <color rgb="FFFF0000"/>
      </font>
    </dxf>
    <dxf>
      <font>
        <b/>
        <i val="0"/>
        <color rgb="FF00B050"/>
      </font>
    </dxf>
    <dxf>
      <font>
        <b/>
        <i val="0"/>
        <color rgb="FFFF0000"/>
      </font>
    </dxf>
    <dxf>
      <font>
        <b/>
        <i val="0"/>
        <color rgb="FF00B050"/>
      </font>
    </dxf>
    <dxf>
      <font>
        <b/>
        <i val="0"/>
        <color rgb="FFFF0000"/>
      </font>
    </dxf>
    <dxf>
      <font>
        <b/>
        <i val="0"/>
        <color rgb="FF00B050"/>
      </font>
    </dxf>
    <dxf>
      <font>
        <b/>
        <i val="0"/>
        <color rgb="FFFF0000"/>
      </font>
    </dxf>
    <dxf>
      <font>
        <b/>
        <i val="0"/>
        <color rgb="FF00B050"/>
      </font>
    </dxf>
    <dxf>
      <font>
        <b/>
        <i val="0"/>
        <color rgb="FFFF0000"/>
      </font>
    </dxf>
    <dxf>
      <font>
        <b/>
        <i val="0"/>
        <color rgb="FF00B050"/>
      </font>
    </dxf>
    <dxf>
      <font>
        <b/>
        <i val="0"/>
        <color rgb="FFFF0000"/>
      </font>
    </dxf>
    <dxf>
      <font>
        <b/>
        <i val="0"/>
        <color rgb="FFFF0000"/>
      </font>
    </dxf>
    <dxf>
      <font>
        <b/>
        <i val="0"/>
        <color rgb="FF00B050"/>
      </font>
    </dxf>
    <dxf>
      <font>
        <b/>
        <i val="0"/>
        <color rgb="FFFF0000"/>
      </font>
    </dxf>
    <dxf>
      <font>
        <b/>
        <i val="0"/>
        <color rgb="FF00B050"/>
      </font>
    </dxf>
    <dxf>
      <font>
        <b/>
        <i val="0"/>
        <color rgb="FFFF0000"/>
      </font>
    </dxf>
    <dxf>
      <font>
        <b/>
        <i val="0"/>
        <color rgb="FF00B050"/>
      </font>
    </dxf>
    <dxf>
      <font>
        <b/>
        <i val="0"/>
        <color rgb="FFFF0000"/>
      </font>
    </dxf>
    <dxf>
      <font>
        <b/>
        <i val="0"/>
        <color rgb="FF00B050"/>
      </font>
    </dxf>
    <dxf>
      <font>
        <b/>
        <i val="0"/>
        <color rgb="FF00B050"/>
      </font>
    </dxf>
    <dxf>
      <font>
        <b/>
        <i val="0"/>
        <color rgb="FFFF0000"/>
      </font>
    </dxf>
    <dxf>
      <font>
        <b/>
        <i val="0"/>
        <color rgb="FF00B050"/>
      </font>
    </dxf>
    <dxf>
      <font>
        <b/>
        <i val="0"/>
        <color rgb="FFFF0000"/>
      </font>
    </dxf>
    <dxf>
      <font>
        <b/>
        <i val="0"/>
        <color rgb="FF00B050"/>
      </font>
    </dxf>
    <dxf>
      <font>
        <b/>
        <i val="0"/>
        <color rgb="FF00B050"/>
      </font>
    </dxf>
    <dxf>
      <font>
        <b/>
        <i val="0"/>
        <color rgb="FFFF0000"/>
      </font>
    </dxf>
    <dxf>
      <font>
        <b/>
        <i val="0"/>
        <color rgb="FF00B050"/>
      </font>
    </dxf>
    <dxf>
      <font>
        <b/>
        <i val="0"/>
        <color rgb="FFFF0000"/>
      </font>
    </dxf>
    <dxf>
      <font>
        <b/>
        <i val="0"/>
        <color rgb="FF00B050"/>
      </font>
    </dxf>
    <dxf>
      <font>
        <b/>
        <i val="0"/>
        <color rgb="FF00B050"/>
      </font>
    </dxf>
    <dxf>
      <font>
        <b/>
        <i val="0"/>
        <color rgb="FFFF0000"/>
      </font>
    </dxf>
    <dxf>
      <font>
        <b/>
        <i val="0"/>
        <color rgb="FF00B050"/>
      </font>
    </dxf>
    <dxf>
      <font>
        <b/>
        <i val="0"/>
        <color rgb="FFFF0000"/>
      </font>
    </dxf>
    <dxf>
      <font>
        <b/>
        <i val="0"/>
        <color rgb="FF00B050"/>
      </font>
    </dxf>
    <dxf>
      <font>
        <b/>
        <i val="0"/>
        <color rgb="FF00B050"/>
      </font>
    </dxf>
    <dxf>
      <font>
        <b/>
        <i val="0"/>
        <color rgb="FFFF0000"/>
      </font>
    </dxf>
    <dxf>
      <font>
        <b/>
        <i val="0"/>
        <color rgb="FF00B050"/>
      </font>
    </dxf>
    <dxf>
      <font>
        <b/>
        <i val="0"/>
        <color rgb="FFFF0000"/>
      </font>
    </dxf>
    <dxf>
      <font>
        <b/>
        <i val="0"/>
        <color rgb="FF00B050"/>
      </font>
    </dxf>
    <dxf>
      <font>
        <b/>
        <i val="0"/>
        <color rgb="FF00B050"/>
      </font>
    </dxf>
    <dxf>
      <font>
        <b/>
        <i val="0"/>
        <color rgb="FFFF0000"/>
      </font>
    </dxf>
    <dxf>
      <font>
        <b/>
        <i val="0"/>
        <color rgb="FF00B050"/>
      </font>
    </dxf>
    <dxf>
      <font>
        <b/>
        <i val="0"/>
        <color rgb="FFFF0000"/>
      </font>
    </dxf>
    <dxf>
      <font>
        <b/>
        <i val="0"/>
        <color rgb="FF00B050"/>
      </font>
    </dxf>
    <dxf>
      <font>
        <b/>
        <i val="0"/>
        <color rgb="FFFF0000"/>
      </font>
    </dxf>
    <dxf>
      <font>
        <b/>
        <i val="0"/>
        <color rgb="FFFF0000"/>
      </font>
    </dxf>
    <dxf>
      <font>
        <b/>
        <i val="0"/>
        <color rgb="FFFF0000"/>
      </font>
    </dxf>
    <dxf>
      <font>
        <b/>
        <i val="0"/>
        <color rgb="FF00B050"/>
      </font>
    </dxf>
    <dxf>
      <font>
        <b/>
        <i val="0"/>
        <color rgb="FFFF0000"/>
      </font>
    </dxf>
    <dxf>
      <font>
        <b/>
        <i val="0"/>
        <color rgb="FF00B050"/>
      </font>
    </dxf>
    <dxf>
      <font>
        <b/>
        <i val="0"/>
        <color rgb="FFFF0000"/>
      </font>
    </dxf>
  </dxfs>
  <tableStyles count="0" defaultTableStyle="TableStyleMedium9" defaultPivotStyle="PivotStyleLight16"/>
  <colors>
    <mruColors>
      <color rgb="FFDCE6F1"/>
      <color rgb="FFB8CCE4"/>
      <color rgb="FF8DB4E2"/>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12"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11" Type="http://schemas.openxmlformats.org/officeDocument/2006/relationships/customXml" Target="../customXml/item3.xml"/><Relationship Id="rId5" Type="http://schemas.openxmlformats.org/officeDocument/2006/relationships/theme" Target="theme/theme1.xml"/><Relationship Id="rId10" Type="http://schemas.openxmlformats.org/officeDocument/2006/relationships/customXml" Target="../customXml/item2.xml"/><Relationship Id="rId4" Type="http://schemas.openxmlformats.org/officeDocument/2006/relationships/externalLink" Target="externalLinks/externalLink1.xml"/><Relationship Id="rId9" Type="http://schemas.openxmlformats.org/officeDocument/2006/relationships/customXml" Target="../customXml/item1.xml"/></Relationships>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ctrlProps/ctrlProp3.xml><?xml version="1.0" encoding="utf-8"?>
<formControlPr xmlns="http://schemas.microsoft.com/office/spreadsheetml/2009/9/main" objectType="Button" lockText="1"/>
</file>

<file path=xl/ctrlProps/ctrlProp4.xml><?xml version="1.0" encoding="utf-8"?>
<formControlPr xmlns="http://schemas.microsoft.com/office/spreadsheetml/2009/9/main" objectType="Button" lockText="1"/>
</file>

<file path=xl/ctrlProps/ctrlProp5.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13</xdr:col>
          <xdr:colOff>600075</xdr:colOff>
          <xdr:row>4</xdr:row>
          <xdr:rowOff>0</xdr:rowOff>
        </xdr:from>
        <xdr:to>
          <xdr:col>16</xdr:col>
          <xdr:colOff>28575</xdr:colOff>
          <xdr:row>4</xdr:row>
          <xdr:rowOff>200025</xdr:rowOff>
        </xdr:to>
        <xdr:sp macro="" textlink="">
          <xdr:nvSpPr>
            <xdr:cNvPr id="6145" name="Button 1" hidden="1">
              <a:extLst>
                <a:ext uri="{63B3BB69-23CF-44E3-9099-C40C66FF867C}">
                  <a14:compatExt spid="_x0000_s6145"/>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BE" sz="1100" b="0" i="0" u="none" strike="noStrike" baseline="0">
                  <a:solidFill>
                    <a:srgbClr val="000000"/>
                  </a:solidFill>
                  <a:latin typeface="Calibri"/>
                  <a:cs typeface="Calibri"/>
                </a:rPr>
                <a:t>Run Phases Macro</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14</xdr:col>
          <xdr:colOff>47625</xdr:colOff>
          <xdr:row>10</xdr:row>
          <xdr:rowOff>66675</xdr:rowOff>
        </xdr:from>
        <xdr:to>
          <xdr:col>16</xdr:col>
          <xdr:colOff>523875</xdr:colOff>
          <xdr:row>11</xdr:row>
          <xdr:rowOff>123825</xdr:rowOff>
        </xdr:to>
        <xdr:sp macro="" textlink="">
          <xdr:nvSpPr>
            <xdr:cNvPr id="6146" name="Button 2" hidden="1">
              <a:extLst>
                <a:ext uri="{63B3BB69-23CF-44E3-9099-C40C66FF867C}">
                  <a14:compatExt spid="_x0000_s6146"/>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fr-BE" sz="1200" b="1" i="0" u="none" strike="noStrike" baseline="0">
                  <a:solidFill>
                    <a:srgbClr val="FF0000"/>
                  </a:solidFill>
                  <a:latin typeface="Arial"/>
                  <a:cs typeface="Arial"/>
                </a:rPr>
                <a:t>Reset Phases Macro</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6</xdr:col>
          <xdr:colOff>0</xdr:colOff>
          <xdr:row>3</xdr:row>
          <xdr:rowOff>180975</xdr:rowOff>
        </xdr:from>
        <xdr:to>
          <xdr:col>7</xdr:col>
          <xdr:colOff>561975</xdr:colOff>
          <xdr:row>5</xdr:row>
          <xdr:rowOff>0</xdr:rowOff>
        </xdr:to>
        <xdr:sp macro="" textlink="">
          <xdr:nvSpPr>
            <xdr:cNvPr id="6147" name="Button 3" hidden="1">
              <a:extLst>
                <a:ext uri="{63B3BB69-23CF-44E3-9099-C40C66FF867C}">
                  <a14:compatExt spid="_x0000_s6147"/>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BE" sz="1100" b="0" i="0" u="none" strike="noStrike" baseline="0">
                  <a:solidFill>
                    <a:srgbClr val="000000"/>
                  </a:solidFill>
                  <a:latin typeface="Calibri"/>
                  <a:cs typeface="Calibri"/>
                </a:rPr>
                <a:t>Run Packs Macro</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6</xdr:col>
          <xdr:colOff>9525</xdr:colOff>
          <xdr:row>10</xdr:row>
          <xdr:rowOff>85725</xdr:rowOff>
        </xdr:from>
        <xdr:to>
          <xdr:col>8</xdr:col>
          <xdr:colOff>581025</xdr:colOff>
          <xdr:row>11</xdr:row>
          <xdr:rowOff>161925</xdr:rowOff>
        </xdr:to>
        <xdr:sp macro="" textlink="">
          <xdr:nvSpPr>
            <xdr:cNvPr id="6148" name="Button 4" hidden="1">
              <a:extLst>
                <a:ext uri="{63B3BB69-23CF-44E3-9099-C40C66FF867C}">
                  <a14:compatExt spid="_x0000_s6148"/>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fr-BE" sz="1200" b="1" i="0" u="none" strike="noStrike" baseline="0">
                  <a:solidFill>
                    <a:srgbClr val="FF0000"/>
                  </a:solidFill>
                  <a:latin typeface="Arial"/>
                  <a:cs typeface="Arial"/>
                </a:rPr>
                <a:t>Reset Packs Macro</a:t>
              </a:r>
            </a:p>
          </xdr:txBody>
        </xdr:sp>
        <xdr:clientData fPrintsWithSheet="0"/>
      </xdr:twoCellAnchor>
    </mc:Choice>
    <mc:Fallback/>
  </mc:AlternateContent>
</xdr:wsDr>
</file>

<file path=xl/drawings/drawing2.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5</xdr:col>
          <xdr:colOff>28575</xdr:colOff>
          <xdr:row>3</xdr:row>
          <xdr:rowOff>161925</xdr:rowOff>
        </xdr:from>
        <xdr:to>
          <xdr:col>5</xdr:col>
          <xdr:colOff>1781175</xdr:colOff>
          <xdr:row>5</xdr:row>
          <xdr:rowOff>9525</xdr:rowOff>
        </xdr:to>
        <xdr:sp macro="" textlink="">
          <xdr:nvSpPr>
            <xdr:cNvPr id="2063" name="Button 15" hidden="1">
              <a:extLst>
                <a:ext uri="{63B3BB69-23CF-44E3-9099-C40C66FF867C}">
                  <a14:compatExt spid="_x0000_s2063"/>
                </a:ext>
              </a:extLst>
            </xdr:cNvPr>
            <xdr:cNvSpPr/>
          </xdr:nvSpPr>
          <xdr:spPr bwMode="auto">
            <a:xfrm>
              <a:off x="0" y="0"/>
              <a:ext cx="0" cy="0"/>
            </a:xfrm>
            <a:prstGeom prst="rect">
              <a:avLst/>
            </a:prstGeom>
            <a:noFill/>
            <a:ln w="9525">
              <a:miter lim="800000"/>
              <a:headEnd/>
              <a:tailEnd/>
            </a:ln>
          </xdr:spPr>
          <xdr:txBody>
            <a:bodyPr vertOverflow="clip" wrap="square" lIns="36576" tIns="27432" rIns="36576" bIns="27432" anchor="ctr" upright="1"/>
            <a:lstStyle/>
            <a:p>
              <a:pPr algn="ctr" rtl="0">
                <a:defRPr sz="1000"/>
              </a:pPr>
              <a:r>
                <a:rPr lang="fr-BE" sz="1200" b="1" i="0" u="none" strike="noStrike" baseline="0">
                  <a:solidFill>
                    <a:srgbClr val="000000"/>
                  </a:solidFill>
                  <a:latin typeface="Arial"/>
                  <a:cs typeface="Arial"/>
                </a:rPr>
                <a:t>Reset Hours </a:t>
              </a:r>
            </a:p>
          </xdr:txBody>
        </xdr:sp>
        <xdr:clientData fPrintsWithSheet="0"/>
      </xdr:twoCellAnchor>
    </mc:Choice>
    <mc:Fallback/>
  </mc:AlternateContent>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https://f4pe.sharepoint.com/Users/MLI/Documents/Tests%20calculs/NEW%20CALCULS%2015072016/AAnnn-11.10-LIS-00xx-F4P-Rev01p-Delivrable%20List.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Cover Sheet"/>
      <sheetName val="Versions"/>
      <sheetName val="Revision history"/>
      <sheetName val="Documents References"/>
      <sheetName val="DELIVRABLE LIST"/>
      <sheetName val="Synthesis Pack"/>
      <sheetName val="Synthesis Function"/>
    </sheetNames>
    <sheetDataSet>
      <sheetData sheetId="0" refreshError="1"/>
      <sheetData sheetId="1">
        <row r="4">
          <cell r="C4">
            <v>0</v>
          </cell>
          <cell r="D4">
            <v>1</v>
          </cell>
        </row>
        <row r="5">
          <cell r="C5" t="str">
            <v/>
          </cell>
        </row>
        <row r="6">
          <cell r="C6" t="str">
            <v/>
          </cell>
        </row>
        <row r="7">
          <cell r="C7" t="str">
            <v/>
          </cell>
        </row>
        <row r="8">
          <cell r="C8" t="str">
            <v/>
          </cell>
        </row>
        <row r="9">
          <cell r="C9" t="str">
            <v/>
          </cell>
        </row>
        <row r="10">
          <cell r="C10" t="str">
            <v/>
          </cell>
        </row>
        <row r="11">
          <cell r="C11" t="str">
            <v/>
          </cell>
        </row>
        <row r="12">
          <cell r="C12" t="str">
            <v/>
          </cell>
        </row>
        <row r="13">
          <cell r="C13" t="str">
            <v/>
          </cell>
        </row>
        <row r="14">
          <cell r="C14" t="str">
            <v/>
          </cell>
        </row>
        <row r="15">
          <cell r="C15" t="str">
            <v/>
          </cell>
        </row>
        <row r="16">
          <cell r="C16" t="str">
            <v/>
          </cell>
        </row>
        <row r="17">
          <cell r="C17" t="str">
            <v/>
          </cell>
        </row>
        <row r="18">
          <cell r="C18" t="str">
            <v/>
          </cell>
        </row>
      </sheetData>
      <sheetData sheetId="2" refreshError="1"/>
      <sheetData sheetId="3" refreshError="1"/>
      <sheetData sheetId="4" refreshError="1"/>
      <sheetData sheetId="5" refreshError="1"/>
      <sheetData sheetId="6" refreshError="1"/>
    </sheetDataSet>
  </externalBook>
</externalLink>
</file>

<file path=xl/theme/theme1.xml><?xml version="1.0" encoding="utf-8"?>
<a:theme xmlns:a="http://schemas.openxmlformats.org/drawingml/2006/main" name="Office Them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7" Type="http://schemas.openxmlformats.org/officeDocument/2006/relationships/ctrlProp" Target="../ctrlProps/ctrlProp4.xml"/><Relationship Id="rId2" Type="http://schemas.openxmlformats.org/officeDocument/2006/relationships/drawing" Target="../drawings/drawing1.xml"/><Relationship Id="rId1" Type="http://schemas.openxmlformats.org/officeDocument/2006/relationships/printerSettings" Target="../printerSettings/printerSettings1.bin"/><Relationship Id="rId6" Type="http://schemas.openxmlformats.org/officeDocument/2006/relationships/ctrlProp" Target="../ctrlProps/ctrlProp3.xml"/><Relationship Id="rId5" Type="http://schemas.openxmlformats.org/officeDocument/2006/relationships/ctrlProp" Target="../ctrlProps/ctrlProp2.xml"/><Relationship Id="rId4" Type="http://schemas.openxmlformats.org/officeDocument/2006/relationships/ctrlProp" Target="../ctrlProps/ctrlProp1.xml"/></Relationships>
</file>

<file path=xl/worksheets/_rels/sheet3.xml.rels><?xml version="1.0" encoding="UTF-8" standalone="yes"?>
<Relationships xmlns="http://schemas.openxmlformats.org/package/2006/relationships"><Relationship Id="rId3" Type="http://schemas.openxmlformats.org/officeDocument/2006/relationships/vmlDrawing" Target="../drawings/vmlDrawing2.vml"/><Relationship Id="rId2" Type="http://schemas.openxmlformats.org/officeDocument/2006/relationships/drawing" Target="../drawings/drawing2.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ctrlProp" Target="../ctrlProps/ctrlProp5.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1"/>
  <dimension ref="A1:R353"/>
  <sheetViews>
    <sheetView zoomScaleNormal="100" workbookViewId="0">
      <selection activeCell="F6" sqref="F6"/>
    </sheetView>
  </sheetViews>
  <sheetFormatPr defaultRowHeight="12.75" x14ac:dyDescent="0.2"/>
  <cols>
    <col min="1" max="1" width="12.85546875" customWidth="1"/>
    <col min="2" max="2" width="1.42578125" customWidth="1"/>
    <col min="3" max="3" width="11.140625" customWidth="1"/>
    <col min="4" max="4" width="7.7109375" customWidth="1"/>
    <col min="5" max="5" width="1.42578125" customWidth="1"/>
    <col min="7" max="7" width="1.42578125" customWidth="1"/>
    <col min="9" max="9" width="1.42578125" customWidth="1"/>
    <col min="10" max="10" width="9.140625" style="392"/>
    <col min="11" max="11" width="57.28515625" style="392" bestFit="1" customWidth="1"/>
    <col min="12" max="12" width="1.42578125" customWidth="1"/>
    <col min="13" max="13" width="19.140625" customWidth="1"/>
    <col min="15" max="15" width="1.42578125" customWidth="1"/>
    <col min="16" max="16" width="12.85546875" bestFit="1" customWidth="1"/>
    <col min="17" max="17" width="1.42578125" customWidth="1"/>
    <col min="18" max="18" width="18" bestFit="1" customWidth="1"/>
  </cols>
  <sheetData>
    <row r="1" spans="1:18" ht="15" customHeight="1" thickBot="1" x14ac:dyDescent="0.25">
      <c r="A1" s="929" t="s">
        <v>20</v>
      </c>
      <c r="C1" s="931" t="s">
        <v>54</v>
      </c>
      <c r="D1" s="921" t="s">
        <v>277</v>
      </c>
      <c r="F1" s="929" t="s">
        <v>61</v>
      </c>
      <c r="J1" s="927" t="s">
        <v>115</v>
      </c>
      <c r="K1" s="928"/>
      <c r="M1" s="923" t="s">
        <v>278</v>
      </c>
      <c r="N1" s="924"/>
      <c r="P1" s="268" t="s">
        <v>392</v>
      </c>
      <c r="R1" s="269" t="s">
        <v>393</v>
      </c>
    </row>
    <row r="2" spans="1:18" ht="15.75" thickBot="1" x14ac:dyDescent="0.25">
      <c r="A2" s="930"/>
      <c r="C2" s="932"/>
      <c r="D2" s="922"/>
      <c r="F2" s="930"/>
      <c r="J2" s="388" t="s">
        <v>11</v>
      </c>
      <c r="K2" s="389" t="s">
        <v>33</v>
      </c>
      <c r="M2" s="925"/>
      <c r="N2" s="926"/>
      <c r="P2" s="264" t="s">
        <v>365</v>
      </c>
      <c r="R2" s="300" t="s">
        <v>397</v>
      </c>
    </row>
    <row r="3" spans="1:18" ht="16.5" thickBot="1" x14ac:dyDescent="0.25">
      <c r="A3" s="414" t="s">
        <v>24</v>
      </c>
      <c r="C3" s="39" t="s">
        <v>50</v>
      </c>
      <c r="D3" s="40">
        <v>85</v>
      </c>
      <c r="F3" s="907">
        <v>1</v>
      </c>
      <c r="J3" s="360" t="s">
        <v>53</v>
      </c>
      <c r="K3" s="361" t="s">
        <v>102</v>
      </c>
      <c r="M3" s="45" t="s">
        <v>280</v>
      </c>
      <c r="N3" s="36" t="s">
        <v>281</v>
      </c>
      <c r="P3" s="265" t="s">
        <v>366</v>
      </c>
      <c r="R3" s="301" t="s">
        <v>398</v>
      </c>
    </row>
    <row r="4" spans="1:18" ht="12.75" customHeight="1" thickBot="1" x14ac:dyDescent="0.25">
      <c r="A4" s="415" t="s">
        <v>26</v>
      </c>
      <c r="C4" s="41" t="s">
        <v>55</v>
      </c>
      <c r="D4" s="42">
        <v>45</v>
      </c>
      <c r="F4" s="908"/>
      <c r="J4" s="360" t="s">
        <v>37</v>
      </c>
      <c r="K4" s="361" t="s">
        <v>466</v>
      </c>
      <c r="M4" s="46" t="s">
        <v>282</v>
      </c>
      <c r="N4" s="37" t="s">
        <v>283</v>
      </c>
      <c r="P4" s="265" t="s">
        <v>367</v>
      </c>
      <c r="R4" s="301" t="s">
        <v>399</v>
      </c>
    </row>
    <row r="5" spans="1:18" ht="15" x14ac:dyDescent="0.2">
      <c r="A5" s="415" t="s">
        <v>355</v>
      </c>
      <c r="C5" s="41" t="s">
        <v>56</v>
      </c>
      <c r="D5" s="42"/>
      <c r="J5" s="248" t="s">
        <v>186</v>
      </c>
      <c r="K5" s="249" t="s">
        <v>187</v>
      </c>
      <c r="M5" s="46" t="s">
        <v>284</v>
      </c>
      <c r="N5" s="37" t="s">
        <v>285</v>
      </c>
      <c r="P5" s="266" t="s">
        <v>368</v>
      </c>
      <c r="R5" s="301" t="s">
        <v>401</v>
      </c>
    </row>
    <row r="6" spans="1:18" ht="13.5" customHeight="1" x14ac:dyDescent="0.2">
      <c r="A6" s="415" t="s">
        <v>166</v>
      </c>
      <c r="C6" s="41" t="s">
        <v>181</v>
      </c>
      <c r="D6" s="42"/>
      <c r="J6" s="252" t="s">
        <v>453</v>
      </c>
      <c r="K6" s="253" t="s">
        <v>457</v>
      </c>
      <c r="M6" s="41" t="s">
        <v>203</v>
      </c>
      <c r="N6" s="42" t="s">
        <v>320</v>
      </c>
      <c r="P6" s="265" t="s">
        <v>369</v>
      </c>
      <c r="R6" s="301" t="s">
        <v>402</v>
      </c>
    </row>
    <row r="7" spans="1:18" ht="13.5" customHeight="1" x14ac:dyDescent="0.2">
      <c r="A7" s="415" t="s">
        <v>356</v>
      </c>
      <c r="C7" s="41" t="s">
        <v>182</v>
      </c>
      <c r="D7" s="42"/>
      <c r="J7" s="252" t="s">
        <v>454</v>
      </c>
      <c r="K7" s="253" t="s">
        <v>458</v>
      </c>
      <c r="M7" s="46" t="s">
        <v>287</v>
      </c>
      <c r="N7" s="37" t="s">
        <v>288</v>
      </c>
      <c r="P7" s="265" t="s">
        <v>370</v>
      </c>
      <c r="R7" s="301" t="s">
        <v>403</v>
      </c>
    </row>
    <row r="8" spans="1:18" ht="26.25" customHeight="1" thickBot="1" x14ac:dyDescent="0.25">
      <c r="A8" s="475" t="s">
        <v>318</v>
      </c>
      <c r="C8" s="53" t="s">
        <v>321</v>
      </c>
      <c r="D8" s="42"/>
      <c r="J8" s="252" t="s">
        <v>455</v>
      </c>
      <c r="K8" s="253" t="s">
        <v>459</v>
      </c>
      <c r="M8" s="47" t="s">
        <v>289</v>
      </c>
      <c r="N8" s="38" t="s">
        <v>290</v>
      </c>
      <c r="P8" s="266" t="s">
        <v>371</v>
      </c>
      <c r="R8" s="301" t="s">
        <v>404</v>
      </c>
    </row>
    <row r="9" spans="1:18" ht="12.75" customHeight="1" thickBot="1" x14ac:dyDescent="0.25">
      <c r="A9" s="476" t="s">
        <v>24</v>
      </c>
      <c r="C9" s="41" t="s">
        <v>866</v>
      </c>
      <c r="D9" s="42"/>
      <c r="J9" s="252" t="s">
        <v>456</v>
      </c>
      <c r="K9" s="253" t="s">
        <v>460</v>
      </c>
      <c r="P9" s="265" t="s">
        <v>372</v>
      </c>
      <c r="R9" s="301" t="s">
        <v>405</v>
      </c>
    </row>
    <row r="10" spans="1:18" x14ac:dyDescent="0.2">
      <c r="A10" s="4"/>
      <c r="C10" s="41"/>
      <c r="D10" s="42"/>
      <c r="J10" s="252" t="s">
        <v>429</v>
      </c>
      <c r="K10" s="253" t="s">
        <v>461</v>
      </c>
      <c r="P10" s="265" t="s">
        <v>373</v>
      </c>
      <c r="R10" s="301" t="s">
        <v>406</v>
      </c>
    </row>
    <row r="11" spans="1:18" ht="12.75" customHeight="1" x14ac:dyDescent="0.2">
      <c r="C11" s="41"/>
      <c r="D11" s="42"/>
      <c r="J11" s="252" t="s">
        <v>185</v>
      </c>
      <c r="K11" s="253" t="s">
        <v>428</v>
      </c>
      <c r="P11" s="266" t="s">
        <v>374</v>
      </c>
      <c r="R11" s="301" t="s">
        <v>407</v>
      </c>
    </row>
    <row r="12" spans="1:18" ht="12.75" customHeight="1" x14ac:dyDescent="0.2">
      <c r="C12" s="41"/>
      <c r="D12" s="42"/>
      <c r="J12" s="252" t="s">
        <v>188</v>
      </c>
      <c r="K12" s="253" t="s">
        <v>462</v>
      </c>
      <c r="P12" s="265" t="s">
        <v>375</v>
      </c>
      <c r="R12" s="301" t="s">
        <v>408</v>
      </c>
    </row>
    <row r="13" spans="1:18" ht="15" x14ac:dyDescent="0.2">
      <c r="C13" s="41"/>
      <c r="D13" s="42"/>
      <c r="J13" s="248" t="s">
        <v>215</v>
      </c>
      <c r="K13" s="249" t="s">
        <v>216</v>
      </c>
      <c r="P13" s="265" t="s">
        <v>376</v>
      </c>
      <c r="R13" s="301" t="s">
        <v>409</v>
      </c>
    </row>
    <row r="14" spans="1:18" ht="15" x14ac:dyDescent="0.2">
      <c r="C14" s="41"/>
      <c r="D14" s="42"/>
      <c r="J14" s="248" t="s">
        <v>217</v>
      </c>
      <c r="K14" s="249" t="s">
        <v>463</v>
      </c>
      <c r="P14" s="266" t="s">
        <v>377</v>
      </c>
      <c r="R14" s="301" t="s">
        <v>410</v>
      </c>
    </row>
    <row r="15" spans="1:18" ht="15" x14ac:dyDescent="0.2">
      <c r="A15" s="4"/>
      <c r="C15" s="41"/>
      <c r="D15" s="42"/>
      <c r="J15" s="248" t="s">
        <v>430</v>
      </c>
      <c r="K15" s="249" t="s">
        <v>431</v>
      </c>
      <c r="P15" s="265" t="s">
        <v>378</v>
      </c>
      <c r="R15" s="301" t="s">
        <v>411</v>
      </c>
    </row>
    <row r="16" spans="1:18" ht="15.75" thickBot="1" x14ac:dyDescent="0.25">
      <c r="A16" s="4"/>
      <c r="C16" s="41"/>
      <c r="D16" s="42"/>
      <c r="J16" s="248" t="s">
        <v>432</v>
      </c>
      <c r="K16" s="249" t="s">
        <v>464</v>
      </c>
      <c r="P16" s="265" t="s">
        <v>379</v>
      </c>
      <c r="R16" s="301" t="s">
        <v>412</v>
      </c>
    </row>
    <row r="17" spans="1:18" ht="16.5" thickBot="1" x14ac:dyDescent="0.25">
      <c r="A17" s="477"/>
      <c r="C17" s="41"/>
      <c r="D17" s="42"/>
      <c r="J17" s="360" t="s">
        <v>38</v>
      </c>
      <c r="K17" s="361" t="s">
        <v>465</v>
      </c>
      <c r="P17" s="266" t="s">
        <v>380</v>
      </c>
      <c r="R17" s="301" t="s">
        <v>413</v>
      </c>
    </row>
    <row r="18" spans="1:18" ht="15" x14ac:dyDescent="0.2">
      <c r="A18" s="477"/>
      <c r="C18" s="41"/>
      <c r="D18" s="42"/>
      <c r="J18" s="248" t="s">
        <v>218</v>
      </c>
      <c r="K18" s="249" t="s">
        <v>467</v>
      </c>
      <c r="P18" s="265" t="s">
        <v>381</v>
      </c>
      <c r="R18" s="301" t="s">
        <v>414</v>
      </c>
    </row>
    <row r="19" spans="1:18" x14ac:dyDescent="0.2">
      <c r="A19" s="477"/>
      <c r="C19" s="41"/>
      <c r="D19" s="42"/>
      <c r="J19" s="252" t="s">
        <v>219</v>
      </c>
      <c r="K19" s="253" t="s">
        <v>468</v>
      </c>
      <c r="P19" s="265" t="s">
        <v>382</v>
      </c>
      <c r="R19" s="301" t="s">
        <v>415</v>
      </c>
    </row>
    <row r="20" spans="1:18" ht="26.25" thickBot="1" x14ac:dyDescent="0.25">
      <c r="C20" s="43"/>
      <c r="D20" s="44"/>
      <c r="J20" s="252" t="s">
        <v>220</v>
      </c>
      <c r="K20" s="253" t="s">
        <v>469</v>
      </c>
      <c r="P20" s="266" t="s">
        <v>383</v>
      </c>
      <c r="R20" s="301" t="s">
        <v>416</v>
      </c>
    </row>
    <row r="21" spans="1:18" x14ac:dyDescent="0.2">
      <c r="J21" s="252" t="s">
        <v>221</v>
      </c>
      <c r="K21" s="253" t="s">
        <v>470</v>
      </c>
      <c r="P21" s="265" t="s">
        <v>384</v>
      </c>
      <c r="R21" s="301" t="s">
        <v>417</v>
      </c>
    </row>
    <row r="22" spans="1:18" ht="15" x14ac:dyDescent="0.2">
      <c r="J22" s="248" t="s">
        <v>222</v>
      </c>
      <c r="K22" s="249" t="s">
        <v>471</v>
      </c>
      <c r="P22" s="265" t="s">
        <v>385</v>
      </c>
      <c r="R22" s="301" t="s">
        <v>418</v>
      </c>
    </row>
    <row r="23" spans="1:18" x14ac:dyDescent="0.2">
      <c r="J23" s="252" t="s">
        <v>223</v>
      </c>
      <c r="K23" s="253" t="s">
        <v>472</v>
      </c>
      <c r="P23" s="266" t="s">
        <v>386</v>
      </c>
      <c r="R23" s="301" t="s">
        <v>419</v>
      </c>
    </row>
    <row r="24" spans="1:18" ht="13.5" thickBot="1" x14ac:dyDescent="0.25">
      <c r="J24" s="252" t="s">
        <v>224</v>
      </c>
      <c r="K24" s="253" t="s">
        <v>473</v>
      </c>
      <c r="P24" s="265" t="s">
        <v>387</v>
      </c>
      <c r="R24" s="301" t="s">
        <v>420</v>
      </c>
    </row>
    <row r="25" spans="1:18" ht="16.5" thickBot="1" x14ac:dyDescent="0.25">
      <c r="J25" s="360" t="s">
        <v>15</v>
      </c>
      <c r="K25" s="361" t="s">
        <v>474</v>
      </c>
      <c r="P25" s="265" t="s">
        <v>388</v>
      </c>
      <c r="R25" s="301" t="s">
        <v>421</v>
      </c>
    </row>
    <row r="26" spans="1:18" ht="12.75" customHeight="1" x14ac:dyDescent="0.2">
      <c r="J26" s="248" t="s">
        <v>225</v>
      </c>
      <c r="K26" s="249" t="s">
        <v>227</v>
      </c>
      <c r="P26" s="266" t="s">
        <v>389</v>
      </c>
      <c r="R26" s="301" t="s">
        <v>422</v>
      </c>
    </row>
    <row r="27" spans="1:18" x14ac:dyDescent="0.2">
      <c r="J27" s="252" t="s">
        <v>226</v>
      </c>
      <c r="K27" s="253" t="s">
        <v>475</v>
      </c>
      <c r="P27" s="265" t="s">
        <v>390</v>
      </c>
      <c r="R27" s="301" t="s">
        <v>423</v>
      </c>
    </row>
    <row r="28" spans="1:18" ht="25.5" x14ac:dyDescent="0.2">
      <c r="J28" s="252" t="s">
        <v>228</v>
      </c>
      <c r="K28" s="253" t="s">
        <v>476</v>
      </c>
      <c r="P28" s="265" t="s">
        <v>391</v>
      </c>
      <c r="R28" s="301" t="s">
        <v>424</v>
      </c>
    </row>
    <row r="29" spans="1:18" ht="24" customHeight="1" x14ac:dyDescent="0.2">
      <c r="J29" s="252" t="s">
        <v>230</v>
      </c>
      <c r="K29" s="253" t="s">
        <v>477</v>
      </c>
      <c r="P29" s="266" t="s">
        <v>830</v>
      </c>
      <c r="R29" s="301" t="s">
        <v>839</v>
      </c>
    </row>
    <row r="30" spans="1:18" ht="12.75" customHeight="1" x14ac:dyDescent="0.2">
      <c r="J30" s="248" t="s">
        <v>229</v>
      </c>
      <c r="K30" s="249" t="s">
        <v>478</v>
      </c>
      <c r="P30" s="265" t="s">
        <v>831</v>
      </c>
      <c r="R30" s="301" t="s">
        <v>840</v>
      </c>
    </row>
    <row r="31" spans="1:18" ht="27" customHeight="1" x14ac:dyDescent="0.2">
      <c r="J31" s="252" t="s">
        <v>231</v>
      </c>
      <c r="K31" s="253" t="s">
        <v>234</v>
      </c>
      <c r="P31" s="265" t="s">
        <v>832</v>
      </c>
      <c r="R31" s="301" t="s">
        <v>841</v>
      </c>
    </row>
    <row r="32" spans="1:18" ht="25.5" x14ac:dyDescent="0.2">
      <c r="J32" s="252" t="s">
        <v>232</v>
      </c>
      <c r="K32" s="253" t="s">
        <v>235</v>
      </c>
      <c r="P32" s="266" t="s">
        <v>833</v>
      </c>
      <c r="R32" s="301" t="s">
        <v>842</v>
      </c>
    </row>
    <row r="33" spans="10:18" ht="12.75" customHeight="1" x14ac:dyDescent="0.2">
      <c r="J33" s="252" t="s">
        <v>233</v>
      </c>
      <c r="K33" s="253" t="s">
        <v>479</v>
      </c>
      <c r="P33" s="265" t="s">
        <v>834</v>
      </c>
      <c r="R33" s="301" t="s">
        <v>843</v>
      </c>
    </row>
    <row r="34" spans="10:18" ht="12.75" customHeight="1" x14ac:dyDescent="0.2">
      <c r="J34" s="248" t="s">
        <v>236</v>
      </c>
      <c r="K34" s="249" t="s">
        <v>480</v>
      </c>
      <c r="P34" s="265" t="s">
        <v>835</v>
      </c>
      <c r="R34" s="301" t="s">
        <v>844</v>
      </c>
    </row>
    <row r="35" spans="10:18" ht="12.75" customHeight="1" x14ac:dyDescent="0.2">
      <c r="J35" s="252" t="s">
        <v>237</v>
      </c>
      <c r="K35" s="253" t="s">
        <v>481</v>
      </c>
      <c r="P35" s="266" t="s">
        <v>836</v>
      </c>
      <c r="R35" s="301" t="s">
        <v>845</v>
      </c>
    </row>
    <row r="36" spans="10:18" x14ac:dyDescent="0.2">
      <c r="J36" s="252" t="s">
        <v>238</v>
      </c>
      <c r="K36" s="253" t="s">
        <v>243</v>
      </c>
      <c r="P36" s="265" t="s">
        <v>837</v>
      </c>
      <c r="R36" s="301" t="s">
        <v>846</v>
      </c>
    </row>
    <row r="37" spans="10:18" ht="25.5" x14ac:dyDescent="0.2">
      <c r="J37" s="252" t="s">
        <v>239</v>
      </c>
      <c r="K37" s="253" t="s">
        <v>235</v>
      </c>
      <c r="P37" s="265" t="s">
        <v>838</v>
      </c>
      <c r="R37" s="301" t="s">
        <v>847</v>
      </c>
    </row>
    <row r="38" spans="10:18" ht="12.75" customHeight="1" x14ac:dyDescent="0.2">
      <c r="J38" s="248" t="s">
        <v>244</v>
      </c>
      <c r="K38" s="249" t="s">
        <v>482</v>
      </c>
      <c r="P38" s="800" t="s">
        <v>1033</v>
      </c>
      <c r="R38" s="301" t="s">
        <v>400</v>
      </c>
    </row>
    <row r="39" spans="10:18" ht="12.75" customHeight="1" x14ac:dyDescent="0.2">
      <c r="J39" s="252" t="s">
        <v>245</v>
      </c>
      <c r="K39" s="253" t="s">
        <v>475</v>
      </c>
      <c r="P39" s="800" t="s">
        <v>1034</v>
      </c>
      <c r="R39" s="301" t="s">
        <v>850</v>
      </c>
    </row>
    <row r="40" spans="10:18" ht="12.75" customHeight="1" x14ac:dyDescent="0.2">
      <c r="J40" s="252" t="s">
        <v>246</v>
      </c>
      <c r="K40" s="253" t="s">
        <v>482</v>
      </c>
      <c r="P40" s="800" t="s">
        <v>1035</v>
      </c>
      <c r="R40" s="301"/>
    </row>
    <row r="41" spans="10:18" ht="12.75" customHeight="1" thickBot="1" x14ac:dyDescent="0.25">
      <c r="J41" s="248" t="s">
        <v>247</v>
      </c>
      <c r="K41" s="249" t="s">
        <v>483</v>
      </c>
      <c r="P41" s="800" t="s">
        <v>1036</v>
      </c>
      <c r="R41" s="302"/>
    </row>
    <row r="42" spans="10:18" ht="12.75" customHeight="1" thickBot="1" x14ac:dyDescent="0.25">
      <c r="J42" s="360" t="s">
        <v>3</v>
      </c>
      <c r="K42" s="361" t="s">
        <v>4</v>
      </c>
      <c r="P42" s="265" t="s">
        <v>361</v>
      </c>
      <c r="R42" s="267"/>
    </row>
    <row r="43" spans="10:18" ht="24" customHeight="1" x14ac:dyDescent="0.2">
      <c r="J43" s="248" t="s">
        <v>52</v>
      </c>
      <c r="K43" s="249" t="s">
        <v>484</v>
      </c>
      <c r="P43" s="265" t="s">
        <v>362</v>
      </c>
    </row>
    <row r="44" spans="10:18" ht="12.75" customHeight="1" x14ac:dyDescent="0.2">
      <c r="J44" s="252" t="s">
        <v>75</v>
      </c>
      <c r="K44" s="253" t="s">
        <v>149</v>
      </c>
      <c r="P44" s="265" t="s">
        <v>363</v>
      </c>
    </row>
    <row r="45" spans="10:18" ht="25.5" x14ac:dyDescent="0.2">
      <c r="J45" s="252" t="s">
        <v>104</v>
      </c>
      <c r="K45" s="253" t="s">
        <v>485</v>
      </c>
      <c r="P45" s="265" t="s">
        <v>819</v>
      </c>
    </row>
    <row r="46" spans="10:18" ht="24" customHeight="1" thickBot="1" x14ac:dyDescent="0.25">
      <c r="J46" s="252" t="s">
        <v>106</v>
      </c>
      <c r="K46" s="253" t="s">
        <v>486</v>
      </c>
      <c r="P46" s="267" t="s">
        <v>849</v>
      </c>
    </row>
    <row r="47" spans="10:18" ht="12.75" customHeight="1" x14ac:dyDescent="0.2">
      <c r="J47" s="252" t="s">
        <v>139</v>
      </c>
      <c r="K47" s="253" t="s">
        <v>487</v>
      </c>
    </row>
    <row r="48" spans="10:18" ht="12.75" customHeight="1" x14ac:dyDescent="0.2">
      <c r="J48" s="252" t="s">
        <v>100</v>
      </c>
      <c r="K48" s="253" t="s">
        <v>488</v>
      </c>
    </row>
    <row r="49" spans="10:11" x14ac:dyDescent="0.2">
      <c r="J49" s="252" t="s">
        <v>105</v>
      </c>
      <c r="K49" s="253" t="s">
        <v>489</v>
      </c>
    </row>
    <row r="50" spans="10:11" ht="15" x14ac:dyDescent="0.2">
      <c r="J50" s="248" t="s">
        <v>95</v>
      </c>
      <c r="K50" s="249" t="s">
        <v>96</v>
      </c>
    </row>
    <row r="51" spans="10:11" x14ac:dyDescent="0.2">
      <c r="J51" s="252" t="s">
        <v>433</v>
      </c>
      <c r="K51" s="253" t="s">
        <v>434</v>
      </c>
    </row>
    <row r="52" spans="10:11" x14ac:dyDescent="0.2">
      <c r="J52" s="252" t="s">
        <v>436</v>
      </c>
      <c r="K52" s="253" t="s">
        <v>440</v>
      </c>
    </row>
    <row r="53" spans="10:11" x14ac:dyDescent="0.2">
      <c r="J53" s="252" t="s">
        <v>437</v>
      </c>
      <c r="K53" s="253" t="s">
        <v>441</v>
      </c>
    </row>
    <row r="54" spans="10:11" x14ac:dyDescent="0.2">
      <c r="J54" s="252" t="s">
        <v>438</v>
      </c>
      <c r="K54" s="253" t="s">
        <v>442</v>
      </c>
    </row>
    <row r="55" spans="10:11" ht="24" customHeight="1" x14ac:dyDescent="0.2">
      <c r="J55" s="252" t="s">
        <v>439</v>
      </c>
      <c r="K55" s="253" t="s">
        <v>490</v>
      </c>
    </row>
    <row r="56" spans="10:11" x14ac:dyDescent="0.2">
      <c r="J56" s="252" t="s">
        <v>126</v>
      </c>
      <c r="K56" s="253" t="s">
        <v>491</v>
      </c>
    </row>
    <row r="57" spans="10:11" ht="12.75" customHeight="1" x14ac:dyDescent="0.2">
      <c r="J57" s="248" t="s">
        <v>97</v>
      </c>
      <c r="K57" s="249" t="s">
        <v>98</v>
      </c>
    </row>
    <row r="58" spans="10:11" ht="25.5" x14ac:dyDescent="0.2">
      <c r="J58" s="252" t="s">
        <v>451</v>
      </c>
      <c r="K58" s="253" t="s">
        <v>493</v>
      </c>
    </row>
    <row r="59" spans="10:11" ht="13.5" thickBot="1" x14ac:dyDescent="0.25">
      <c r="J59" s="252" t="s">
        <v>492</v>
      </c>
      <c r="K59" s="253" t="s">
        <v>494</v>
      </c>
    </row>
    <row r="60" spans="10:11" ht="16.5" thickBot="1" x14ac:dyDescent="0.25">
      <c r="J60" s="360" t="s">
        <v>2</v>
      </c>
      <c r="K60" s="361" t="s">
        <v>90</v>
      </c>
    </row>
    <row r="61" spans="10:11" ht="12.75" customHeight="1" x14ac:dyDescent="0.2">
      <c r="J61" s="248" t="s">
        <v>161</v>
      </c>
      <c r="K61" s="249" t="s">
        <v>162</v>
      </c>
    </row>
    <row r="62" spans="10:11" ht="24" customHeight="1" x14ac:dyDescent="0.2">
      <c r="J62" s="252" t="s">
        <v>92</v>
      </c>
      <c r="K62" s="253" t="s">
        <v>496</v>
      </c>
    </row>
    <row r="63" spans="10:11" x14ac:dyDescent="0.2">
      <c r="J63" s="252" t="s">
        <v>495</v>
      </c>
      <c r="K63" s="253" t="s">
        <v>497</v>
      </c>
    </row>
    <row r="64" spans="10:11" ht="15" x14ac:dyDescent="0.2">
      <c r="J64" s="248" t="s">
        <v>498</v>
      </c>
      <c r="K64" s="249" t="s">
        <v>499</v>
      </c>
    </row>
    <row r="65" spans="10:11" x14ac:dyDescent="0.2">
      <c r="J65" s="252" t="s">
        <v>500</v>
      </c>
      <c r="K65" s="253" t="s">
        <v>502</v>
      </c>
    </row>
    <row r="66" spans="10:11" x14ac:dyDescent="0.2">
      <c r="J66" s="252" t="s">
        <v>501</v>
      </c>
      <c r="K66" s="253" t="s">
        <v>503</v>
      </c>
    </row>
    <row r="67" spans="10:11" ht="15" x14ac:dyDescent="0.2">
      <c r="J67" s="248" t="s">
        <v>77</v>
      </c>
      <c r="K67" s="249" t="s">
        <v>91</v>
      </c>
    </row>
    <row r="68" spans="10:11" ht="25.5" x14ac:dyDescent="0.2">
      <c r="J68" s="252" t="s">
        <v>99</v>
      </c>
      <c r="K68" s="253" t="s">
        <v>504</v>
      </c>
    </row>
    <row r="69" spans="10:11" x14ac:dyDescent="0.2">
      <c r="J69" s="252" t="s">
        <v>158</v>
      </c>
      <c r="K69" s="253" t="s">
        <v>505</v>
      </c>
    </row>
    <row r="70" spans="10:11" x14ac:dyDescent="0.2">
      <c r="J70" s="252" t="s">
        <v>93</v>
      </c>
      <c r="K70" s="253" t="s">
        <v>159</v>
      </c>
    </row>
    <row r="71" spans="10:11" x14ac:dyDescent="0.2">
      <c r="J71" s="252" t="s">
        <v>89</v>
      </c>
      <c r="K71" s="253" t="s">
        <v>506</v>
      </c>
    </row>
    <row r="72" spans="10:11" ht="15" x14ac:dyDescent="0.2">
      <c r="J72" s="248" t="s">
        <v>76</v>
      </c>
      <c r="K72" s="249" t="s">
        <v>508</v>
      </c>
    </row>
    <row r="73" spans="10:11" x14ac:dyDescent="0.2">
      <c r="J73" s="252" t="s">
        <v>163</v>
      </c>
      <c r="K73" s="253" t="s">
        <v>509</v>
      </c>
    </row>
    <row r="74" spans="10:11" x14ac:dyDescent="0.2">
      <c r="J74" s="252" t="s">
        <v>88</v>
      </c>
      <c r="K74" s="253" t="s">
        <v>160</v>
      </c>
    </row>
    <row r="75" spans="10:11" ht="25.5" x14ac:dyDescent="0.2">
      <c r="J75" s="252" t="s">
        <v>507</v>
      </c>
      <c r="K75" s="253" t="s">
        <v>510</v>
      </c>
    </row>
    <row r="76" spans="10:11" x14ac:dyDescent="0.2">
      <c r="J76" s="252" t="s">
        <v>87</v>
      </c>
      <c r="K76" s="253" t="s">
        <v>511</v>
      </c>
    </row>
    <row r="77" spans="10:11" x14ac:dyDescent="0.2">
      <c r="J77" s="252" t="s">
        <v>107</v>
      </c>
      <c r="K77" s="253" t="s">
        <v>512</v>
      </c>
    </row>
    <row r="78" spans="10:11" ht="15" x14ac:dyDescent="0.2">
      <c r="J78" s="248" t="s">
        <v>122</v>
      </c>
      <c r="K78" s="249" t="s">
        <v>123</v>
      </c>
    </row>
    <row r="79" spans="10:11" x14ac:dyDescent="0.2">
      <c r="J79" s="252" t="s">
        <v>124</v>
      </c>
      <c r="K79" s="253" t="s">
        <v>513</v>
      </c>
    </row>
    <row r="80" spans="10:11" x14ac:dyDescent="0.2">
      <c r="J80" s="252" t="s">
        <v>125</v>
      </c>
      <c r="K80" s="253" t="s">
        <v>514</v>
      </c>
    </row>
    <row r="81" spans="10:11" x14ac:dyDescent="0.2">
      <c r="J81" s="252" t="s">
        <v>164</v>
      </c>
      <c r="K81" s="253" t="s">
        <v>165</v>
      </c>
    </row>
    <row r="82" spans="10:11" ht="15" x14ac:dyDescent="0.2">
      <c r="J82" s="248" t="s">
        <v>116</v>
      </c>
      <c r="K82" s="249" t="s">
        <v>91</v>
      </c>
    </row>
    <row r="83" spans="10:11" x14ac:dyDescent="0.2">
      <c r="J83" s="252" t="s">
        <v>515</v>
      </c>
      <c r="K83" s="253" t="s">
        <v>117</v>
      </c>
    </row>
    <row r="84" spans="10:11" x14ac:dyDescent="0.2">
      <c r="J84" s="252" t="s">
        <v>516</v>
      </c>
      <c r="K84" s="253" t="s">
        <v>118</v>
      </c>
    </row>
    <row r="85" spans="10:11" x14ac:dyDescent="0.2">
      <c r="J85" s="252" t="s">
        <v>517</v>
      </c>
      <c r="K85" s="253" t="s">
        <v>119</v>
      </c>
    </row>
    <row r="86" spans="10:11" x14ac:dyDescent="0.2">
      <c r="J86" s="252" t="s">
        <v>518</v>
      </c>
      <c r="K86" s="253" t="s">
        <v>120</v>
      </c>
    </row>
    <row r="87" spans="10:11" x14ac:dyDescent="0.2">
      <c r="J87" s="252" t="s">
        <v>519</v>
      </c>
      <c r="K87" s="253" t="s">
        <v>121</v>
      </c>
    </row>
    <row r="88" spans="10:11" ht="26.25" thickBot="1" x14ac:dyDescent="0.25">
      <c r="J88" s="252" t="s">
        <v>520</v>
      </c>
      <c r="K88" s="253" t="s">
        <v>521</v>
      </c>
    </row>
    <row r="89" spans="10:11" ht="16.5" thickBot="1" x14ac:dyDescent="0.25">
      <c r="J89" s="360" t="s">
        <v>39</v>
      </c>
      <c r="K89" s="361" t="s">
        <v>189</v>
      </c>
    </row>
    <row r="90" spans="10:11" ht="15" x14ac:dyDescent="0.2">
      <c r="J90" s="248" t="s">
        <v>248</v>
      </c>
      <c r="K90" s="249" t="s">
        <v>528</v>
      </c>
    </row>
    <row r="91" spans="10:11" x14ac:dyDescent="0.2">
      <c r="J91" s="252" t="s">
        <v>522</v>
      </c>
      <c r="K91" s="253" t="s">
        <v>529</v>
      </c>
    </row>
    <row r="92" spans="10:11" x14ac:dyDescent="0.2">
      <c r="J92" s="252" t="s">
        <v>523</v>
      </c>
      <c r="K92" s="253" t="s">
        <v>530</v>
      </c>
    </row>
    <row r="93" spans="10:11" x14ac:dyDescent="0.2">
      <c r="J93" s="252" t="s">
        <v>524</v>
      </c>
      <c r="K93" s="253" t="s">
        <v>531</v>
      </c>
    </row>
    <row r="94" spans="10:11" x14ac:dyDescent="0.2">
      <c r="J94" s="252" t="s">
        <v>525</v>
      </c>
      <c r="K94" s="253" t="s">
        <v>532</v>
      </c>
    </row>
    <row r="95" spans="10:11" x14ac:dyDescent="0.2">
      <c r="J95" s="252" t="s">
        <v>526</v>
      </c>
      <c r="K95" s="253" t="s">
        <v>533</v>
      </c>
    </row>
    <row r="96" spans="10:11" x14ac:dyDescent="0.2">
      <c r="J96" s="252" t="s">
        <v>527</v>
      </c>
      <c r="K96" s="253" t="s">
        <v>534</v>
      </c>
    </row>
    <row r="97" spans="10:11" ht="15" x14ac:dyDescent="0.2">
      <c r="J97" s="248" t="s">
        <v>249</v>
      </c>
      <c r="K97" s="249" t="s">
        <v>536</v>
      </c>
    </row>
    <row r="98" spans="10:11" x14ac:dyDescent="0.2">
      <c r="J98" s="252" t="s">
        <v>535</v>
      </c>
      <c r="K98" s="253" t="s">
        <v>537</v>
      </c>
    </row>
    <row r="99" spans="10:11" ht="25.5" x14ac:dyDescent="0.2">
      <c r="J99" s="252" t="s">
        <v>539</v>
      </c>
      <c r="K99" s="253" t="s">
        <v>538</v>
      </c>
    </row>
    <row r="100" spans="10:11" x14ac:dyDescent="0.2">
      <c r="J100" s="252" t="s">
        <v>540</v>
      </c>
      <c r="K100" s="253" t="s">
        <v>544</v>
      </c>
    </row>
    <row r="101" spans="10:11" x14ac:dyDescent="0.2">
      <c r="J101" s="252" t="s">
        <v>541</v>
      </c>
      <c r="K101" s="253" t="s">
        <v>545</v>
      </c>
    </row>
    <row r="102" spans="10:11" ht="25.5" x14ac:dyDescent="0.2">
      <c r="J102" s="252" t="s">
        <v>542</v>
      </c>
      <c r="K102" s="253" t="s">
        <v>546</v>
      </c>
    </row>
    <row r="103" spans="10:11" ht="25.5" x14ac:dyDescent="0.2">
      <c r="J103" s="252" t="s">
        <v>543</v>
      </c>
      <c r="K103" s="253" t="s">
        <v>547</v>
      </c>
    </row>
    <row r="104" spans="10:11" x14ac:dyDescent="0.2">
      <c r="J104" s="252" t="s">
        <v>548</v>
      </c>
      <c r="K104" s="253" t="s">
        <v>550</v>
      </c>
    </row>
    <row r="105" spans="10:11" x14ac:dyDescent="0.2">
      <c r="J105" s="252" t="s">
        <v>549</v>
      </c>
      <c r="K105" s="253" t="s">
        <v>551</v>
      </c>
    </row>
    <row r="106" spans="10:11" x14ac:dyDescent="0.2">
      <c r="J106" s="252" t="s">
        <v>552</v>
      </c>
      <c r="K106" s="253" t="s">
        <v>553</v>
      </c>
    </row>
    <row r="107" spans="10:11" ht="15" x14ac:dyDescent="0.2">
      <c r="J107" s="248" t="s">
        <v>250</v>
      </c>
      <c r="K107" s="249" t="s">
        <v>554</v>
      </c>
    </row>
    <row r="108" spans="10:11" x14ac:dyDescent="0.2">
      <c r="J108" s="252" t="s">
        <v>262</v>
      </c>
      <c r="K108" s="253" t="s">
        <v>555</v>
      </c>
    </row>
    <row r="109" spans="10:11" x14ac:dyDescent="0.2">
      <c r="J109" s="252" t="s">
        <v>263</v>
      </c>
      <c r="K109" s="253" t="s">
        <v>264</v>
      </c>
    </row>
    <row r="110" spans="10:11" ht="15" x14ac:dyDescent="0.2">
      <c r="J110" s="248" t="s">
        <v>251</v>
      </c>
      <c r="K110" s="249" t="s">
        <v>556</v>
      </c>
    </row>
    <row r="111" spans="10:11" ht="15" x14ac:dyDescent="0.2">
      <c r="J111" s="248" t="s">
        <v>252</v>
      </c>
      <c r="K111" s="249" t="s">
        <v>257</v>
      </c>
    </row>
    <row r="112" spans="10:11" ht="15" x14ac:dyDescent="0.2">
      <c r="J112" s="248" t="s">
        <v>253</v>
      </c>
      <c r="K112" s="249" t="s">
        <v>557</v>
      </c>
    </row>
    <row r="113" spans="10:11" ht="15" x14ac:dyDescent="0.2">
      <c r="J113" s="248" t="s">
        <v>254</v>
      </c>
      <c r="K113" s="249" t="s">
        <v>258</v>
      </c>
    </row>
    <row r="114" spans="10:11" x14ac:dyDescent="0.2">
      <c r="J114" s="252" t="s">
        <v>559</v>
      </c>
      <c r="K114" s="253" t="s">
        <v>566</v>
      </c>
    </row>
    <row r="115" spans="10:11" x14ac:dyDescent="0.2">
      <c r="J115" s="252" t="s">
        <v>560</v>
      </c>
      <c r="K115" s="253" t="s">
        <v>567</v>
      </c>
    </row>
    <row r="116" spans="10:11" x14ac:dyDescent="0.2">
      <c r="J116" s="252" t="s">
        <v>561</v>
      </c>
      <c r="K116" s="253" t="s">
        <v>269</v>
      </c>
    </row>
    <row r="117" spans="10:11" x14ac:dyDescent="0.2">
      <c r="J117" s="252" t="s">
        <v>562</v>
      </c>
      <c r="K117" s="253" t="s">
        <v>570</v>
      </c>
    </row>
    <row r="118" spans="10:11" x14ac:dyDescent="0.2">
      <c r="J118" s="252" t="s">
        <v>563</v>
      </c>
      <c r="K118" s="253" t="s">
        <v>6</v>
      </c>
    </row>
    <row r="119" spans="10:11" x14ac:dyDescent="0.2">
      <c r="J119" s="252" t="s">
        <v>564</v>
      </c>
      <c r="K119" s="253" t="s">
        <v>568</v>
      </c>
    </row>
    <row r="120" spans="10:11" x14ac:dyDescent="0.2">
      <c r="J120" s="252" t="s">
        <v>565</v>
      </c>
      <c r="K120" s="253" t="s">
        <v>569</v>
      </c>
    </row>
    <row r="121" spans="10:11" ht="15" x14ac:dyDescent="0.2">
      <c r="J121" s="248" t="s">
        <v>255</v>
      </c>
      <c r="K121" s="249" t="s">
        <v>558</v>
      </c>
    </row>
    <row r="122" spans="10:11" x14ac:dyDescent="0.2">
      <c r="J122" s="252" t="s">
        <v>266</v>
      </c>
      <c r="K122" s="253" t="s">
        <v>571</v>
      </c>
    </row>
    <row r="123" spans="10:11" x14ac:dyDescent="0.2">
      <c r="J123" s="252" t="s">
        <v>267</v>
      </c>
      <c r="K123" s="253" t="s">
        <v>572</v>
      </c>
    </row>
    <row r="124" spans="10:11" x14ac:dyDescent="0.2">
      <c r="J124" s="252" t="s">
        <v>268</v>
      </c>
      <c r="K124" s="253" t="s">
        <v>573</v>
      </c>
    </row>
    <row r="125" spans="10:11" x14ac:dyDescent="0.2">
      <c r="J125" s="252" t="s">
        <v>270</v>
      </c>
      <c r="K125" s="253" t="s">
        <v>569</v>
      </c>
    </row>
    <row r="126" spans="10:11" ht="15" x14ac:dyDescent="0.2">
      <c r="J126" s="248" t="s">
        <v>256</v>
      </c>
      <c r="K126" s="249" t="s">
        <v>577</v>
      </c>
    </row>
    <row r="127" spans="10:11" x14ac:dyDescent="0.2">
      <c r="J127" s="252" t="s">
        <v>574</v>
      </c>
      <c r="K127" s="253" t="s">
        <v>578</v>
      </c>
    </row>
    <row r="128" spans="10:11" x14ac:dyDescent="0.2">
      <c r="J128" s="252" t="s">
        <v>575</v>
      </c>
      <c r="K128" s="253" t="s">
        <v>579</v>
      </c>
    </row>
    <row r="129" spans="10:11" ht="13.5" thickBot="1" x14ac:dyDescent="0.25">
      <c r="J129" s="252" t="s">
        <v>576</v>
      </c>
      <c r="K129" s="253" t="s">
        <v>580</v>
      </c>
    </row>
    <row r="130" spans="10:11" ht="16.5" thickBot="1" x14ac:dyDescent="0.25">
      <c r="J130" s="360" t="s">
        <v>25</v>
      </c>
      <c r="K130" s="361" t="s">
        <v>177</v>
      </c>
    </row>
    <row r="131" spans="10:11" ht="15" x14ac:dyDescent="0.2">
      <c r="J131" s="248" t="s">
        <v>178</v>
      </c>
      <c r="K131" s="249" t="s">
        <v>581</v>
      </c>
    </row>
    <row r="132" spans="10:11" x14ac:dyDescent="0.2">
      <c r="J132" s="252" t="s">
        <v>583</v>
      </c>
      <c r="K132" s="253" t="s">
        <v>596</v>
      </c>
    </row>
    <row r="133" spans="10:11" ht="25.5" x14ac:dyDescent="0.2">
      <c r="J133" s="252" t="s">
        <v>343</v>
      </c>
      <c r="K133" s="253" t="s">
        <v>597</v>
      </c>
    </row>
    <row r="134" spans="10:11" x14ac:dyDescent="0.2">
      <c r="J134" s="252" t="s">
        <v>584</v>
      </c>
      <c r="K134" s="253" t="s">
        <v>598</v>
      </c>
    </row>
    <row r="135" spans="10:11" x14ac:dyDescent="0.2">
      <c r="J135" s="252" t="s">
        <v>585</v>
      </c>
      <c r="K135" s="253" t="s">
        <v>599</v>
      </c>
    </row>
    <row r="136" spans="10:11" ht="25.5" x14ac:dyDescent="0.2">
      <c r="J136" s="252" t="s">
        <v>341</v>
      </c>
      <c r="K136" s="253" t="s">
        <v>600</v>
      </c>
    </row>
    <row r="137" spans="10:11" x14ac:dyDescent="0.2">
      <c r="J137" s="252" t="s">
        <v>344</v>
      </c>
      <c r="K137" s="253" t="s">
        <v>601</v>
      </c>
    </row>
    <row r="138" spans="10:11" x14ac:dyDescent="0.2">
      <c r="J138" s="252" t="s">
        <v>179</v>
      </c>
      <c r="K138" s="253" t="s">
        <v>602</v>
      </c>
    </row>
    <row r="139" spans="10:11" x14ac:dyDescent="0.2">
      <c r="J139" s="252" t="s">
        <v>586</v>
      </c>
      <c r="K139" s="253" t="s">
        <v>603</v>
      </c>
    </row>
    <row r="140" spans="10:11" x14ac:dyDescent="0.2">
      <c r="J140" s="252" t="s">
        <v>345</v>
      </c>
      <c r="K140" s="253" t="s">
        <v>604</v>
      </c>
    </row>
    <row r="141" spans="10:11" ht="15" x14ac:dyDescent="0.2">
      <c r="J141" s="248" t="s">
        <v>259</v>
      </c>
      <c r="K141" s="249" t="s">
        <v>582</v>
      </c>
    </row>
    <row r="142" spans="10:11" x14ac:dyDescent="0.2">
      <c r="J142" s="252" t="s">
        <v>587</v>
      </c>
      <c r="K142" s="253" t="s">
        <v>605</v>
      </c>
    </row>
    <row r="143" spans="10:11" x14ac:dyDescent="0.2">
      <c r="J143" s="252" t="s">
        <v>588</v>
      </c>
      <c r="K143" s="253" t="s">
        <v>606</v>
      </c>
    </row>
    <row r="144" spans="10:11" x14ac:dyDescent="0.2">
      <c r="J144" s="252" t="s">
        <v>589</v>
      </c>
      <c r="K144" s="253" t="s">
        <v>607</v>
      </c>
    </row>
    <row r="145" spans="10:11" x14ac:dyDescent="0.2">
      <c r="J145" s="252" t="s">
        <v>590</v>
      </c>
      <c r="K145" s="253" t="s">
        <v>608</v>
      </c>
    </row>
    <row r="146" spans="10:11" ht="30" x14ac:dyDescent="0.2">
      <c r="J146" s="248" t="s">
        <v>260</v>
      </c>
      <c r="K146" s="249" t="s">
        <v>609</v>
      </c>
    </row>
    <row r="147" spans="10:11" x14ac:dyDescent="0.2">
      <c r="J147" s="252" t="s">
        <v>591</v>
      </c>
      <c r="K147" s="253" t="s">
        <v>610</v>
      </c>
    </row>
    <row r="148" spans="10:11" x14ac:dyDescent="0.2">
      <c r="J148" s="252" t="s">
        <v>592</v>
      </c>
      <c r="K148" s="253" t="s">
        <v>611</v>
      </c>
    </row>
    <row r="149" spans="10:11" x14ac:dyDescent="0.2">
      <c r="J149" s="252" t="s">
        <v>593</v>
      </c>
      <c r="K149" s="253" t="s">
        <v>612</v>
      </c>
    </row>
    <row r="150" spans="10:11" x14ac:dyDescent="0.2">
      <c r="J150" s="252" t="s">
        <v>594</v>
      </c>
      <c r="K150" s="253" t="s">
        <v>342</v>
      </c>
    </row>
    <row r="151" spans="10:11" ht="13.5" thickBot="1" x14ac:dyDescent="0.25">
      <c r="J151" s="252" t="s">
        <v>595</v>
      </c>
      <c r="K151" s="253" t="s">
        <v>613</v>
      </c>
    </row>
    <row r="152" spans="10:11" ht="16.5" thickBot="1" x14ac:dyDescent="0.25">
      <c r="J152" s="383" t="s">
        <v>27</v>
      </c>
      <c r="K152" s="361" t="s">
        <v>614</v>
      </c>
    </row>
    <row r="153" spans="10:11" ht="15" x14ac:dyDescent="0.2">
      <c r="J153" s="248" t="s">
        <v>615</v>
      </c>
      <c r="K153" s="249" t="s">
        <v>622</v>
      </c>
    </row>
    <row r="154" spans="10:11" x14ac:dyDescent="0.2">
      <c r="J154" s="252" t="s">
        <v>641</v>
      </c>
      <c r="K154" s="253" t="s">
        <v>644</v>
      </c>
    </row>
    <row r="155" spans="10:11" x14ac:dyDescent="0.2">
      <c r="J155" s="252" t="s">
        <v>642</v>
      </c>
      <c r="K155" s="253" t="s">
        <v>645</v>
      </c>
    </row>
    <row r="156" spans="10:11" x14ac:dyDescent="0.2">
      <c r="J156" s="252" t="s">
        <v>643</v>
      </c>
      <c r="K156" s="253" t="s">
        <v>646</v>
      </c>
    </row>
    <row r="157" spans="10:11" ht="15" x14ac:dyDescent="0.2">
      <c r="J157" s="248" t="s">
        <v>616</v>
      </c>
      <c r="K157" s="249" t="s">
        <v>623</v>
      </c>
    </row>
    <row r="158" spans="10:11" x14ac:dyDescent="0.2">
      <c r="J158" s="252" t="s">
        <v>647</v>
      </c>
      <c r="K158" s="253" t="s">
        <v>652</v>
      </c>
    </row>
    <row r="159" spans="10:11" x14ac:dyDescent="0.2">
      <c r="J159" s="252" t="s">
        <v>648</v>
      </c>
      <c r="K159" s="253" t="s">
        <v>651</v>
      </c>
    </row>
    <row r="160" spans="10:11" x14ac:dyDescent="0.2">
      <c r="J160" s="252" t="s">
        <v>649</v>
      </c>
      <c r="K160" s="253" t="s">
        <v>653</v>
      </c>
    </row>
    <row r="161" spans="10:11" x14ac:dyDescent="0.2">
      <c r="J161" s="252" t="s">
        <v>650</v>
      </c>
      <c r="K161" s="253" t="s">
        <v>654</v>
      </c>
    </row>
    <row r="162" spans="10:11" ht="15" x14ac:dyDescent="0.2">
      <c r="J162" s="248" t="s">
        <v>617</v>
      </c>
      <c r="K162" s="249" t="s">
        <v>624</v>
      </c>
    </row>
    <row r="163" spans="10:11" x14ac:dyDescent="0.2">
      <c r="J163" s="252" t="s">
        <v>655</v>
      </c>
      <c r="K163" s="253" t="s">
        <v>658</v>
      </c>
    </row>
    <row r="164" spans="10:11" x14ac:dyDescent="0.2">
      <c r="J164" s="252" t="s">
        <v>656</v>
      </c>
      <c r="K164" s="253" t="s">
        <v>659</v>
      </c>
    </row>
    <row r="165" spans="10:11" x14ac:dyDescent="0.2">
      <c r="J165" s="252" t="s">
        <v>657</v>
      </c>
      <c r="K165" s="253" t="s">
        <v>660</v>
      </c>
    </row>
    <row r="166" spans="10:11" ht="15" x14ac:dyDescent="0.2">
      <c r="J166" s="248" t="s">
        <v>618</v>
      </c>
      <c r="K166" s="249" t="s">
        <v>625</v>
      </c>
    </row>
    <row r="167" spans="10:11" x14ac:dyDescent="0.2">
      <c r="J167" s="252" t="s">
        <v>661</v>
      </c>
      <c r="K167" s="253" t="s">
        <v>665</v>
      </c>
    </row>
    <row r="168" spans="10:11" x14ac:dyDescent="0.2">
      <c r="J168" s="252" t="s">
        <v>662</v>
      </c>
      <c r="K168" s="253" t="s">
        <v>666</v>
      </c>
    </row>
    <row r="169" spans="10:11" x14ac:dyDescent="0.2">
      <c r="J169" s="252" t="s">
        <v>663</v>
      </c>
      <c r="K169" s="253" t="s">
        <v>667</v>
      </c>
    </row>
    <row r="170" spans="10:11" x14ac:dyDescent="0.2">
      <c r="J170" s="252" t="s">
        <v>664</v>
      </c>
      <c r="K170" s="253" t="s">
        <v>668</v>
      </c>
    </row>
    <row r="171" spans="10:11" ht="15" x14ac:dyDescent="0.2">
      <c r="J171" s="248" t="s">
        <v>619</v>
      </c>
      <c r="K171" s="249" t="s">
        <v>626</v>
      </c>
    </row>
    <row r="172" spans="10:11" x14ac:dyDescent="0.2">
      <c r="J172" s="252" t="s">
        <v>669</v>
      </c>
      <c r="K172" s="253" t="s">
        <v>671</v>
      </c>
    </row>
    <row r="173" spans="10:11" x14ac:dyDescent="0.2">
      <c r="J173" s="252" t="s">
        <v>670</v>
      </c>
      <c r="K173" s="253" t="s">
        <v>672</v>
      </c>
    </row>
    <row r="174" spans="10:11" x14ac:dyDescent="0.2">
      <c r="J174" s="252" t="s">
        <v>673</v>
      </c>
      <c r="K174" s="253" t="s">
        <v>677</v>
      </c>
    </row>
    <row r="175" spans="10:11" x14ac:dyDescent="0.2">
      <c r="J175" s="252" t="s">
        <v>674</v>
      </c>
      <c r="K175" s="253" t="s">
        <v>678</v>
      </c>
    </row>
    <row r="176" spans="10:11" x14ac:dyDescent="0.2">
      <c r="J176" s="252" t="s">
        <v>675</v>
      </c>
      <c r="K176" s="253" t="s">
        <v>679</v>
      </c>
    </row>
    <row r="177" spans="10:11" x14ac:dyDescent="0.2">
      <c r="J177" s="252" t="s">
        <v>676</v>
      </c>
      <c r="K177" s="253" t="s">
        <v>680</v>
      </c>
    </row>
    <row r="178" spans="10:11" ht="15" x14ac:dyDescent="0.2">
      <c r="J178" s="248" t="s">
        <v>620</v>
      </c>
      <c r="K178" s="249" t="s">
        <v>627</v>
      </c>
    </row>
    <row r="179" spans="10:11" x14ac:dyDescent="0.2">
      <c r="J179" s="252" t="s">
        <v>681</v>
      </c>
      <c r="K179" s="253" t="s">
        <v>684</v>
      </c>
    </row>
    <row r="180" spans="10:11" x14ac:dyDescent="0.2">
      <c r="J180" s="252" t="s">
        <v>682</v>
      </c>
      <c r="K180" s="253" t="s">
        <v>685</v>
      </c>
    </row>
    <row r="181" spans="10:11" x14ac:dyDescent="0.2">
      <c r="J181" s="252" t="s">
        <v>683</v>
      </c>
      <c r="K181" s="253" t="s">
        <v>686</v>
      </c>
    </row>
    <row r="182" spans="10:11" ht="15" x14ac:dyDescent="0.2">
      <c r="J182" s="248" t="s">
        <v>621</v>
      </c>
      <c r="K182" s="249" t="s">
        <v>628</v>
      </c>
    </row>
    <row r="183" spans="10:11" x14ac:dyDescent="0.2">
      <c r="J183" s="252" t="s">
        <v>687</v>
      </c>
      <c r="K183" s="253" t="s">
        <v>690</v>
      </c>
    </row>
    <row r="184" spans="10:11" x14ac:dyDescent="0.2">
      <c r="J184" s="252" t="s">
        <v>688</v>
      </c>
      <c r="K184" s="253" t="s">
        <v>691</v>
      </c>
    </row>
    <row r="185" spans="10:11" ht="13.5" thickBot="1" x14ac:dyDescent="0.25">
      <c r="J185" s="252" t="s">
        <v>689</v>
      </c>
      <c r="K185" s="253" t="s">
        <v>692</v>
      </c>
    </row>
    <row r="186" spans="10:11" ht="16.5" thickBot="1" x14ac:dyDescent="0.25">
      <c r="J186" s="383" t="s">
        <v>426</v>
      </c>
      <c r="K186" s="361" t="s">
        <v>817</v>
      </c>
    </row>
    <row r="187" spans="10:11" ht="15" x14ac:dyDescent="0.2">
      <c r="J187" s="248" t="s">
        <v>629</v>
      </c>
      <c r="K187" s="249" t="s">
        <v>635</v>
      </c>
    </row>
    <row r="188" spans="10:11" x14ac:dyDescent="0.2">
      <c r="J188" s="252" t="s">
        <v>693</v>
      </c>
      <c r="K188" s="253" t="s">
        <v>695</v>
      </c>
    </row>
    <row r="189" spans="10:11" x14ac:dyDescent="0.2">
      <c r="J189" s="252" t="s">
        <v>694</v>
      </c>
      <c r="K189" s="253" t="s">
        <v>696</v>
      </c>
    </row>
    <row r="190" spans="10:11" ht="15" x14ac:dyDescent="0.2">
      <c r="J190" s="248" t="s">
        <v>630</v>
      </c>
      <c r="K190" s="249" t="s">
        <v>636</v>
      </c>
    </row>
    <row r="191" spans="10:11" x14ac:dyDescent="0.2">
      <c r="J191" s="252" t="s">
        <v>697</v>
      </c>
      <c r="K191" s="253" t="s">
        <v>706</v>
      </c>
    </row>
    <row r="192" spans="10:11" x14ac:dyDescent="0.2">
      <c r="J192" s="252" t="s">
        <v>698</v>
      </c>
      <c r="K192" s="253" t="s">
        <v>707</v>
      </c>
    </row>
    <row r="193" spans="10:11" x14ac:dyDescent="0.2">
      <c r="J193" s="252" t="s">
        <v>699</v>
      </c>
      <c r="K193" s="253" t="s">
        <v>708</v>
      </c>
    </row>
    <row r="194" spans="10:11" x14ac:dyDescent="0.2">
      <c r="J194" s="252" t="s">
        <v>700</v>
      </c>
      <c r="K194" s="253" t="s">
        <v>709</v>
      </c>
    </row>
    <row r="195" spans="10:11" x14ac:dyDescent="0.2">
      <c r="J195" s="252" t="s">
        <v>701</v>
      </c>
      <c r="K195" s="253" t="s">
        <v>710</v>
      </c>
    </row>
    <row r="196" spans="10:11" x14ac:dyDescent="0.2">
      <c r="J196" s="252" t="s">
        <v>702</v>
      </c>
      <c r="K196" s="253" t="s">
        <v>711</v>
      </c>
    </row>
    <row r="197" spans="10:11" x14ac:dyDescent="0.2">
      <c r="J197" s="252" t="s">
        <v>703</v>
      </c>
      <c r="K197" s="253" t="s">
        <v>712</v>
      </c>
    </row>
    <row r="198" spans="10:11" x14ac:dyDescent="0.2">
      <c r="J198" s="252" t="s">
        <v>704</v>
      </c>
      <c r="K198" s="253" t="s">
        <v>713</v>
      </c>
    </row>
    <row r="199" spans="10:11" x14ac:dyDescent="0.2">
      <c r="J199" s="252" t="s">
        <v>705</v>
      </c>
      <c r="K199" s="253" t="s">
        <v>714</v>
      </c>
    </row>
    <row r="200" spans="10:11" ht="15" x14ac:dyDescent="0.2">
      <c r="J200" s="248" t="s">
        <v>631</v>
      </c>
      <c r="K200" s="249" t="s">
        <v>637</v>
      </c>
    </row>
    <row r="201" spans="10:11" x14ac:dyDescent="0.2">
      <c r="J201" s="252" t="s">
        <v>715</v>
      </c>
      <c r="K201" s="253" t="s">
        <v>724</v>
      </c>
    </row>
    <row r="202" spans="10:11" x14ac:dyDescent="0.2">
      <c r="J202" s="252" t="s">
        <v>716</v>
      </c>
      <c r="K202" s="253" t="s">
        <v>725</v>
      </c>
    </row>
    <row r="203" spans="10:11" x14ac:dyDescent="0.2">
      <c r="J203" s="252" t="s">
        <v>717</v>
      </c>
      <c r="K203" s="253" t="s">
        <v>726</v>
      </c>
    </row>
    <row r="204" spans="10:11" x14ac:dyDescent="0.2">
      <c r="J204" s="252" t="s">
        <v>718</v>
      </c>
      <c r="K204" s="253" t="s">
        <v>727</v>
      </c>
    </row>
    <row r="205" spans="10:11" x14ac:dyDescent="0.2">
      <c r="J205" s="252" t="s">
        <v>719</v>
      </c>
      <c r="K205" s="253" t="s">
        <v>728</v>
      </c>
    </row>
    <row r="206" spans="10:11" x14ac:dyDescent="0.2">
      <c r="J206" s="252" t="s">
        <v>720</v>
      </c>
      <c r="K206" s="253" t="s">
        <v>729</v>
      </c>
    </row>
    <row r="207" spans="10:11" x14ac:dyDescent="0.2">
      <c r="J207" s="252" t="s">
        <v>721</v>
      </c>
      <c r="K207" s="253" t="s">
        <v>730</v>
      </c>
    </row>
    <row r="208" spans="10:11" x14ac:dyDescent="0.2">
      <c r="J208" s="252" t="s">
        <v>722</v>
      </c>
      <c r="K208" s="253" t="s">
        <v>731</v>
      </c>
    </row>
    <row r="209" spans="10:11" x14ac:dyDescent="0.2">
      <c r="J209" s="252" t="s">
        <v>723</v>
      </c>
      <c r="K209" s="253" t="s">
        <v>732</v>
      </c>
    </row>
    <row r="210" spans="10:11" ht="15" x14ac:dyDescent="0.2">
      <c r="J210" s="248" t="s">
        <v>632</v>
      </c>
      <c r="K210" s="249" t="s">
        <v>638</v>
      </c>
    </row>
    <row r="211" spans="10:11" ht="15" x14ac:dyDescent="0.2">
      <c r="J211" s="248" t="s">
        <v>633</v>
      </c>
      <c r="K211" s="249" t="s">
        <v>639</v>
      </c>
    </row>
    <row r="212" spans="10:11" x14ac:dyDescent="0.2">
      <c r="J212" s="252" t="s">
        <v>733</v>
      </c>
      <c r="K212" s="253" t="s">
        <v>735</v>
      </c>
    </row>
    <row r="213" spans="10:11" x14ac:dyDescent="0.2">
      <c r="J213" s="252" t="s">
        <v>734</v>
      </c>
      <c r="K213" s="253" t="s">
        <v>736</v>
      </c>
    </row>
    <row r="214" spans="10:11" ht="15.75" thickBot="1" x14ac:dyDescent="0.25">
      <c r="J214" s="248" t="s">
        <v>634</v>
      </c>
      <c r="K214" s="249" t="s">
        <v>640</v>
      </c>
    </row>
    <row r="215" spans="10:11" ht="32.25" thickBot="1" x14ac:dyDescent="0.25">
      <c r="J215" s="383" t="s">
        <v>797</v>
      </c>
      <c r="K215" s="223" t="s">
        <v>798</v>
      </c>
    </row>
    <row r="216" spans="10:11" ht="32.25" thickBot="1" x14ac:dyDescent="0.25">
      <c r="J216" s="360" t="s">
        <v>240</v>
      </c>
      <c r="K216" s="223" t="s">
        <v>242</v>
      </c>
    </row>
    <row r="217" spans="10:11" ht="16.5" thickBot="1" x14ac:dyDescent="0.25">
      <c r="J217" s="383" t="s">
        <v>799</v>
      </c>
      <c r="K217" s="223" t="s">
        <v>800</v>
      </c>
    </row>
    <row r="218" spans="10:11" ht="15" x14ac:dyDescent="0.2">
      <c r="J218" s="248" t="s">
        <v>801</v>
      </c>
      <c r="K218" s="249" t="s">
        <v>807</v>
      </c>
    </row>
    <row r="219" spans="10:11" ht="15" x14ac:dyDescent="0.2">
      <c r="J219" s="248" t="s">
        <v>802</v>
      </c>
      <c r="K219" s="249" t="s">
        <v>808</v>
      </c>
    </row>
    <row r="220" spans="10:11" ht="15" x14ac:dyDescent="0.2">
      <c r="J220" s="248" t="s">
        <v>803</v>
      </c>
      <c r="K220" s="249" t="s">
        <v>809</v>
      </c>
    </row>
    <row r="221" spans="10:11" ht="15" x14ac:dyDescent="0.2">
      <c r="J221" s="248" t="s">
        <v>804</v>
      </c>
      <c r="K221" s="249" t="s">
        <v>810</v>
      </c>
    </row>
    <row r="222" spans="10:11" ht="15" x14ac:dyDescent="0.2">
      <c r="J222" s="248" t="s">
        <v>805</v>
      </c>
      <c r="K222" s="249" t="s">
        <v>811</v>
      </c>
    </row>
    <row r="223" spans="10:11" ht="15" x14ac:dyDescent="0.2">
      <c r="J223" s="248" t="s">
        <v>806</v>
      </c>
      <c r="K223" s="249" t="s">
        <v>812</v>
      </c>
    </row>
    <row r="224" spans="10:11" ht="15.75" thickBot="1" x14ac:dyDescent="0.25">
      <c r="J224" s="248" t="s">
        <v>813</v>
      </c>
      <c r="K224" s="249" t="s">
        <v>814</v>
      </c>
    </row>
    <row r="225" spans="10:11" ht="16.5" thickBot="1" x14ac:dyDescent="0.25">
      <c r="J225" s="383" t="s">
        <v>815</v>
      </c>
      <c r="K225" s="223" t="s">
        <v>816</v>
      </c>
    </row>
    <row r="226" spans="10:11" x14ac:dyDescent="0.2">
      <c r="J226" s="390"/>
      <c r="K226" s="391"/>
    </row>
    <row r="227" spans="10:11" x14ac:dyDescent="0.2">
      <c r="J227" s="390"/>
      <c r="K227" s="391"/>
    </row>
    <row r="228" spans="10:11" x14ac:dyDescent="0.2">
      <c r="J228" s="390"/>
      <c r="K228" s="391"/>
    </row>
    <row r="229" spans="10:11" x14ac:dyDescent="0.2">
      <c r="J229" s="390"/>
      <c r="K229" s="391"/>
    </row>
    <row r="230" spans="10:11" x14ac:dyDescent="0.2">
      <c r="J230" s="390"/>
      <c r="K230" s="391"/>
    </row>
    <row r="231" spans="10:11" x14ac:dyDescent="0.2">
      <c r="J231" s="390"/>
      <c r="K231" s="391"/>
    </row>
    <row r="232" spans="10:11" x14ac:dyDescent="0.2">
      <c r="J232" s="390"/>
      <c r="K232" s="391"/>
    </row>
    <row r="233" spans="10:11" x14ac:dyDescent="0.2">
      <c r="J233" s="390"/>
      <c r="K233" s="391"/>
    </row>
    <row r="234" spans="10:11" x14ac:dyDescent="0.2">
      <c r="J234" s="390"/>
      <c r="K234" s="391"/>
    </row>
    <row r="235" spans="10:11" x14ac:dyDescent="0.2">
      <c r="J235" s="390"/>
      <c r="K235" s="391"/>
    </row>
    <row r="236" spans="10:11" x14ac:dyDescent="0.2">
      <c r="J236" s="390"/>
      <c r="K236" s="391"/>
    </row>
    <row r="237" spans="10:11" x14ac:dyDescent="0.2">
      <c r="J237" s="390"/>
      <c r="K237" s="391"/>
    </row>
    <row r="238" spans="10:11" x14ac:dyDescent="0.2">
      <c r="J238" s="390"/>
      <c r="K238" s="391"/>
    </row>
    <row r="239" spans="10:11" x14ac:dyDescent="0.2">
      <c r="J239" s="390"/>
      <c r="K239" s="391"/>
    </row>
    <row r="240" spans="10:11" x14ac:dyDescent="0.2">
      <c r="J240" s="390"/>
      <c r="K240" s="391"/>
    </row>
    <row r="241" spans="10:11" x14ac:dyDescent="0.2">
      <c r="J241" s="390"/>
      <c r="K241" s="391"/>
    </row>
    <row r="242" spans="10:11" x14ac:dyDescent="0.2">
      <c r="J242" s="390"/>
      <c r="K242" s="391"/>
    </row>
    <row r="243" spans="10:11" x14ac:dyDescent="0.2">
      <c r="J243" s="390"/>
      <c r="K243" s="391"/>
    </row>
    <row r="244" spans="10:11" x14ac:dyDescent="0.2">
      <c r="J244" s="390"/>
      <c r="K244" s="391"/>
    </row>
    <row r="245" spans="10:11" x14ac:dyDescent="0.2">
      <c r="J245" s="390"/>
      <c r="K245" s="391"/>
    </row>
    <row r="246" spans="10:11" x14ac:dyDescent="0.2">
      <c r="J246" s="390"/>
      <c r="K246" s="391"/>
    </row>
    <row r="247" spans="10:11" x14ac:dyDescent="0.2">
      <c r="J247" s="390"/>
      <c r="K247" s="391"/>
    </row>
    <row r="248" spans="10:11" x14ac:dyDescent="0.2">
      <c r="J248" s="390"/>
      <c r="K248" s="391"/>
    </row>
    <row r="249" spans="10:11" x14ac:dyDescent="0.2">
      <c r="J249" s="390"/>
      <c r="K249" s="391"/>
    </row>
    <row r="250" spans="10:11" x14ac:dyDescent="0.2">
      <c r="J250" s="390"/>
      <c r="K250" s="391"/>
    </row>
    <row r="251" spans="10:11" x14ac:dyDescent="0.2">
      <c r="J251" s="390"/>
      <c r="K251" s="391"/>
    </row>
    <row r="252" spans="10:11" x14ac:dyDescent="0.2">
      <c r="J252" s="390"/>
      <c r="K252" s="391"/>
    </row>
    <row r="253" spans="10:11" x14ac:dyDescent="0.2">
      <c r="J253" s="390"/>
      <c r="K253" s="391"/>
    </row>
    <row r="254" spans="10:11" x14ac:dyDescent="0.2">
      <c r="J254" s="390"/>
      <c r="K254" s="391"/>
    </row>
    <row r="255" spans="10:11" x14ac:dyDescent="0.2">
      <c r="J255" s="390"/>
      <c r="K255" s="391"/>
    </row>
    <row r="256" spans="10:11" x14ac:dyDescent="0.2">
      <c r="J256" s="390"/>
      <c r="K256" s="391"/>
    </row>
    <row r="257" spans="10:11" x14ac:dyDescent="0.2">
      <c r="J257" s="390"/>
      <c r="K257" s="391"/>
    </row>
    <row r="258" spans="10:11" x14ac:dyDescent="0.2">
      <c r="J258" s="390"/>
      <c r="K258" s="391"/>
    </row>
    <row r="259" spans="10:11" x14ac:dyDescent="0.2">
      <c r="J259" s="390"/>
      <c r="K259" s="391"/>
    </row>
    <row r="260" spans="10:11" x14ac:dyDescent="0.2">
      <c r="J260" s="390"/>
      <c r="K260" s="391"/>
    </row>
    <row r="261" spans="10:11" x14ac:dyDescent="0.2">
      <c r="J261" s="390"/>
      <c r="K261" s="391"/>
    </row>
    <row r="262" spans="10:11" x14ac:dyDescent="0.2">
      <c r="J262" s="390"/>
      <c r="K262" s="391"/>
    </row>
    <row r="263" spans="10:11" x14ac:dyDescent="0.2">
      <c r="J263" s="390"/>
      <c r="K263" s="391"/>
    </row>
    <row r="264" spans="10:11" x14ac:dyDescent="0.2">
      <c r="J264" s="390"/>
      <c r="K264" s="391"/>
    </row>
    <row r="265" spans="10:11" x14ac:dyDescent="0.2">
      <c r="J265" s="390"/>
      <c r="K265" s="391"/>
    </row>
    <row r="266" spans="10:11" x14ac:dyDescent="0.2">
      <c r="J266" s="390"/>
      <c r="K266" s="391"/>
    </row>
    <row r="267" spans="10:11" x14ac:dyDescent="0.2">
      <c r="J267" s="390"/>
      <c r="K267" s="391"/>
    </row>
    <row r="268" spans="10:11" x14ac:dyDescent="0.2">
      <c r="J268" s="390"/>
      <c r="K268" s="391"/>
    </row>
    <row r="269" spans="10:11" x14ac:dyDescent="0.2">
      <c r="J269" s="390"/>
      <c r="K269" s="391"/>
    </row>
    <row r="270" spans="10:11" x14ac:dyDescent="0.2">
      <c r="J270" s="390"/>
      <c r="K270" s="391"/>
    </row>
    <row r="271" spans="10:11" x14ac:dyDescent="0.2">
      <c r="J271" s="390"/>
      <c r="K271" s="391"/>
    </row>
    <row r="272" spans="10:11" x14ac:dyDescent="0.2">
      <c r="J272" s="390"/>
      <c r="K272" s="391"/>
    </row>
    <row r="273" spans="10:11" x14ac:dyDescent="0.2">
      <c r="J273" s="390"/>
      <c r="K273" s="391"/>
    </row>
    <row r="274" spans="10:11" x14ac:dyDescent="0.2">
      <c r="J274" s="390"/>
      <c r="K274" s="391"/>
    </row>
    <row r="275" spans="10:11" x14ac:dyDescent="0.2">
      <c r="J275" s="390"/>
      <c r="K275" s="391"/>
    </row>
    <row r="276" spans="10:11" x14ac:dyDescent="0.2">
      <c r="J276" s="390"/>
      <c r="K276" s="391"/>
    </row>
    <row r="277" spans="10:11" x14ac:dyDescent="0.2">
      <c r="J277" s="390"/>
      <c r="K277" s="391"/>
    </row>
    <row r="278" spans="10:11" x14ac:dyDescent="0.2">
      <c r="J278" s="390"/>
      <c r="K278" s="391"/>
    </row>
    <row r="279" spans="10:11" x14ac:dyDescent="0.2">
      <c r="J279" s="390"/>
      <c r="K279" s="391"/>
    </row>
    <row r="280" spans="10:11" x14ac:dyDescent="0.2">
      <c r="J280" s="390"/>
      <c r="K280" s="391"/>
    </row>
    <row r="281" spans="10:11" x14ac:dyDescent="0.2">
      <c r="J281" s="390"/>
      <c r="K281" s="391"/>
    </row>
    <row r="282" spans="10:11" x14ac:dyDescent="0.2">
      <c r="J282" s="390"/>
      <c r="K282" s="391"/>
    </row>
    <row r="283" spans="10:11" x14ac:dyDescent="0.2">
      <c r="J283" s="390"/>
      <c r="K283" s="391"/>
    </row>
    <row r="284" spans="10:11" x14ac:dyDescent="0.2">
      <c r="J284" s="390"/>
      <c r="K284" s="391"/>
    </row>
    <row r="285" spans="10:11" x14ac:dyDescent="0.2">
      <c r="J285" s="390"/>
      <c r="K285" s="391"/>
    </row>
    <row r="286" spans="10:11" x14ac:dyDescent="0.2">
      <c r="J286" s="390"/>
      <c r="K286" s="391"/>
    </row>
    <row r="287" spans="10:11" x14ac:dyDescent="0.2">
      <c r="J287" s="390"/>
      <c r="K287" s="391"/>
    </row>
    <row r="288" spans="10:11" x14ac:dyDescent="0.2">
      <c r="J288" s="390"/>
      <c r="K288" s="391"/>
    </row>
    <row r="289" spans="10:11" x14ac:dyDescent="0.2">
      <c r="J289" s="390"/>
      <c r="K289" s="391"/>
    </row>
    <row r="290" spans="10:11" x14ac:dyDescent="0.2">
      <c r="J290" s="390"/>
      <c r="K290" s="391"/>
    </row>
    <row r="291" spans="10:11" x14ac:dyDescent="0.2">
      <c r="J291" s="390"/>
      <c r="K291" s="391"/>
    </row>
    <row r="292" spans="10:11" x14ac:dyDescent="0.2">
      <c r="J292" s="390"/>
      <c r="K292" s="391"/>
    </row>
    <row r="293" spans="10:11" x14ac:dyDescent="0.2">
      <c r="J293" s="390"/>
      <c r="K293" s="391"/>
    </row>
    <row r="294" spans="10:11" x14ac:dyDescent="0.2">
      <c r="J294" s="390"/>
      <c r="K294" s="391"/>
    </row>
    <row r="295" spans="10:11" x14ac:dyDescent="0.2">
      <c r="J295" s="390"/>
      <c r="K295" s="391"/>
    </row>
    <row r="296" spans="10:11" x14ac:dyDescent="0.2">
      <c r="J296" s="390"/>
      <c r="K296" s="391"/>
    </row>
    <row r="297" spans="10:11" x14ac:dyDescent="0.2">
      <c r="J297" s="390"/>
      <c r="K297" s="391"/>
    </row>
    <row r="298" spans="10:11" x14ac:dyDescent="0.2">
      <c r="J298" s="390"/>
      <c r="K298" s="391"/>
    </row>
    <row r="299" spans="10:11" x14ac:dyDescent="0.2">
      <c r="J299" s="390"/>
      <c r="K299" s="391"/>
    </row>
    <row r="300" spans="10:11" x14ac:dyDescent="0.2">
      <c r="J300" s="390"/>
      <c r="K300" s="391"/>
    </row>
    <row r="301" spans="10:11" x14ac:dyDescent="0.2">
      <c r="J301" s="390"/>
      <c r="K301" s="391"/>
    </row>
    <row r="302" spans="10:11" x14ac:dyDescent="0.2">
      <c r="J302" s="390"/>
      <c r="K302" s="391"/>
    </row>
    <row r="303" spans="10:11" x14ac:dyDescent="0.2">
      <c r="J303" s="390"/>
      <c r="K303" s="391"/>
    </row>
    <row r="304" spans="10:11" x14ac:dyDescent="0.2">
      <c r="J304" s="390"/>
      <c r="K304" s="391"/>
    </row>
    <row r="305" spans="10:11" x14ac:dyDescent="0.2">
      <c r="J305" s="390"/>
      <c r="K305" s="391"/>
    </row>
    <row r="306" spans="10:11" x14ac:dyDescent="0.2">
      <c r="J306" s="390"/>
      <c r="K306" s="391"/>
    </row>
    <row r="307" spans="10:11" x14ac:dyDescent="0.2">
      <c r="J307" s="390"/>
      <c r="K307" s="391"/>
    </row>
    <row r="308" spans="10:11" x14ac:dyDescent="0.2">
      <c r="J308" s="390"/>
      <c r="K308" s="391"/>
    </row>
    <row r="309" spans="10:11" x14ac:dyDescent="0.2">
      <c r="J309" s="390"/>
      <c r="K309" s="391"/>
    </row>
    <row r="310" spans="10:11" x14ac:dyDescent="0.2">
      <c r="J310" s="390"/>
      <c r="K310" s="391"/>
    </row>
    <row r="311" spans="10:11" x14ac:dyDescent="0.2">
      <c r="J311" s="390"/>
      <c r="K311" s="391"/>
    </row>
    <row r="312" spans="10:11" x14ac:dyDescent="0.2">
      <c r="J312" s="390"/>
      <c r="K312" s="391"/>
    </row>
    <row r="313" spans="10:11" x14ac:dyDescent="0.2">
      <c r="J313" s="390"/>
      <c r="K313" s="391"/>
    </row>
    <row r="314" spans="10:11" x14ac:dyDescent="0.2">
      <c r="J314" s="390"/>
      <c r="K314" s="391"/>
    </row>
    <row r="315" spans="10:11" x14ac:dyDescent="0.2">
      <c r="J315" s="390"/>
      <c r="K315" s="391"/>
    </row>
    <row r="316" spans="10:11" x14ac:dyDescent="0.2">
      <c r="J316" s="390"/>
      <c r="K316" s="391"/>
    </row>
    <row r="317" spans="10:11" x14ac:dyDescent="0.2">
      <c r="J317" s="390"/>
      <c r="K317" s="391"/>
    </row>
    <row r="318" spans="10:11" x14ac:dyDescent="0.2">
      <c r="J318" s="390"/>
      <c r="K318" s="391"/>
    </row>
    <row r="319" spans="10:11" x14ac:dyDescent="0.2">
      <c r="J319" s="390"/>
      <c r="K319" s="391"/>
    </row>
    <row r="320" spans="10:11" x14ac:dyDescent="0.2">
      <c r="J320" s="390"/>
      <c r="K320" s="391"/>
    </row>
    <row r="321" spans="10:11" x14ac:dyDescent="0.2">
      <c r="J321" s="390"/>
      <c r="K321" s="391"/>
    </row>
    <row r="322" spans="10:11" x14ac:dyDescent="0.2">
      <c r="J322" s="390"/>
      <c r="K322" s="391"/>
    </row>
    <row r="323" spans="10:11" x14ac:dyDescent="0.2">
      <c r="J323" s="390"/>
      <c r="K323" s="391"/>
    </row>
    <row r="324" spans="10:11" x14ac:dyDescent="0.2">
      <c r="J324" s="390"/>
      <c r="K324" s="391"/>
    </row>
    <row r="325" spans="10:11" x14ac:dyDescent="0.2">
      <c r="J325" s="390"/>
      <c r="K325" s="391"/>
    </row>
    <row r="326" spans="10:11" x14ac:dyDescent="0.2">
      <c r="J326" s="390"/>
      <c r="K326" s="391"/>
    </row>
    <row r="327" spans="10:11" x14ac:dyDescent="0.2">
      <c r="J327" s="390"/>
      <c r="K327" s="391"/>
    </row>
    <row r="328" spans="10:11" x14ac:dyDescent="0.2">
      <c r="J328" s="390"/>
      <c r="K328" s="391"/>
    </row>
    <row r="329" spans="10:11" x14ac:dyDescent="0.2">
      <c r="J329" s="390"/>
      <c r="K329" s="391"/>
    </row>
    <row r="330" spans="10:11" x14ac:dyDescent="0.2">
      <c r="J330" s="390"/>
      <c r="K330" s="391"/>
    </row>
    <row r="331" spans="10:11" x14ac:dyDescent="0.2">
      <c r="J331" s="390"/>
      <c r="K331" s="391"/>
    </row>
    <row r="332" spans="10:11" x14ac:dyDescent="0.2">
      <c r="J332" s="390"/>
      <c r="K332" s="391"/>
    </row>
    <row r="333" spans="10:11" x14ac:dyDescent="0.2">
      <c r="J333" s="390"/>
      <c r="K333" s="391"/>
    </row>
    <row r="334" spans="10:11" x14ac:dyDescent="0.2">
      <c r="J334" s="390"/>
      <c r="K334" s="391"/>
    </row>
    <row r="335" spans="10:11" x14ac:dyDescent="0.2">
      <c r="J335" s="390"/>
      <c r="K335" s="391"/>
    </row>
    <row r="336" spans="10:11" x14ac:dyDescent="0.2">
      <c r="J336" s="390"/>
      <c r="K336" s="391"/>
    </row>
    <row r="337" spans="10:11" x14ac:dyDescent="0.2">
      <c r="J337" s="390"/>
      <c r="K337" s="391"/>
    </row>
    <row r="338" spans="10:11" x14ac:dyDescent="0.2">
      <c r="J338" s="390"/>
      <c r="K338" s="391"/>
    </row>
    <row r="339" spans="10:11" x14ac:dyDescent="0.2">
      <c r="J339" s="390"/>
      <c r="K339" s="391"/>
    </row>
    <row r="340" spans="10:11" x14ac:dyDescent="0.2">
      <c r="J340" s="390"/>
      <c r="K340" s="391"/>
    </row>
    <row r="341" spans="10:11" x14ac:dyDescent="0.2">
      <c r="J341" s="390"/>
      <c r="K341" s="391"/>
    </row>
    <row r="342" spans="10:11" x14ac:dyDescent="0.2">
      <c r="J342" s="390"/>
      <c r="K342" s="391"/>
    </row>
    <row r="343" spans="10:11" x14ac:dyDescent="0.2">
      <c r="J343" s="390"/>
      <c r="K343" s="391"/>
    </row>
    <row r="344" spans="10:11" x14ac:dyDescent="0.2">
      <c r="J344" s="390"/>
      <c r="K344" s="391"/>
    </row>
    <row r="345" spans="10:11" x14ac:dyDescent="0.2">
      <c r="J345" s="390"/>
      <c r="K345" s="391"/>
    </row>
    <row r="346" spans="10:11" x14ac:dyDescent="0.2">
      <c r="J346" s="390"/>
      <c r="K346" s="391"/>
    </row>
    <row r="347" spans="10:11" x14ac:dyDescent="0.2">
      <c r="J347" s="390"/>
      <c r="K347" s="391"/>
    </row>
    <row r="348" spans="10:11" x14ac:dyDescent="0.2">
      <c r="J348" s="390"/>
      <c r="K348" s="391"/>
    </row>
    <row r="349" spans="10:11" x14ac:dyDescent="0.2">
      <c r="J349" s="390"/>
      <c r="K349" s="391"/>
    </row>
    <row r="350" spans="10:11" x14ac:dyDescent="0.2">
      <c r="J350" s="390"/>
      <c r="K350" s="391"/>
    </row>
    <row r="351" spans="10:11" x14ac:dyDescent="0.2">
      <c r="J351" s="390"/>
      <c r="K351" s="391"/>
    </row>
    <row r="352" spans="10:11" x14ac:dyDescent="0.2">
      <c r="J352" s="390"/>
      <c r="K352" s="391"/>
    </row>
    <row r="353" spans="10:11" x14ac:dyDescent="0.2">
      <c r="J353" s="390"/>
      <c r="K353" s="391"/>
    </row>
  </sheetData>
  <mergeCells count="6">
    <mergeCell ref="D1:D2"/>
    <mergeCell ref="M1:N2"/>
    <mergeCell ref="J1:K1"/>
    <mergeCell ref="A1:A2"/>
    <mergeCell ref="F1:F2"/>
    <mergeCell ref="C1:C2"/>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Sheet5"/>
  <dimension ref="A1:R239"/>
  <sheetViews>
    <sheetView showGridLines="0" zoomScale="70" zoomScaleNormal="70" workbookViewId="0">
      <selection activeCell="P37" sqref="P37"/>
    </sheetView>
  </sheetViews>
  <sheetFormatPr defaultRowHeight="12.75" x14ac:dyDescent="0.2"/>
  <cols>
    <col min="2" max="2" width="58.85546875" customWidth="1"/>
    <col min="3" max="3" width="16.7109375" customWidth="1"/>
    <col min="11" max="11" width="19.140625" customWidth="1"/>
  </cols>
  <sheetData>
    <row r="1" spans="1:18" ht="13.5" thickBot="1" x14ac:dyDescent="0.25"/>
    <row r="2" spans="1:18" ht="25.5" customHeight="1" thickBot="1" x14ac:dyDescent="0.25">
      <c r="A2" s="933" t="s">
        <v>1074</v>
      </c>
      <c r="B2" s="934"/>
      <c r="C2" s="934"/>
      <c r="D2" s="934"/>
      <c r="E2" s="935"/>
      <c r="G2" s="945" t="s">
        <v>1079</v>
      </c>
      <c r="H2" s="946"/>
      <c r="I2" s="947"/>
      <c r="K2" s="936" t="s">
        <v>1075</v>
      </c>
      <c r="L2" s="937"/>
      <c r="M2" s="938"/>
      <c r="O2" s="939" t="s">
        <v>1078</v>
      </c>
      <c r="P2" s="940"/>
      <c r="Q2" s="940"/>
      <c r="R2" s="941"/>
    </row>
    <row r="3" spans="1:18" x14ac:dyDescent="0.2">
      <c r="E3" s="887" t="s">
        <v>1076</v>
      </c>
      <c r="G3" s="948"/>
      <c r="H3" s="949"/>
      <c r="I3" s="950"/>
      <c r="M3" s="887" t="s">
        <v>1076</v>
      </c>
      <c r="O3" s="942"/>
      <c r="P3" s="943"/>
      <c r="Q3" s="943"/>
      <c r="R3" s="944"/>
    </row>
    <row r="4" spans="1:18" ht="13.5" thickBot="1" x14ac:dyDescent="0.25"/>
    <row r="5" spans="1:18" ht="16.5" thickBot="1" x14ac:dyDescent="0.25">
      <c r="A5" s="875" t="s">
        <v>53</v>
      </c>
      <c r="B5" s="556" t="s">
        <v>102</v>
      </c>
      <c r="C5" s="556" t="s">
        <v>355</v>
      </c>
      <c r="D5" s="223" t="s">
        <v>53</v>
      </c>
      <c r="E5" s="888"/>
      <c r="K5" s="916" t="s">
        <v>427</v>
      </c>
      <c r="M5" s="916"/>
    </row>
    <row r="6" spans="1:18" ht="16.5" thickBot="1" x14ac:dyDescent="0.25">
      <c r="A6" s="875" t="s">
        <v>37</v>
      </c>
      <c r="B6" s="556" t="s">
        <v>466</v>
      </c>
      <c r="C6" s="556" t="s">
        <v>355</v>
      </c>
      <c r="D6" s="223" t="s">
        <v>37</v>
      </c>
      <c r="E6" s="889">
        <f>IF(SUM(E7,E15,E16,E17,E18)=0,0,1)</f>
        <v>0</v>
      </c>
    </row>
    <row r="7" spans="1:18" ht="15.75" thickBot="1" x14ac:dyDescent="0.25">
      <c r="A7" s="890" t="s">
        <v>186</v>
      </c>
      <c r="B7" s="891" t="s">
        <v>187</v>
      </c>
      <c r="C7" s="516" t="s">
        <v>166</v>
      </c>
      <c r="D7" s="892" t="s">
        <v>37</v>
      </c>
      <c r="E7" s="517">
        <f>IF(SUM(E8:E14)=0,0,1)</f>
        <v>0</v>
      </c>
      <c r="K7" s="917" t="s">
        <v>282</v>
      </c>
      <c r="M7" s="917">
        <v>1</v>
      </c>
    </row>
    <row r="8" spans="1:18" ht="13.5" thickBot="1" x14ac:dyDescent="0.25">
      <c r="A8" s="893" t="s">
        <v>453</v>
      </c>
      <c r="B8" s="894" t="s">
        <v>457</v>
      </c>
      <c r="C8" s="895" t="s">
        <v>356</v>
      </c>
      <c r="D8" s="896" t="s">
        <v>186</v>
      </c>
      <c r="E8" s="897"/>
    </row>
    <row r="9" spans="1:18" ht="13.5" thickBot="1" x14ac:dyDescent="0.25">
      <c r="A9" s="893" t="s">
        <v>454</v>
      </c>
      <c r="B9" s="894" t="s">
        <v>458</v>
      </c>
      <c r="C9" s="895" t="s">
        <v>356</v>
      </c>
      <c r="D9" s="896" t="s">
        <v>186</v>
      </c>
      <c r="E9" s="898"/>
      <c r="G9" s="945" t="s">
        <v>1080</v>
      </c>
      <c r="H9" s="946"/>
      <c r="I9" s="947"/>
      <c r="K9" s="918" t="s">
        <v>1077</v>
      </c>
      <c r="M9" s="918"/>
      <c r="O9" s="945" t="s">
        <v>1081</v>
      </c>
      <c r="P9" s="946"/>
      <c r="Q9" s="947"/>
    </row>
    <row r="10" spans="1:18" ht="13.5" thickBot="1" x14ac:dyDescent="0.25">
      <c r="A10" s="893" t="s">
        <v>455</v>
      </c>
      <c r="B10" s="894" t="s">
        <v>459</v>
      </c>
      <c r="C10" s="895" t="s">
        <v>356</v>
      </c>
      <c r="D10" s="896" t="s">
        <v>186</v>
      </c>
      <c r="E10" s="898"/>
      <c r="G10" s="948"/>
      <c r="H10" s="949"/>
      <c r="I10" s="950"/>
      <c r="O10" s="948"/>
      <c r="P10" s="949"/>
      <c r="Q10" s="950"/>
    </row>
    <row r="11" spans="1:18" ht="13.5" thickBot="1" x14ac:dyDescent="0.25">
      <c r="A11" s="893" t="s">
        <v>456</v>
      </c>
      <c r="B11" s="894" t="s">
        <v>460</v>
      </c>
      <c r="C11" s="895" t="s">
        <v>356</v>
      </c>
      <c r="D11" s="896" t="s">
        <v>186</v>
      </c>
      <c r="E11" s="898"/>
      <c r="K11" s="919" t="s">
        <v>203</v>
      </c>
      <c r="M11" s="919"/>
    </row>
    <row r="12" spans="1:18" ht="13.5" thickBot="1" x14ac:dyDescent="0.25">
      <c r="A12" s="893" t="s">
        <v>429</v>
      </c>
      <c r="B12" s="894" t="s">
        <v>461</v>
      </c>
      <c r="C12" s="895" t="s">
        <v>356</v>
      </c>
      <c r="D12" s="896" t="s">
        <v>186</v>
      </c>
      <c r="E12" s="898"/>
    </row>
    <row r="13" spans="1:18" ht="13.5" thickBot="1" x14ac:dyDescent="0.25">
      <c r="A13" s="893" t="s">
        <v>185</v>
      </c>
      <c r="B13" s="894" t="s">
        <v>428</v>
      </c>
      <c r="C13" s="895" t="s">
        <v>356</v>
      </c>
      <c r="D13" s="896" t="s">
        <v>186</v>
      </c>
      <c r="E13" s="898"/>
      <c r="K13" s="920" t="s">
        <v>1025</v>
      </c>
      <c r="M13" s="920"/>
    </row>
    <row r="14" spans="1:18" ht="13.5" thickBot="1" x14ac:dyDescent="0.25">
      <c r="A14" s="893" t="s">
        <v>188</v>
      </c>
      <c r="B14" s="894" t="s">
        <v>462</v>
      </c>
      <c r="C14" s="895" t="s">
        <v>356</v>
      </c>
      <c r="D14" s="896" t="s">
        <v>186</v>
      </c>
      <c r="E14" s="898"/>
    </row>
    <row r="15" spans="1:18" ht="15.75" thickBot="1" x14ac:dyDescent="0.3">
      <c r="A15" s="890" t="s">
        <v>215</v>
      </c>
      <c r="B15" s="891" t="s">
        <v>216</v>
      </c>
      <c r="C15" s="899" t="s">
        <v>166</v>
      </c>
      <c r="D15" s="900" t="s">
        <v>37</v>
      </c>
      <c r="E15" s="901"/>
      <c r="K15" s="915" t="s">
        <v>1026</v>
      </c>
      <c r="M15" s="915">
        <v>1</v>
      </c>
    </row>
    <row r="16" spans="1:18" ht="15" x14ac:dyDescent="0.25">
      <c r="A16" s="890" t="s">
        <v>217</v>
      </c>
      <c r="B16" s="891" t="s">
        <v>463</v>
      </c>
      <c r="C16" s="899" t="s">
        <v>166</v>
      </c>
      <c r="D16" s="900" t="s">
        <v>37</v>
      </c>
      <c r="E16" s="901"/>
    </row>
    <row r="17" spans="1:5" ht="15" x14ac:dyDescent="0.25">
      <c r="A17" s="890" t="s">
        <v>430</v>
      </c>
      <c r="B17" s="891" t="s">
        <v>431</v>
      </c>
      <c r="C17" s="899" t="s">
        <v>166</v>
      </c>
      <c r="D17" s="900" t="s">
        <v>37</v>
      </c>
      <c r="E17" s="901"/>
    </row>
    <row r="18" spans="1:5" ht="15.75" thickBot="1" x14ac:dyDescent="0.3">
      <c r="A18" s="890" t="s">
        <v>432</v>
      </c>
      <c r="B18" s="891" t="s">
        <v>464</v>
      </c>
      <c r="C18" s="899" t="s">
        <v>166</v>
      </c>
      <c r="D18" s="900" t="s">
        <v>37</v>
      </c>
      <c r="E18" s="901"/>
    </row>
    <row r="19" spans="1:5" ht="16.5" thickBot="1" x14ac:dyDescent="0.25">
      <c r="A19" s="875" t="s">
        <v>38</v>
      </c>
      <c r="B19" s="556" t="s">
        <v>465</v>
      </c>
      <c r="C19" s="556" t="s">
        <v>355</v>
      </c>
      <c r="D19" s="223" t="s">
        <v>38</v>
      </c>
      <c r="E19" s="889">
        <f>IF(SUM(E20,E24)=0,0,1)</f>
        <v>0</v>
      </c>
    </row>
    <row r="20" spans="1:5" ht="15" x14ac:dyDescent="0.2">
      <c r="A20" s="890" t="s">
        <v>218</v>
      </c>
      <c r="B20" s="891" t="s">
        <v>467</v>
      </c>
      <c r="C20" s="516" t="s">
        <v>166</v>
      </c>
      <c r="D20" s="892" t="s">
        <v>38</v>
      </c>
      <c r="E20" s="517">
        <f>IF(SUM(E21:E23)=0,0,1)</f>
        <v>0</v>
      </c>
    </row>
    <row r="21" spans="1:5" x14ac:dyDescent="0.2">
      <c r="A21" s="893" t="s">
        <v>219</v>
      </c>
      <c r="B21" s="894" t="s">
        <v>468</v>
      </c>
      <c r="C21" s="895" t="s">
        <v>356</v>
      </c>
      <c r="D21" s="896" t="s">
        <v>218</v>
      </c>
      <c r="E21" s="898"/>
    </row>
    <row r="22" spans="1:5" ht="25.5" x14ac:dyDescent="0.2">
      <c r="A22" s="893" t="s">
        <v>220</v>
      </c>
      <c r="B22" s="894" t="s">
        <v>469</v>
      </c>
      <c r="C22" s="895" t="s">
        <v>356</v>
      </c>
      <c r="D22" s="896" t="s">
        <v>218</v>
      </c>
      <c r="E22" s="898"/>
    </row>
    <row r="23" spans="1:5" x14ac:dyDescent="0.2">
      <c r="A23" s="893" t="s">
        <v>221</v>
      </c>
      <c r="B23" s="894" t="s">
        <v>470</v>
      </c>
      <c r="C23" s="895" t="s">
        <v>356</v>
      </c>
      <c r="D23" s="896" t="s">
        <v>218</v>
      </c>
      <c r="E23" s="898"/>
    </row>
    <row r="24" spans="1:5" ht="15" x14ac:dyDescent="0.2">
      <c r="A24" s="890" t="s">
        <v>222</v>
      </c>
      <c r="B24" s="891" t="s">
        <v>471</v>
      </c>
      <c r="C24" s="899" t="s">
        <v>166</v>
      </c>
      <c r="D24" s="900" t="s">
        <v>38</v>
      </c>
      <c r="E24" s="517">
        <f>IF(SUM(E25:E26)=0,0,1)</f>
        <v>0</v>
      </c>
    </row>
    <row r="25" spans="1:5" x14ac:dyDescent="0.2">
      <c r="A25" s="893" t="s">
        <v>223</v>
      </c>
      <c r="B25" s="894" t="s">
        <v>472</v>
      </c>
      <c r="C25" s="895" t="s">
        <v>356</v>
      </c>
      <c r="D25" s="896" t="s">
        <v>222</v>
      </c>
      <c r="E25" s="898"/>
    </row>
    <row r="26" spans="1:5" ht="13.5" thickBot="1" x14ac:dyDescent="0.25">
      <c r="A26" s="893" t="s">
        <v>224</v>
      </c>
      <c r="B26" s="894" t="s">
        <v>473</v>
      </c>
      <c r="C26" s="895" t="s">
        <v>356</v>
      </c>
      <c r="D26" s="896" t="s">
        <v>222</v>
      </c>
      <c r="E26" s="898"/>
    </row>
    <row r="27" spans="1:5" ht="16.5" thickBot="1" x14ac:dyDescent="0.25">
      <c r="A27" s="875" t="s">
        <v>15</v>
      </c>
      <c r="B27" s="556" t="s">
        <v>474</v>
      </c>
      <c r="C27" s="556" t="s">
        <v>355</v>
      </c>
      <c r="D27" s="223" t="s">
        <v>15</v>
      </c>
      <c r="E27" s="889">
        <f>IF(SUM(E28,E32,E36,E40,E43)=0,0,1)</f>
        <v>0</v>
      </c>
    </row>
    <row r="28" spans="1:5" ht="15" x14ac:dyDescent="0.2">
      <c r="A28" s="890" t="s">
        <v>225</v>
      </c>
      <c r="B28" s="891" t="s">
        <v>227</v>
      </c>
      <c r="C28" s="899" t="s">
        <v>166</v>
      </c>
      <c r="D28" s="900" t="s">
        <v>15</v>
      </c>
      <c r="E28" s="517">
        <f>IF(SUM(E29:E31)=0,0,1)</f>
        <v>0</v>
      </c>
    </row>
    <row r="29" spans="1:5" x14ac:dyDescent="0.2">
      <c r="A29" s="893" t="s">
        <v>226</v>
      </c>
      <c r="B29" s="894" t="s">
        <v>475</v>
      </c>
      <c r="C29" s="895" t="s">
        <v>356</v>
      </c>
      <c r="D29" s="896" t="s">
        <v>225</v>
      </c>
      <c r="E29" s="898"/>
    </row>
    <row r="30" spans="1:5" ht="25.5" x14ac:dyDescent="0.2">
      <c r="A30" s="893" t="s">
        <v>228</v>
      </c>
      <c r="B30" s="894" t="s">
        <v>476</v>
      </c>
      <c r="C30" s="895" t="s">
        <v>356</v>
      </c>
      <c r="D30" s="896" t="s">
        <v>225</v>
      </c>
      <c r="E30" s="898"/>
    </row>
    <row r="31" spans="1:5" x14ac:dyDescent="0.2">
      <c r="A31" s="893" t="s">
        <v>230</v>
      </c>
      <c r="B31" s="894" t="s">
        <v>477</v>
      </c>
      <c r="C31" s="895" t="s">
        <v>356</v>
      </c>
      <c r="D31" s="896" t="s">
        <v>225</v>
      </c>
      <c r="E31" s="898"/>
    </row>
    <row r="32" spans="1:5" ht="15" x14ac:dyDescent="0.2">
      <c r="A32" s="890" t="s">
        <v>229</v>
      </c>
      <c r="B32" s="891" t="s">
        <v>478</v>
      </c>
      <c r="C32" s="899" t="s">
        <v>166</v>
      </c>
      <c r="D32" s="900" t="s">
        <v>15</v>
      </c>
      <c r="E32" s="517">
        <f>IF(SUM(E33:E35)=0,0,1)</f>
        <v>0</v>
      </c>
    </row>
    <row r="33" spans="1:5" x14ac:dyDescent="0.2">
      <c r="A33" s="893" t="s">
        <v>231</v>
      </c>
      <c r="B33" s="894" t="s">
        <v>234</v>
      </c>
      <c r="C33" s="895" t="s">
        <v>356</v>
      </c>
      <c r="D33" s="896" t="s">
        <v>229</v>
      </c>
      <c r="E33" s="898"/>
    </row>
    <row r="34" spans="1:5" ht="25.5" x14ac:dyDescent="0.2">
      <c r="A34" s="893" t="s">
        <v>232</v>
      </c>
      <c r="B34" s="894" t="s">
        <v>235</v>
      </c>
      <c r="C34" s="895" t="s">
        <v>356</v>
      </c>
      <c r="D34" s="896" t="s">
        <v>229</v>
      </c>
      <c r="E34" s="898"/>
    </row>
    <row r="35" spans="1:5" x14ac:dyDescent="0.2">
      <c r="A35" s="893" t="s">
        <v>233</v>
      </c>
      <c r="B35" s="894" t="s">
        <v>479</v>
      </c>
      <c r="C35" s="895" t="s">
        <v>356</v>
      </c>
      <c r="D35" s="896" t="s">
        <v>229</v>
      </c>
      <c r="E35" s="898"/>
    </row>
    <row r="36" spans="1:5" ht="15" x14ac:dyDescent="0.2">
      <c r="A36" s="890" t="s">
        <v>236</v>
      </c>
      <c r="B36" s="891" t="s">
        <v>480</v>
      </c>
      <c r="C36" s="899" t="s">
        <v>166</v>
      </c>
      <c r="D36" s="900" t="s">
        <v>15</v>
      </c>
      <c r="E36" s="517">
        <f>IF(SUM(E37:E39)=0,0,1)</f>
        <v>0</v>
      </c>
    </row>
    <row r="37" spans="1:5" x14ac:dyDescent="0.2">
      <c r="A37" s="893" t="s">
        <v>237</v>
      </c>
      <c r="B37" s="894" t="s">
        <v>481</v>
      </c>
      <c r="C37" s="895" t="s">
        <v>356</v>
      </c>
      <c r="D37" s="896" t="s">
        <v>236</v>
      </c>
      <c r="E37" s="898"/>
    </row>
    <row r="38" spans="1:5" x14ac:dyDescent="0.2">
      <c r="A38" s="893" t="s">
        <v>238</v>
      </c>
      <c r="B38" s="894" t="s">
        <v>243</v>
      </c>
      <c r="C38" s="895" t="s">
        <v>356</v>
      </c>
      <c r="D38" s="896" t="s">
        <v>236</v>
      </c>
      <c r="E38" s="898"/>
    </row>
    <row r="39" spans="1:5" ht="25.5" x14ac:dyDescent="0.2">
      <c r="A39" s="893" t="s">
        <v>239</v>
      </c>
      <c r="B39" s="894" t="s">
        <v>235</v>
      </c>
      <c r="C39" s="895" t="s">
        <v>356</v>
      </c>
      <c r="D39" s="896" t="s">
        <v>236</v>
      </c>
      <c r="E39" s="898"/>
    </row>
    <row r="40" spans="1:5" ht="15" x14ac:dyDescent="0.2">
      <c r="A40" s="890" t="s">
        <v>244</v>
      </c>
      <c r="B40" s="891" t="s">
        <v>482</v>
      </c>
      <c r="C40" s="899" t="s">
        <v>166</v>
      </c>
      <c r="D40" s="900" t="s">
        <v>15</v>
      </c>
      <c r="E40" s="517">
        <f>IF(SUM(E41:E42)=0,0,1)</f>
        <v>0</v>
      </c>
    </row>
    <row r="41" spans="1:5" x14ac:dyDescent="0.2">
      <c r="A41" s="893" t="s">
        <v>245</v>
      </c>
      <c r="B41" s="894" t="s">
        <v>475</v>
      </c>
      <c r="C41" s="895" t="s">
        <v>356</v>
      </c>
      <c r="D41" s="896" t="s">
        <v>244</v>
      </c>
      <c r="E41" s="898"/>
    </row>
    <row r="42" spans="1:5" x14ac:dyDescent="0.2">
      <c r="A42" s="893" t="s">
        <v>246</v>
      </c>
      <c r="B42" s="894" t="s">
        <v>482</v>
      </c>
      <c r="C42" s="895" t="s">
        <v>356</v>
      </c>
      <c r="D42" s="896" t="s">
        <v>244</v>
      </c>
      <c r="E42" s="898"/>
    </row>
    <row r="43" spans="1:5" ht="15.75" thickBot="1" x14ac:dyDescent="0.25">
      <c r="A43" s="890" t="s">
        <v>247</v>
      </c>
      <c r="B43" s="891" t="s">
        <v>483</v>
      </c>
      <c r="C43" s="899" t="s">
        <v>166</v>
      </c>
      <c r="D43" s="900" t="s">
        <v>15</v>
      </c>
      <c r="E43" s="898"/>
    </row>
    <row r="44" spans="1:5" ht="16.5" thickBot="1" x14ac:dyDescent="0.25">
      <c r="A44" s="875" t="s">
        <v>3</v>
      </c>
      <c r="B44" s="556" t="s">
        <v>4</v>
      </c>
      <c r="C44" s="556" t="s">
        <v>355</v>
      </c>
      <c r="D44" s="223" t="s">
        <v>3</v>
      </c>
      <c r="E44" s="889">
        <f>IF(SUM(E45,E52,E59)=0,0,1)</f>
        <v>0</v>
      </c>
    </row>
    <row r="45" spans="1:5" ht="15" x14ac:dyDescent="0.2">
      <c r="A45" s="890" t="s">
        <v>52</v>
      </c>
      <c r="B45" s="891" t="s">
        <v>484</v>
      </c>
      <c r="C45" s="516" t="s">
        <v>166</v>
      </c>
      <c r="D45" s="902" t="s">
        <v>3</v>
      </c>
      <c r="E45" s="517">
        <f>IF(SUM(E46:E51)=0,0,1)</f>
        <v>0</v>
      </c>
    </row>
    <row r="46" spans="1:5" x14ac:dyDescent="0.2">
      <c r="A46" s="893" t="s">
        <v>75</v>
      </c>
      <c r="B46" s="894" t="s">
        <v>149</v>
      </c>
      <c r="C46" s="895" t="s">
        <v>356</v>
      </c>
      <c r="D46" s="903" t="s">
        <v>52</v>
      </c>
      <c r="E46" s="898"/>
    </row>
    <row r="47" spans="1:5" ht="25.5" x14ac:dyDescent="0.2">
      <c r="A47" s="893" t="s">
        <v>104</v>
      </c>
      <c r="B47" s="894" t="s">
        <v>485</v>
      </c>
      <c r="C47" s="895" t="s">
        <v>356</v>
      </c>
      <c r="D47" s="903" t="s">
        <v>52</v>
      </c>
      <c r="E47" s="898"/>
    </row>
    <row r="48" spans="1:5" x14ac:dyDescent="0.2">
      <c r="A48" s="893" t="s">
        <v>106</v>
      </c>
      <c r="B48" s="894" t="s">
        <v>486</v>
      </c>
      <c r="C48" s="895" t="s">
        <v>356</v>
      </c>
      <c r="D48" s="903" t="s">
        <v>52</v>
      </c>
      <c r="E48" s="898"/>
    </row>
    <row r="49" spans="1:5" x14ac:dyDescent="0.2">
      <c r="A49" s="893" t="s">
        <v>139</v>
      </c>
      <c r="B49" s="894" t="s">
        <v>487</v>
      </c>
      <c r="C49" s="895" t="s">
        <v>356</v>
      </c>
      <c r="D49" s="903" t="s">
        <v>52</v>
      </c>
      <c r="E49" s="898"/>
    </row>
    <row r="50" spans="1:5" x14ac:dyDescent="0.2">
      <c r="A50" s="893" t="s">
        <v>100</v>
      </c>
      <c r="B50" s="894" t="s">
        <v>488</v>
      </c>
      <c r="C50" s="895" t="s">
        <v>356</v>
      </c>
      <c r="D50" s="903" t="s">
        <v>52</v>
      </c>
      <c r="E50" s="898"/>
    </row>
    <row r="51" spans="1:5" ht="26.25" customHeight="1" x14ac:dyDescent="0.2">
      <c r="A51" s="893" t="s">
        <v>105</v>
      </c>
      <c r="B51" s="894" t="s">
        <v>489</v>
      </c>
      <c r="C51" s="895" t="s">
        <v>356</v>
      </c>
      <c r="D51" s="903" t="s">
        <v>52</v>
      </c>
      <c r="E51" s="898"/>
    </row>
    <row r="52" spans="1:5" ht="15" x14ac:dyDescent="0.2">
      <c r="A52" s="890" t="s">
        <v>95</v>
      </c>
      <c r="B52" s="891" t="s">
        <v>96</v>
      </c>
      <c r="C52" s="899" t="s">
        <v>166</v>
      </c>
      <c r="D52" s="904" t="s">
        <v>3</v>
      </c>
      <c r="E52" s="517">
        <f>IF(SUM(E53:E58)=0,0,1)</f>
        <v>0</v>
      </c>
    </row>
    <row r="53" spans="1:5" x14ac:dyDescent="0.2">
      <c r="A53" s="893" t="s">
        <v>433</v>
      </c>
      <c r="B53" s="894" t="s">
        <v>434</v>
      </c>
      <c r="C53" s="895" t="s">
        <v>356</v>
      </c>
      <c r="D53" s="903" t="s">
        <v>95</v>
      </c>
      <c r="E53" s="898"/>
    </row>
    <row r="54" spans="1:5" x14ac:dyDescent="0.2">
      <c r="A54" s="893" t="s">
        <v>436</v>
      </c>
      <c r="B54" s="894" t="s">
        <v>440</v>
      </c>
      <c r="C54" s="895" t="s">
        <v>356</v>
      </c>
      <c r="D54" s="903" t="s">
        <v>95</v>
      </c>
      <c r="E54" s="898"/>
    </row>
    <row r="55" spans="1:5" x14ac:dyDescent="0.2">
      <c r="A55" s="893" t="s">
        <v>437</v>
      </c>
      <c r="B55" s="894" t="s">
        <v>441</v>
      </c>
      <c r="C55" s="895" t="s">
        <v>356</v>
      </c>
      <c r="D55" s="903" t="s">
        <v>95</v>
      </c>
      <c r="E55" s="898"/>
    </row>
    <row r="56" spans="1:5" x14ac:dyDescent="0.2">
      <c r="A56" s="893" t="s">
        <v>438</v>
      </c>
      <c r="B56" s="894" t="s">
        <v>442</v>
      </c>
      <c r="C56" s="895" t="s">
        <v>356</v>
      </c>
      <c r="D56" s="903" t="s">
        <v>95</v>
      </c>
      <c r="E56" s="898"/>
    </row>
    <row r="57" spans="1:5" x14ac:dyDescent="0.2">
      <c r="A57" s="893" t="s">
        <v>439</v>
      </c>
      <c r="B57" s="894" t="s">
        <v>490</v>
      </c>
      <c r="C57" s="895" t="s">
        <v>356</v>
      </c>
      <c r="D57" s="903" t="s">
        <v>95</v>
      </c>
      <c r="E57" s="898"/>
    </row>
    <row r="58" spans="1:5" x14ac:dyDescent="0.2">
      <c r="A58" s="893" t="s">
        <v>126</v>
      </c>
      <c r="B58" s="894" t="s">
        <v>491</v>
      </c>
      <c r="C58" s="895" t="s">
        <v>356</v>
      </c>
      <c r="D58" s="903" t="s">
        <v>95</v>
      </c>
      <c r="E58" s="898"/>
    </row>
    <row r="59" spans="1:5" ht="15" x14ac:dyDescent="0.2">
      <c r="A59" s="890" t="s">
        <v>97</v>
      </c>
      <c r="B59" s="891" t="s">
        <v>98</v>
      </c>
      <c r="C59" s="899" t="s">
        <v>166</v>
      </c>
      <c r="D59" s="904" t="s">
        <v>3</v>
      </c>
      <c r="E59" s="517">
        <f>IF(SUM(E60:E61)=0,0,1)</f>
        <v>0</v>
      </c>
    </row>
    <row r="60" spans="1:5" ht="25.5" x14ac:dyDescent="0.2">
      <c r="A60" s="893" t="s">
        <v>451</v>
      </c>
      <c r="B60" s="894" t="s">
        <v>493</v>
      </c>
      <c r="C60" s="895" t="s">
        <v>356</v>
      </c>
      <c r="D60" s="903" t="s">
        <v>97</v>
      </c>
      <c r="E60" s="898"/>
    </row>
    <row r="61" spans="1:5" ht="13.5" thickBot="1" x14ac:dyDescent="0.25">
      <c r="A61" s="893" t="s">
        <v>492</v>
      </c>
      <c r="B61" s="894" t="s">
        <v>494</v>
      </c>
      <c r="C61" s="895" t="s">
        <v>356</v>
      </c>
      <c r="D61" s="903" t="s">
        <v>97</v>
      </c>
      <c r="E61" s="898"/>
    </row>
    <row r="62" spans="1:5" ht="16.5" thickBot="1" x14ac:dyDescent="0.25">
      <c r="A62" s="875" t="s">
        <v>2</v>
      </c>
      <c r="B62" s="556" t="s">
        <v>90</v>
      </c>
      <c r="C62" s="556" t="s">
        <v>355</v>
      </c>
      <c r="D62" s="223" t="s">
        <v>2</v>
      </c>
      <c r="E62" s="889">
        <f>IF(SUM(E63,E66,E69,E74,E80,E84)=0,0,1)</f>
        <v>0</v>
      </c>
    </row>
    <row r="63" spans="1:5" ht="15" x14ac:dyDescent="0.2">
      <c r="A63" s="890" t="s">
        <v>161</v>
      </c>
      <c r="B63" s="891" t="s">
        <v>162</v>
      </c>
      <c r="C63" s="516" t="s">
        <v>166</v>
      </c>
      <c r="D63" s="902" t="s">
        <v>2</v>
      </c>
      <c r="E63" s="517">
        <f>IF(SUM(E64:E65)=0,0,1)</f>
        <v>0</v>
      </c>
    </row>
    <row r="64" spans="1:5" x14ac:dyDescent="0.2">
      <c r="A64" s="893" t="s">
        <v>92</v>
      </c>
      <c r="B64" s="894" t="s">
        <v>496</v>
      </c>
      <c r="C64" s="895" t="s">
        <v>356</v>
      </c>
      <c r="D64" s="903" t="s">
        <v>161</v>
      </c>
      <c r="E64" s="898"/>
    </row>
    <row r="65" spans="1:5" x14ac:dyDescent="0.2">
      <c r="A65" s="893" t="s">
        <v>495</v>
      </c>
      <c r="B65" s="894" t="s">
        <v>497</v>
      </c>
      <c r="C65" s="895" t="s">
        <v>356</v>
      </c>
      <c r="D65" s="903" t="s">
        <v>161</v>
      </c>
      <c r="E65" s="898"/>
    </row>
    <row r="66" spans="1:5" ht="15" x14ac:dyDescent="0.2">
      <c r="A66" s="890" t="s">
        <v>498</v>
      </c>
      <c r="B66" s="891" t="s">
        <v>499</v>
      </c>
      <c r="C66" s="899" t="s">
        <v>166</v>
      </c>
      <c r="D66" s="904" t="s">
        <v>2</v>
      </c>
      <c r="E66" s="517">
        <f>IF(SUM(E67:E68)=0,0,1)</f>
        <v>0</v>
      </c>
    </row>
    <row r="67" spans="1:5" x14ac:dyDescent="0.2">
      <c r="A67" s="893" t="s">
        <v>500</v>
      </c>
      <c r="B67" s="894" t="s">
        <v>502</v>
      </c>
      <c r="C67" s="895" t="s">
        <v>356</v>
      </c>
      <c r="D67" s="903" t="s">
        <v>498</v>
      </c>
      <c r="E67" s="898"/>
    </row>
    <row r="68" spans="1:5" x14ac:dyDescent="0.2">
      <c r="A68" s="893" t="s">
        <v>501</v>
      </c>
      <c r="B68" s="894" t="s">
        <v>503</v>
      </c>
      <c r="C68" s="895" t="s">
        <v>356</v>
      </c>
      <c r="D68" s="903" t="s">
        <v>498</v>
      </c>
      <c r="E68" s="898"/>
    </row>
    <row r="69" spans="1:5" ht="15" x14ac:dyDescent="0.2">
      <c r="A69" s="890" t="s">
        <v>77</v>
      </c>
      <c r="B69" s="891" t="s">
        <v>91</v>
      </c>
      <c r="C69" s="899" t="s">
        <v>166</v>
      </c>
      <c r="D69" s="904" t="s">
        <v>2</v>
      </c>
      <c r="E69" s="517">
        <f>IF(SUM(E70:E73)=0,0,1)</f>
        <v>0</v>
      </c>
    </row>
    <row r="70" spans="1:5" ht="25.5" x14ac:dyDescent="0.2">
      <c r="A70" s="893" t="s">
        <v>99</v>
      </c>
      <c r="B70" s="894" t="s">
        <v>504</v>
      </c>
      <c r="C70" s="895" t="s">
        <v>356</v>
      </c>
      <c r="D70" s="903" t="s">
        <v>77</v>
      </c>
      <c r="E70" s="898"/>
    </row>
    <row r="71" spans="1:5" x14ac:dyDescent="0.2">
      <c r="A71" s="893" t="s">
        <v>158</v>
      </c>
      <c r="B71" s="894" t="s">
        <v>505</v>
      </c>
      <c r="C71" s="895" t="s">
        <v>356</v>
      </c>
      <c r="D71" s="903" t="s">
        <v>77</v>
      </c>
      <c r="E71" s="898"/>
    </row>
    <row r="72" spans="1:5" x14ac:dyDescent="0.2">
      <c r="A72" s="893" t="s">
        <v>93</v>
      </c>
      <c r="B72" s="894" t="s">
        <v>159</v>
      </c>
      <c r="C72" s="895" t="s">
        <v>356</v>
      </c>
      <c r="D72" s="903" t="s">
        <v>77</v>
      </c>
      <c r="E72" s="898"/>
    </row>
    <row r="73" spans="1:5" x14ac:dyDescent="0.2">
      <c r="A73" s="893" t="s">
        <v>89</v>
      </c>
      <c r="B73" s="894" t="s">
        <v>506</v>
      </c>
      <c r="C73" s="895" t="s">
        <v>356</v>
      </c>
      <c r="D73" s="903" t="s">
        <v>77</v>
      </c>
      <c r="E73" s="898"/>
    </row>
    <row r="74" spans="1:5" ht="15" x14ac:dyDescent="0.2">
      <c r="A74" s="890" t="s">
        <v>76</v>
      </c>
      <c r="B74" s="891" t="s">
        <v>508</v>
      </c>
      <c r="C74" s="899" t="s">
        <v>166</v>
      </c>
      <c r="D74" s="904" t="s">
        <v>2</v>
      </c>
      <c r="E74" s="517">
        <f>IF(SUM(E75:E79)=0,0,1)</f>
        <v>0</v>
      </c>
    </row>
    <row r="75" spans="1:5" x14ac:dyDescent="0.2">
      <c r="A75" s="893" t="s">
        <v>163</v>
      </c>
      <c r="B75" s="894" t="s">
        <v>509</v>
      </c>
      <c r="C75" s="895" t="s">
        <v>356</v>
      </c>
      <c r="D75" s="903" t="s">
        <v>76</v>
      </c>
      <c r="E75" s="898"/>
    </row>
    <row r="76" spans="1:5" x14ac:dyDescent="0.2">
      <c r="A76" s="893" t="s">
        <v>88</v>
      </c>
      <c r="B76" s="894" t="s">
        <v>160</v>
      </c>
      <c r="C76" s="895" t="s">
        <v>356</v>
      </c>
      <c r="D76" s="903" t="s">
        <v>76</v>
      </c>
      <c r="E76" s="898"/>
    </row>
    <row r="77" spans="1:5" ht="25.5" x14ac:dyDescent="0.2">
      <c r="A77" s="893" t="s">
        <v>507</v>
      </c>
      <c r="B77" s="894" t="s">
        <v>510</v>
      </c>
      <c r="C77" s="895" t="s">
        <v>356</v>
      </c>
      <c r="D77" s="903" t="s">
        <v>76</v>
      </c>
      <c r="E77" s="898"/>
    </row>
    <row r="78" spans="1:5" x14ac:dyDescent="0.2">
      <c r="A78" s="893" t="s">
        <v>87</v>
      </c>
      <c r="B78" s="894" t="s">
        <v>511</v>
      </c>
      <c r="C78" s="895" t="s">
        <v>356</v>
      </c>
      <c r="D78" s="903" t="s">
        <v>76</v>
      </c>
      <c r="E78" s="898"/>
    </row>
    <row r="79" spans="1:5" x14ac:dyDescent="0.2">
      <c r="A79" s="893" t="s">
        <v>107</v>
      </c>
      <c r="B79" s="894" t="s">
        <v>512</v>
      </c>
      <c r="C79" s="895" t="s">
        <v>356</v>
      </c>
      <c r="D79" s="903" t="s">
        <v>76</v>
      </c>
      <c r="E79" s="898"/>
    </row>
    <row r="80" spans="1:5" ht="15" x14ac:dyDescent="0.2">
      <c r="A80" s="890" t="s">
        <v>122</v>
      </c>
      <c r="B80" s="891" t="s">
        <v>123</v>
      </c>
      <c r="C80" s="899" t="s">
        <v>166</v>
      </c>
      <c r="D80" s="904" t="s">
        <v>2</v>
      </c>
      <c r="E80" s="517">
        <f>IF(SUM(E81:E83)=0,0,1)</f>
        <v>0</v>
      </c>
    </row>
    <row r="81" spans="1:5" x14ac:dyDescent="0.2">
      <c r="A81" s="893" t="s">
        <v>124</v>
      </c>
      <c r="B81" s="894" t="s">
        <v>513</v>
      </c>
      <c r="C81" s="895" t="s">
        <v>356</v>
      </c>
      <c r="D81" s="903" t="s">
        <v>122</v>
      </c>
      <c r="E81" s="898"/>
    </row>
    <row r="82" spans="1:5" x14ac:dyDescent="0.2">
      <c r="A82" s="893" t="s">
        <v>125</v>
      </c>
      <c r="B82" s="894" t="s">
        <v>514</v>
      </c>
      <c r="C82" s="895" t="s">
        <v>356</v>
      </c>
      <c r="D82" s="903" t="s">
        <v>122</v>
      </c>
      <c r="E82" s="898"/>
    </row>
    <row r="83" spans="1:5" x14ac:dyDescent="0.2">
      <c r="A83" s="893" t="s">
        <v>164</v>
      </c>
      <c r="B83" s="894" t="s">
        <v>165</v>
      </c>
      <c r="C83" s="895" t="s">
        <v>356</v>
      </c>
      <c r="D83" s="903" t="s">
        <v>122</v>
      </c>
      <c r="E83" s="898"/>
    </row>
    <row r="84" spans="1:5" ht="15" x14ac:dyDescent="0.2">
      <c r="A84" s="890" t="s">
        <v>116</v>
      </c>
      <c r="B84" s="891" t="s">
        <v>91</v>
      </c>
      <c r="C84" s="899" t="s">
        <v>166</v>
      </c>
      <c r="D84" s="904" t="s">
        <v>2</v>
      </c>
      <c r="E84" s="517">
        <f>IF(SUM(E85:E90)=0,0,1)</f>
        <v>0</v>
      </c>
    </row>
    <row r="85" spans="1:5" x14ac:dyDescent="0.2">
      <c r="A85" s="893" t="s">
        <v>515</v>
      </c>
      <c r="B85" s="894" t="s">
        <v>117</v>
      </c>
      <c r="C85" s="895" t="s">
        <v>356</v>
      </c>
      <c r="D85" s="903" t="s">
        <v>116</v>
      </c>
      <c r="E85" s="898"/>
    </row>
    <row r="86" spans="1:5" x14ac:dyDescent="0.2">
      <c r="A86" s="893" t="s">
        <v>516</v>
      </c>
      <c r="B86" s="894" t="s">
        <v>118</v>
      </c>
      <c r="C86" s="895" t="s">
        <v>356</v>
      </c>
      <c r="D86" s="903" t="s">
        <v>116</v>
      </c>
      <c r="E86" s="898"/>
    </row>
    <row r="87" spans="1:5" x14ac:dyDescent="0.2">
      <c r="A87" s="893" t="s">
        <v>517</v>
      </c>
      <c r="B87" s="894" t="s">
        <v>119</v>
      </c>
      <c r="C87" s="895" t="s">
        <v>356</v>
      </c>
      <c r="D87" s="903" t="s">
        <v>116</v>
      </c>
      <c r="E87" s="898"/>
    </row>
    <row r="88" spans="1:5" x14ac:dyDescent="0.2">
      <c r="A88" s="893" t="s">
        <v>518</v>
      </c>
      <c r="B88" s="894" t="s">
        <v>120</v>
      </c>
      <c r="C88" s="895" t="s">
        <v>356</v>
      </c>
      <c r="D88" s="903" t="s">
        <v>116</v>
      </c>
      <c r="E88" s="898"/>
    </row>
    <row r="89" spans="1:5" x14ac:dyDescent="0.2">
      <c r="A89" s="893" t="s">
        <v>519</v>
      </c>
      <c r="B89" s="894" t="s">
        <v>121</v>
      </c>
      <c r="C89" s="895" t="s">
        <v>356</v>
      </c>
      <c r="D89" s="903" t="s">
        <v>116</v>
      </c>
      <c r="E89" s="898"/>
    </row>
    <row r="90" spans="1:5" ht="13.5" thickBot="1" x14ac:dyDescent="0.25">
      <c r="A90" s="893" t="s">
        <v>520</v>
      </c>
      <c r="B90" s="894" t="s">
        <v>521</v>
      </c>
      <c r="C90" s="895" t="s">
        <v>356</v>
      </c>
      <c r="D90" s="903" t="s">
        <v>116</v>
      </c>
      <c r="E90" s="898"/>
    </row>
    <row r="91" spans="1:5" ht="16.5" thickBot="1" x14ac:dyDescent="0.25">
      <c r="A91" s="875" t="s">
        <v>39</v>
      </c>
      <c r="B91" s="556" t="s">
        <v>189</v>
      </c>
      <c r="C91" s="556" t="s">
        <v>355</v>
      </c>
      <c r="D91" s="223" t="s">
        <v>39</v>
      </c>
      <c r="E91" s="889">
        <f>IF(SUM(E92,E99,E109,E112,E113,E114,E115,E123,E128)=0,0,1)</f>
        <v>0</v>
      </c>
    </row>
    <row r="92" spans="1:5" ht="15" x14ac:dyDescent="0.2">
      <c r="A92" s="890" t="s">
        <v>248</v>
      </c>
      <c r="B92" s="891" t="s">
        <v>528</v>
      </c>
      <c r="C92" s="899" t="s">
        <v>166</v>
      </c>
      <c r="D92" s="904" t="s">
        <v>39</v>
      </c>
      <c r="E92" s="517">
        <f>IF(SUM(E93:E98)=0,0,1)</f>
        <v>0</v>
      </c>
    </row>
    <row r="93" spans="1:5" x14ac:dyDescent="0.2">
      <c r="A93" s="893" t="s">
        <v>522</v>
      </c>
      <c r="B93" s="894" t="s">
        <v>529</v>
      </c>
      <c r="C93" s="895" t="s">
        <v>356</v>
      </c>
      <c r="D93" s="903" t="s">
        <v>248</v>
      </c>
      <c r="E93" s="898"/>
    </row>
    <row r="94" spans="1:5" x14ac:dyDescent="0.2">
      <c r="A94" s="893" t="s">
        <v>523</v>
      </c>
      <c r="B94" s="894" t="s">
        <v>530</v>
      </c>
      <c r="C94" s="895" t="s">
        <v>356</v>
      </c>
      <c r="D94" s="903" t="s">
        <v>248</v>
      </c>
      <c r="E94" s="898"/>
    </row>
    <row r="95" spans="1:5" x14ac:dyDescent="0.2">
      <c r="A95" s="893" t="s">
        <v>524</v>
      </c>
      <c r="B95" s="894" t="s">
        <v>531</v>
      </c>
      <c r="C95" s="895" t="s">
        <v>356</v>
      </c>
      <c r="D95" s="903" t="s">
        <v>248</v>
      </c>
      <c r="E95" s="898"/>
    </row>
    <row r="96" spans="1:5" x14ac:dyDescent="0.2">
      <c r="A96" s="893" t="s">
        <v>525</v>
      </c>
      <c r="B96" s="894" t="s">
        <v>532</v>
      </c>
      <c r="C96" s="895" t="s">
        <v>356</v>
      </c>
      <c r="D96" s="903" t="s">
        <v>248</v>
      </c>
      <c r="E96" s="898"/>
    </row>
    <row r="97" spans="1:5" x14ac:dyDescent="0.2">
      <c r="A97" s="893" t="s">
        <v>526</v>
      </c>
      <c r="B97" s="894" t="s">
        <v>533</v>
      </c>
      <c r="C97" s="895" t="s">
        <v>356</v>
      </c>
      <c r="D97" s="903" t="s">
        <v>248</v>
      </c>
      <c r="E97" s="898"/>
    </row>
    <row r="98" spans="1:5" x14ac:dyDescent="0.2">
      <c r="A98" s="893" t="s">
        <v>527</v>
      </c>
      <c r="B98" s="894" t="s">
        <v>534</v>
      </c>
      <c r="C98" s="895" t="s">
        <v>356</v>
      </c>
      <c r="D98" s="903" t="s">
        <v>248</v>
      </c>
      <c r="E98" s="898"/>
    </row>
    <row r="99" spans="1:5" ht="15" x14ac:dyDescent="0.2">
      <c r="A99" s="890" t="s">
        <v>249</v>
      </c>
      <c r="B99" s="891" t="s">
        <v>536</v>
      </c>
      <c r="C99" s="899" t="s">
        <v>166</v>
      </c>
      <c r="D99" s="904" t="s">
        <v>39</v>
      </c>
      <c r="E99" s="517">
        <f>IF(SUM(E100:E108)=0,0,1)</f>
        <v>0</v>
      </c>
    </row>
    <row r="100" spans="1:5" x14ac:dyDescent="0.2">
      <c r="A100" s="893" t="s">
        <v>535</v>
      </c>
      <c r="B100" s="894" t="s">
        <v>537</v>
      </c>
      <c r="C100" s="895" t="s">
        <v>356</v>
      </c>
      <c r="D100" s="903" t="s">
        <v>249</v>
      </c>
      <c r="E100" s="898"/>
    </row>
    <row r="101" spans="1:5" ht="25.5" x14ac:dyDescent="0.2">
      <c r="A101" s="893" t="s">
        <v>539</v>
      </c>
      <c r="B101" s="894" t="s">
        <v>538</v>
      </c>
      <c r="C101" s="895" t="s">
        <v>356</v>
      </c>
      <c r="D101" s="903" t="s">
        <v>249</v>
      </c>
      <c r="E101" s="898"/>
    </row>
    <row r="102" spans="1:5" x14ac:dyDescent="0.2">
      <c r="A102" s="893" t="s">
        <v>540</v>
      </c>
      <c r="B102" s="894" t="s">
        <v>544</v>
      </c>
      <c r="C102" s="895" t="s">
        <v>356</v>
      </c>
      <c r="D102" s="903" t="s">
        <v>249</v>
      </c>
      <c r="E102" s="898"/>
    </row>
    <row r="103" spans="1:5" x14ac:dyDescent="0.2">
      <c r="A103" s="893" t="s">
        <v>541</v>
      </c>
      <c r="B103" s="894" t="s">
        <v>545</v>
      </c>
      <c r="C103" s="895" t="s">
        <v>356</v>
      </c>
      <c r="D103" s="903" t="s">
        <v>249</v>
      </c>
      <c r="E103" s="898"/>
    </row>
    <row r="104" spans="1:5" x14ac:dyDescent="0.2">
      <c r="A104" s="893" t="s">
        <v>542</v>
      </c>
      <c r="B104" s="894" t="s">
        <v>546</v>
      </c>
      <c r="C104" s="895" t="s">
        <v>356</v>
      </c>
      <c r="D104" s="903" t="s">
        <v>249</v>
      </c>
      <c r="E104" s="898"/>
    </row>
    <row r="105" spans="1:5" ht="25.5" x14ac:dyDescent="0.2">
      <c r="A105" s="893" t="s">
        <v>543</v>
      </c>
      <c r="B105" s="894" t="s">
        <v>547</v>
      </c>
      <c r="C105" s="895" t="s">
        <v>356</v>
      </c>
      <c r="D105" s="903" t="s">
        <v>249</v>
      </c>
      <c r="E105" s="898"/>
    </row>
    <row r="106" spans="1:5" x14ac:dyDescent="0.2">
      <c r="A106" s="893" t="s">
        <v>548</v>
      </c>
      <c r="B106" s="894" t="s">
        <v>550</v>
      </c>
      <c r="C106" s="895" t="s">
        <v>356</v>
      </c>
      <c r="D106" s="903" t="s">
        <v>249</v>
      </c>
      <c r="E106" s="898"/>
    </row>
    <row r="107" spans="1:5" x14ac:dyDescent="0.2">
      <c r="A107" s="893" t="s">
        <v>549</v>
      </c>
      <c r="B107" s="894" t="s">
        <v>551</v>
      </c>
      <c r="C107" s="895" t="s">
        <v>356</v>
      </c>
      <c r="D107" s="903" t="s">
        <v>249</v>
      </c>
      <c r="E107" s="898"/>
    </row>
    <row r="108" spans="1:5" x14ac:dyDescent="0.2">
      <c r="A108" s="893" t="s">
        <v>552</v>
      </c>
      <c r="B108" s="894" t="s">
        <v>553</v>
      </c>
      <c r="C108" s="895" t="s">
        <v>356</v>
      </c>
      <c r="D108" s="903" t="s">
        <v>249</v>
      </c>
      <c r="E108" s="898"/>
    </row>
    <row r="109" spans="1:5" ht="15" x14ac:dyDescent="0.2">
      <c r="A109" s="890" t="s">
        <v>250</v>
      </c>
      <c r="B109" s="891" t="s">
        <v>554</v>
      </c>
      <c r="C109" s="899" t="s">
        <v>166</v>
      </c>
      <c r="D109" s="904" t="s">
        <v>39</v>
      </c>
      <c r="E109" s="517">
        <f>IF(SUM(E110:E111)=0,0,1)</f>
        <v>0</v>
      </c>
    </row>
    <row r="110" spans="1:5" x14ac:dyDescent="0.2">
      <c r="A110" s="893" t="s">
        <v>262</v>
      </c>
      <c r="B110" s="894" t="s">
        <v>555</v>
      </c>
      <c r="C110" s="895" t="s">
        <v>356</v>
      </c>
      <c r="D110" s="896" t="s">
        <v>250</v>
      </c>
      <c r="E110" s="898"/>
    </row>
    <row r="111" spans="1:5" x14ac:dyDescent="0.2">
      <c r="A111" s="893" t="s">
        <v>263</v>
      </c>
      <c r="B111" s="894" t="s">
        <v>264</v>
      </c>
      <c r="C111" s="895" t="s">
        <v>356</v>
      </c>
      <c r="D111" s="903" t="s">
        <v>250</v>
      </c>
      <c r="E111" s="898"/>
    </row>
    <row r="112" spans="1:5" ht="15" x14ac:dyDescent="0.2">
      <c r="A112" s="890" t="s">
        <v>251</v>
      </c>
      <c r="B112" s="891" t="s">
        <v>556</v>
      </c>
      <c r="C112" s="899" t="s">
        <v>166</v>
      </c>
      <c r="D112" s="904" t="s">
        <v>39</v>
      </c>
      <c r="E112" s="898"/>
    </row>
    <row r="113" spans="1:5" ht="15" x14ac:dyDescent="0.2">
      <c r="A113" s="890" t="s">
        <v>252</v>
      </c>
      <c r="B113" s="891" t="s">
        <v>257</v>
      </c>
      <c r="C113" s="899" t="s">
        <v>166</v>
      </c>
      <c r="D113" s="904" t="s">
        <v>39</v>
      </c>
      <c r="E113" s="898"/>
    </row>
    <row r="114" spans="1:5" ht="15" x14ac:dyDescent="0.2">
      <c r="A114" s="890" t="s">
        <v>253</v>
      </c>
      <c r="B114" s="891" t="s">
        <v>557</v>
      </c>
      <c r="C114" s="899" t="s">
        <v>166</v>
      </c>
      <c r="D114" s="904" t="s">
        <v>39</v>
      </c>
      <c r="E114" s="898"/>
    </row>
    <row r="115" spans="1:5" ht="15" x14ac:dyDescent="0.2">
      <c r="A115" s="890" t="s">
        <v>254</v>
      </c>
      <c r="B115" s="891" t="s">
        <v>258</v>
      </c>
      <c r="C115" s="899" t="s">
        <v>166</v>
      </c>
      <c r="D115" s="904" t="s">
        <v>39</v>
      </c>
      <c r="E115" s="517">
        <f>IF(SUM(E116:E122)=0,0,1)</f>
        <v>0</v>
      </c>
    </row>
    <row r="116" spans="1:5" x14ac:dyDescent="0.2">
      <c r="A116" s="893" t="s">
        <v>559</v>
      </c>
      <c r="B116" s="894" t="s">
        <v>566</v>
      </c>
      <c r="C116" s="895" t="s">
        <v>356</v>
      </c>
      <c r="D116" s="903" t="s">
        <v>254</v>
      </c>
      <c r="E116" s="898"/>
    </row>
    <row r="117" spans="1:5" x14ac:dyDescent="0.2">
      <c r="A117" s="893" t="s">
        <v>560</v>
      </c>
      <c r="B117" s="894" t="s">
        <v>567</v>
      </c>
      <c r="C117" s="895" t="s">
        <v>356</v>
      </c>
      <c r="D117" s="903" t="s">
        <v>254</v>
      </c>
      <c r="E117" s="898"/>
    </row>
    <row r="118" spans="1:5" x14ac:dyDescent="0.2">
      <c r="A118" s="893" t="s">
        <v>561</v>
      </c>
      <c r="B118" s="894" t="s">
        <v>269</v>
      </c>
      <c r="C118" s="895" t="s">
        <v>356</v>
      </c>
      <c r="D118" s="903" t="s">
        <v>254</v>
      </c>
      <c r="E118" s="898"/>
    </row>
    <row r="119" spans="1:5" x14ac:dyDescent="0.2">
      <c r="A119" s="893" t="s">
        <v>562</v>
      </c>
      <c r="B119" s="894" t="s">
        <v>570</v>
      </c>
      <c r="C119" s="895" t="s">
        <v>356</v>
      </c>
      <c r="D119" s="903" t="s">
        <v>254</v>
      </c>
      <c r="E119" s="898"/>
    </row>
    <row r="120" spans="1:5" x14ac:dyDescent="0.2">
      <c r="A120" s="893" t="s">
        <v>563</v>
      </c>
      <c r="B120" s="894" t="s">
        <v>6</v>
      </c>
      <c r="C120" s="895" t="s">
        <v>356</v>
      </c>
      <c r="D120" s="903" t="s">
        <v>254</v>
      </c>
      <c r="E120" s="898"/>
    </row>
    <row r="121" spans="1:5" x14ac:dyDescent="0.2">
      <c r="A121" s="893" t="s">
        <v>564</v>
      </c>
      <c r="B121" s="894" t="s">
        <v>568</v>
      </c>
      <c r="C121" s="895" t="s">
        <v>356</v>
      </c>
      <c r="D121" s="903" t="s">
        <v>254</v>
      </c>
      <c r="E121" s="898"/>
    </row>
    <row r="122" spans="1:5" x14ac:dyDescent="0.2">
      <c r="A122" s="893" t="s">
        <v>565</v>
      </c>
      <c r="B122" s="894" t="s">
        <v>569</v>
      </c>
      <c r="C122" s="895" t="s">
        <v>356</v>
      </c>
      <c r="D122" s="903" t="s">
        <v>254</v>
      </c>
      <c r="E122" s="898"/>
    </row>
    <row r="123" spans="1:5" ht="15" x14ac:dyDescent="0.2">
      <c r="A123" s="890" t="s">
        <v>255</v>
      </c>
      <c r="B123" s="891" t="s">
        <v>558</v>
      </c>
      <c r="C123" s="899" t="s">
        <v>166</v>
      </c>
      <c r="D123" s="904" t="s">
        <v>39</v>
      </c>
      <c r="E123" s="517">
        <f>IF(SUM(E124:E127)=0,0,1)</f>
        <v>0</v>
      </c>
    </row>
    <row r="124" spans="1:5" x14ac:dyDescent="0.2">
      <c r="A124" s="893" t="s">
        <v>266</v>
      </c>
      <c r="B124" s="894" t="s">
        <v>571</v>
      </c>
      <c r="C124" s="895" t="s">
        <v>356</v>
      </c>
      <c r="D124" s="903" t="s">
        <v>255</v>
      </c>
      <c r="E124" s="898"/>
    </row>
    <row r="125" spans="1:5" x14ac:dyDescent="0.2">
      <c r="A125" s="893" t="s">
        <v>267</v>
      </c>
      <c r="B125" s="894" t="s">
        <v>572</v>
      </c>
      <c r="C125" s="895" t="s">
        <v>356</v>
      </c>
      <c r="D125" s="903" t="s">
        <v>255</v>
      </c>
      <c r="E125" s="898"/>
    </row>
    <row r="126" spans="1:5" x14ac:dyDescent="0.2">
      <c r="A126" s="893" t="s">
        <v>268</v>
      </c>
      <c r="B126" s="894" t="s">
        <v>573</v>
      </c>
      <c r="C126" s="895" t="s">
        <v>356</v>
      </c>
      <c r="D126" s="903" t="s">
        <v>255</v>
      </c>
      <c r="E126" s="898"/>
    </row>
    <row r="127" spans="1:5" x14ac:dyDescent="0.2">
      <c r="A127" s="893" t="s">
        <v>270</v>
      </c>
      <c r="B127" s="894" t="s">
        <v>569</v>
      </c>
      <c r="C127" s="895" t="s">
        <v>356</v>
      </c>
      <c r="D127" s="903" t="s">
        <v>255</v>
      </c>
      <c r="E127" s="898"/>
    </row>
    <row r="128" spans="1:5" ht="15" x14ac:dyDescent="0.2">
      <c r="A128" s="890" t="s">
        <v>256</v>
      </c>
      <c r="B128" s="891" t="s">
        <v>577</v>
      </c>
      <c r="C128" s="899" t="s">
        <v>166</v>
      </c>
      <c r="D128" s="904" t="s">
        <v>39</v>
      </c>
      <c r="E128" s="517">
        <f>IF(SUM(E129:E131)=0,0,1)</f>
        <v>0</v>
      </c>
    </row>
    <row r="129" spans="1:5" x14ac:dyDescent="0.2">
      <c r="A129" s="893" t="s">
        <v>574</v>
      </c>
      <c r="B129" s="894" t="s">
        <v>578</v>
      </c>
      <c r="C129" s="895" t="s">
        <v>356</v>
      </c>
      <c r="D129" s="903" t="s">
        <v>256</v>
      </c>
      <c r="E129" s="898"/>
    </row>
    <row r="130" spans="1:5" x14ac:dyDescent="0.2">
      <c r="A130" s="893" t="s">
        <v>575</v>
      </c>
      <c r="B130" s="894" t="s">
        <v>579</v>
      </c>
      <c r="C130" s="895" t="s">
        <v>356</v>
      </c>
      <c r="D130" s="903" t="s">
        <v>256</v>
      </c>
      <c r="E130" s="898"/>
    </row>
    <row r="131" spans="1:5" ht="13.5" thickBot="1" x14ac:dyDescent="0.25">
      <c r="A131" s="893" t="s">
        <v>576</v>
      </c>
      <c r="B131" s="894" t="s">
        <v>580</v>
      </c>
      <c r="C131" s="895" t="s">
        <v>356</v>
      </c>
      <c r="D131" s="903" t="s">
        <v>256</v>
      </c>
      <c r="E131" s="898"/>
    </row>
    <row r="132" spans="1:5" ht="16.5" thickBot="1" x14ac:dyDescent="0.25">
      <c r="A132" s="875" t="s">
        <v>25</v>
      </c>
      <c r="B132" s="556" t="s">
        <v>177</v>
      </c>
      <c r="C132" s="556" t="s">
        <v>355</v>
      </c>
      <c r="D132" s="223" t="s">
        <v>25</v>
      </c>
      <c r="E132" s="889">
        <f>IF(SUM(E133,E143,E148)=0,0,1)</f>
        <v>0</v>
      </c>
    </row>
    <row r="133" spans="1:5" ht="15" x14ac:dyDescent="0.2">
      <c r="A133" s="890" t="s">
        <v>178</v>
      </c>
      <c r="B133" s="891" t="s">
        <v>581</v>
      </c>
      <c r="C133" s="516" t="s">
        <v>166</v>
      </c>
      <c r="D133" s="902" t="s">
        <v>25</v>
      </c>
      <c r="E133" s="517">
        <f>IF(SUM(E134:E142)=0,0,1)</f>
        <v>0</v>
      </c>
    </row>
    <row r="134" spans="1:5" x14ac:dyDescent="0.2">
      <c r="A134" s="893" t="s">
        <v>583</v>
      </c>
      <c r="B134" s="894" t="s">
        <v>596</v>
      </c>
      <c r="C134" s="895" t="s">
        <v>356</v>
      </c>
      <c r="D134" s="903" t="s">
        <v>178</v>
      </c>
      <c r="E134" s="898"/>
    </row>
    <row r="135" spans="1:5" ht="25.5" x14ac:dyDescent="0.2">
      <c r="A135" s="893" t="s">
        <v>343</v>
      </c>
      <c r="B135" s="894" t="s">
        <v>597</v>
      </c>
      <c r="C135" s="895" t="s">
        <v>356</v>
      </c>
      <c r="D135" s="903" t="s">
        <v>178</v>
      </c>
      <c r="E135" s="898"/>
    </row>
    <row r="136" spans="1:5" x14ac:dyDescent="0.2">
      <c r="A136" s="893" t="s">
        <v>584</v>
      </c>
      <c r="B136" s="894" t="s">
        <v>598</v>
      </c>
      <c r="C136" s="895" t="s">
        <v>356</v>
      </c>
      <c r="D136" s="903" t="s">
        <v>178</v>
      </c>
      <c r="E136" s="898"/>
    </row>
    <row r="137" spans="1:5" x14ac:dyDescent="0.2">
      <c r="A137" s="893" t="s">
        <v>585</v>
      </c>
      <c r="B137" s="894" t="s">
        <v>599</v>
      </c>
      <c r="C137" s="895" t="s">
        <v>356</v>
      </c>
      <c r="D137" s="903" t="s">
        <v>178</v>
      </c>
      <c r="E137" s="898"/>
    </row>
    <row r="138" spans="1:5" ht="25.5" x14ac:dyDescent="0.2">
      <c r="A138" s="893" t="s">
        <v>341</v>
      </c>
      <c r="B138" s="894" t="s">
        <v>600</v>
      </c>
      <c r="C138" s="895" t="s">
        <v>356</v>
      </c>
      <c r="D138" s="903" t="s">
        <v>178</v>
      </c>
      <c r="E138" s="898"/>
    </row>
    <row r="139" spans="1:5" x14ac:dyDescent="0.2">
      <c r="A139" s="893" t="s">
        <v>344</v>
      </c>
      <c r="B139" s="894" t="s">
        <v>601</v>
      </c>
      <c r="C139" s="895" t="s">
        <v>356</v>
      </c>
      <c r="D139" s="903" t="s">
        <v>178</v>
      </c>
      <c r="E139" s="898"/>
    </row>
    <row r="140" spans="1:5" x14ac:dyDescent="0.2">
      <c r="A140" s="893" t="s">
        <v>179</v>
      </c>
      <c r="B140" s="894" t="s">
        <v>602</v>
      </c>
      <c r="C140" s="895" t="s">
        <v>356</v>
      </c>
      <c r="D140" s="903" t="s">
        <v>178</v>
      </c>
      <c r="E140" s="898"/>
    </row>
    <row r="141" spans="1:5" x14ac:dyDescent="0.2">
      <c r="A141" s="893" t="s">
        <v>586</v>
      </c>
      <c r="B141" s="894" t="s">
        <v>603</v>
      </c>
      <c r="C141" s="895" t="s">
        <v>356</v>
      </c>
      <c r="D141" s="903" t="s">
        <v>178</v>
      </c>
      <c r="E141" s="898"/>
    </row>
    <row r="142" spans="1:5" x14ac:dyDescent="0.2">
      <c r="A142" s="893" t="s">
        <v>345</v>
      </c>
      <c r="B142" s="894" t="s">
        <v>604</v>
      </c>
      <c r="C142" s="895" t="s">
        <v>356</v>
      </c>
      <c r="D142" s="903" t="s">
        <v>178</v>
      </c>
      <c r="E142" s="898"/>
    </row>
    <row r="143" spans="1:5" ht="15" x14ac:dyDescent="0.2">
      <c r="A143" s="890" t="s">
        <v>259</v>
      </c>
      <c r="B143" s="891" t="s">
        <v>582</v>
      </c>
      <c r="C143" s="899" t="s">
        <v>166</v>
      </c>
      <c r="D143" s="904" t="s">
        <v>25</v>
      </c>
      <c r="E143" s="517">
        <f>IF(SUM(E144:E147)=0,0,1)</f>
        <v>0</v>
      </c>
    </row>
    <row r="144" spans="1:5" x14ac:dyDescent="0.2">
      <c r="A144" s="893" t="s">
        <v>587</v>
      </c>
      <c r="B144" s="894" t="s">
        <v>605</v>
      </c>
      <c r="C144" s="895" t="s">
        <v>356</v>
      </c>
      <c r="D144" s="903" t="s">
        <v>259</v>
      </c>
      <c r="E144" s="898"/>
    </row>
    <row r="145" spans="1:5" x14ac:dyDescent="0.2">
      <c r="A145" s="893" t="s">
        <v>588</v>
      </c>
      <c r="B145" s="894" t="s">
        <v>606</v>
      </c>
      <c r="C145" s="895" t="s">
        <v>356</v>
      </c>
      <c r="D145" s="903" t="s">
        <v>259</v>
      </c>
      <c r="E145" s="898"/>
    </row>
    <row r="146" spans="1:5" x14ac:dyDescent="0.2">
      <c r="A146" s="893" t="s">
        <v>589</v>
      </c>
      <c r="B146" s="894" t="s">
        <v>607</v>
      </c>
      <c r="C146" s="895" t="s">
        <v>356</v>
      </c>
      <c r="D146" s="903" t="s">
        <v>259</v>
      </c>
      <c r="E146" s="898"/>
    </row>
    <row r="147" spans="1:5" x14ac:dyDescent="0.2">
      <c r="A147" s="893" t="s">
        <v>590</v>
      </c>
      <c r="B147" s="894" t="s">
        <v>608</v>
      </c>
      <c r="C147" s="895" t="s">
        <v>356</v>
      </c>
      <c r="D147" s="903" t="s">
        <v>259</v>
      </c>
      <c r="E147" s="898"/>
    </row>
    <row r="148" spans="1:5" ht="30" x14ac:dyDescent="0.2">
      <c r="A148" s="890" t="s">
        <v>260</v>
      </c>
      <c r="B148" s="891" t="s">
        <v>609</v>
      </c>
      <c r="C148" s="899" t="s">
        <v>166</v>
      </c>
      <c r="D148" s="904" t="s">
        <v>25</v>
      </c>
      <c r="E148" s="517">
        <f>IF(SUM(E149:E153)=0,0,1)</f>
        <v>0</v>
      </c>
    </row>
    <row r="149" spans="1:5" x14ac:dyDescent="0.2">
      <c r="A149" s="893" t="s">
        <v>591</v>
      </c>
      <c r="B149" s="894" t="s">
        <v>610</v>
      </c>
      <c r="C149" s="895" t="s">
        <v>356</v>
      </c>
      <c r="D149" s="903" t="s">
        <v>260</v>
      </c>
      <c r="E149" s="898"/>
    </row>
    <row r="150" spans="1:5" x14ac:dyDescent="0.2">
      <c r="A150" s="893" t="s">
        <v>592</v>
      </c>
      <c r="B150" s="894" t="s">
        <v>611</v>
      </c>
      <c r="C150" s="895" t="s">
        <v>356</v>
      </c>
      <c r="D150" s="903" t="s">
        <v>260</v>
      </c>
      <c r="E150" s="898"/>
    </row>
    <row r="151" spans="1:5" x14ac:dyDescent="0.2">
      <c r="A151" s="893" t="s">
        <v>593</v>
      </c>
      <c r="B151" s="894" t="s">
        <v>612</v>
      </c>
      <c r="C151" s="895" t="s">
        <v>356</v>
      </c>
      <c r="D151" s="903" t="s">
        <v>260</v>
      </c>
      <c r="E151" s="898"/>
    </row>
    <row r="152" spans="1:5" x14ac:dyDescent="0.2">
      <c r="A152" s="893" t="s">
        <v>594</v>
      </c>
      <c r="B152" s="894" t="s">
        <v>342</v>
      </c>
      <c r="C152" s="895" t="s">
        <v>356</v>
      </c>
      <c r="D152" s="903" t="s">
        <v>260</v>
      </c>
      <c r="E152" s="898"/>
    </row>
    <row r="153" spans="1:5" ht="13.5" thickBot="1" x14ac:dyDescent="0.25">
      <c r="A153" s="893" t="s">
        <v>595</v>
      </c>
      <c r="B153" s="894" t="s">
        <v>613</v>
      </c>
      <c r="C153" s="895" t="s">
        <v>356</v>
      </c>
      <c r="D153" s="903" t="s">
        <v>260</v>
      </c>
      <c r="E153" s="898"/>
    </row>
    <row r="154" spans="1:5" ht="16.5" thickBot="1" x14ac:dyDescent="0.25">
      <c r="A154" s="905" t="s">
        <v>27</v>
      </c>
      <c r="B154" s="556" t="s">
        <v>614</v>
      </c>
      <c r="C154" s="556" t="s">
        <v>355</v>
      </c>
      <c r="D154" s="463" t="s">
        <v>27</v>
      </c>
      <c r="E154" s="889">
        <f>IF(SUM(E155,E159,E164,E168,E173,E180,E184)=0,0,1)</f>
        <v>0</v>
      </c>
    </row>
    <row r="155" spans="1:5" ht="15" x14ac:dyDescent="0.2">
      <c r="A155" s="890" t="s">
        <v>615</v>
      </c>
      <c r="B155" s="891" t="s">
        <v>622</v>
      </c>
      <c r="C155" s="899" t="s">
        <v>166</v>
      </c>
      <c r="D155" s="904" t="s">
        <v>27</v>
      </c>
      <c r="E155" s="517">
        <f>IF(SUM(E156:E158)=0,0,1)</f>
        <v>0</v>
      </c>
    </row>
    <row r="156" spans="1:5" x14ac:dyDescent="0.2">
      <c r="A156" s="893" t="s">
        <v>641</v>
      </c>
      <c r="B156" s="894" t="s">
        <v>644</v>
      </c>
      <c r="C156" s="895" t="s">
        <v>356</v>
      </c>
      <c r="D156" s="903" t="s">
        <v>615</v>
      </c>
      <c r="E156" s="898"/>
    </row>
    <row r="157" spans="1:5" x14ac:dyDescent="0.2">
      <c r="A157" s="893" t="s">
        <v>642</v>
      </c>
      <c r="B157" s="894" t="s">
        <v>645</v>
      </c>
      <c r="C157" s="895" t="s">
        <v>356</v>
      </c>
      <c r="D157" s="903" t="s">
        <v>615</v>
      </c>
      <c r="E157" s="898"/>
    </row>
    <row r="158" spans="1:5" x14ac:dyDescent="0.2">
      <c r="A158" s="893" t="s">
        <v>643</v>
      </c>
      <c r="B158" s="894" t="s">
        <v>646</v>
      </c>
      <c r="C158" s="895" t="s">
        <v>356</v>
      </c>
      <c r="D158" s="903" t="s">
        <v>615</v>
      </c>
      <c r="E158" s="898"/>
    </row>
    <row r="159" spans="1:5" ht="15" x14ac:dyDescent="0.2">
      <c r="A159" s="890" t="s">
        <v>616</v>
      </c>
      <c r="B159" s="891" t="s">
        <v>623</v>
      </c>
      <c r="C159" s="899" t="s">
        <v>166</v>
      </c>
      <c r="D159" s="904" t="s">
        <v>27</v>
      </c>
      <c r="E159" s="517">
        <f>IF(SUM(E160:E163)=0,0,1)</f>
        <v>0</v>
      </c>
    </row>
    <row r="160" spans="1:5" x14ac:dyDescent="0.2">
      <c r="A160" s="893" t="s">
        <v>647</v>
      </c>
      <c r="B160" s="894" t="s">
        <v>652</v>
      </c>
      <c r="C160" s="895" t="s">
        <v>356</v>
      </c>
      <c r="D160" s="903" t="s">
        <v>616</v>
      </c>
      <c r="E160" s="898"/>
    </row>
    <row r="161" spans="1:5" x14ac:dyDescent="0.2">
      <c r="A161" s="893" t="s">
        <v>648</v>
      </c>
      <c r="B161" s="894" t="s">
        <v>651</v>
      </c>
      <c r="C161" s="895" t="s">
        <v>356</v>
      </c>
      <c r="D161" s="903" t="s">
        <v>616</v>
      </c>
      <c r="E161" s="898"/>
    </row>
    <row r="162" spans="1:5" x14ac:dyDescent="0.2">
      <c r="A162" s="893" t="s">
        <v>649</v>
      </c>
      <c r="B162" s="894" t="s">
        <v>653</v>
      </c>
      <c r="C162" s="895" t="s">
        <v>356</v>
      </c>
      <c r="D162" s="903" t="s">
        <v>616</v>
      </c>
      <c r="E162" s="898"/>
    </row>
    <row r="163" spans="1:5" x14ac:dyDescent="0.2">
      <c r="A163" s="893" t="s">
        <v>650</v>
      </c>
      <c r="B163" s="894" t="s">
        <v>654</v>
      </c>
      <c r="C163" s="895" t="s">
        <v>356</v>
      </c>
      <c r="D163" s="903" t="s">
        <v>616</v>
      </c>
      <c r="E163" s="898"/>
    </row>
    <row r="164" spans="1:5" ht="15" x14ac:dyDescent="0.2">
      <c r="A164" s="890" t="s">
        <v>617</v>
      </c>
      <c r="B164" s="891" t="s">
        <v>624</v>
      </c>
      <c r="C164" s="899" t="s">
        <v>166</v>
      </c>
      <c r="D164" s="904" t="s">
        <v>27</v>
      </c>
      <c r="E164" s="517">
        <f>IF(SUM(E165:E167)=0,0,1)</f>
        <v>0</v>
      </c>
    </row>
    <row r="165" spans="1:5" x14ac:dyDescent="0.2">
      <c r="A165" s="893" t="s">
        <v>655</v>
      </c>
      <c r="B165" s="894" t="s">
        <v>658</v>
      </c>
      <c r="C165" s="895" t="s">
        <v>356</v>
      </c>
      <c r="D165" s="903" t="s">
        <v>617</v>
      </c>
      <c r="E165" s="898"/>
    </row>
    <row r="166" spans="1:5" x14ac:dyDescent="0.2">
      <c r="A166" s="893" t="s">
        <v>656</v>
      </c>
      <c r="B166" s="894" t="s">
        <v>659</v>
      </c>
      <c r="C166" s="895" t="s">
        <v>356</v>
      </c>
      <c r="D166" s="903" t="s">
        <v>617</v>
      </c>
      <c r="E166" s="898"/>
    </row>
    <row r="167" spans="1:5" x14ac:dyDescent="0.2">
      <c r="A167" s="893" t="s">
        <v>657</v>
      </c>
      <c r="B167" s="894" t="s">
        <v>660</v>
      </c>
      <c r="C167" s="895" t="s">
        <v>356</v>
      </c>
      <c r="D167" s="903" t="s">
        <v>617</v>
      </c>
      <c r="E167" s="898"/>
    </row>
    <row r="168" spans="1:5" ht="15" x14ac:dyDescent="0.2">
      <c r="A168" s="890" t="s">
        <v>618</v>
      </c>
      <c r="B168" s="891" t="s">
        <v>625</v>
      </c>
      <c r="C168" s="899" t="s">
        <v>166</v>
      </c>
      <c r="D168" s="904" t="s">
        <v>27</v>
      </c>
      <c r="E168" s="517">
        <f>IF(SUM(E169:E172)=0,0,1)</f>
        <v>0</v>
      </c>
    </row>
    <row r="169" spans="1:5" x14ac:dyDescent="0.2">
      <c r="A169" s="893" t="s">
        <v>661</v>
      </c>
      <c r="B169" s="894" t="s">
        <v>665</v>
      </c>
      <c r="C169" s="895" t="s">
        <v>356</v>
      </c>
      <c r="D169" s="903" t="s">
        <v>618</v>
      </c>
      <c r="E169" s="898"/>
    </row>
    <row r="170" spans="1:5" x14ac:dyDescent="0.2">
      <c r="A170" s="893" t="s">
        <v>662</v>
      </c>
      <c r="B170" s="894" t="s">
        <v>666</v>
      </c>
      <c r="C170" s="895" t="s">
        <v>356</v>
      </c>
      <c r="D170" s="903" t="s">
        <v>618</v>
      </c>
      <c r="E170" s="898"/>
    </row>
    <row r="171" spans="1:5" x14ac:dyDescent="0.2">
      <c r="A171" s="893" t="s">
        <v>663</v>
      </c>
      <c r="B171" s="894" t="s">
        <v>667</v>
      </c>
      <c r="C171" s="895" t="s">
        <v>356</v>
      </c>
      <c r="D171" s="903" t="s">
        <v>618</v>
      </c>
      <c r="E171" s="898"/>
    </row>
    <row r="172" spans="1:5" x14ac:dyDescent="0.2">
      <c r="A172" s="893" t="s">
        <v>664</v>
      </c>
      <c r="B172" s="894" t="s">
        <v>668</v>
      </c>
      <c r="C172" s="895" t="s">
        <v>356</v>
      </c>
      <c r="D172" s="903" t="s">
        <v>618</v>
      </c>
      <c r="E172" s="898"/>
    </row>
    <row r="173" spans="1:5" ht="15" x14ac:dyDescent="0.2">
      <c r="A173" s="890" t="s">
        <v>619</v>
      </c>
      <c r="B173" s="891" t="s">
        <v>626</v>
      </c>
      <c r="C173" s="899" t="s">
        <v>166</v>
      </c>
      <c r="D173" s="904" t="s">
        <v>27</v>
      </c>
      <c r="E173" s="517">
        <f>IF(SUM(E174:E179)=0,0,1)</f>
        <v>0</v>
      </c>
    </row>
    <row r="174" spans="1:5" x14ac:dyDescent="0.2">
      <c r="A174" s="893" t="s">
        <v>669</v>
      </c>
      <c r="B174" s="894" t="s">
        <v>671</v>
      </c>
      <c r="C174" s="895" t="s">
        <v>356</v>
      </c>
      <c r="D174" s="903" t="s">
        <v>619</v>
      </c>
      <c r="E174" s="898"/>
    </row>
    <row r="175" spans="1:5" x14ac:dyDescent="0.2">
      <c r="A175" s="893" t="s">
        <v>670</v>
      </c>
      <c r="B175" s="894" t="s">
        <v>672</v>
      </c>
      <c r="C175" s="895" t="s">
        <v>356</v>
      </c>
      <c r="D175" s="903" t="s">
        <v>619</v>
      </c>
      <c r="E175" s="898"/>
    </row>
    <row r="176" spans="1:5" x14ac:dyDescent="0.2">
      <c r="A176" s="893" t="s">
        <v>673</v>
      </c>
      <c r="B176" s="894" t="s">
        <v>677</v>
      </c>
      <c r="C176" s="895" t="s">
        <v>356</v>
      </c>
      <c r="D176" s="903" t="s">
        <v>619</v>
      </c>
      <c r="E176" s="898"/>
    </row>
    <row r="177" spans="1:5" x14ac:dyDescent="0.2">
      <c r="A177" s="893" t="s">
        <v>674</v>
      </c>
      <c r="B177" s="894" t="s">
        <v>678</v>
      </c>
      <c r="C177" s="895" t="s">
        <v>356</v>
      </c>
      <c r="D177" s="903" t="s">
        <v>619</v>
      </c>
      <c r="E177" s="898"/>
    </row>
    <row r="178" spans="1:5" x14ac:dyDescent="0.2">
      <c r="A178" s="893" t="s">
        <v>675</v>
      </c>
      <c r="B178" s="894" t="s">
        <v>679</v>
      </c>
      <c r="C178" s="895" t="s">
        <v>356</v>
      </c>
      <c r="D178" s="903" t="s">
        <v>619</v>
      </c>
      <c r="E178" s="898"/>
    </row>
    <row r="179" spans="1:5" x14ac:dyDescent="0.2">
      <c r="A179" s="893" t="s">
        <v>676</v>
      </c>
      <c r="B179" s="894" t="s">
        <v>680</v>
      </c>
      <c r="C179" s="895" t="s">
        <v>356</v>
      </c>
      <c r="D179" s="903" t="s">
        <v>619</v>
      </c>
      <c r="E179" s="898"/>
    </row>
    <row r="180" spans="1:5" ht="15" x14ac:dyDescent="0.2">
      <c r="A180" s="890" t="s">
        <v>620</v>
      </c>
      <c r="B180" s="891" t="s">
        <v>627</v>
      </c>
      <c r="C180" s="899" t="s">
        <v>166</v>
      </c>
      <c r="D180" s="904" t="s">
        <v>27</v>
      </c>
      <c r="E180" s="517">
        <f>IF(SUM(E181:E183)=0,0,1)</f>
        <v>0</v>
      </c>
    </row>
    <row r="181" spans="1:5" x14ac:dyDescent="0.2">
      <c r="A181" s="893" t="s">
        <v>681</v>
      </c>
      <c r="B181" s="894" t="s">
        <v>684</v>
      </c>
      <c r="C181" s="895" t="s">
        <v>356</v>
      </c>
      <c r="D181" s="903" t="s">
        <v>620</v>
      </c>
      <c r="E181" s="898"/>
    </row>
    <row r="182" spans="1:5" x14ac:dyDescent="0.2">
      <c r="A182" s="893" t="s">
        <v>682</v>
      </c>
      <c r="B182" s="894" t="s">
        <v>685</v>
      </c>
      <c r="C182" s="895" t="s">
        <v>356</v>
      </c>
      <c r="D182" s="903" t="s">
        <v>620</v>
      </c>
      <c r="E182" s="898"/>
    </row>
    <row r="183" spans="1:5" x14ac:dyDescent="0.2">
      <c r="A183" s="893" t="s">
        <v>683</v>
      </c>
      <c r="B183" s="894" t="s">
        <v>686</v>
      </c>
      <c r="C183" s="895" t="s">
        <v>356</v>
      </c>
      <c r="D183" s="903" t="s">
        <v>620</v>
      </c>
      <c r="E183" s="898"/>
    </row>
    <row r="184" spans="1:5" ht="15" x14ac:dyDescent="0.2">
      <c r="A184" s="890" t="s">
        <v>621</v>
      </c>
      <c r="B184" s="891" t="s">
        <v>628</v>
      </c>
      <c r="C184" s="899" t="s">
        <v>166</v>
      </c>
      <c r="D184" s="904" t="s">
        <v>27</v>
      </c>
      <c r="E184" s="517">
        <f>IF(SUM(E185:E187)=0,0,1)</f>
        <v>0</v>
      </c>
    </row>
    <row r="185" spans="1:5" x14ac:dyDescent="0.2">
      <c r="A185" s="893" t="s">
        <v>687</v>
      </c>
      <c r="B185" s="894" t="s">
        <v>690</v>
      </c>
      <c r="C185" s="895" t="s">
        <v>356</v>
      </c>
      <c r="D185" s="903" t="s">
        <v>621</v>
      </c>
      <c r="E185" s="898"/>
    </row>
    <row r="186" spans="1:5" x14ac:dyDescent="0.2">
      <c r="A186" s="893" t="s">
        <v>688</v>
      </c>
      <c r="B186" s="894" t="s">
        <v>691</v>
      </c>
      <c r="C186" s="895" t="s">
        <v>356</v>
      </c>
      <c r="D186" s="903" t="s">
        <v>621</v>
      </c>
      <c r="E186" s="898"/>
    </row>
    <row r="187" spans="1:5" ht="13.5" thickBot="1" x14ac:dyDescent="0.25">
      <c r="A187" s="893" t="s">
        <v>689</v>
      </c>
      <c r="B187" s="894" t="s">
        <v>692</v>
      </c>
      <c r="C187" s="895" t="s">
        <v>356</v>
      </c>
      <c r="D187" s="903" t="s">
        <v>621</v>
      </c>
      <c r="E187" s="898"/>
    </row>
    <row r="188" spans="1:5" ht="16.5" thickBot="1" x14ac:dyDescent="0.25">
      <c r="A188" s="905" t="s">
        <v>426</v>
      </c>
      <c r="B188" s="556" t="s">
        <v>817</v>
      </c>
      <c r="C188" s="556" t="s">
        <v>355</v>
      </c>
      <c r="D188" s="463" t="s">
        <v>426</v>
      </c>
      <c r="E188" s="889">
        <f>IF(SUM(E189,E192,E203,E213,E214,E217)=0,0,1)</f>
        <v>0</v>
      </c>
    </row>
    <row r="189" spans="1:5" ht="15" x14ac:dyDescent="0.2">
      <c r="A189" s="890" t="s">
        <v>629</v>
      </c>
      <c r="B189" s="891" t="s">
        <v>635</v>
      </c>
      <c r="C189" s="899" t="s">
        <v>166</v>
      </c>
      <c r="D189" s="904" t="s">
        <v>426</v>
      </c>
      <c r="E189" s="517">
        <f>IF(SUM(E190:E191)=0,0,1)</f>
        <v>0</v>
      </c>
    </row>
    <row r="190" spans="1:5" x14ac:dyDescent="0.2">
      <c r="A190" s="893" t="s">
        <v>693</v>
      </c>
      <c r="B190" s="894" t="s">
        <v>695</v>
      </c>
      <c r="C190" s="895" t="s">
        <v>356</v>
      </c>
      <c r="D190" s="903" t="s">
        <v>629</v>
      </c>
      <c r="E190" s="898"/>
    </row>
    <row r="191" spans="1:5" x14ac:dyDescent="0.2">
      <c r="A191" s="893" t="s">
        <v>694</v>
      </c>
      <c r="B191" s="894" t="s">
        <v>696</v>
      </c>
      <c r="C191" s="895" t="s">
        <v>356</v>
      </c>
      <c r="D191" s="903" t="s">
        <v>629</v>
      </c>
      <c r="E191" s="898"/>
    </row>
    <row r="192" spans="1:5" ht="15" x14ac:dyDescent="0.2">
      <c r="A192" s="890" t="s">
        <v>630</v>
      </c>
      <c r="B192" s="891" t="s">
        <v>636</v>
      </c>
      <c r="C192" s="899" t="s">
        <v>166</v>
      </c>
      <c r="D192" s="904" t="s">
        <v>426</v>
      </c>
      <c r="E192" s="517">
        <f>IF(SUM(E193:E202)=0,0,1)</f>
        <v>0</v>
      </c>
    </row>
    <row r="193" spans="1:5" x14ac:dyDescent="0.2">
      <c r="A193" s="893" t="s">
        <v>1011</v>
      </c>
      <c r="B193" s="894" t="s">
        <v>707</v>
      </c>
      <c r="C193" s="895" t="s">
        <v>356</v>
      </c>
      <c r="D193" s="903" t="s">
        <v>630</v>
      </c>
      <c r="E193" s="898"/>
    </row>
    <row r="194" spans="1:5" x14ac:dyDescent="0.2">
      <c r="A194" s="893" t="s">
        <v>697</v>
      </c>
      <c r="B194" s="894" t="s">
        <v>706</v>
      </c>
      <c r="C194" s="895" t="s">
        <v>356</v>
      </c>
      <c r="D194" s="903" t="s">
        <v>630</v>
      </c>
      <c r="E194" s="898"/>
    </row>
    <row r="195" spans="1:5" x14ac:dyDescent="0.2">
      <c r="A195" s="893" t="s">
        <v>698</v>
      </c>
      <c r="B195" s="894" t="s">
        <v>707</v>
      </c>
      <c r="C195" s="895" t="s">
        <v>356</v>
      </c>
      <c r="D195" s="903" t="s">
        <v>630</v>
      </c>
      <c r="E195" s="898"/>
    </row>
    <row r="196" spans="1:5" x14ac:dyDescent="0.2">
      <c r="A196" s="893" t="s">
        <v>699</v>
      </c>
      <c r="B196" s="894" t="s">
        <v>708</v>
      </c>
      <c r="C196" s="895" t="s">
        <v>356</v>
      </c>
      <c r="D196" s="903" t="s">
        <v>630</v>
      </c>
      <c r="E196" s="898"/>
    </row>
    <row r="197" spans="1:5" x14ac:dyDescent="0.2">
      <c r="A197" s="893" t="s">
        <v>700</v>
      </c>
      <c r="B197" s="894" t="s">
        <v>709</v>
      </c>
      <c r="C197" s="895" t="s">
        <v>356</v>
      </c>
      <c r="D197" s="903" t="s">
        <v>630</v>
      </c>
      <c r="E197" s="898"/>
    </row>
    <row r="198" spans="1:5" x14ac:dyDescent="0.2">
      <c r="A198" s="893" t="s">
        <v>701</v>
      </c>
      <c r="B198" s="894" t="s">
        <v>710</v>
      </c>
      <c r="C198" s="895" t="s">
        <v>356</v>
      </c>
      <c r="D198" s="903" t="s">
        <v>630</v>
      </c>
      <c r="E198" s="898"/>
    </row>
    <row r="199" spans="1:5" x14ac:dyDescent="0.2">
      <c r="A199" s="893" t="s">
        <v>702</v>
      </c>
      <c r="B199" s="894" t="s">
        <v>711</v>
      </c>
      <c r="C199" s="895" t="s">
        <v>356</v>
      </c>
      <c r="D199" s="903" t="s">
        <v>630</v>
      </c>
      <c r="E199" s="898"/>
    </row>
    <row r="200" spans="1:5" x14ac:dyDescent="0.2">
      <c r="A200" s="893" t="s">
        <v>703</v>
      </c>
      <c r="B200" s="894" t="s">
        <v>712</v>
      </c>
      <c r="C200" s="895" t="s">
        <v>356</v>
      </c>
      <c r="D200" s="903" t="s">
        <v>630</v>
      </c>
      <c r="E200" s="898"/>
    </row>
    <row r="201" spans="1:5" x14ac:dyDescent="0.2">
      <c r="A201" s="893" t="s">
        <v>704</v>
      </c>
      <c r="B201" s="894" t="s">
        <v>713</v>
      </c>
      <c r="C201" s="895" t="s">
        <v>356</v>
      </c>
      <c r="D201" s="903" t="s">
        <v>630</v>
      </c>
      <c r="E201" s="898"/>
    </row>
    <row r="202" spans="1:5" x14ac:dyDescent="0.2">
      <c r="A202" s="893" t="s">
        <v>705</v>
      </c>
      <c r="B202" s="894" t="s">
        <v>714</v>
      </c>
      <c r="C202" s="895" t="s">
        <v>356</v>
      </c>
      <c r="D202" s="903" t="s">
        <v>630</v>
      </c>
      <c r="E202" s="898"/>
    </row>
    <row r="203" spans="1:5" ht="15" x14ac:dyDescent="0.2">
      <c r="A203" s="890" t="s">
        <v>631</v>
      </c>
      <c r="B203" s="891" t="s">
        <v>637</v>
      </c>
      <c r="C203" s="899" t="s">
        <v>166</v>
      </c>
      <c r="D203" s="904" t="s">
        <v>426</v>
      </c>
      <c r="E203" s="517">
        <f>IF(SUM(E204:E212)=0,0,1)</f>
        <v>0</v>
      </c>
    </row>
    <row r="204" spans="1:5" x14ac:dyDescent="0.2">
      <c r="A204" s="893" t="s">
        <v>715</v>
      </c>
      <c r="B204" s="894" t="s">
        <v>724</v>
      </c>
      <c r="C204" s="895" t="s">
        <v>356</v>
      </c>
      <c r="D204" s="903" t="s">
        <v>631</v>
      </c>
      <c r="E204" s="898"/>
    </row>
    <row r="205" spans="1:5" x14ac:dyDescent="0.2">
      <c r="A205" s="893" t="s">
        <v>716</v>
      </c>
      <c r="B205" s="894" t="s">
        <v>725</v>
      </c>
      <c r="C205" s="895" t="s">
        <v>356</v>
      </c>
      <c r="D205" s="903" t="s">
        <v>631</v>
      </c>
      <c r="E205" s="898"/>
    </row>
    <row r="206" spans="1:5" x14ac:dyDescent="0.2">
      <c r="A206" s="893" t="s">
        <v>717</v>
      </c>
      <c r="B206" s="894" t="s">
        <v>726</v>
      </c>
      <c r="C206" s="895" t="s">
        <v>356</v>
      </c>
      <c r="D206" s="903" t="s">
        <v>631</v>
      </c>
      <c r="E206" s="898"/>
    </row>
    <row r="207" spans="1:5" x14ac:dyDescent="0.2">
      <c r="A207" s="893" t="s">
        <v>718</v>
      </c>
      <c r="B207" s="894" t="s">
        <v>727</v>
      </c>
      <c r="C207" s="895" t="s">
        <v>356</v>
      </c>
      <c r="D207" s="903" t="s">
        <v>631</v>
      </c>
      <c r="E207" s="898"/>
    </row>
    <row r="208" spans="1:5" x14ac:dyDescent="0.2">
      <c r="A208" s="893" t="s">
        <v>719</v>
      </c>
      <c r="B208" s="894" t="s">
        <v>728</v>
      </c>
      <c r="C208" s="895" t="s">
        <v>356</v>
      </c>
      <c r="D208" s="903" t="s">
        <v>631</v>
      </c>
      <c r="E208" s="898"/>
    </row>
    <row r="209" spans="1:5" x14ac:dyDescent="0.2">
      <c r="A209" s="893" t="s">
        <v>720</v>
      </c>
      <c r="B209" s="894" t="s">
        <v>729</v>
      </c>
      <c r="C209" s="895" t="s">
        <v>356</v>
      </c>
      <c r="D209" s="903" t="s">
        <v>631</v>
      </c>
      <c r="E209" s="898"/>
    </row>
    <row r="210" spans="1:5" x14ac:dyDescent="0.2">
      <c r="A210" s="893" t="s">
        <v>721</v>
      </c>
      <c r="B210" s="894" t="s">
        <v>730</v>
      </c>
      <c r="C210" s="895" t="s">
        <v>356</v>
      </c>
      <c r="D210" s="903" t="s">
        <v>631</v>
      </c>
      <c r="E210" s="898"/>
    </row>
    <row r="211" spans="1:5" x14ac:dyDescent="0.2">
      <c r="A211" s="893" t="s">
        <v>722</v>
      </c>
      <c r="B211" s="894" t="s">
        <v>731</v>
      </c>
      <c r="C211" s="895" t="s">
        <v>356</v>
      </c>
      <c r="D211" s="903" t="s">
        <v>631</v>
      </c>
      <c r="E211" s="898"/>
    </row>
    <row r="212" spans="1:5" x14ac:dyDescent="0.2">
      <c r="A212" s="893" t="s">
        <v>723</v>
      </c>
      <c r="B212" s="894" t="s">
        <v>732</v>
      </c>
      <c r="C212" s="895" t="s">
        <v>356</v>
      </c>
      <c r="D212" s="903" t="s">
        <v>631</v>
      </c>
      <c r="E212" s="898"/>
    </row>
    <row r="213" spans="1:5" ht="15" x14ac:dyDescent="0.2">
      <c r="A213" s="890" t="s">
        <v>632</v>
      </c>
      <c r="B213" s="891" t="s">
        <v>638</v>
      </c>
      <c r="C213" s="899" t="s">
        <v>166</v>
      </c>
      <c r="D213" s="904" t="s">
        <v>426</v>
      </c>
      <c r="E213" s="898"/>
    </row>
    <row r="214" spans="1:5" ht="15" x14ac:dyDescent="0.2">
      <c r="A214" s="890" t="s">
        <v>633</v>
      </c>
      <c r="B214" s="891" t="s">
        <v>639</v>
      </c>
      <c r="C214" s="899" t="s">
        <v>166</v>
      </c>
      <c r="D214" s="904" t="s">
        <v>426</v>
      </c>
      <c r="E214" s="517">
        <f>IF(SUM(E215:E216)=0,0,1)</f>
        <v>0</v>
      </c>
    </row>
    <row r="215" spans="1:5" x14ac:dyDescent="0.2">
      <c r="A215" s="893" t="s">
        <v>733</v>
      </c>
      <c r="B215" s="894" t="s">
        <v>735</v>
      </c>
      <c r="C215" s="895" t="s">
        <v>356</v>
      </c>
      <c r="D215" s="903" t="s">
        <v>633</v>
      </c>
      <c r="E215" s="898"/>
    </row>
    <row r="216" spans="1:5" x14ac:dyDescent="0.2">
      <c r="A216" s="893" t="s">
        <v>734</v>
      </c>
      <c r="B216" s="894" t="s">
        <v>736</v>
      </c>
      <c r="C216" s="895" t="s">
        <v>356</v>
      </c>
      <c r="D216" s="903" t="s">
        <v>633</v>
      </c>
      <c r="E216" s="898"/>
    </row>
    <row r="217" spans="1:5" ht="15.75" thickBot="1" x14ac:dyDescent="0.25">
      <c r="A217" s="909" t="s">
        <v>634</v>
      </c>
      <c r="B217" s="910" t="s">
        <v>640</v>
      </c>
      <c r="C217" s="911" t="s">
        <v>166</v>
      </c>
      <c r="D217" s="912" t="s">
        <v>426</v>
      </c>
      <c r="E217" s="913"/>
    </row>
    <row r="218" spans="1:5" ht="32.25" thickBot="1" x14ac:dyDescent="0.25">
      <c r="A218" s="905" t="s">
        <v>797</v>
      </c>
      <c r="B218" s="223" t="s">
        <v>798</v>
      </c>
      <c r="C218" s="556" t="s">
        <v>355</v>
      </c>
      <c r="D218" s="463" t="s">
        <v>797</v>
      </c>
      <c r="E218" s="914"/>
    </row>
    <row r="219" spans="1:5" ht="32.25" thickBot="1" x14ac:dyDescent="0.25">
      <c r="A219" s="875" t="s">
        <v>240</v>
      </c>
      <c r="B219" s="223" t="s">
        <v>242</v>
      </c>
      <c r="C219" s="556" t="s">
        <v>355</v>
      </c>
      <c r="D219" s="223" t="s">
        <v>240</v>
      </c>
      <c r="E219" s="889">
        <f>IF(SUM(E220:E230)=0,0,1)</f>
        <v>0</v>
      </c>
    </row>
    <row r="220" spans="1:5" ht="15" x14ac:dyDescent="0.2">
      <c r="A220" s="890" t="s">
        <v>309</v>
      </c>
      <c r="B220" s="891" t="s">
        <v>299</v>
      </c>
      <c r="C220" s="899" t="s">
        <v>166</v>
      </c>
      <c r="D220" s="900" t="s">
        <v>240</v>
      </c>
      <c r="E220" s="898"/>
    </row>
    <row r="221" spans="1:5" ht="15" x14ac:dyDescent="0.2">
      <c r="A221" s="906" t="s">
        <v>310</v>
      </c>
      <c r="B221" s="891" t="s">
        <v>300</v>
      </c>
      <c r="C221" s="899" t="s">
        <v>166</v>
      </c>
      <c r="D221" s="900" t="s">
        <v>240</v>
      </c>
      <c r="E221" s="898"/>
    </row>
    <row r="222" spans="1:5" ht="15" x14ac:dyDescent="0.2">
      <c r="A222" s="906" t="s">
        <v>311</v>
      </c>
      <c r="B222" s="891" t="s">
        <v>301</v>
      </c>
      <c r="C222" s="899" t="s">
        <v>166</v>
      </c>
      <c r="D222" s="900" t="s">
        <v>240</v>
      </c>
      <c r="E222" s="898"/>
    </row>
    <row r="223" spans="1:5" ht="15" x14ac:dyDescent="0.2">
      <c r="A223" s="906" t="s">
        <v>312</v>
      </c>
      <c r="B223" s="891" t="s">
        <v>302</v>
      </c>
      <c r="C223" s="899" t="s">
        <v>166</v>
      </c>
      <c r="D223" s="900" t="s">
        <v>240</v>
      </c>
      <c r="E223" s="898"/>
    </row>
    <row r="224" spans="1:5" ht="15" x14ac:dyDescent="0.2">
      <c r="A224" s="906" t="s">
        <v>313</v>
      </c>
      <c r="B224" s="891" t="s">
        <v>303</v>
      </c>
      <c r="C224" s="899" t="s">
        <v>166</v>
      </c>
      <c r="D224" s="900" t="s">
        <v>240</v>
      </c>
      <c r="E224" s="898"/>
    </row>
    <row r="225" spans="1:5" ht="30" x14ac:dyDescent="0.2">
      <c r="A225" s="906" t="s">
        <v>314</v>
      </c>
      <c r="B225" s="891" t="s">
        <v>304</v>
      </c>
      <c r="C225" s="899" t="s">
        <v>166</v>
      </c>
      <c r="D225" s="900" t="s">
        <v>240</v>
      </c>
      <c r="E225" s="898"/>
    </row>
    <row r="226" spans="1:5" ht="30" x14ac:dyDescent="0.2">
      <c r="A226" s="906" t="s">
        <v>315</v>
      </c>
      <c r="B226" s="891" t="s">
        <v>305</v>
      </c>
      <c r="C226" s="899" t="s">
        <v>166</v>
      </c>
      <c r="D226" s="900" t="s">
        <v>240</v>
      </c>
      <c r="E226" s="898"/>
    </row>
    <row r="227" spans="1:5" ht="30" x14ac:dyDescent="0.2">
      <c r="A227" s="906" t="s">
        <v>316</v>
      </c>
      <c r="B227" s="891" t="s">
        <v>306</v>
      </c>
      <c r="C227" s="899" t="s">
        <v>166</v>
      </c>
      <c r="D227" s="900" t="s">
        <v>240</v>
      </c>
      <c r="E227" s="898"/>
    </row>
    <row r="228" spans="1:5" ht="30" x14ac:dyDescent="0.2">
      <c r="A228" s="906" t="s">
        <v>317</v>
      </c>
      <c r="B228" s="891" t="s">
        <v>307</v>
      </c>
      <c r="C228" s="899" t="s">
        <v>166</v>
      </c>
      <c r="D228" s="900" t="s">
        <v>240</v>
      </c>
      <c r="E228" s="898"/>
    </row>
    <row r="229" spans="1:5" ht="15" x14ac:dyDescent="0.2">
      <c r="A229" s="906" t="s">
        <v>241</v>
      </c>
      <c r="B229" s="891" t="s">
        <v>308</v>
      </c>
      <c r="C229" s="899" t="s">
        <v>166</v>
      </c>
      <c r="D229" s="900" t="s">
        <v>240</v>
      </c>
      <c r="E229" s="898"/>
    </row>
    <row r="230" spans="1:5" ht="15.75" thickBot="1" x14ac:dyDescent="0.25">
      <c r="A230" s="890" t="s">
        <v>297</v>
      </c>
      <c r="B230" s="891" t="s">
        <v>298</v>
      </c>
      <c r="C230" s="899" t="s">
        <v>166</v>
      </c>
      <c r="D230" s="904" t="s">
        <v>240</v>
      </c>
      <c r="E230" s="898"/>
    </row>
    <row r="231" spans="1:5" ht="16.5" thickBot="1" x14ac:dyDescent="0.25">
      <c r="A231" s="905" t="s">
        <v>799</v>
      </c>
      <c r="B231" s="223" t="s">
        <v>800</v>
      </c>
      <c r="C231" s="556" t="s">
        <v>355</v>
      </c>
      <c r="D231" s="463" t="s">
        <v>799</v>
      </c>
      <c r="E231" s="889">
        <f>IF(SUM(E232:E238)=0,0,1)</f>
        <v>0</v>
      </c>
    </row>
    <row r="232" spans="1:5" ht="15" x14ac:dyDescent="0.2">
      <c r="A232" s="890" t="s">
        <v>801</v>
      </c>
      <c r="B232" s="891" t="s">
        <v>807</v>
      </c>
      <c r="C232" s="899" t="s">
        <v>166</v>
      </c>
      <c r="D232" s="904" t="s">
        <v>799</v>
      </c>
      <c r="E232" s="898"/>
    </row>
    <row r="233" spans="1:5" ht="15" x14ac:dyDescent="0.2">
      <c r="A233" s="890" t="s">
        <v>802</v>
      </c>
      <c r="B233" s="891" t="s">
        <v>808</v>
      </c>
      <c r="C233" s="899" t="s">
        <v>166</v>
      </c>
      <c r="D233" s="904" t="s">
        <v>799</v>
      </c>
      <c r="E233" s="898"/>
    </row>
    <row r="234" spans="1:5" ht="15" x14ac:dyDescent="0.2">
      <c r="A234" s="890" t="s">
        <v>803</v>
      </c>
      <c r="B234" s="891" t="s">
        <v>809</v>
      </c>
      <c r="C234" s="899" t="s">
        <v>166</v>
      </c>
      <c r="D234" s="904" t="s">
        <v>799</v>
      </c>
      <c r="E234" s="898"/>
    </row>
    <row r="235" spans="1:5" ht="15" x14ac:dyDescent="0.2">
      <c r="A235" s="890" t="s">
        <v>804</v>
      </c>
      <c r="B235" s="891" t="s">
        <v>810</v>
      </c>
      <c r="C235" s="899" t="s">
        <v>166</v>
      </c>
      <c r="D235" s="904" t="s">
        <v>799</v>
      </c>
      <c r="E235" s="898"/>
    </row>
    <row r="236" spans="1:5" ht="15" x14ac:dyDescent="0.2">
      <c r="A236" s="890" t="s">
        <v>805</v>
      </c>
      <c r="B236" s="891" t="s">
        <v>811</v>
      </c>
      <c r="C236" s="899" t="s">
        <v>166</v>
      </c>
      <c r="D236" s="904" t="s">
        <v>799</v>
      </c>
      <c r="E236" s="898"/>
    </row>
    <row r="237" spans="1:5" ht="15" x14ac:dyDescent="0.2">
      <c r="A237" s="890" t="s">
        <v>806</v>
      </c>
      <c r="B237" s="891" t="s">
        <v>812</v>
      </c>
      <c r="C237" s="899" t="s">
        <v>166</v>
      </c>
      <c r="D237" s="904" t="s">
        <v>799</v>
      </c>
      <c r="E237" s="898"/>
    </row>
    <row r="238" spans="1:5" ht="15.75" thickBot="1" x14ac:dyDescent="0.25">
      <c r="A238" s="909" t="s">
        <v>813</v>
      </c>
      <c r="B238" s="910" t="s">
        <v>814</v>
      </c>
      <c r="C238" s="911" t="s">
        <v>166</v>
      </c>
      <c r="D238" s="912" t="s">
        <v>799</v>
      </c>
      <c r="E238" s="913"/>
    </row>
    <row r="239" spans="1:5" ht="16.5" thickBot="1" x14ac:dyDescent="0.25">
      <c r="A239" s="905" t="s">
        <v>815</v>
      </c>
      <c r="B239" s="223" t="s">
        <v>816</v>
      </c>
      <c r="C239" s="556" t="s">
        <v>355</v>
      </c>
      <c r="D239" s="463" t="s">
        <v>815</v>
      </c>
      <c r="E239" s="914"/>
    </row>
  </sheetData>
  <protectedRanges>
    <protectedRange sqref="A19 A27 A44 A62 A91 A5:A6 D120:D239" name="Drawing Number"/>
    <protectedRange sqref="D5" name="Drawing Number_3"/>
    <protectedRange sqref="D6" name="Drawing Number_4"/>
    <protectedRange sqref="D7:D8" name="Drawing Number_5"/>
    <protectedRange sqref="D9" name="Drawing Number_6"/>
    <protectedRange sqref="D10" name="Drawing Number_7"/>
    <protectedRange sqref="D11" name="Drawing Number_8"/>
    <protectedRange sqref="D12" name="Drawing Number_9"/>
    <protectedRange sqref="D13" name="Drawing Number_10"/>
    <protectedRange sqref="D14" name="Drawing Number_11"/>
    <protectedRange sqref="D15" name="Drawing Number_12"/>
    <protectedRange sqref="D16" name="Drawing Number_13"/>
    <protectedRange sqref="D17" name="Drawing Number_14"/>
    <protectedRange sqref="D18" name="Drawing Number_15"/>
    <protectedRange sqref="D19" name="Drawing Number_16"/>
    <protectedRange sqref="D20:D21" name="Drawing Number_17"/>
    <protectedRange sqref="D22" name="Drawing Number_18"/>
    <protectedRange sqref="D23" name="Drawing Number_19"/>
    <protectedRange sqref="D24:D25" name="Drawing Number_20"/>
    <protectedRange sqref="D26" name="Drawing Number_21"/>
    <protectedRange sqref="D27" name="Drawing Number_22"/>
    <protectedRange sqref="D28:D29" name="Drawing Number_23"/>
    <protectedRange sqref="D30" name="Drawing Number_24"/>
    <protectedRange sqref="D31" name="Drawing Number_25"/>
    <protectedRange sqref="D32:D33" name="Drawing Number_26"/>
    <protectedRange sqref="D34" name="Drawing Number_27"/>
    <protectedRange sqref="D35" name="Drawing Number_28"/>
    <protectedRange sqref="D36:D37" name="Drawing Number_29"/>
    <protectedRange sqref="D38" name="Drawing Number_30"/>
    <protectedRange sqref="D39" name="Drawing Number_31"/>
    <protectedRange sqref="D40:D41" name="Drawing Number_32"/>
    <protectedRange sqref="D42" name="Drawing Number_33"/>
    <protectedRange sqref="D43" name="Drawing Number_34"/>
    <protectedRange sqref="D44:D45" name="Drawing Number_35"/>
    <protectedRange sqref="D46" name="Drawing Number_36"/>
    <protectedRange sqref="D47" name="Drawing Number_37"/>
    <protectedRange sqref="D48" name="Drawing Number_38"/>
    <protectedRange sqref="D49" name="Drawing Number_39"/>
    <protectedRange sqref="D50" name="Drawing Number_40"/>
    <protectedRange sqref="D51" name="Drawing Number_41"/>
    <protectedRange sqref="D52:D53" name="Drawing Number_42"/>
    <protectedRange sqref="D54" name="Drawing Number_43"/>
    <protectedRange sqref="D55" name="Drawing Number_44"/>
    <protectedRange sqref="D56" name="Drawing Number_45"/>
    <protectedRange sqref="D57" name="Drawing Number_46"/>
    <protectedRange sqref="D58" name="Drawing Number_47"/>
    <protectedRange sqref="D59:D60" name="Drawing Number_48"/>
    <protectedRange sqref="D61" name="Drawing Number_49"/>
    <protectedRange sqref="D62:D64" name="Drawing Number_50"/>
    <protectedRange sqref="D65" name="Drawing Number_51"/>
    <protectedRange sqref="D66:D67" name="Drawing Number_52"/>
    <protectedRange sqref="D68" name="Drawing Number_53"/>
    <protectedRange sqref="D69" name="Drawing Number_54"/>
    <protectedRange sqref="D70" name="Drawing Number_55"/>
    <protectedRange sqref="D71" name="Drawing Number_56"/>
    <protectedRange sqref="D72" name="Drawing Number_57"/>
    <protectedRange sqref="D73" name="Drawing Number_58"/>
    <protectedRange sqref="D74" name="Drawing Number_59"/>
    <protectedRange sqref="D75" name="Drawing Number_60"/>
    <protectedRange sqref="D76" name="Drawing Number_61"/>
    <protectedRange sqref="D77" name="Drawing Number_62"/>
    <protectedRange sqref="D78" name="Drawing Number_63"/>
    <protectedRange sqref="D79" name="Drawing Number_64"/>
    <protectedRange sqref="D80:D81" name="Drawing Number_65"/>
    <protectedRange sqref="D82" name="Drawing Number_66"/>
    <protectedRange sqref="D83" name="Drawing Number_67"/>
    <protectedRange sqref="D84:D85" name="Drawing Number_68"/>
    <protectedRange sqref="D86" name="Drawing Number_69"/>
    <protectedRange sqref="D87" name="Drawing Number_70"/>
    <protectedRange sqref="D88" name="Drawing Number_71"/>
    <protectedRange sqref="D89" name="Drawing Number_72"/>
    <protectedRange sqref="D90" name="Drawing Number_73"/>
    <protectedRange sqref="D91" name="Drawing Number_74"/>
    <protectedRange sqref="D92:D93" name="Drawing Number_75"/>
    <protectedRange sqref="D94" name="Drawing Number_76"/>
    <protectedRange sqref="D95" name="Drawing Number_77"/>
    <protectedRange sqref="D96" name="Drawing Number_78"/>
    <protectedRange sqref="D97" name="Drawing Number_79"/>
    <protectedRange sqref="D98" name="Drawing Number_80"/>
    <protectedRange sqref="D99:D100" name="Drawing Number_81"/>
    <protectedRange sqref="D101" name="Drawing Number_82"/>
    <protectedRange sqref="D102" name="Drawing Number_83"/>
    <protectedRange sqref="D103" name="Drawing Number_84"/>
    <protectedRange sqref="D104" name="Drawing Number_85"/>
    <protectedRange sqref="D105" name="Drawing Number_86"/>
    <protectedRange sqref="D106" name="Drawing Number_87"/>
    <protectedRange sqref="D107" name="Drawing Number_88"/>
    <protectedRange sqref="D108" name="Drawing Number_89"/>
    <protectedRange sqref="D109" name="Drawing Number_90"/>
    <protectedRange sqref="D110" name="Drawing Number_91"/>
    <protectedRange sqref="D111" name="Drawing Number_92"/>
    <protectedRange sqref="D112" name="Drawing Number_93"/>
    <protectedRange sqref="D113" name="Drawing Number_94"/>
    <protectedRange sqref="D114" name="Drawing Number_95"/>
    <protectedRange sqref="D115:D116" name="Drawing Number_96"/>
    <protectedRange sqref="D117" name="Drawing Number_97"/>
    <protectedRange sqref="D118" name="Drawing Number_98"/>
    <protectedRange sqref="D119" name="Drawing Number_99"/>
    <protectedRange sqref="E19:E20 E24 E5:E7 E27:E28 E32 E36 E40 E44:E45 E52 E59 E62:E63 E66 E69 E74 E80 E84 E91:E92 E99 E109 E115 E123 E128 E132:E133 E143 E148 E154:E155 E159 E164 E168 E173 E180 E184 E188:E189 E192 E203 E214 E219 E231" name="Format"/>
  </protectedRanges>
  <mergeCells count="6">
    <mergeCell ref="A2:E2"/>
    <mergeCell ref="K2:M2"/>
    <mergeCell ref="O2:R3"/>
    <mergeCell ref="G2:I3"/>
    <mergeCell ref="G9:I10"/>
    <mergeCell ref="O9:Q10"/>
  </mergeCells>
  <dataValidations count="6">
    <dataValidation allowBlank="1" errorTitle="ERROR Choice" error="La donnée introduite n'est pas conforme." promptTitle="CHOICE of Document" prompt="Introduiser le choix du document pour la phse considérée" sqref="E115 E19:E20 E24 E27:E28 E32 E36 E40 E44:E45 E52 E59 E62:E63 E66 E69 E74 E80 E84 E91:E92 E99 E109 E6:E7 E123 E128 E132:E133 E143 E148 E154:E155 E159 E164 E168 E173 E180 E184 E188:E189 E192 E203 E214 E219 E231"/>
    <dataValidation type="list" allowBlank="1" showInputMessage="1" showErrorMessage="1" sqref="A5:A6 A91 A19 A27 A44 A62">
      <formula1>PACKAGE</formula1>
    </dataValidation>
    <dataValidation type="list" allowBlank="1" showInputMessage="1" showErrorMessage="1" sqref="M15 M13 M11 M9 M5 M7">
      <formula1>Issue</formula1>
    </dataValidation>
    <dataValidation type="list" allowBlank="1" showErrorMessage="1" error="Value is not correct, only 1 or &quot;&quot;" sqref="E5 E8:E18 E21:E23 E25:E26 E29:E31 E33:E35 E37:E39 E41:E43 E46:E51 E53:E58 E60:E61 E64:E65 E67:E68 E70:E73 E75:E79 E81:E83 E85:E90 E93:E98 E100:E108 E110:E114 E116:E122 E124:E127 E129:E131 E134:E142 E144:E147 E149:E153 E156:E158 E160:E163 E165:E167 E169:E172 E174:E179 E181:E183 E185:E187 E190:E191 E193:E202 E204:E213 E215:E218 E232:E239 E220:E221 E223:E230">
      <formula1>Issue</formula1>
    </dataValidation>
    <dataValidation type="list" allowBlank="1" showErrorMessage="1" errorTitle="VALUE NOT CORRECT" error="Value is not correct, only 1 or &quot;&quot;" sqref="E222">
      <formula1>Issue</formula1>
    </dataValidation>
    <dataValidation allowBlank="1" sqref="C5:D239"/>
  </dataValidations>
  <pageMargins left="0.7" right="0.7" top="0.75" bottom="0.75" header="0.3" footer="0.3"/>
  <pageSetup paperSize="9"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6145" r:id="rId4" name="Button 1">
              <controlPr defaultSize="0" print="0" autoFill="0" autoPict="0" macro="[0]!RUN_Phases_Macro">
                <anchor moveWithCells="1" sizeWithCells="1">
                  <from>
                    <xdr:col>13</xdr:col>
                    <xdr:colOff>600075</xdr:colOff>
                    <xdr:row>4</xdr:row>
                    <xdr:rowOff>0</xdr:rowOff>
                  </from>
                  <to>
                    <xdr:col>16</xdr:col>
                    <xdr:colOff>28575</xdr:colOff>
                    <xdr:row>4</xdr:row>
                    <xdr:rowOff>200025</xdr:rowOff>
                  </to>
                </anchor>
              </controlPr>
            </control>
          </mc:Choice>
        </mc:AlternateContent>
        <mc:AlternateContent xmlns:mc="http://schemas.openxmlformats.org/markup-compatibility/2006">
          <mc:Choice Requires="x14">
            <control shapeId="6146" r:id="rId5" name="Button 2">
              <controlPr defaultSize="0" print="0" autoFill="0" autoPict="0" macro="[0]!Reset_Phase_Macro">
                <anchor moveWithCells="1" sizeWithCells="1">
                  <from>
                    <xdr:col>14</xdr:col>
                    <xdr:colOff>47625</xdr:colOff>
                    <xdr:row>10</xdr:row>
                    <xdr:rowOff>66675</xdr:rowOff>
                  </from>
                  <to>
                    <xdr:col>16</xdr:col>
                    <xdr:colOff>523875</xdr:colOff>
                    <xdr:row>11</xdr:row>
                    <xdr:rowOff>123825</xdr:rowOff>
                  </to>
                </anchor>
              </controlPr>
            </control>
          </mc:Choice>
        </mc:AlternateContent>
        <mc:AlternateContent xmlns:mc="http://schemas.openxmlformats.org/markup-compatibility/2006">
          <mc:Choice Requires="x14">
            <control shapeId="6147" r:id="rId6" name="Button 3">
              <controlPr defaultSize="0" print="0" autoFill="0" autoPict="0">
                <anchor moveWithCells="1" sizeWithCells="1">
                  <from>
                    <xdr:col>6</xdr:col>
                    <xdr:colOff>0</xdr:colOff>
                    <xdr:row>3</xdr:row>
                    <xdr:rowOff>180975</xdr:rowOff>
                  </from>
                  <to>
                    <xdr:col>7</xdr:col>
                    <xdr:colOff>561975</xdr:colOff>
                    <xdr:row>5</xdr:row>
                    <xdr:rowOff>0</xdr:rowOff>
                  </to>
                </anchor>
              </controlPr>
            </control>
          </mc:Choice>
        </mc:AlternateContent>
        <mc:AlternateContent xmlns:mc="http://schemas.openxmlformats.org/markup-compatibility/2006">
          <mc:Choice Requires="x14">
            <control shapeId="6148" r:id="rId7" name="Button 4">
              <controlPr defaultSize="0" print="0" autoFill="0" autoPict="0" macro="[0]!Reset_Packs">
                <anchor moveWithCells="1" sizeWithCells="1">
                  <from>
                    <xdr:col>6</xdr:col>
                    <xdr:colOff>9525</xdr:colOff>
                    <xdr:row>10</xdr:row>
                    <xdr:rowOff>85725</xdr:rowOff>
                  </from>
                  <to>
                    <xdr:col>8</xdr:col>
                    <xdr:colOff>581025</xdr:colOff>
                    <xdr:row>11</xdr:row>
                    <xdr:rowOff>161925</xdr:rowOff>
                  </to>
                </anchor>
              </controlPr>
            </control>
          </mc:Choice>
        </mc:AlternateContent>
      </controls>
    </mc:Choice>
  </mc:AlternateContent>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Sheet2">
    <pageSetUpPr autoPageBreaks="0"/>
  </sheetPr>
  <dimension ref="A1:GO692"/>
  <sheetViews>
    <sheetView showGridLines="0" showZeros="0" tabSelected="1" topLeftCell="E1" zoomScale="70" zoomScaleNormal="70" zoomScaleSheetLayoutView="100" workbookViewId="0">
      <selection activeCell="G22" sqref="G22"/>
    </sheetView>
  </sheetViews>
  <sheetFormatPr defaultColWidth="9.140625" defaultRowHeight="12.75" outlineLevelRow="4" outlineLevelCol="3" x14ac:dyDescent="0.2"/>
  <cols>
    <col min="1" max="1" width="7" style="3" hidden="1" customWidth="1" outlineLevel="1"/>
    <col min="2" max="2" width="19.85546875" style="2" hidden="1" customWidth="1" outlineLevel="1"/>
    <col min="3" max="3" width="16.85546875" style="2" hidden="1" customWidth="1" outlineLevel="1"/>
    <col min="4" max="4" width="13.28515625" style="2" hidden="1" customWidth="1" outlineLevel="1"/>
    <col min="5" max="5" width="21" style="35" customWidth="1" collapsed="1"/>
    <col min="6" max="6" width="51" style="35" customWidth="1"/>
    <col min="7" max="7" width="37" style="3" customWidth="1"/>
    <col min="8" max="8" width="10.28515625" style="2" hidden="1" customWidth="1" outlineLevel="1"/>
    <col min="9" max="9" width="28.85546875" style="3" hidden="1" customWidth="1" outlineLevel="1"/>
    <col min="10" max="10" width="15.140625" style="3" bestFit="1" customWidth="1" collapsed="1"/>
    <col min="11" max="11" width="12.140625" style="3" customWidth="1"/>
    <col min="12" max="12" width="12" style="2" hidden="1" customWidth="1" outlineLevel="1"/>
    <col min="13" max="13" width="16.28515625" style="2" customWidth="1" collapsed="1"/>
    <col min="14" max="19" width="10.5703125" style="2" hidden="1" customWidth="1" outlineLevel="1"/>
    <col min="20" max="20" width="46.5703125" style="2" hidden="1" customWidth="1" outlineLevel="1"/>
    <col min="21" max="21" width="8.7109375" style="2" customWidth="1" collapsed="1"/>
    <col min="22" max="22" width="2.5703125" style="2" customWidth="1"/>
    <col min="23" max="23" width="11.28515625" style="35" customWidth="1"/>
    <col min="24" max="24" width="10.28515625" style="2" customWidth="1" outlineLevel="2"/>
    <col min="25" max="25" width="8.42578125" style="2" customWidth="1" outlineLevel="2"/>
    <col min="26" max="27" width="11.7109375" style="2" customWidth="1" outlineLevel="2"/>
    <col min="28" max="28" width="10.28515625" style="2" customWidth="1" outlineLevel="2"/>
    <col min="29" max="29" width="8.42578125" style="2" customWidth="1" outlineLevel="2"/>
    <col min="30" max="31" width="12.42578125" style="2" customWidth="1" outlineLevel="2"/>
    <col min="32" max="32" width="10.28515625" style="2" customWidth="1" outlineLevel="2"/>
    <col min="33" max="33" width="8.42578125" style="2" customWidth="1" outlineLevel="2"/>
    <col min="34" max="34" width="12.42578125" style="2" customWidth="1" outlineLevel="2"/>
    <col min="35" max="35" width="12" style="2" customWidth="1" outlineLevel="2"/>
    <col min="36" max="36" width="10.5703125" style="2" customWidth="1" outlineLevel="1"/>
    <col min="37" max="37" width="8.5703125" style="2" customWidth="1" outlineLevel="1"/>
    <col min="38" max="38" width="9.5703125" style="2" customWidth="1" outlineLevel="1"/>
    <col min="39" max="39" width="14.85546875" style="2" customWidth="1" outlineLevel="2"/>
    <col min="40" max="40" width="16.85546875" style="2" customWidth="1" outlineLevel="2"/>
    <col min="41" max="41" width="46.5703125" style="2" customWidth="1" outlineLevel="1"/>
    <col min="42" max="42" width="2.5703125" style="2" customWidth="1"/>
    <col min="43" max="43" width="11.28515625" style="2" customWidth="1"/>
    <col min="44" max="44" width="10.28515625" style="2" customWidth="1" outlineLevel="2"/>
    <col min="45" max="45" width="8.42578125" style="2" customWidth="1" outlineLevel="2"/>
    <col min="46" max="47" width="11.7109375" style="2" customWidth="1" outlineLevel="2"/>
    <col min="48" max="48" width="10.28515625" style="2" customWidth="1" outlineLevel="2"/>
    <col min="49" max="49" width="8.42578125" style="2" customWidth="1" outlineLevel="2"/>
    <col min="50" max="51" width="12.42578125" style="2" customWidth="1" outlineLevel="2"/>
    <col min="52" max="52" width="10.28515625" style="2" customWidth="1" outlineLevel="2"/>
    <col min="53" max="53" width="8.42578125" style="2" customWidth="1" outlineLevel="2"/>
    <col min="54" max="54" width="12.42578125" style="2" customWidth="1" outlineLevel="2"/>
    <col min="55" max="55" width="11.42578125" style="2" customWidth="1" outlineLevel="2"/>
    <col min="56" max="56" width="10.5703125" style="2" customWidth="1" outlineLevel="1"/>
    <col min="57" max="57" width="8.5703125" style="2" customWidth="1" outlineLevel="1"/>
    <col min="58" max="58" width="9.5703125" style="2" customWidth="1" outlineLevel="1"/>
    <col min="59" max="59" width="14.85546875" style="2" customWidth="1" outlineLevel="2"/>
    <col min="60" max="60" width="16.85546875" style="2" customWidth="1" outlineLevel="2"/>
    <col min="61" max="61" width="46.5703125" style="2" customWidth="1" outlineLevel="1"/>
    <col min="62" max="62" width="2.5703125" style="2" customWidth="1"/>
    <col min="63" max="63" width="9.5703125" style="2" customWidth="1"/>
    <col min="64" max="64" width="10.28515625" style="2" customWidth="1" outlineLevel="3"/>
    <col min="65" max="65" width="8.42578125" style="2" customWidth="1" outlineLevel="3"/>
    <col min="66" max="66" width="11.7109375" style="2" customWidth="1" outlineLevel="3"/>
    <col min="67" max="67" width="11.85546875" style="2" customWidth="1" outlineLevel="3"/>
    <col min="68" max="68" width="10.28515625" style="2" customWidth="1" outlineLevel="3"/>
    <col min="69" max="69" width="8.42578125" style="2" customWidth="1" outlineLevel="3"/>
    <col min="70" max="71" width="12.42578125" style="2" customWidth="1" outlineLevel="3"/>
    <col min="72" max="72" width="10.28515625" style="2" customWidth="1" outlineLevel="3"/>
    <col min="73" max="73" width="8.42578125" style="2" customWidth="1" outlineLevel="3"/>
    <col min="74" max="74" width="12.42578125" style="2" customWidth="1" outlineLevel="3"/>
    <col min="75" max="75" width="11.42578125" style="2" customWidth="1" outlineLevel="3"/>
    <col min="76" max="76" width="10.28515625" style="2" customWidth="1" outlineLevel="2"/>
    <col min="77" max="77" width="8.42578125" style="2" customWidth="1" outlineLevel="2"/>
    <col min="78" max="78" width="11.140625" style="2" customWidth="1" outlineLevel="2"/>
    <col min="79" max="79" width="12.7109375" style="2" customWidth="1" outlineLevel="3"/>
    <col min="80" max="80" width="16.85546875" style="2" customWidth="1" outlineLevel="3"/>
    <col min="81" max="81" width="46.5703125" style="2" customWidth="1" outlineLevel="2"/>
    <col min="82" max="82" width="2.5703125" style="2" customWidth="1"/>
    <col min="83" max="83" width="11.28515625" style="2" customWidth="1"/>
    <col min="84" max="84" width="8.85546875" style="2" customWidth="1" outlineLevel="2"/>
    <col min="85" max="85" width="6.85546875" style="2" customWidth="1" outlineLevel="2"/>
    <col min="86" max="87" width="11.7109375" style="2" customWidth="1" outlineLevel="2"/>
    <col min="88" max="88" width="8.28515625" style="2" customWidth="1" outlineLevel="2"/>
    <col min="89" max="89" width="6.85546875" style="2" customWidth="1" outlineLevel="2"/>
    <col min="90" max="91" width="12.42578125" style="2" customWidth="1" outlineLevel="2"/>
    <col min="92" max="92" width="8.7109375" style="2" customWidth="1" outlineLevel="2"/>
    <col min="93" max="93" width="6.85546875" style="2" customWidth="1" outlineLevel="2"/>
    <col min="94" max="94" width="12.42578125" style="2" customWidth="1" outlineLevel="2"/>
    <col min="95" max="95" width="11.42578125" style="2" customWidth="1" outlineLevel="2"/>
    <col min="96" max="96" width="12.7109375" style="2" customWidth="1" outlineLevel="1"/>
    <col min="97" max="97" width="8.5703125" style="2" customWidth="1" outlineLevel="1"/>
    <col min="98" max="98" width="9.5703125" style="2" customWidth="1" outlineLevel="1"/>
    <col min="99" max="99" width="14.85546875" style="2" hidden="1" customWidth="1" outlineLevel="2"/>
    <col min="100" max="100" width="16.85546875" style="2" hidden="1" customWidth="1" outlineLevel="2"/>
    <col min="101" max="101" width="46.5703125" style="2" customWidth="1" outlineLevel="1" collapsed="1"/>
    <col min="102" max="102" width="2.5703125" style="2" customWidth="1"/>
    <col min="103" max="103" width="11.28515625" style="2" customWidth="1"/>
    <col min="104" max="104" width="8.85546875" style="2" customWidth="1" outlineLevel="3"/>
    <col min="105" max="105" width="6.85546875" style="2" customWidth="1" outlineLevel="3"/>
    <col min="106" max="107" width="11.7109375" style="2" customWidth="1" outlineLevel="3"/>
    <col min="108" max="108" width="8.28515625" style="2" customWidth="1" outlineLevel="3"/>
    <col min="109" max="109" width="6.85546875" style="2" customWidth="1" outlineLevel="3"/>
    <col min="110" max="111" width="12.42578125" style="2" customWidth="1" outlineLevel="3"/>
    <col min="112" max="112" width="8.7109375" style="2" customWidth="1" outlineLevel="3"/>
    <col min="113" max="113" width="6.85546875" style="2" customWidth="1" outlineLevel="3"/>
    <col min="114" max="114" width="12.42578125" style="2" customWidth="1" outlineLevel="3"/>
    <col min="115" max="115" width="11.42578125" style="2" customWidth="1" outlineLevel="3"/>
    <col min="116" max="116" width="10.5703125" style="2" customWidth="1" outlineLevel="2"/>
    <col min="117" max="117" width="13" style="2" customWidth="1" outlineLevel="2"/>
    <col min="118" max="118" width="13.42578125" style="2" customWidth="1" outlineLevel="2"/>
    <col min="119" max="119" width="14.85546875" style="2" hidden="1" customWidth="1" outlineLevel="3"/>
    <col min="120" max="120" width="16.85546875" style="2" hidden="1" customWidth="1" outlineLevel="3"/>
    <col min="121" max="121" width="46.5703125" style="2" customWidth="1" outlineLevel="2" collapsed="1"/>
    <col min="122" max="122" width="2.5703125" style="2" customWidth="1"/>
    <col min="123" max="123" width="11.28515625" style="2" customWidth="1"/>
    <col min="124" max="124" width="12.85546875" style="2" customWidth="1" outlineLevel="3"/>
    <col min="125" max="125" width="11.7109375" style="2" customWidth="1" outlineLevel="3"/>
    <col min="126" max="126" width="13.5703125" style="2" customWidth="1" outlineLevel="3"/>
    <col min="127" max="127" width="12.42578125" style="2" customWidth="1" outlineLevel="3"/>
    <col min="128" max="128" width="12.5703125" style="2" customWidth="1" outlineLevel="3"/>
    <col min="129" max="129" width="12.42578125" style="2" customWidth="1" outlineLevel="3"/>
    <col min="130" max="130" width="13.5703125" style="2" customWidth="1" outlineLevel="3"/>
    <col min="131" max="131" width="12.42578125" style="2" customWidth="1" outlineLevel="3"/>
    <col min="132" max="132" width="12.42578125" style="2" customWidth="1" outlineLevel="2"/>
    <col min="133" max="133" width="13.42578125" style="2" hidden="1" customWidth="1" outlineLevel="3"/>
    <col min="134" max="134" width="14.85546875" style="2" hidden="1" customWidth="1" outlineLevel="3"/>
    <col min="135" max="135" width="16.85546875" style="2" customWidth="1" outlineLevel="2" collapsed="1"/>
    <col min="136" max="136" width="46.5703125" style="2" customWidth="1" outlineLevel="2"/>
    <col min="137" max="137" width="2.5703125" style="2" customWidth="1"/>
    <col min="138" max="138" width="24.140625" style="3" hidden="1" customWidth="1"/>
    <col min="139" max="139" width="21.7109375" style="3" hidden="1" customWidth="1"/>
    <col min="140" max="140" width="11" style="3" hidden="1" customWidth="1"/>
    <col min="141" max="141" width="22.7109375" style="3" hidden="1" customWidth="1"/>
    <col min="142" max="142" width="2.5703125" style="2" hidden="1" customWidth="1" collapsed="1"/>
    <col min="143" max="143" width="6.5703125" style="2" hidden="1" customWidth="1"/>
    <col min="144" max="144" width="9.7109375" style="3" hidden="1" customWidth="1"/>
    <col min="145" max="145" width="12.42578125" style="3" hidden="1" customWidth="1"/>
    <col min="146" max="146" width="10.85546875" style="3" hidden="1" customWidth="1"/>
    <col min="147" max="147" width="10.42578125" style="3" hidden="1" customWidth="1"/>
    <col min="148" max="148" width="12.5703125" style="3" hidden="1" customWidth="1"/>
    <col min="149" max="149" width="11.7109375" style="3" hidden="1" customWidth="1"/>
    <col min="150" max="150" width="8.28515625" style="3" hidden="1" customWidth="1"/>
    <col min="151" max="151" width="10.140625" style="3" hidden="1" customWidth="1"/>
    <col min="152" max="152" width="12.140625" style="3" hidden="1" customWidth="1"/>
    <col min="153" max="153" width="2.5703125" style="2" hidden="1" customWidth="1" collapsed="1"/>
    <col min="154" max="154" width="6.5703125" style="2" hidden="1" customWidth="1"/>
    <col min="155" max="155" width="9.7109375" style="3" hidden="1" customWidth="1"/>
    <col min="156" max="156" width="12.42578125" style="3" hidden="1" customWidth="1"/>
    <col min="157" max="157" width="10.85546875" style="3" hidden="1" customWidth="1"/>
    <col min="158" max="158" width="10.42578125" style="3" hidden="1" customWidth="1"/>
    <col min="159" max="159" width="12.5703125" style="3" hidden="1" customWidth="1"/>
    <col min="160" max="160" width="11.7109375" style="3" hidden="1" customWidth="1"/>
    <col min="161" max="161" width="8.28515625" style="3" hidden="1" customWidth="1"/>
    <col min="162" max="162" width="10.140625" style="3" hidden="1" customWidth="1"/>
    <col min="163" max="163" width="12.140625" style="3" hidden="1" customWidth="1"/>
    <col min="164" max="164" width="2.5703125" style="2" hidden="1" customWidth="1" collapsed="1"/>
    <col min="165" max="165" width="6.7109375" style="2" hidden="1" customWidth="1" collapsed="1"/>
    <col min="166" max="166" width="9.7109375" style="3" hidden="1" customWidth="1"/>
    <col min="167" max="167" width="12.42578125" style="3" hidden="1" customWidth="1"/>
    <col min="168" max="168" width="10.85546875" style="3" hidden="1" customWidth="1"/>
    <col min="169" max="169" width="10.42578125" style="3" hidden="1" customWidth="1"/>
    <col min="170" max="170" width="12.5703125" style="3" hidden="1" customWidth="1"/>
    <col min="171" max="171" width="11.7109375" style="3" hidden="1" customWidth="1"/>
    <col min="172" max="172" width="8.28515625" style="3" hidden="1" customWidth="1"/>
    <col min="173" max="173" width="10.140625" style="3" hidden="1" customWidth="1"/>
    <col min="174" max="174" width="12.140625" style="3" hidden="1" customWidth="1"/>
    <col min="175" max="175" width="2.5703125" style="2" hidden="1" customWidth="1" collapsed="1"/>
    <col min="176" max="176" width="7.5703125" style="2" hidden="1" customWidth="1" collapsed="1"/>
    <col min="177" max="177" width="9.7109375" style="3" hidden="1" customWidth="1"/>
    <col min="178" max="178" width="10.85546875" style="3" hidden="1" customWidth="1"/>
    <col min="179" max="179" width="10.42578125" style="3" hidden="1" customWidth="1"/>
    <col min="180" max="180" width="12.5703125" style="3" hidden="1" customWidth="1"/>
    <col min="181" max="181" width="2.5703125" style="2" hidden="1" customWidth="1" collapsed="1"/>
    <col min="182" max="182" width="7.140625" style="2" hidden="1" customWidth="1" collapsed="1"/>
    <col min="183" max="183" width="9.7109375" style="3" hidden="1" customWidth="1"/>
    <col min="184" max="184" width="12.42578125" style="3" hidden="1" customWidth="1"/>
    <col min="185" max="185" width="10.85546875" style="3" hidden="1" customWidth="1"/>
    <col min="186" max="186" width="10.42578125" style="3" hidden="1" customWidth="1"/>
    <col min="187" max="187" width="12.5703125" style="3" hidden="1" customWidth="1"/>
    <col min="188" max="188" width="11.7109375" style="3" hidden="1" customWidth="1"/>
    <col min="189" max="189" width="8.28515625" style="3" hidden="1" customWidth="1"/>
    <col min="190" max="190" width="10.140625" style="3" hidden="1" customWidth="1"/>
    <col min="191" max="191" width="12.140625" style="3" hidden="1" customWidth="1"/>
    <col min="192" max="192" width="2.5703125" style="2" hidden="1" customWidth="1" collapsed="1"/>
    <col min="193" max="193" width="15.5703125" style="13" hidden="1" customWidth="1"/>
    <col min="194" max="194" width="9.140625" style="13" hidden="1" customWidth="1"/>
    <col min="195" max="195" width="0" style="3" hidden="1" customWidth="1" collapsed="1"/>
    <col min="196" max="196" width="17.85546875" style="3" bestFit="1" customWidth="1" outlineLevel="1"/>
    <col min="197" max="197" width="9.140625" style="3" outlineLevel="1"/>
    <col min="198" max="16384" width="9.140625" style="3"/>
  </cols>
  <sheetData>
    <row r="1" spans="1:197" ht="21.75" customHeight="1" thickBot="1" x14ac:dyDescent="0.25">
      <c r="F1" s="51"/>
    </row>
    <row r="2" spans="1:197" ht="17.25" customHeight="1" thickBot="1" x14ac:dyDescent="0.25">
      <c r="E2" s="1066" t="s">
        <v>22</v>
      </c>
      <c r="F2" s="1064" t="s">
        <v>21</v>
      </c>
      <c r="G2" s="1064" t="s">
        <v>113</v>
      </c>
      <c r="H2" s="1064" t="s">
        <v>11</v>
      </c>
      <c r="I2" s="1064" t="s">
        <v>59</v>
      </c>
      <c r="J2" s="1064" t="s">
        <v>20</v>
      </c>
      <c r="K2" s="1064" t="s">
        <v>358</v>
      </c>
      <c r="L2" s="1064" t="s">
        <v>54</v>
      </c>
      <c r="M2" s="1062" t="s">
        <v>359</v>
      </c>
      <c r="N2" s="989" t="s">
        <v>293</v>
      </c>
      <c r="O2" s="991" t="s">
        <v>292</v>
      </c>
      <c r="P2" s="993" t="s">
        <v>294</v>
      </c>
      <c r="Q2" s="995" t="s">
        <v>319</v>
      </c>
      <c r="R2" s="997" t="s">
        <v>1018</v>
      </c>
      <c r="S2" s="967" t="s">
        <v>1020</v>
      </c>
      <c r="T2" s="971" t="s">
        <v>396</v>
      </c>
      <c r="U2" s="1060" t="s">
        <v>360</v>
      </c>
      <c r="V2" s="78"/>
      <c r="W2" s="989" t="s">
        <v>293</v>
      </c>
      <c r="X2" s="1001" t="s">
        <v>322</v>
      </c>
      <c r="Y2" s="1002"/>
      <c r="Z2" s="1002" t="s">
        <v>364</v>
      </c>
      <c r="AA2" s="1008" t="s">
        <v>394</v>
      </c>
      <c r="AB2" s="1003" t="s">
        <v>323</v>
      </c>
      <c r="AC2" s="1004"/>
      <c r="AD2" s="1002" t="s">
        <v>364</v>
      </c>
      <c r="AE2" s="1008" t="s">
        <v>394</v>
      </c>
      <c r="AF2" s="1003" t="s">
        <v>324</v>
      </c>
      <c r="AG2" s="1004"/>
      <c r="AH2" s="1002" t="s">
        <v>364</v>
      </c>
      <c r="AI2" s="1008" t="s">
        <v>394</v>
      </c>
      <c r="AJ2" s="1005" t="s">
        <v>325</v>
      </c>
      <c r="AK2" s="1006"/>
      <c r="AL2" s="1010" t="s">
        <v>325</v>
      </c>
      <c r="AM2" s="999" t="s">
        <v>326</v>
      </c>
      <c r="AN2" s="989" t="s">
        <v>17</v>
      </c>
      <c r="AO2" s="971" t="s">
        <v>396</v>
      </c>
      <c r="AP2" s="78"/>
      <c r="AQ2" s="991" t="s">
        <v>292</v>
      </c>
      <c r="AR2" s="1021" t="s">
        <v>322</v>
      </c>
      <c r="AS2" s="1036"/>
      <c r="AT2" s="1012" t="s">
        <v>364</v>
      </c>
      <c r="AU2" s="955" t="s">
        <v>394</v>
      </c>
      <c r="AV2" s="1037" t="s">
        <v>323</v>
      </c>
      <c r="AW2" s="1038"/>
      <c r="AX2" s="1012" t="s">
        <v>364</v>
      </c>
      <c r="AY2" s="955" t="s">
        <v>394</v>
      </c>
      <c r="AZ2" s="1039" t="s">
        <v>324</v>
      </c>
      <c r="BA2" s="1037"/>
      <c r="BB2" s="1012" t="s">
        <v>364</v>
      </c>
      <c r="BC2" s="955" t="s">
        <v>394</v>
      </c>
      <c r="BD2" s="1014" t="s">
        <v>325</v>
      </c>
      <c r="BE2" s="1015"/>
      <c r="BF2" s="955" t="s">
        <v>325</v>
      </c>
      <c r="BG2" s="1034" t="s">
        <v>326</v>
      </c>
      <c r="BH2" s="955" t="s">
        <v>17</v>
      </c>
      <c r="BI2" s="971" t="s">
        <v>396</v>
      </c>
      <c r="BJ2" s="78"/>
      <c r="BK2" s="993" t="s">
        <v>294</v>
      </c>
      <c r="BL2" s="1026" t="s">
        <v>322</v>
      </c>
      <c r="BM2" s="1040"/>
      <c r="BN2" s="1041" t="s">
        <v>364</v>
      </c>
      <c r="BO2" s="957" t="s">
        <v>394</v>
      </c>
      <c r="BP2" s="1043" t="s">
        <v>323</v>
      </c>
      <c r="BQ2" s="1044"/>
      <c r="BR2" s="1041" t="s">
        <v>364</v>
      </c>
      <c r="BS2" s="957" t="s">
        <v>394</v>
      </c>
      <c r="BT2" s="1045" t="s">
        <v>324</v>
      </c>
      <c r="BU2" s="1043"/>
      <c r="BV2" s="1041" t="s">
        <v>364</v>
      </c>
      <c r="BW2" s="957" t="s">
        <v>394</v>
      </c>
      <c r="BX2" s="1046" t="s">
        <v>325</v>
      </c>
      <c r="BY2" s="1047"/>
      <c r="BZ2" s="957" t="s">
        <v>325</v>
      </c>
      <c r="CA2" s="1032" t="s">
        <v>326</v>
      </c>
      <c r="CB2" s="957" t="s">
        <v>17</v>
      </c>
      <c r="CC2" s="971" t="s">
        <v>396</v>
      </c>
      <c r="CD2" s="78"/>
      <c r="CE2" s="995" t="s">
        <v>856</v>
      </c>
      <c r="CF2" s="1029" t="s">
        <v>322</v>
      </c>
      <c r="CG2" s="1050"/>
      <c r="CH2" s="1051" t="s">
        <v>364</v>
      </c>
      <c r="CI2" s="1053" t="s">
        <v>394</v>
      </c>
      <c r="CJ2" s="1055" t="s">
        <v>323</v>
      </c>
      <c r="CK2" s="1056"/>
      <c r="CL2" s="1051" t="s">
        <v>364</v>
      </c>
      <c r="CM2" s="1053" t="s">
        <v>394</v>
      </c>
      <c r="CN2" s="1057" t="s">
        <v>324</v>
      </c>
      <c r="CO2" s="1055"/>
      <c r="CP2" s="1051" t="s">
        <v>364</v>
      </c>
      <c r="CQ2" s="1053" t="s">
        <v>394</v>
      </c>
      <c r="CR2" s="1058" t="s">
        <v>325</v>
      </c>
      <c r="CS2" s="1059"/>
      <c r="CT2" s="1053" t="s">
        <v>325</v>
      </c>
      <c r="CU2" s="1048" t="s">
        <v>326</v>
      </c>
      <c r="CV2" s="506" t="s">
        <v>17</v>
      </c>
      <c r="CW2" s="971" t="s">
        <v>396</v>
      </c>
      <c r="CX2" s="78"/>
      <c r="CY2" s="997" t="s">
        <v>1018</v>
      </c>
      <c r="CZ2" s="1018" t="s">
        <v>322</v>
      </c>
      <c r="DA2" s="1068"/>
      <c r="DB2" s="1069" t="s">
        <v>364</v>
      </c>
      <c r="DC2" s="959" t="s">
        <v>394</v>
      </c>
      <c r="DD2" s="1071" t="s">
        <v>323</v>
      </c>
      <c r="DE2" s="1072"/>
      <c r="DF2" s="1069" t="s">
        <v>364</v>
      </c>
      <c r="DG2" s="959" t="s">
        <v>394</v>
      </c>
      <c r="DH2" s="1073" t="s">
        <v>324</v>
      </c>
      <c r="DI2" s="1071"/>
      <c r="DJ2" s="1069" t="s">
        <v>364</v>
      </c>
      <c r="DK2" s="959" t="s">
        <v>394</v>
      </c>
      <c r="DL2" s="1074" t="s">
        <v>325</v>
      </c>
      <c r="DM2" s="1075"/>
      <c r="DN2" s="959" t="s">
        <v>325</v>
      </c>
      <c r="DO2" s="1076" t="s">
        <v>326</v>
      </c>
      <c r="DP2" s="959" t="s">
        <v>17</v>
      </c>
      <c r="DQ2" s="971" t="s">
        <v>396</v>
      </c>
      <c r="DR2" s="78"/>
      <c r="DS2" s="967" t="s">
        <v>1020</v>
      </c>
      <c r="DT2" s="717" t="s">
        <v>322</v>
      </c>
      <c r="DU2" s="961" t="s">
        <v>364</v>
      </c>
      <c r="DV2" s="717" t="s">
        <v>323</v>
      </c>
      <c r="DW2" s="961" t="s">
        <v>364</v>
      </c>
      <c r="DX2" s="716" t="s">
        <v>324</v>
      </c>
      <c r="DY2" s="961" t="s">
        <v>364</v>
      </c>
      <c r="DZ2" s="789" t="s">
        <v>1021</v>
      </c>
      <c r="EA2" s="961" t="s">
        <v>364</v>
      </c>
      <c r="EB2" s="717" t="s">
        <v>325</v>
      </c>
      <c r="EC2" s="961" t="s">
        <v>325</v>
      </c>
      <c r="ED2" s="969" t="s">
        <v>326</v>
      </c>
      <c r="EE2" s="961" t="s">
        <v>17</v>
      </c>
      <c r="EF2" s="971" t="s">
        <v>396</v>
      </c>
      <c r="EG2" s="78"/>
      <c r="EL2" s="78"/>
      <c r="EM2" s="989" t="s">
        <v>353</v>
      </c>
      <c r="EN2" s="999" t="s">
        <v>354</v>
      </c>
      <c r="EO2" s="1024"/>
      <c r="EP2" s="1024"/>
      <c r="EQ2" s="1024"/>
      <c r="ER2" s="1024"/>
      <c r="ES2" s="1024"/>
      <c r="ET2" s="1024"/>
      <c r="EU2" s="1024"/>
      <c r="EV2" s="1025"/>
      <c r="EW2" s="78"/>
      <c r="EX2" s="991" t="s">
        <v>349</v>
      </c>
      <c r="EY2" s="1021" t="s">
        <v>329</v>
      </c>
      <c r="EZ2" s="1022"/>
      <c r="FA2" s="1022"/>
      <c r="FB2" s="1022"/>
      <c r="FC2" s="1022"/>
      <c r="FD2" s="1022"/>
      <c r="FE2" s="1022"/>
      <c r="FF2" s="1022"/>
      <c r="FG2" s="1023"/>
      <c r="FH2" s="78"/>
      <c r="FI2" s="993" t="s">
        <v>350</v>
      </c>
      <c r="FJ2" s="1026" t="s">
        <v>346</v>
      </c>
      <c r="FK2" s="1027"/>
      <c r="FL2" s="1027"/>
      <c r="FM2" s="1027"/>
      <c r="FN2" s="1027"/>
      <c r="FO2" s="1027"/>
      <c r="FP2" s="1027"/>
      <c r="FQ2" s="1027"/>
      <c r="FR2" s="1028"/>
      <c r="FS2" s="78"/>
      <c r="FT2" s="995" t="s">
        <v>351</v>
      </c>
      <c r="FU2" s="1029" t="s">
        <v>347</v>
      </c>
      <c r="FV2" s="1030"/>
      <c r="FW2" s="1030"/>
      <c r="FX2" s="1031"/>
      <c r="FY2" s="78"/>
      <c r="FZ2" s="997" t="s">
        <v>352</v>
      </c>
      <c r="GA2" s="1018" t="s">
        <v>348</v>
      </c>
      <c r="GB2" s="1019"/>
      <c r="GC2" s="1019"/>
      <c r="GD2" s="1019"/>
      <c r="GE2" s="1019"/>
      <c r="GF2" s="1019"/>
      <c r="GG2" s="1019"/>
      <c r="GH2" s="1019"/>
      <c r="GI2" s="1020"/>
      <c r="GJ2" s="78"/>
      <c r="GN2" s="951" t="s">
        <v>1037</v>
      </c>
      <c r="GO2" s="953"/>
    </row>
    <row r="3" spans="1:197" s="2" customFormat="1" ht="29.25" thickBot="1" x14ac:dyDescent="0.25">
      <c r="A3" s="186" t="s">
        <v>108</v>
      </c>
      <c r="B3" s="740" t="s">
        <v>109</v>
      </c>
      <c r="C3" s="14" t="s">
        <v>110</v>
      </c>
      <c r="D3" s="577" t="s">
        <v>111</v>
      </c>
      <c r="E3" s="1067"/>
      <c r="F3" s="1065"/>
      <c r="G3" s="1065"/>
      <c r="H3" s="1065"/>
      <c r="I3" s="1065"/>
      <c r="J3" s="1065"/>
      <c r="K3" s="1065"/>
      <c r="L3" s="1065"/>
      <c r="M3" s="1063"/>
      <c r="N3" s="990"/>
      <c r="O3" s="992"/>
      <c r="P3" s="994"/>
      <c r="Q3" s="996"/>
      <c r="R3" s="998"/>
      <c r="S3" s="968"/>
      <c r="T3" s="972"/>
      <c r="U3" s="1061"/>
      <c r="V3" s="78"/>
      <c r="W3" s="990"/>
      <c r="X3" s="457" t="s">
        <v>327</v>
      </c>
      <c r="Y3" s="458" t="s">
        <v>328</v>
      </c>
      <c r="Z3" s="1007"/>
      <c r="AA3" s="1009"/>
      <c r="AB3" s="457" t="s">
        <v>327</v>
      </c>
      <c r="AC3" s="458" t="s">
        <v>328</v>
      </c>
      <c r="AD3" s="1007"/>
      <c r="AE3" s="1009"/>
      <c r="AF3" s="457" t="s">
        <v>327</v>
      </c>
      <c r="AG3" s="458" t="s">
        <v>328</v>
      </c>
      <c r="AH3" s="1007"/>
      <c r="AI3" s="1009"/>
      <c r="AJ3" s="57" t="s">
        <v>327</v>
      </c>
      <c r="AK3" s="58" t="s">
        <v>328</v>
      </c>
      <c r="AL3" s="1011"/>
      <c r="AM3" s="1000"/>
      <c r="AN3" s="990"/>
      <c r="AO3" s="972"/>
      <c r="AP3" s="78"/>
      <c r="AQ3" s="992"/>
      <c r="AR3" s="468" t="s">
        <v>327</v>
      </c>
      <c r="AS3" s="66" t="s">
        <v>328</v>
      </c>
      <c r="AT3" s="1013"/>
      <c r="AU3" s="956"/>
      <c r="AV3" s="478" t="s">
        <v>327</v>
      </c>
      <c r="AW3" s="67" t="s">
        <v>328</v>
      </c>
      <c r="AX3" s="1013"/>
      <c r="AY3" s="956"/>
      <c r="AZ3" s="479" t="s">
        <v>327</v>
      </c>
      <c r="BA3" s="480" t="s">
        <v>328</v>
      </c>
      <c r="BB3" s="1013"/>
      <c r="BC3" s="956"/>
      <c r="BD3" s="481" t="s">
        <v>327</v>
      </c>
      <c r="BE3" s="482" t="s">
        <v>328</v>
      </c>
      <c r="BF3" s="956"/>
      <c r="BG3" s="1035"/>
      <c r="BH3" s="956"/>
      <c r="BI3" s="972"/>
      <c r="BJ3" s="78"/>
      <c r="BK3" s="994"/>
      <c r="BL3" s="485" t="s">
        <v>327</v>
      </c>
      <c r="BM3" s="69" t="s">
        <v>328</v>
      </c>
      <c r="BN3" s="1042"/>
      <c r="BO3" s="958"/>
      <c r="BP3" s="490" t="s">
        <v>327</v>
      </c>
      <c r="BQ3" s="70" t="s">
        <v>328</v>
      </c>
      <c r="BR3" s="1042"/>
      <c r="BS3" s="958"/>
      <c r="BT3" s="491" t="s">
        <v>327</v>
      </c>
      <c r="BU3" s="492" t="s">
        <v>328</v>
      </c>
      <c r="BV3" s="1042"/>
      <c r="BW3" s="958"/>
      <c r="BX3" s="493" t="s">
        <v>327</v>
      </c>
      <c r="BY3" s="494" t="s">
        <v>328</v>
      </c>
      <c r="BZ3" s="958"/>
      <c r="CA3" s="1033"/>
      <c r="CB3" s="958"/>
      <c r="CC3" s="972"/>
      <c r="CD3" s="78"/>
      <c r="CE3" s="996"/>
      <c r="CF3" s="501" t="s">
        <v>327</v>
      </c>
      <c r="CG3" s="75" t="s">
        <v>328</v>
      </c>
      <c r="CH3" s="1052"/>
      <c r="CI3" s="1054"/>
      <c r="CJ3" s="507" t="s">
        <v>327</v>
      </c>
      <c r="CK3" s="508" t="s">
        <v>328</v>
      </c>
      <c r="CL3" s="1052"/>
      <c r="CM3" s="1054"/>
      <c r="CN3" s="509" t="s">
        <v>327</v>
      </c>
      <c r="CO3" s="510" t="s">
        <v>328</v>
      </c>
      <c r="CP3" s="1052"/>
      <c r="CQ3" s="1054"/>
      <c r="CR3" s="511" t="s">
        <v>327</v>
      </c>
      <c r="CS3" s="512" t="s">
        <v>328</v>
      </c>
      <c r="CT3" s="1054"/>
      <c r="CU3" s="1049"/>
      <c r="CV3" s="507"/>
      <c r="CW3" s="972"/>
      <c r="CX3" s="78"/>
      <c r="CY3" s="998"/>
      <c r="CZ3" s="584" t="s">
        <v>327</v>
      </c>
      <c r="DA3" s="72" t="s">
        <v>328</v>
      </c>
      <c r="DB3" s="1070"/>
      <c r="DC3" s="960"/>
      <c r="DD3" s="691" t="s">
        <v>327</v>
      </c>
      <c r="DE3" s="73" t="s">
        <v>328</v>
      </c>
      <c r="DF3" s="1070"/>
      <c r="DG3" s="960"/>
      <c r="DH3" s="692" t="s">
        <v>327</v>
      </c>
      <c r="DI3" s="693" t="s">
        <v>328</v>
      </c>
      <c r="DJ3" s="1070"/>
      <c r="DK3" s="960"/>
      <c r="DL3" s="694" t="s">
        <v>327</v>
      </c>
      <c r="DM3" s="695" t="s">
        <v>328</v>
      </c>
      <c r="DN3" s="960"/>
      <c r="DO3" s="1077"/>
      <c r="DP3" s="960"/>
      <c r="DQ3" s="972"/>
      <c r="DR3" s="78"/>
      <c r="DS3" s="968"/>
      <c r="DT3" s="719" t="s">
        <v>327</v>
      </c>
      <c r="DU3" s="962"/>
      <c r="DV3" s="719" t="s">
        <v>327</v>
      </c>
      <c r="DW3" s="962"/>
      <c r="DX3" s="714" t="s">
        <v>327</v>
      </c>
      <c r="DY3" s="962"/>
      <c r="DZ3" s="718" t="s">
        <v>327</v>
      </c>
      <c r="EA3" s="962"/>
      <c r="EB3" s="715" t="s">
        <v>327</v>
      </c>
      <c r="EC3" s="962"/>
      <c r="ED3" s="970"/>
      <c r="EE3" s="962"/>
      <c r="EF3" s="972"/>
      <c r="EG3" s="78"/>
      <c r="EH3" s="5" t="s">
        <v>19</v>
      </c>
      <c r="EI3" s="6" t="s">
        <v>18</v>
      </c>
      <c r="EJ3" s="50" t="s">
        <v>291</v>
      </c>
      <c r="EK3" s="7" t="s">
        <v>17</v>
      </c>
      <c r="EL3" s="78"/>
      <c r="EM3" s="990"/>
      <c r="EN3" s="59" t="s">
        <v>330</v>
      </c>
      <c r="EO3" s="58" t="s">
        <v>331</v>
      </c>
      <c r="EP3" s="58" t="s">
        <v>332</v>
      </c>
      <c r="EQ3" s="58" t="s">
        <v>333</v>
      </c>
      <c r="ER3" s="58" t="s">
        <v>334</v>
      </c>
      <c r="ES3" s="58" t="s">
        <v>335</v>
      </c>
      <c r="ET3" s="58" t="s">
        <v>336</v>
      </c>
      <c r="EU3" s="58" t="s">
        <v>337</v>
      </c>
      <c r="EV3" s="102" t="s">
        <v>338</v>
      </c>
      <c r="EW3" s="78"/>
      <c r="EX3" s="992"/>
      <c r="EY3" s="68" t="s">
        <v>330</v>
      </c>
      <c r="EZ3" s="66" t="s">
        <v>331</v>
      </c>
      <c r="FA3" s="66" t="s">
        <v>332</v>
      </c>
      <c r="FB3" s="66" t="s">
        <v>333</v>
      </c>
      <c r="FC3" s="66" t="s">
        <v>334</v>
      </c>
      <c r="FD3" s="66" t="s">
        <v>335</v>
      </c>
      <c r="FE3" s="66" t="s">
        <v>336</v>
      </c>
      <c r="FF3" s="66" t="s">
        <v>337</v>
      </c>
      <c r="FG3" s="98" t="s">
        <v>338</v>
      </c>
      <c r="FH3" s="78"/>
      <c r="FI3" s="994"/>
      <c r="FJ3" s="71" t="s">
        <v>330</v>
      </c>
      <c r="FK3" s="69" t="s">
        <v>331</v>
      </c>
      <c r="FL3" s="69" t="s">
        <v>332</v>
      </c>
      <c r="FM3" s="69" t="s">
        <v>333</v>
      </c>
      <c r="FN3" s="69" t="s">
        <v>334</v>
      </c>
      <c r="FO3" s="69" t="s">
        <v>335</v>
      </c>
      <c r="FP3" s="69" t="s">
        <v>336</v>
      </c>
      <c r="FQ3" s="69" t="s">
        <v>337</v>
      </c>
      <c r="FR3" s="99" t="s">
        <v>338</v>
      </c>
      <c r="FS3" s="78"/>
      <c r="FT3" s="996"/>
      <c r="FU3" s="76" t="s">
        <v>330</v>
      </c>
      <c r="FV3" s="75" t="s">
        <v>332</v>
      </c>
      <c r="FW3" s="75" t="s">
        <v>333</v>
      </c>
      <c r="FX3" s="101" t="s">
        <v>338</v>
      </c>
      <c r="FY3" s="78"/>
      <c r="FZ3" s="998"/>
      <c r="GA3" s="74" t="s">
        <v>330</v>
      </c>
      <c r="GB3" s="72" t="s">
        <v>331</v>
      </c>
      <c r="GC3" s="72" t="s">
        <v>332</v>
      </c>
      <c r="GD3" s="72" t="s">
        <v>333</v>
      </c>
      <c r="GE3" s="72" t="s">
        <v>334</v>
      </c>
      <c r="GF3" s="72" t="s">
        <v>335</v>
      </c>
      <c r="GG3" s="72" t="s">
        <v>336</v>
      </c>
      <c r="GH3" s="72" t="s">
        <v>337</v>
      </c>
      <c r="GI3" s="100" t="s">
        <v>338</v>
      </c>
      <c r="GJ3" s="78"/>
      <c r="GK3" s="1016" t="s">
        <v>109</v>
      </c>
      <c r="GL3" s="1017"/>
      <c r="GN3" s="952"/>
      <c r="GO3" s="954"/>
    </row>
    <row r="4" spans="1:197" ht="26.25" customHeight="1" x14ac:dyDescent="0.2">
      <c r="J4" s="120" t="s">
        <v>357</v>
      </c>
      <c r="K4" s="120" t="s">
        <v>357</v>
      </c>
      <c r="L4" s="120" t="s">
        <v>357</v>
      </c>
      <c r="M4" s="551" t="s">
        <v>1010</v>
      </c>
      <c r="N4" s="3"/>
      <c r="O4" s="3"/>
      <c r="P4" s="3"/>
      <c r="Q4" s="3"/>
      <c r="R4" s="3"/>
      <c r="S4" s="3"/>
      <c r="T4" s="473" t="s">
        <v>818</v>
      </c>
      <c r="W4" s="120" t="s">
        <v>357</v>
      </c>
      <c r="X4" s="35"/>
      <c r="Y4" s="35"/>
      <c r="Z4" s="120" t="s">
        <v>357</v>
      </c>
      <c r="AA4" s="120" t="s">
        <v>357</v>
      </c>
      <c r="AB4" s="35"/>
      <c r="AC4" s="35"/>
      <c r="AD4" s="120" t="s">
        <v>357</v>
      </c>
      <c r="AE4" s="120" t="s">
        <v>357</v>
      </c>
      <c r="AF4" s="35"/>
      <c r="AG4" s="35"/>
      <c r="AH4" s="120" t="s">
        <v>357</v>
      </c>
      <c r="AI4" s="120" t="s">
        <v>357</v>
      </c>
      <c r="AO4" s="474" t="s">
        <v>1028</v>
      </c>
      <c r="AQ4" s="120" t="s">
        <v>357</v>
      </c>
      <c r="AR4" s="35"/>
      <c r="AS4" s="35"/>
      <c r="AT4" s="120" t="s">
        <v>357</v>
      </c>
      <c r="AU4" s="120" t="s">
        <v>357</v>
      </c>
      <c r="AV4" s="35"/>
      <c r="AW4" s="35"/>
      <c r="AX4" s="120" t="s">
        <v>357</v>
      </c>
      <c r="AY4" s="120" t="s">
        <v>357</v>
      </c>
      <c r="AZ4" s="35"/>
      <c r="BA4" s="35"/>
      <c r="BB4" s="120" t="s">
        <v>357</v>
      </c>
      <c r="BC4" s="120" t="s">
        <v>357</v>
      </c>
      <c r="BI4" s="474" t="s">
        <v>1027</v>
      </c>
      <c r="BK4" s="120" t="s">
        <v>357</v>
      </c>
      <c r="BL4" s="35"/>
      <c r="BM4" s="35"/>
      <c r="BN4" s="120" t="s">
        <v>357</v>
      </c>
      <c r="BO4" s="120" t="s">
        <v>357</v>
      </c>
      <c r="BP4" s="35"/>
      <c r="BQ4" s="35"/>
      <c r="BR4" s="120" t="s">
        <v>357</v>
      </c>
      <c r="BS4" s="120" t="s">
        <v>357</v>
      </c>
      <c r="BT4" s="35"/>
      <c r="BU4" s="35"/>
      <c r="BV4" s="120" t="s">
        <v>357</v>
      </c>
      <c r="BW4" s="120" t="s">
        <v>357</v>
      </c>
      <c r="CC4" s="474" t="s">
        <v>1029</v>
      </c>
      <c r="CE4" s="120" t="s">
        <v>357</v>
      </c>
      <c r="CF4" s="35"/>
      <c r="CG4" s="35"/>
      <c r="CH4" s="120" t="s">
        <v>357</v>
      </c>
      <c r="CI4" s="120" t="s">
        <v>357</v>
      </c>
      <c r="CJ4" s="35"/>
      <c r="CK4" s="35"/>
      <c r="CL4" s="120" t="s">
        <v>357</v>
      </c>
      <c r="CM4" s="120" t="s">
        <v>357</v>
      </c>
      <c r="CN4" s="35"/>
      <c r="CO4" s="35"/>
      <c r="CP4" s="120" t="s">
        <v>357</v>
      </c>
      <c r="CQ4" s="120" t="s">
        <v>357</v>
      </c>
      <c r="CW4" s="474" t="s">
        <v>1030</v>
      </c>
      <c r="CY4" s="120" t="s">
        <v>357</v>
      </c>
      <c r="CZ4" s="35"/>
      <c r="DA4" s="35"/>
      <c r="DB4" s="120" t="s">
        <v>357</v>
      </c>
      <c r="DC4" s="120" t="s">
        <v>357</v>
      </c>
      <c r="DD4" s="35"/>
      <c r="DE4" s="35"/>
      <c r="DF4" s="120" t="s">
        <v>357</v>
      </c>
      <c r="DG4" s="120" t="s">
        <v>357</v>
      </c>
      <c r="DH4" s="35"/>
      <c r="DI4" s="35"/>
      <c r="DJ4" s="120" t="s">
        <v>357</v>
      </c>
      <c r="DK4" s="120" t="s">
        <v>357</v>
      </c>
      <c r="DQ4" s="474" t="s">
        <v>1031</v>
      </c>
      <c r="DS4" s="120" t="s">
        <v>357</v>
      </c>
      <c r="DT4" s="35"/>
      <c r="DU4" s="120" t="s">
        <v>357</v>
      </c>
      <c r="DV4" s="35"/>
      <c r="DW4" s="120" t="s">
        <v>357</v>
      </c>
      <c r="DX4" s="35"/>
      <c r="DY4" s="120" t="s">
        <v>357</v>
      </c>
      <c r="DZ4" s="35"/>
      <c r="EA4" s="120" t="s">
        <v>357</v>
      </c>
      <c r="EF4" s="474" t="s">
        <v>1032</v>
      </c>
      <c r="EI4" s="2"/>
      <c r="EJ4" s="2"/>
      <c r="EK4" s="2"/>
      <c r="EN4" s="2"/>
      <c r="EO4" s="2"/>
      <c r="EP4" s="2"/>
      <c r="EQ4" s="2"/>
      <c r="ER4" s="2"/>
      <c r="ES4" s="2"/>
      <c r="ET4" s="2"/>
      <c r="EU4" s="2"/>
      <c r="EV4" s="2"/>
      <c r="EY4" s="2"/>
      <c r="EZ4" s="2"/>
      <c r="FA4" s="2"/>
      <c r="FB4" s="2"/>
      <c r="FC4" s="2"/>
      <c r="FD4" s="2"/>
      <c r="FE4" s="2"/>
      <c r="FF4" s="2"/>
      <c r="FG4" s="2"/>
      <c r="FJ4" s="2"/>
      <c r="FK4" s="2"/>
      <c r="FL4" s="2"/>
      <c r="FM4" s="2"/>
      <c r="FN4" s="2"/>
      <c r="FO4" s="2"/>
      <c r="FP4" s="2"/>
      <c r="FQ4" s="2"/>
      <c r="FR4" s="2"/>
      <c r="FU4" s="2"/>
      <c r="FV4" s="2"/>
      <c r="FW4" s="2"/>
      <c r="FX4" s="2"/>
      <c r="GA4" s="2"/>
      <c r="GB4" s="2"/>
      <c r="GC4" s="2"/>
      <c r="GD4" s="2"/>
      <c r="GE4" s="2"/>
      <c r="GF4" s="2"/>
      <c r="GG4" s="2"/>
      <c r="GH4" s="2"/>
      <c r="GI4" s="2"/>
      <c r="GK4" s="15" t="s">
        <v>112</v>
      </c>
      <c r="GL4" s="16"/>
    </row>
    <row r="5" spans="1:197" thickBot="1" x14ac:dyDescent="0.25">
      <c r="A5" s="2"/>
      <c r="G5" s="2"/>
      <c r="I5" s="2"/>
      <c r="J5" s="2"/>
      <c r="K5" s="2"/>
      <c r="N5" s="3"/>
      <c r="O5" s="3"/>
      <c r="P5" s="3"/>
      <c r="Q5" s="3"/>
      <c r="R5" s="3"/>
      <c r="S5" s="3"/>
      <c r="T5" s="3"/>
      <c r="AO5" s="3"/>
      <c r="BI5" s="3"/>
      <c r="CC5" s="3"/>
      <c r="CW5" s="3"/>
      <c r="DQ5" s="3"/>
      <c r="EF5" s="3"/>
      <c r="EH5" s="2"/>
      <c r="EI5" s="2"/>
      <c r="EJ5" s="2"/>
      <c r="EK5" s="2"/>
      <c r="EN5" s="2"/>
      <c r="EO5" s="2"/>
      <c r="EP5" s="2"/>
      <c r="EQ5" s="2"/>
      <c r="ER5" s="2"/>
      <c r="ES5" s="2"/>
      <c r="ET5" s="2"/>
      <c r="EU5" s="2"/>
      <c r="EV5" s="2"/>
      <c r="EY5" s="2"/>
      <c r="EZ5" s="2"/>
      <c r="FA5" s="2"/>
      <c r="FB5" s="2"/>
      <c r="FC5" s="2"/>
      <c r="FD5" s="2"/>
      <c r="FE5" s="2"/>
      <c r="FF5" s="2"/>
      <c r="FG5" s="2"/>
      <c r="FJ5" s="2"/>
      <c r="FK5" s="2"/>
      <c r="FL5" s="2"/>
      <c r="FM5" s="2"/>
      <c r="FN5" s="2"/>
      <c r="FO5" s="2"/>
      <c r="FP5" s="2"/>
      <c r="FQ5" s="2"/>
      <c r="FR5" s="2"/>
      <c r="FU5" s="2"/>
      <c r="FV5" s="2"/>
      <c r="FW5" s="2"/>
      <c r="FX5" s="2"/>
      <c r="GA5" s="2"/>
      <c r="GB5" s="2"/>
      <c r="GC5" s="2"/>
      <c r="GD5" s="2"/>
      <c r="GE5" s="2"/>
      <c r="GF5" s="2"/>
      <c r="GG5" s="2"/>
      <c r="GH5" s="2"/>
      <c r="GI5" s="2"/>
      <c r="GK5" s="17"/>
      <c r="GL5" s="18"/>
    </row>
    <row r="6" spans="1:197" ht="16.5" thickBot="1" x14ac:dyDescent="0.25">
      <c r="N6" s="3"/>
      <c r="O6" s="3"/>
      <c r="P6" s="3"/>
      <c r="Q6" s="3"/>
      <c r="R6" s="3"/>
      <c r="S6" s="3"/>
      <c r="T6" s="3"/>
      <c r="V6" s="3"/>
      <c r="W6" s="641"/>
      <c r="X6" s="3"/>
      <c r="Y6" s="3"/>
      <c r="Z6" s="3"/>
      <c r="AA6" s="3"/>
      <c r="AB6" s="3"/>
      <c r="AC6" s="3"/>
      <c r="AD6" s="3"/>
      <c r="AE6" s="3"/>
      <c r="AH6" s="413" t="s">
        <v>425</v>
      </c>
      <c r="AI6" s="305"/>
      <c r="AJ6" s="297">
        <f>CD_TOTAL_00_00_ENG+CD_TOTAL_04_00_ENG</f>
        <v>0</v>
      </c>
      <c r="AK6" s="298">
        <f>+CD_TOTAL_00_00_DESIGNER+CD_TOTAL_04_00_DESIGNER</f>
        <v>0</v>
      </c>
      <c r="AL6" s="299">
        <f>+CD_TOTAL_ENG+CD_TOTAL_DESIGNER</f>
        <v>0</v>
      </c>
      <c r="AM6" s="3"/>
      <c r="AN6" s="3"/>
      <c r="AO6" s="3"/>
      <c r="AP6" s="3"/>
      <c r="AQ6" s="3"/>
      <c r="AR6" s="3"/>
      <c r="AS6" s="3"/>
      <c r="AT6" s="3"/>
      <c r="AU6" s="3"/>
      <c r="AV6" s="3"/>
      <c r="AW6" s="3"/>
      <c r="AX6" s="3"/>
      <c r="AY6" s="3"/>
      <c r="BB6" s="413" t="s">
        <v>425</v>
      </c>
      <c r="BC6" s="305"/>
      <c r="BD6" s="297">
        <f>BD_TOTAL_00_00_ENG+BD_TOTAL_04_00_ENG</f>
        <v>0</v>
      </c>
      <c r="BE6" s="298">
        <f>BD_TOTAL_00_00_DESIGNER+BD_TOTAL_04_00_DESIGNER</f>
        <v>0</v>
      </c>
      <c r="BF6" s="299">
        <f>BD_TOTAL_ENG+BD_TOTAL_DESIGNER</f>
        <v>0</v>
      </c>
      <c r="BG6" s="3"/>
      <c r="BH6" s="3"/>
      <c r="BI6" s="3"/>
      <c r="BJ6" s="3"/>
      <c r="BK6" s="3"/>
      <c r="BL6" s="3"/>
      <c r="BM6" s="3"/>
      <c r="BN6" s="3"/>
      <c r="BO6" s="3"/>
      <c r="BP6" s="3"/>
      <c r="BQ6" s="3"/>
      <c r="BR6" s="3"/>
      <c r="BS6" s="3"/>
      <c r="BV6" s="413" t="s">
        <v>425</v>
      </c>
      <c r="BW6" s="305"/>
      <c r="BX6" s="297">
        <f>DD_TOTAL_00_00_ENG+DD_TOTAL_04_00_ENG</f>
        <v>390</v>
      </c>
      <c r="BY6" s="298">
        <f>DD_TOTAL_00_00_DESIGNER+DD_TOTAL_04_00_DESIGNER</f>
        <v>2</v>
      </c>
      <c r="BZ6" s="299">
        <f>DD_TOTAL_ENG+DD_TOTAL_DESIGNER</f>
        <v>392</v>
      </c>
      <c r="CA6" s="3"/>
      <c r="CB6" s="3"/>
      <c r="CC6" s="3"/>
      <c r="CD6" s="3"/>
      <c r="CE6" s="3"/>
      <c r="CF6" s="3"/>
      <c r="CG6" s="3"/>
      <c r="CH6" s="3"/>
      <c r="CI6" s="3"/>
      <c r="CJ6" s="3"/>
      <c r="CK6" s="3"/>
      <c r="CL6" s="3"/>
      <c r="CM6" s="3"/>
      <c r="CP6" s="413" t="s">
        <v>425</v>
      </c>
      <c r="CQ6" s="305"/>
      <c r="CR6" s="297">
        <f>PRO_00_00_ENG+PRO_04_00_ENG</f>
        <v>113</v>
      </c>
      <c r="CS6" s="298"/>
      <c r="CT6" s="299">
        <f>PRO_TOTAL_ENG</f>
        <v>113</v>
      </c>
      <c r="CU6" s="3"/>
      <c r="CV6" s="3"/>
      <c r="CW6" s="3"/>
      <c r="CX6" s="3"/>
      <c r="CY6" s="3"/>
      <c r="CZ6" s="3"/>
      <c r="DA6" s="3"/>
      <c r="DB6" s="3"/>
      <c r="DC6" s="3"/>
      <c r="DD6" s="3"/>
      <c r="DE6" s="3"/>
      <c r="DF6" s="3"/>
      <c r="DG6" s="3"/>
      <c r="DJ6" s="413" t="s">
        <v>425</v>
      </c>
      <c r="DK6" s="305"/>
      <c r="DL6" s="722">
        <f>CONSTR_TOTAL_00_00_ENG+CONSTR_TOTAL_04_00_ENG</f>
        <v>427</v>
      </c>
      <c r="DM6" s="734">
        <f>CONSTR_TOTAL_00_00_DESIGNER+CONSTR_TOTAL_04_00_DESIGNER</f>
        <v>0</v>
      </c>
      <c r="DN6" s="299">
        <f>CONSTR_TOTAL_ENG+CONSTR_TOTAL_DESIGNER</f>
        <v>427</v>
      </c>
      <c r="DO6" s="3"/>
      <c r="DP6" s="3"/>
      <c r="DQ6" s="3"/>
      <c r="DR6" s="3"/>
      <c r="DS6" s="3"/>
      <c r="DT6" s="3"/>
      <c r="DU6" s="3"/>
      <c r="DV6" s="3"/>
      <c r="DW6" s="3"/>
      <c r="EA6" s="413" t="s">
        <v>425</v>
      </c>
      <c r="EB6" s="297">
        <f>QUALIF_TOTAL_00_00_ENG+QUALIF_TOTAL_04_00_ENG</f>
        <v>842</v>
      </c>
      <c r="EC6" s="299">
        <f>QUALIF_TOTAL_HOURS</f>
        <v>842</v>
      </c>
      <c r="ED6" s="3"/>
      <c r="EE6" s="3"/>
      <c r="EF6" s="3"/>
      <c r="EG6" s="3"/>
      <c r="EI6" s="2"/>
      <c r="EJ6" s="2"/>
      <c r="EK6" s="2"/>
      <c r="EL6" s="3"/>
      <c r="EM6" s="3"/>
      <c r="EN6" s="2"/>
      <c r="EO6" s="2"/>
      <c r="EP6" s="2"/>
      <c r="EQ6" s="2"/>
      <c r="ER6" s="2"/>
      <c r="ES6" s="2"/>
      <c r="ET6" s="2"/>
      <c r="EU6" s="2"/>
      <c r="EV6" s="2"/>
      <c r="EW6" s="3"/>
      <c r="EX6" s="3"/>
      <c r="EY6" s="2"/>
      <c r="EZ6" s="2"/>
      <c r="FA6" s="2"/>
      <c r="FB6" s="2"/>
      <c r="FC6" s="2"/>
      <c r="FD6" s="2"/>
      <c r="FE6" s="2"/>
      <c r="FF6" s="2"/>
      <c r="FG6" s="2"/>
      <c r="FH6" s="3"/>
      <c r="FI6" s="3"/>
      <c r="FJ6" s="2"/>
      <c r="FK6" s="2"/>
      <c r="FL6" s="2"/>
      <c r="FM6" s="2"/>
      <c r="FN6" s="2"/>
      <c r="FO6" s="2"/>
      <c r="FP6" s="2"/>
      <c r="FQ6" s="2"/>
      <c r="FR6" s="2"/>
      <c r="FS6" s="3"/>
      <c r="FT6" s="3"/>
      <c r="FU6" s="2"/>
      <c r="FV6" s="2"/>
      <c r="FW6" s="2"/>
      <c r="FX6" s="2"/>
      <c r="FY6" s="3"/>
      <c r="FZ6" s="3"/>
      <c r="GA6" s="2"/>
      <c r="GB6" s="2"/>
      <c r="GC6" s="2"/>
      <c r="GD6" s="2"/>
      <c r="GE6" s="2"/>
      <c r="GF6" s="2"/>
      <c r="GG6" s="2"/>
      <c r="GH6" s="2"/>
      <c r="GI6" s="2"/>
      <c r="GJ6" s="3"/>
      <c r="GK6" s="17"/>
      <c r="GL6" s="18"/>
    </row>
    <row r="7" spans="1:197" ht="12" x14ac:dyDescent="0.2">
      <c r="J7" s="2"/>
      <c r="N7" s="3"/>
      <c r="O7" s="3"/>
      <c r="P7" s="3"/>
      <c r="Q7" s="3"/>
      <c r="R7" s="3"/>
      <c r="S7" s="3"/>
      <c r="T7" s="3"/>
      <c r="V7" s="3"/>
      <c r="W7" s="641"/>
      <c r="X7" s="3"/>
      <c r="Y7" s="3"/>
      <c r="Z7" s="3"/>
      <c r="AA7" s="3"/>
      <c r="AB7" s="3"/>
      <c r="AC7" s="3"/>
      <c r="AD7" s="3"/>
      <c r="AE7" s="3"/>
      <c r="AF7" s="3"/>
      <c r="AG7" s="3"/>
      <c r="AH7" s="3"/>
      <c r="AI7" s="3"/>
      <c r="AJ7" s="3"/>
      <c r="AK7" s="3"/>
      <c r="AL7" s="3"/>
      <c r="AM7" s="3"/>
      <c r="AN7" s="3"/>
      <c r="AO7" s="3"/>
      <c r="AP7" s="3"/>
      <c r="AQ7" s="3"/>
      <c r="AR7" s="3"/>
      <c r="AS7" s="3"/>
      <c r="AT7" s="3"/>
      <c r="AU7" s="3"/>
      <c r="AV7" s="3"/>
      <c r="AW7" s="3"/>
      <c r="AX7" s="3"/>
      <c r="AY7" s="3"/>
      <c r="AZ7" s="3"/>
      <c r="BA7" s="3"/>
      <c r="BB7" s="3"/>
      <c r="BC7" s="3"/>
      <c r="BD7" s="3"/>
      <c r="BE7" s="3"/>
      <c r="BF7" s="3"/>
      <c r="BG7" s="3"/>
      <c r="BH7" s="3"/>
      <c r="BI7" s="3"/>
      <c r="BJ7" s="3"/>
      <c r="BK7" s="3"/>
      <c r="BL7" s="3"/>
      <c r="BM7" s="3"/>
      <c r="BN7" s="3"/>
      <c r="BO7" s="3"/>
      <c r="BP7" s="3"/>
      <c r="BQ7" s="3"/>
      <c r="BR7" s="3"/>
      <c r="BS7" s="3"/>
      <c r="BT7" s="3"/>
      <c r="BU7" s="3"/>
      <c r="BV7" s="3"/>
      <c r="BW7" s="3"/>
      <c r="BX7" s="3"/>
      <c r="BY7" s="3"/>
      <c r="BZ7" s="3"/>
      <c r="CA7" s="3"/>
      <c r="CB7" s="3"/>
      <c r="CC7" s="3"/>
      <c r="CD7" s="3"/>
      <c r="CE7" s="3"/>
      <c r="CF7" s="3"/>
      <c r="CG7" s="3"/>
      <c r="CH7" s="3"/>
      <c r="CI7" s="3"/>
      <c r="CJ7" s="3"/>
      <c r="CK7" s="3"/>
      <c r="CL7" s="3"/>
      <c r="CM7" s="3"/>
      <c r="CN7" s="3"/>
      <c r="CO7" s="3"/>
      <c r="CP7" s="3"/>
      <c r="CQ7" s="3"/>
      <c r="CR7" s="3"/>
      <c r="CS7" s="3"/>
      <c r="CT7" s="3"/>
      <c r="CU7" s="3"/>
      <c r="CV7" s="3"/>
      <c r="CW7" s="3"/>
      <c r="CX7" s="3"/>
      <c r="CY7" s="3"/>
      <c r="CZ7" s="3"/>
      <c r="DA7" s="3"/>
      <c r="DB7" s="3"/>
      <c r="DC7" s="3"/>
      <c r="DD7" s="3"/>
      <c r="DE7" s="3"/>
      <c r="DF7" s="3"/>
      <c r="DG7" s="3"/>
      <c r="DH7" s="3"/>
      <c r="DI7" s="3"/>
      <c r="DJ7" s="3"/>
      <c r="DK7" s="3"/>
      <c r="DL7" s="3"/>
      <c r="DM7" s="3"/>
      <c r="DN7" s="3"/>
      <c r="DO7" s="3"/>
      <c r="DP7" s="3"/>
      <c r="DQ7" s="3"/>
      <c r="DR7" s="3"/>
      <c r="DS7" s="3"/>
      <c r="DT7" s="3"/>
      <c r="DU7" s="3"/>
      <c r="DV7" s="3"/>
      <c r="DW7" s="3"/>
      <c r="DX7" s="3"/>
      <c r="DY7" s="3"/>
      <c r="DZ7" s="3"/>
      <c r="EA7" s="3"/>
      <c r="EB7" s="3"/>
      <c r="EC7" s="3"/>
      <c r="ED7" s="3"/>
      <c r="EE7" s="3"/>
      <c r="EF7" s="3"/>
      <c r="EG7" s="3"/>
      <c r="EI7" s="2"/>
      <c r="EJ7" s="2"/>
      <c r="EK7" s="2"/>
      <c r="EL7" s="3"/>
      <c r="EM7" s="3"/>
      <c r="EN7" s="2"/>
      <c r="EO7" s="2"/>
      <c r="EP7" s="2"/>
      <c r="EQ7" s="2"/>
      <c r="ER7" s="2"/>
      <c r="ES7" s="2"/>
      <c r="ET7" s="2"/>
      <c r="EU7" s="2"/>
      <c r="EV7" s="2"/>
      <c r="EW7" s="3"/>
      <c r="EX7" s="3"/>
      <c r="EY7" s="2"/>
      <c r="EZ7" s="2"/>
      <c r="FA7" s="2"/>
      <c r="FB7" s="2"/>
      <c r="FC7" s="2"/>
      <c r="FD7" s="2"/>
      <c r="FE7" s="2"/>
      <c r="FF7" s="2"/>
      <c r="FG7" s="2"/>
      <c r="FH7" s="3"/>
      <c r="FI7" s="3"/>
      <c r="FJ7" s="2"/>
      <c r="FK7" s="2"/>
      <c r="FL7" s="2"/>
      <c r="FM7" s="2"/>
      <c r="FN7" s="2"/>
      <c r="FO7" s="2"/>
      <c r="FP7" s="2"/>
      <c r="FQ7" s="2"/>
      <c r="FR7" s="2"/>
      <c r="FS7" s="3"/>
      <c r="FT7" s="3"/>
      <c r="FU7" s="2"/>
      <c r="FV7" s="2"/>
      <c r="FW7" s="2"/>
      <c r="FX7" s="2"/>
      <c r="FY7" s="3"/>
      <c r="FZ7" s="3"/>
      <c r="GA7" s="2"/>
      <c r="GB7" s="2"/>
      <c r="GC7" s="2"/>
      <c r="GD7" s="2"/>
      <c r="GE7" s="2"/>
      <c r="GF7" s="2"/>
      <c r="GG7" s="2"/>
      <c r="GH7" s="2"/>
      <c r="GI7" s="2"/>
      <c r="GJ7" s="3"/>
      <c r="GK7" s="17"/>
      <c r="GL7" s="18"/>
    </row>
    <row r="8" spans="1:197" ht="13.5" thickBot="1" x14ac:dyDescent="0.25">
      <c r="A8" s="2">
        <f t="shared" ref="A8:CC8" si="0">COLUMN(A6)</f>
        <v>1</v>
      </c>
      <c r="B8" s="2">
        <f t="shared" si="0"/>
        <v>2</v>
      </c>
      <c r="C8" s="2">
        <f t="shared" si="0"/>
        <v>3</v>
      </c>
      <c r="D8" s="2">
        <f t="shared" si="0"/>
        <v>4</v>
      </c>
      <c r="E8" s="2">
        <f t="shared" si="0"/>
        <v>5</v>
      </c>
      <c r="F8" s="2">
        <f t="shared" si="0"/>
        <v>6</v>
      </c>
      <c r="G8" s="2">
        <f t="shared" si="0"/>
        <v>7</v>
      </c>
      <c r="H8" s="2">
        <f t="shared" si="0"/>
        <v>8</v>
      </c>
      <c r="I8" s="2">
        <f t="shared" si="0"/>
        <v>9</v>
      </c>
      <c r="J8" s="2">
        <f t="shared" si="0"/>
        <v>10</v>
      </c>
      <c r="K8" s="2">
        <f t="shared" si="0"/>
        <v>11</v>
      </c>
      <c r="L8" s="2">
        <f t="shared" si="0"/>
        <v>12</v>
      </c>
      <c r="M8" s="2">
        <f t="shared" si="0"/>
        <v>13</v>
      </c>
      <c r="N8" s="2">
        <f t="shared" si="0"/>
        <v>14</v>
      </c>
      <c r="O8" s="2">
        <f t="shared" si="0"/>
        <v>15</v>
      </c>
      <c r="P8" s="2">
        <f t="shared" si="0"/>
        <v>16</v>
      </c>
      <c r="Q8" s="2">
        <f t="shared" si="0"/>
        <v>17</v>
      </c>
      <c r="R8" s="2">
        <f t="shared" si="0"/>
        <v>18</v>
      </c>
      <c r="S8" s="2">
        <f t="shared" si="0"/>
        <v>19</v>
      </c>
      <c r="T8" s="2">
        <f t="shared" si="0"/>
        <v>20</v>
      </c>
      <c r="U8" s="2">
        <f t="shared" si="0"/>
        <v>21</v>
      </c>
      <c r="V8" s="2">
        <f>COLUMN(V6)</f>
        <v>22</v>
      </c>
      <c r="W8" s="35">
        <f t="shared" si="0"/>
        <v>23</v>
      </c>
      <c r="X8" s="2">
        <f t="shared" si="0"/>
        <v>24</v>
      </c>
      <c r="Y8" s="2">
        <f t="shared" si="0"/>
        <v>25</v>
      </c>
      <c r="Z8" s="2">
        <f t="shared" si="0"/>
        <v>26</v>
      </c>
      <c r="AA8" s="2">
        <f t="shared" si="0"/>
        <v>27</v>
      </c>
      <c r="AB8" s="2">
        <f t="shared" si="0"/>
        <v>28</v>
      </c>
      <c r="AC8" s="2">
        <f t="shared" si="0"/>
        <v>29</v>
      </c>
      <c r="AD8" s="2">
        <f t="shared" si="0"/>
        <v>30</v>
      </c>
      <c r="AE8" s="2">
        <f t="shared" si="0"/>
        <v>31</v>
      </c>
      <c r="AF8" s="2">
        <f t="shared" si="0"/>
        <v>32</v>
      </c>
      <c r="AG8" s="2">
        <f t="shared" si="0"/>
        <v>33</v>
      </c>
      <c r="AH8" s="2">
        <f t="shared" si="0"/>
        <v>34</v>
      </c>
      <c r="AI8" s="2">
        <f t="shared" si="0"/>
        <v>35</v>
      </c>
      <c r="AJ8" s="2">
        <f t="shared" si="0"/>
        <v>36</v>
      </c>
      <c r="AK8" s="2">
        <f t="shared" si="0"/>
        <v>37</v>
      </c>
      <c r="AL8" s="2">
        <f t="shared" si="0"/>
        <v>38</v>
      </c>
      <c r="AM8" s="2">
        <f t="shared" si="0"/>
        <v>39</v>
      </c>
      <c r="AN8" s="2">
        <f t="shared" si="0"/>
        <v>40</v>
      </c>
      <c r="AO8" s="2">
        <f t="shared" si="0"/>
        <v>41</v>
      </c>
      <c r="AP8" s="2">
        <f t="shared" si="0"/>
        <v>42</v>
      </c>
      <c r="AQ8" s="2">
        <f t="shared" ref="AQ8:BI8" si="1">COLUMN(AQ6)</f>
        <v>43</v>
      </c>
      <c r="AR8" s="2">
        <f t="shared" si="1"/>
        <v>44</v>
      </c>
      <c r="AS8" s="2">
        <f t="shared" si="1"/>
        <v>45</v>
      </c>
      <c r="AT8" s="2">
        <f t="shared" si="1"/>
        <v>46</v>
      </c>
      <c r="AU8" s="2">
        <f t="shared" si="1"/>
        <v>47</v>
      </c>
      <c r="AV8" s="2">
        <f t="shared" si="1"/>
        <v>48</v>
      </c>
      <c r="AW8" s="2">
        <f t="shared" si="1"/>
        <v>49</v>
      </c>
      <c r="AX8" s="2">
        <f t="shared" si="1"/>
        <v>50</v>
      </c>
      <c r="AY8" s="2">
        <f t="shared" si="1"/>
        <v>51</v>
      </c>
      <c r="AZ8" s="2">
        <f t="shared" si="1"/>
        <v>52</v>
      </c>
      <c r="BA8" s="2">
        <f t="shared" si="1"/>
        <v>53</v>
      </c>
      <c r="BB8" s="2">
        <f t="shared" si="1"/>
        <v>54</v>
      </c>
      <c r="BC8" s="2">
        <f t="shared" si="1"/>
        <v>55</v>
      </c>
      <c r="BD8" s="2">
        <f t="shared" si="1"/>
        <v>56</v>
      </c>
      <c r="BE8" s="2">
        <f t="shared" si="1"/>
        <v>57</v>
      </c>
      <c r="BF8" s="2">
        <f t="shared" si="1"/>
        <v>58</v>
      </c>
      <c r="BG8" s="2">
        <f t="shared" si="1"/>
        <v>59</v>
      </c>
      <c r="BH8" s="2">
        <f t="shared" si="1"/>
        <v>60</v>
      </c>
      <c r="BI8" s="2">
        <f t="shared" si="1"/>
        <v>61</v>
      </c>
      <c r="BJ8" s="2">
        <f t="shared" si="0"/>
        <v>62</v>
      </c>
      <c r="BK8" s="2">
        <f t="shared" si="0"/>
        <v>63</v>
      </c>
      <c r="BL8" s="2">
        <f t="shared" si="0"/>
        <v>64</v>
      </c>
      <c r="BM8" s="2">
        <f t="shared" si="0"/>
        <v>65</v>
      </c>
      <c r="BN8" s="2">
        <f t="shared" si="0"/>
        <v>66</v>
      </c>
      <c r="BO8" s="2">
        <f t="shared" si="0"/>
        <v>67</v>
      </c>
      <c r="BP8" s="2">
        <f t="shared" si="0"/>
        <v>68</v>
      </c>
      <c r="BQ8" s="2">
        <f t="shared" si="0"/>
        <v>69</v>
      </c>
      <c r="BR8" s="2">
        <f t="shared" si="0"/>
        <v>70</v>
      </c>
      <c r="BS8" s="2">
        <f t="shared" si="0"/>
        <v>71</v>
      </c>
      <c r="BT8" s="2">
        <f t="shared" si="0"/>
        <v>72</v>
      </c>
      <c r="BU8" s="2">
        <f t="shared" si="0"/>
        <v>73</v>
      </c>
      <c r="BV8" s="2">
        <f t="shared" si="0"/>
        <v>74</v>
      </c>
      <c r="BW8" s="2">
        <f t="shared" si="0"/>
        <v>75</v>
      </c>
      <c r="BX8" s="2">
        <f t="shared" si="0"/>
        <v>76</v>
      </c>
      <c r="BY8" s="2">
        <f t="shared" si="0"/>
        <v>77</v>
      </c>
      <c r="BZ8" s="2">
        <f t="shared" si="0"/>
        <v>78</v>
      </c>
      <c r="CA8" s="2">
        <f t="shared" si="0"/>
        <v>79</v>
      </c>
      <c r="CB8" s="2">
        <f t="shared" si="0"/>
        <v>80</v>
      </c>
      <c r="CC8" s="2">
        <f t="shared" si="0"/>
        <v>81</v>
      </c>
      <c r="CD8" s="2">
        <f t="shared" ref="CD8:CW8" si="2">COLUMN(CD6)</f>
        <v>82</v>
      </c>
      <c r="CE8" s="2">
        <f t="shared" si="2"/>
        <v>83</v>
      </c>
      <c r="CF8" s="2">
        <f t="shared" si="2"/>
        <v>84</v>
      </c>
      <c r="CG8" s="2">
        <f t="shared" si="2"/>
        <v>85</v>
      </c>
      <c r="CH8" s="2">
        <f t="shared" si="2"/>
        <v>86</v>
      </c>
      <c r="CI8" s="2">
        <f t="shared" si="2"/>
        <v>87</v>
      </c>
      <c r="CJ8" s="2">
        <f t="shared" si="2"/>
        <v>88</v>
      </c>
      <c r="CK8" s="2">
        <f t="shared" si="2"/>
        <v>89</v>
      </c>
      <c r="CL8" s="2">
        <f t="shared" si="2"/>
        <v>90</v>
      </c>
      <c r="CM8" s="2">
        <f t="shared" si="2"/>
        <v>91</v>
      </c>
      <c r="CN8" s="2">
        <f t="shared" si="2"/>
        <v>92</v>
      </c>
      <c r="CO8" s="2">
        <f t="shared" si="2"/>
        <v>93</v>
      </c>
      <c r="CP8" s="2">
        <f t="shared" si="2"/>
        <v>94</v>
      </c>
      <c r="CQ8" s="2">
        <f t="shared" si="2"/>
        <v>95</v>
      </c>
      <c r="CR8" s="2">
        <f t="shared" si="2"/>
        <v>96</v>
      </c>
      <c r="CS8" s="2">
        <f t="shared" si="2"/>
        <v>97</v>
      </c>
      <c r="CT8" s="2">
        <f t="shared" si="2"/>
        <v>98</v>
      </c>
      <c r="CU8" s="2">
        <f t="shared" si="2"/>
        <v>99</v>
      </c>
      <c r="CV8" s="2">
        <f t="shared" si="2"/>
        <v>100</v>
      </c>
      <c r="CW8" s="2">
        <f t="shared" si="2"/>
        <v>101</v>
      </c>
      <c r="CY8" s="2">
        <f t="shared" ref="CY8:DQ8" si="3">COLUMN(CY6)</f>
        <v>103</v>
      </c>
      <c r="CZ8" s="2">
        <f t="shared" si="3"/>
        <v>104</v>
      </c>
      <c r="DA8" s="2">
        <f t="shared" si="3"/>
        <v>105</v>
      </c>
      <c r="DB8" s="2">
        <f t="shared" si="3"/>
        <v>106</v>
      </c>
      <c r="DC8" s="2">
        <f t="shared" si="3"/>
        <v>107</v>
      </c>
      <c r="DD8" s="2">
        <f t="shared" si="3"/>
        <v>108</v>
      </c>
      <c r="DE8" s="2">
        <f t="shared" si="3"/>
        <v>109</v>
      </c>
      <c r="DF8" s="2">
        <f t="shared" si="3"/>
        <v>110</v>
      </c>
      <c r="DG8" s="2">
        <f t="shared" si="3"/>
        <v>111</v>
      </c>
      <c r="DH8" s="2">
        <f t="shared" si="3"/>
        <v>112</v>
      </c>
      <c r="DI8" s="2">
        <f t="shared" si="3"/>
        <v>113</v>
      </c>
      <c r="DJ8" s="2">
        <f t="shared" si="3"/>
        <v>114</v>
      </c>
      <c r="DK8" s="2">
        <f t="shared" si="3"/>
        <v>115</v>
      </c>
      <c r="DL8" s="2">
        <f t="shared" si="3"/>
        <v>116</v>
      </c>
      <c r="DM8" s="2">
        <f t="shared" si="3"/>
        <v>117</v>
      </c>
      <c r="DN8" s="2">
        <f t="shared" si="3"/>
        <v>118</v>
      </c>
      <c r="DO8" s="2">
        <f t="shared" si="3"/>
        <v>119</v>
      </c>
      <c r="DP8" s="2">
        <f t="shared" si="3"/>
        <v>120</v>
      </c>
      <c r="DQ8" s="2">
        <f t="shared" si="3"/>
        <v>121</v>
      </c>
      <c r="DR8" s="1"/>
      <c r="DS8" s="2">
        <f t="shared" ref="DS8:EF8" si="4">COLUMN(DS6)</f>
        <v>123</v>
      </c>
      <c r="DT8" s="2">
        <f t="shared" si="4"/>
        <v>124</v>
      </c>
      <c r="DU8" s="2">
        <f t="shared" si="4"/>
        <v>125</v>
      </c>
      <c r="DV8" s="2">
        <f t="shared" si="4"/>
        <v>126</v>
      </c>
      <c r="DW8" s="2">
        <f t="shared" si="4"/>
        <v>127</v>
      </c>
      <c r="DX8" s="2">
        <f t="shared" si="4"/>
        <v>128</v>
      </c>
      <c r="DY8" s="2">
        <f t="shared" si="4"/>
        <v>129</v>
      </c>
      <c r="DZ8" s="2">
        <f>COLUMN(DZ6)</f>
        <v>130</v>
      </c>
      <c r="EA8" s="2">
        <f>COLUMN(EA6)</f>
        <v>131</v>
      </c>
      <c r="EB8" s="2">
        <f t="shared" si="4"/>
        <v>132</v>
      </c>
      <c r="EC8" s="2">
        <f t="shared" si="4"/>
        <v>133</v>
      </c>
      <c r="ED8" s="2">
        <f t="shared" si="4"/>
        <v>134</v>
      </c>
      <c r="EE8" s="2">
        <f t="shared" si="4"/>
        <v>135</v>
      </c>
      <c r="EF8" s="2">
        <f t="shared" si="4"/>
        <v>136</v>
      </c>
      <c r="EG8" s="1"/>
      <c r="EH8" s="1"/>
      <c r="EI8" s="1"/>
      <c r="EJ8" s="1"/>
      <c r="EK8" s="1"/>
      <c r="EL8" s="1"/>
      <c r="EM8" s="1"/>
      <c r="EN8" s="1"/>
      <c r="EO8" s="1"/>
      <c r="EP8" s="1"/>
      <c r="EQ8" s="1"/>
      <c r="ER8" s="1"/>
      <c r="ES8" s="1"/>
      <c r="ET8" s="1"/>
      <c r="EU8" s="1"/>
      <c r="EV8" s="1"/>
      <c r="EW8" s="1"/>
      <c r="EX8" s="1"/>
      <c r="EY8" s="1"/>
      <c r="EZ8" s="1"/>
      <c r="FA8" s="1"/>
      <c r="FB8" s="1"/>
      <c r="FC8" s="1"/>
      <c r="FD8" s="1"/>
      <c r="FE8" s="1"/>
      <c r="FF8" s="1"/>
      <c r="FG8" s="1"/>
      <c r="FH8" s="1"/>
      <c r="FI8" s="1"/>
      <c r="FJ8" s="1"/>
      <c r="FK8" s="1"/>
      <c r="FL8" s="1"/>
      <c r="FM8" s="1"/>
      <c r="FN8" s="1"/>
      <c r="FO8" s="1"/>
      <c r="FP8" s="1"/>
      <c r="FQ8" s="1"/>
      <c r="FR8" s="1"/>
      <c r="FS8" s="1"/>
      <c r="FT8" s="1"/>
      <c r="FU8" s="1"/>
      <c r="FV8" s="1"/>
      <c r="FW8" s="1"/>
      <c r="FX8" s="1"/>
      <c r="FY8" s="1"/>
      <c r="FZ8" s="1"/>
      <c r="GA8" s="1"/>
      <c r="GB8" s="1"/>
      <c r="GC8" s="1"/>
      <c r="GD8" s="1"/>
      <c r="GE8" s="1"/>
      <c r="GF8" s="1"/>
      <c r="GG8" s="1"/>
      <c r="GH8" s="1"/>
      <c r="GI8" s="1"/>
      <c r="GJ8" s="1"/>
      <c r="GK8" s="19"/>
      <c r="GL8" s="19"/>
    </row>
    <row r="9" spans="1:197" ht="13.5" thickBot="1" x14ac:dyDescent="0.25">
      <c r="A9" s="275"/>
      <c r="B9" s="287"/>
      <c r="C9" s="741"/>
      <c r="D9" s="48"/>
      <c r="E9" s="562"/>
      <c r="F9" s="869"/>
      <c r="G9" s="870"/>
      <c r="H9" s="870"/>
      <c r="I9" s="870"/>
      <c r="J9" s="870"/>
      <c r="K9" s="307"/>
      <c r="L9" s="871"/>
      <c r="M9" s="872"/>
      <c r="N9" s="217"/>
      <c r="O9" s="216"/>
      <c r="P9" s="216"/>
      <c r="Q9" s="216"/>
      <c r="R9" s="216"/>
      <c r="S9" s="218"/>
      <c r="T9" s="218"/>
      <c r="U9" s="287"/>
      <c r="V9" s="3"/>
      <c r="W9" s="642"/>
      <c r="X9" s="306"/>
      <c r="Y9" s="307"/>
      <c r="Z9" s="309"/>
      <c r="AA9" s="309"/>
      <c r="AB9" s="307"/>
      <c r="AC9" s="307"/>
      <c r="AD9" s="309"/>
      <c r="AE9" s="309"/>
      <c r="AF9" s="307"/>
      <c r="AG9" s="308"/>
      <c r="AH9" s="309"/>
      <c r="AI9" s="309"/>
      <c r="AJ9" s="860"/>
      <c r="AK9" s="861"/>
      <c r="AL9" s="862"/>
      <c r="AM9" s="310"/>
      <c r="AN9" s="311"/>
      <c r="AO9" s="218"/>
      <c r="AP9" s="3"/>
      <c r="AQ9" s="33"/>
      <c r="AR9" s="306"/>
      <c r="AS9" s="307"/>
      <c r="AT9" s="309"/>
      <c r="AU9" s="309"/>
      <c r="AV9" s="307"/>
      <c r="AW9" s="307"/>
      <c r="AX9" s="309"/>
      <c r="AY9" s="309"/>
      <c r="AZ9" s="307"/>
      <c r="BA9" s="308"/>
      <c r="BB9" s="309"/>
      <c r="BC9" s="309"/>
      <c r="BD9" s="860"/>
      <c r="BE9" s="861"/>
      <c r="BF9" s="862"/>
      <c r="BG9" s="310"/>
      <c r="BH9" s="311"/>
      <c r="BI9" s="218"/>
      <c r="BJ9" s="3"/>
      <c r="BK9" s="33"/>
      <c r="BL9" s="306"/>
      <c r="BM9" s="307"/>
      <c r="BN9" s="309"/>
      <c r="BO9" s="309"/>
      <c r="BP9" s="307"/>
      <c r="BQ9" s="307"/>
      <c r="BR9" s="309"/>
      <c r="BS9" s="309"/>
      <c r="BT9" s="307"/>
      <c r="BU9" s="308"/>
      <c r="BV9" s="309"/>
      <c r="BW9" s="309"/>
      <c r="BX9" s="306"/>
      <c r="BY9" s="307"/>
      <c r="BZ9" s="308"/>
      <c r="CA9" s="310"/>
      <c r="CB9" s="311"/>
      <c r="CC9" s="218"/>
      <c r="CD9" s="3"/>
      <c r="CE9" s="33"/>
      <c r="CF9" s="306"/>
      <c r="CG9" s="307"/>
      <c r="CH9" s="309"/>
      <c r="CI9" s="309"/>
      <c r="CJ9" s="307"/>
      <c r="CK9" s="307"/>
      <c r="CL9" s="309"/>
      <c r="CM9" s="309"/>
      <c r="CN9" s="307"/>
      <c r="CO9" s="308"/>
      <c r="CP9" s="309"/>
      <c r="CQ9" s="309"/>
      <c r="CR9" s="860"/>
      <c r="CS9" s="861"/>
      <c r="CT9" s="862"/>
      <c r="CU9" s="310"/>
      <c r="CV9" s="311"/>
      <c r="CW9" s="218"/>
      <c r="CX9" s="3"/>
      <c r="CY9" s="311"/>
      <c r="CZ9" s="306"/>
      <c r="DA9" s="307"/>
      <c r="DB9" s="309"/>
      <c r="DC9" s="309"/>
      <c r="DD9" s="307"/>
      <c r="DE9" s="307"/>
      <c r="DF9" s="309"/>
      <c r="DG9" s="309"/>
      <c r="DH9" s="307"/>
      <c r="DI9" s="308"/>
      <c r="DJ9" s="309"/>
      <c r="DK9" s="309"/>
      <c r="DL9" s="306"/>
      <c r="DM9" s="307"/>
      <c r="DN9" s="308"/>
      <c r="DO9" s="310"/>
      <c r="DP9" s="311"/>
      <c r="DQ9" s="218"/>
      <c r="DR9" s="3"/>
      <c r="DS9" s="33"/>
      <c r="DT9" s="306"/>
      <c r="DU9" s="720"/>
      <c r="DV9" s="310"/>
      <c r="DW9" s="309"/>
      <c r="DX9" s="307"/>
      <c r="DY9" s="309"/>
      <c r="DZ9" s="307"/>
      <c r="EA9" s="309"/>
      <c r="EB9" s="306"/>
      <c r="EC9" s="308"/>
      <c r="ED9" s="310"/>
      <c r="EE9" s="311"/>
      <c r="EF9" s="218"/>
      <c r="EG9" s="3"/>
      <c r="EH9" s="56"/>
      <c r="EI9" s="9"/>
      <c r="EJ9" s="48"/>
      <c r="EK9" s="81"/>
      <c r="EL9" s="3"/>
      <c r="EM9" s="3"/>
      <c r="EN9" s="83"/>
      <c r="EO9" s="9"/>
      <c r="EP9" s="9"/>
      <c r="EQ9" s="9"/>
      <c r="ER9" s="9"/>
      <c r="ES9" s="9"/>
      <c r="ET9" s="9"/>
      <c r="EU9" s="9"/>
      <c r="EV9" s="81"/>
      <c r="EW9" s="3"/>
      <c r="EX9" s="3"/>
      <c r="EY9" s="83"/>
      <c r="EZ9" s="9"/>
      <c r="FA9" s="9"/>
      <c r="FB9" s="9"/>
      <c r="FC9" s="9"/>
      <c r="FD9" s="9"/>
      <c r="FE9" s="9"/>
      <c r="FF9" s="9"/>
      <c r="FG9" s="81"/>
      <c r="FH9" s="3"/>
      <c r="FI9" s="3"/>
      <c r="FJ9" s="83"/>
      <c r="FK9" s="9"/>
      <c r="FL9" s="9"/>
      <c r="FM9" s="9"/>
      <c r="FN9" s="9"/>
      <c r="FO9" s="9"/>
      <c r="FP9" s="9"/>
      <c r="FQ9" s="9"/>
      <c r="FR9" s="81"/>
      <c r="FS9" s="3"/>
      <c r="FT9" s="3"/>
      <c r="FU9" s="83"/>
      <c r="FV9" s="9"/>
      <c r="FW9" s="9"/>
      <c r="FX9" s="9"/>
      <c r="FY9" s="3"/>
      <c r="FZ9" s="3"/>
      <c r="GA9" s="83"/>
      <c r="GB9" s="9"/>
      <c r="GC9" s="9"/>
      <c r="GD9" s="9"/>
      <c r="GE9" s="9"/>
      <c r="GF9" s="9"/>
      <c r="GG9" s="9"/>
      <c r="GH9" s="9"/>
      <c r="GI9" s="81"/>
      <c r="GJ9" s="3"/>
      <c r="GK9" s="8"/>
      <c r="GL9" s="10"/>
      <c r="GN9" s="824"/>
      <c r="GO9" s="825"/>
    </row>
    <row r="10" spans="1:197" s="170" customFormat="1" ht="32.25" thickBot="1" x14ac:dyDescent="0.25">
      <c r="A10" s="187">
        <v>1</v>
      </c>
      <c r="B10" s="742" t="str">
        <f>IF(MAX(GN10:GO10)=0,"",MAX(GN10:GO10))</f>
        <v/>
      </c>
      <c r="C10" s="461"/>
      <c r="D10" s="743"/>
      <c r="E10" s="823" t="s">
        <v>53</v>
      </c>
      <c r="F10" s="875" t="s">
        <v>102</v>
      </c>
      <c r="G10" s="224"/>
      <c r="H10" s="868" t="s">
        <v>53</v>
      </c>
      <c r="I10" s="225"/>
      <c r="J10" s="556" t="s">
        <v>355</v>
      </c>
      <c r="K10" s="556" t="s">
        <v>53</v>
      </c>
      <c r="L10" s="544"/>
      <c r="M10" s="876">
        <f t="shared" ref="M10:M73" si="5">IF(SUM(W10,AQ10,BK10,CE10,CY10,DS10)=0,0,1)</f>
        <v>1</v>
      </c>
      <c r="N10" s="399" t="str">
        <f>IF(OR(W10="",W10=0,W10="-"),"-",IF(W10=1,1,"POK"))</f>
        <v>POK</v>
      </c>
      <c r="O10" s="483" t="str">
        <f>IF(OR(AQ10="",AQ10=0,AQ10="-"),"-",IF(AQ10=1,1,"POK"))</f>
        <v>-</v>
      </c>
      <c r="P10" s="483">
        <f>IF(OR(BK10="",BK10=0,BK10="-"),"-",IF(BK10=1,1,"POK"))</f>
        <v>1</v>
      </c>
      <c r="Q10" s="483" t="str">
        <f>IF(OR(CE10="",CE10=0,CE10="-"),"-",IF(CE10=1,1,"POK"))</f>
        <v>-</v>
      </c>
      <c r="R10" s="483">
        <f>IF(OR(CY10="",CY10=0,CY10="-"),"-",IF(CY10=1,1,"POK"))</f>
        <v>1</v>
      </c>
      <c r="S10" s="483" t="str">
        <f>IF(OR(DS10="",DS10=0,DS10="-"),"-",IF(DS10=1,1,"POK"))</f>
        <v>-</v>
      </c>
      <c r="T10" s="289" t="str">
        <f>IF(AND(M10="",OR(N10=1,O10=1,P10=1,Q10=1,R10=1,S10=1)),"Value is missing Cln 13","OK")</f>
        <v>OK</v>
      </c>
      <c r="U10" s="400"/>
      <c r="V10" s="156"/>
      <c r="W10" s="288">
        <v>2</v>
      </c>
      <c r="X10" s="688"/>
      <c r="Y10" s="689"/>
      <c r="Z10" s="689"/>
      <c r="AA10" s="689"/>
      <c r="AB10" s="689"/>
      <c r="AC10" s="689"/>
      <c r="AD10" s="689"/>
      <c r="AE10" s="689"/>
      <c r="AF10" s="689"/>
      <c r="AG10" s="689"/>
      <c r="AH10" s="689"/>
      <c r="AI10" s="690"/>
      <c r="AJ10" s="810">
        <f>AJ11+AJ34+AJ38+AJ48+AJ58+AJ64</f>
        <v>0</v>
      </c>
      <c r="AK10" s="858">
        <f>AK11+AK34+AK38+AK48+AK58+AK64</f>
        <v>0</v>
      </c>
      <c r="AL10" s="859">
        <f>CD_TOTAL_00_00_ENG+CD_TOTAL_00_00_DESIGNER</f>
        <v>0</v>
      </c>
      <c r="AM10" s="324" t="str">
        <f t="shared" ref="AM10:AM48" si="6">IF(OR(AL10=0,AL10="-"),"-",AL10/CD_TOTAL_HOURS)</f>
        <v>-</v>
      </c>
      <c r="AN10" s="226"/>
      <c r="AO10" s="376" t="str">
        <f t="shared" ref="AO10:AO15" si="7">IF(AND(W10&lt;&gt;1,W10&lt;&gt;"-",W10&lt;&gt;"",W10&lt;&gt;0),"Value on Cln 23 isn't correct",IF(AND(Type_1="Doc",OR(Y10&lt;&gt;"",AC10&lt;&gt;"",AG10&lt;&gt;"")),"Remove Value Cln 25, 29, 33",IF(AND(Type_1="Doc",OR(AA10&lt;&gt;"",AE10&lt;&gt;"",AI10&lt;&gt;"")),"Remove Value Cln 27, 31, 35",IF(OR(AND(X10&lt;&gt;"",Z10=""),AND(AB10&lt;&gt;"",AD10=""),AND(AF10&lt;&gt;"",AH10="")),"Missing Eng Function",IF(OR(AND(Y10&lt;&gt;"",AA10=""),AND(AC10&lt;&gt;"",AE10=""),AND(AG10&lt;&gt;"",AI10="")),"Missing Design Function","OK")))))</f>
        <v>Value on Cln 23 isn't correct</v>
      </c>
      <c r="AP10" s="156"/>
      <c r="AQ10" s="288"/>
      <c r="AR10" s="688"/>
      <c r="AS10" s="689"/>
      <c r="AT10" s="689"/>
      <c r="AU10" s="689"/>
      <c r="AV10" s="689"/>
      <c r="AW10" s="689"/>
      <c r="AX10" s="689"/>
      <c r="AY10" s="689"/>
      <c r="AZ10" s="689"/>
      <c r="BA10" s="689"/>
      <c r="BB10" s="689"/>
      <c r="BC10" s="690"/>
      <c r="BD10" s="810">
        <f>BD11+BD34+BD38+BD48+BD58+BD64</f>
        <v>0</v>
      </c>
      <c r="BE10" s="858">
        <f>BE11+BE34+BE38+BE48+BE58+BE64</f>
        <v>0</v>
      </c>
      <c r="BF10" s="859">
        <f>BD_TOTAL_00_00_ENG+BD_TOTAL_00_00_DESIGNER</f>
        <v>0</v>
      </c>
      <c r="BG10" s="324" t="str">
        <f t="shared" ref="BG10:BG48" si="8">IF(OR(BF10=0,BF10="-"),"-",BF10/BD_TOTAL_HOURS)</f>
        <v>-</v>
      </c>
      <c r="BH10" s="684"/>
      <c r="BI10" s="376" t="str">
        <f>IF(AND(Type_1="Doc",OR(AS10&lt;&gt;"",AW10&lt;&gt;"",BA10&lt;&gt;"")),"Remove Value Cln 45, 49, 53",IF(AND(Type_1="Doc",OR(AU10&lt;&gt;"",AY10&lt;&gt;"",BC10&lt;&gt;"")),"Remove Value Cln 47, 51, 55",IF(OR(AND(AR10&lt;&gt;"",AT10=""),AND(AV10&lt;&gt;"",AX10=""),AND(AZ10&lt;&gt;"",BB10="")),"Missing Eng Function",IF(OR(AND(AS10&lt;&gt;"",AU10=""),AND(AW10&lt;&gt;"",AY10=""),AND(BA10&lt;&gt;"",BC10="")),"Missing Design Function","OK"))))</f>
        <v>OK</v>
      </c>
      <c r="BJ10" s="156"/>
      <c r="BK10" s="288">
        <v>1</v>
      </c>
      <c r="BL10" s="807"/>
      <c r="BM10" s="808"/>
      <c r="BN10" s="808"/>
      <c r="BO10" s="808"/>
      <c r="BP10" s="808"/>
      <c r="BQ10" s="808"/>
      <c r="BR10" s="808"/>
      <c r="BS10" s="808"/>
      <c r="BT10" s="808"/>
      <c r="BU10" s="808"/>
      <c r="BV10" s="808"/>
      <c r="BW10" s="809"/>
      <c r="BX10" s="708">
        <f>BX11+BX34+BX38+BX48+BX58+BX64</f>
        <v>73</v>
      </c>
      <c r="BY10" s="709">
        <f>BY11+BY34+BY38+BY48+BY58+BY64</f>
        <v>0</v>
      </c>
      <c r="BZ10" s="578">
        <f>DD_TOTAL_00_00_ENG+DD_TOTAL_00_00_DESIGNER</f>
        <v>73</v>
      </c>
      <c r="CA10" s="324">
        <f t="shared" ref="CA10:CA59" si="9">IF(OR(BZ10=0,BZ10="-"),"-",BZ10/DD_TOTAL_HOURS)</f>
        <v>0.18622448979591838</v>
      </c>
      <c r="CB10" s="226"/>
      <c r="CC10" s="376" t="str">
        <f>IF(AND(Type_1="Doc",OR(BM10&lt;&gt;"",BQ10&lt;&gt;"",BU10&lt;&gt;"")),"Remove Value Cln 65, 69, 73",IF(AND(Type_1="Doc",OR(BO10&lt;&gt;"",BS10&lt;&gt;"",BW10&lt;&gt;"")),"Remove Value Cln 67, 71, 75",IF(OR(AND(BL10&lt;&gt;"",BN10=""),AND(BP10&lt;&gt;"",BR10=""),AND(BT10&lt;&gt;"",BV10="")),"Missing Eng Function",IF(OR(AND(BM10&lt;&gt;"",BO10=""),AND(BQ10&lt;&gt;"",BS10=""),AND(BU10&lt;&gt;"",BW10="")),"Missing Design Function","OK"))))</f>
        <v>OK</v>
      </c>
      <c r="CD10" s="156"/>
      <c r="CE10" s="801"/>
      <c r="CF10" s="688"/>
      <c r="CG10" s="689"/>
      <c r="CH10" s="689"/>
      <c r="CI10" s="689"/>
      <c r="CJ10" s="689"/>
      <c r="CK10" s="689"/>
      <c r="CL10" s="689"/>
      <c r="CM10" s="689"/>
      <c r="CN10" s="689"/>
      <c r="CO10" s="689"/>
      <c r="CP10" s="689"/>
      <c r="CQ10" s="690"/>
      <c r="CR10" s="810"/>
      <c r="CS10" s="858"/>
      <c r="CT10" s="859"/>
      <c r="CU10" s="324"/>
      <c r="CV10" s="226"/>
      <c r="CW10" s="376" t="str">
        <f t="shared" ref="CW10:CW73" si="10">IF(AND(Type_1="Doc",OR(CG10&lt;&gt;"",CK10&lt;&gt;"",CO10&lt;&gt;"")),"Remove Value Cln 85, 89, 93",IF(AND(Type_1="Doc",OR(CI10&lt;&gt;"",CM10&lt;&gt;"",CQ10&lt;&gt;"")),"Remove Value Cln 87, 91, 95",IF(OR(AND(CF10&lt;&gt;"",CH10=""),AND(CJ10&lt;&gt;"",CL10=""),AND(CN10&lt;&gt;"",CP10="")),"Missing Eng Function",IF(OR(AND(CG10&lt;&gt;"",CI10=""),AND(CK10&lt;&gt;"",CM10=""),AND(CO10&lt;&gt;"",CQ10="")),"Missing Design Function","OK"))))</f>
        <v>OK</v>
      </c>
      <c r="CX10" s="156"/>
      <c r="CY10" s="379">
        <v>1</v>
      </c>
      <c r="CZ10" s="688"/>
      <c r="DA10" s="689"/>
      <c r="DB10" s="689"/>
      <c r="DC10" s="689"/>
      <c r="DD10" s="689"/>
      <c r="DE10" s="689"/>
      <c r="DF10" s="689"/>
      <c r="DG10" s="689"/>
      <c r="DH10" s="689"/>
      <c r="DI10" s="689"/>
      <c r="DJ10" s="689"/>
      <c r="DK10" s="690"/>
      <c r="DL10" s="543">
        <f>DL11+DL34+DL38+DL48+DL58+DL64</f>
        <v>0</v>
      </c>
      <c r="DM10" s="544">
        <f>DM11+DM34+DM38+DM48+DM58+DM64</f>
        <v>0</v>
      </c>
      <c r="DN10" s="323">
        <f>CONSTR_TOTAL_00_00_ENG+CONSTR_TOTAL_00_00_DESIGNER</f>
        <v>0</v>
      </c>
      <c r="DO10" s="324" t="str">
        <f>IF(OR(DN10=0,DN10="-"),"-",DN10/CONSTR_TOTAL_HOURS)</f>
        <v>-</v>
      </c>
      <c r="DP10" s="226"/>
      <c r="DQ10" s="376" t="str">
        <f t="shared" ref="DQ10:DQ73" si="11">IF(AND(Type_1="Doc",OR(DA10&lt;&gt;"",DE10&lt;&gt;"",DI10&lt;&gt;"")),"Remove Value Cln 105, 109, 113",IF(AND(Type_1="Doc",OR(DC10&lt;&gt;"",DG10&lt;&gt;"",DK10&lt;&gt;"")),"Remove Value Cln 107, 111, 115",IF(OR(AND(CZ10&lt;&gt;"",DB10=""),AND(DD10&lt;&gt;"",DF10=""),AND(DH10&lt;&gt;"",DJ10="")),"Missing Eng Function",IF(OR(AND(DA10&lt;&gt;"",DC10=""),AND(DE10&lt;&gt;"",DG10=""),AND(DI10&lt;&gt;"",DK10="")),"Missing Design Function","OK"))))</f>
        <v>OK</v>
      </c>
      <c r="DR10" s="156"/>
      <c r="DS10" s="288"/>
      <c r="DT10" s="688"/>
      <c r="DU10" s="689"/>
      <c r="DV10" s="689"/>
      <c r="DW10" s="689"/>
      <c r="DX10" s="689"/>
      <c r="DY10" s="689"/>
      <c r="DZ10" s="689"/>
      <c r="EA10" s="689"/>
      <c r="EB10" s="543">
        <f>EB11+EB34+EB38+EB48+EB58+EB64</f>
        <v>0</v>
      </c>
      <c r="EC10" s="323">
        <f>QUALIF_TOTAL_00_00_ENG</f>
        <v>0</v>
      </c>
      <c r="ED10" s="324" t="str">
        <f>IF(OR(EC10=0,EC10="-"),"-",EC10/QUALIF_TOTAL_HOURS)</f>
        <v>-</v>
      </c>
      <c r="EE10" s="226"/>
      <c r="EF10" s="376" t="str">
        <f t="shared" ref="EF10:EF57" si="12">IF(AND(Type_1&lt;&gt;"Doc",Type_1&lt;&gt;"Dwg"),"-",IF(Type_1="Dwg","-",IF(Type_1="Doc",IF(OR(AND(DT10&lt;&gt;"",DU10=""),AND(DV10&lt;&gt;"",DW10=""),AND(DX10&lt;&gt;"",DY10="")),"Missing Eng Function",IF(OR(AND(DT10="",DU10&lt;&gt;""),AND(DV10="",DW10&lt;&gt;""),AND(DX10="",DY10&lt;&gt;"")),"Missing Eng Hours","OK")))))</f>
        <v>-</v>
      </c>
      <c r="EG10" s="156"/>
      <c r="EH10" s="158" t="s">
        <v>275</v>
      </c>
      <c r="EI10" s="159"/>
      <c r="EJ10" s="159"/>
      <c r="EK10" s="160"/>
      <c r="EL10" s="156"/>
      <c r="EM10" s="156"/>
      <c r="EN10" s="161">
        <f t="shared" ref="EN10:EN41" si="13">AJ10</f>
        <v>0</v>
      </c>
      <c r="EO10" s="162">
        <f t="shared" ref="EO10:EO41" si="14">AK10</f>
        <v>0</v>
      </c>
      <c r="EP10" s="163"/>
      <c r="EQ10" s="164"/>
      <c r="ER10" s="165" t="str">
        <f t="shared" ref="ER10:ER19" si="15">IF(OR(EN10="-",EQ10=""),"-",EQ10*EN10)</f>
        <v>-</v>
      </c>
      <c r="ES10" s="166"/>
      <c r="ET10" s="165"/>
      <c r="EU10" s="165" t="str">
        <f t="shared" ref="EU10:EU19" si="16">IF(OR(EO10="-",ET10=""),"-",ET10*EO10)</f>
        <v>-</v>
      </c>
      <c r="EV10" s="167" t="str">
        <f t="shared" ref="EV10:EV19" si="17">IF(AND(ER10="-",EU10="-"),"-",IF(ER10="-",EU10,IF(EU10="-",ER10,ER10+EU10)))</f>
        <v>-</v>
      </c>
      <c r="EW10" s="156"/>
      <c r="EX10" s="156"/>
      <c r="EY10" s="161" t="e">
        <f>#REF!</f>
        <v>#REF!</v>
      </c>
      <c r="EZ10" s="162" t="e">
        <f>#REF!</f>
        <v>#REF!</v>
      </c>
      <c r="FA10" s="163"/>
      <c r="FB10" s="164"/>
      <c r="FC10" s="165" t="e">
        <f t="shared" ref="FC10:FC19" si="18">IF(OR(EY10="-",FB10=""),"-",FB10*EY10)</f>
        <v>#REF!</v>
      </c>
      <c r="FD10" s="166"/>
      <c r="FE10" s="165"/>
      <c r="FF10" s="165" t="e">
        <f t="shared" ref="FF10:FF19" si="19">IF(OR(EZ10="-",FE10=""),"-",FE10*EZ10)</f>
        <v>#REF!</v>
      </c>
      <c r="FG10" s="167" t="e">
        <f t="shared" ref="FG10:FG19" si="20">IF(AND(FC10="-",FF10="-"),"-",IF(FC10="-",FF10,IF(FF10="-",FC10,FC10+FF10)))</f>
        <v>#REF!</v>
      </c>
      <c r="FH10" s="156"/>
      <c r="FI10" s="156"/>
      <c r="FJ10" s="161" t="e">
        <f>#REF!</f>
        <v>#REF!</v>
      </c>
      <c r="FK10" s="162" t="e">
        <f>#REF!</f>
        <v>#REF!</v>
      </c>
      <c r="FL10" s="163"/>
      <c r="FM10" s="164"/>
      <c r="FN10" s="165" t="e">
        <f t="shared" ref="FN10:FN19" si="21">IF(OR(FJ10="-",FM10=""),"-",FM10*FJ10)</f>
        <v>#REF!</v>
      </c>
      <c r="FO10" s="166"/>
      <c r="FP10" s="165"/>
      <c r="FQ10" s="165" t="e">
        <f t="shared" ref="FQ10:FQ19" si="22">IF(OR(FK10="-",FP10=""),"-",FP10*FK10)</f>
        <v>#REF!</v>
      </c>
      <c r="FR10" s="167" t="e">
        <f t="shared" ref="FR10:FR19" si="23">IF(AND(FN10="-",FQ10="-"),"-",IF(FN10="-",FQ10,IF(FQ10="-",FN10,FN10+FQ10)))</f>
        <v>#REF!</v>
      </c>
      <c r="FS10" s="156"/>
      <c r="FT10" s="156"/>
      <c r="FU10" s="161" t="e">
        <f>#REF!</f>
        <v>#REF!</v>
      </c>
      <c r="FV10" s="163"/>
      <c r="FW10" s="164"/>
      <c r="FX10" s="165" t="e">
        <f t="shared" ref="FX10:FX19" si="24">IF(OR(FU10="-",FW10=""),"-",FW10*FU10)</f>
        <v>#REF!</v>
      </c>
      <c r="FY10" s="156"/>
      <c r="FZ10" s="156"/>
      <c r="GA10" s="161" t="e">
        <f>#REF!</f>
        <v>#REF!</v>
      </c>
      <c r="GB10" s="162" t="e">
        <f>#REF!</f>
        <v>#REF!</v>
      </c>
      <c r="GC10" s="163"/>
      <c r="GD10" s="164"/>
      <c r="GE10" s="165" t="e">
        <f t="shared" ref="GE10:GE19" si="25">IF(OR(GA10="-",GD10=""),"-",GD10*GA10)</f>
        <v>#REF!</v>
      </c>
      <c r="GF10" s="166"/>
      <c r="GG10" s="165"/>
      <c r="GH10" s="165" t="e">
        <f t="shared" ref="GH10:GH19" si="26">IF(OR(GB10="-",GG10=""),"-",GG10*GB10)</f>
        <v>#REF!</v>
      </c>
      <c r="GI10" s="167" t="e">
        <f t="shared" ref="GI10:GI19" si="27">IF(AND(GE10="-",GH10="-"),"-",IF(GE10="-",GH10,IF(GH10="-",GE10,GE10+GH10)))</f>
        <v>#REF!</v>
      </c>
      <c r="GJ10" s="156"/>
      <c r="GK10" s="168" t="str">
        <f t="shared" ref="GK10:GK41" si="28">IF(C10+D10=0,"",C10+D10)</f>
        <v/>
      </c>
      <c r="GL10" s="169"/>
      <c r="GN10" s="826" t="str">
        <f>IF($A10="-","-",IF($C10+$D10=0,"",$C10+$D10))</f>
        <v/>
      </c>
      <c r="GO10" s="827"/>
    </row>
    <row r="11" spans="1:197" s="143" customFormat="1" ht="15.75" outlineLevel="1" x14ac:dyDescent="0.2">
      <c r="A11" s="190">
        <f ca="1">OFFSET(A11,-1,0,1,1)+1</f>
        <v>2</v>
      </c>
      <c r="B11" s="744" t="str">
        <f t="shared" ref="B11:B74" ca="1" si="29">IF(MAX(GN11:GO11)=0,"",MAX(GN11:GO11))</f>
        <v/>
      </c>
      <c r="C11" s="745"/>
      <c r="D11" s="746"/>
      <c r="E11" s="200" t="s">
        <v>271</v>
      </c>
      <c r="F11" s="711" t="s">
        <v>261</v>
      </c>
      <c r="G11" s="202"/>
      <c r="H11" s="514" t="s">
        <v>53</v>
      </c>
      <c r="I11" s="204"/>
      <c r="J11" s="873" t="s">
        <v>23</v>
      </c>
      <c r="K11" s="874" t="s">
        <v>53</v>
      </c>
      <c r="L11" s="540"/>
      <c r="M11" s="560">
        <f t="shared" si="5"/>
        <v>1</v>
      </c>
      <c r="N11" s="817">
        <f>IF(OR(W11="",W11=0,W11="-"),"-",IF(W11=1,1,"POK"))</f>
        <v>1</v>
      </c>
      <c r="O11" s="818" t="str">
        <f>IF(OR(AQ11="",AQ11=0,AQ11="-"),"-",IF(AQ11=1,1,"POK"))</f>
        <v>-</v>
      </c>
      <c r="P11" s="818">
        <f>IF(OR(BK11="",BK11=0,BK11="-"),"-",IF(BK11=1,1,"POK"))</f>
        <v>1</v>
      </c>
      <c r="Q11" s="818" t="str">
        <f>IF(OR(CE11="",CE11=0,CE11="-"),"-",IF(CE11=1,1,"POK"))</f>
        <v>-</v>
      </c>
      <c r="R11" s="818" t="str">
        <f>IF(OR(CY11="",CY11=0,CY11="-"),"-",IF(CY11=1,1,"POK"))</f>
        <v>-</v>
      </c>
      <c r="S11" s="819" t="str">
        <f>IF(OR(DS11="",DS11=0,DS11="-"),"-",IF(DS11=1,1,"POK"))</f>
        <v>-</v>
      </c>
      <c r="T11" s="521" t="str">
        <f t="shared" ref="T11:T74" si="30">IF(AND(M11="",OR(N11=1,O11=1,P11=1,Q11=1,R11=1,S11=1)),"Value is missing Cln 13","OK")</f>
        <v>OK</v>
      </c>
      <c r="U11" s="401"/>
      <c r="V11" s="19"/>
      <c r="W11" s="791">
        <f>IF(SUM(W12:W33)=0,0,1)</f>
        <v>1</v>
      </c>
      <c r="X11" s="651"/>
      <c r="Y11" s="652"/>
      <c r="Z11" s="652"/>
      <c r="AA11" s="652"/>
      <c r="AB11" s="652"/>
      <c r="AC11" s="652"/>
      <c r="AD11" s="652"/>
      <c r="AE11" s="652"/>
      <c r="AF11" s="652"/>
      <c r="AG11" s="652"/>
      <c r="AH11" s="652"/>
      <c r="AI11" s="653"/>
      <c r="AJ11" s="349">
        <f>SUM(AJ12:AJ33)</f>
        <v>0</v>
      </c>
      <c r="AK11" s="350">
        <f>SUM(AK12:AK33)</f>
        <v>0</v>
      </c>
      <c r="AL11" s="351">
        <f>AJ11+AK11</f>
        <v>0</v>
      </c>
      <c r="AM11" s="352" t="str">
        <f>IF(OR(AL11=0,AL11="-"),"-",AL11/CD_TOTAL_HOURS)</f>
        <v>-</v>
      </c>
      <c r="AN11" s="220"/>
      <c r="AO11" s="885" t="str">
        <f t="shared" si="7"/>
        <v>OK</v>
      </c>
      <c r="AP11" s="19"/>
      <c r="AQ11" s="791">
        <f>IF(SUM(AQ12:AQ33)=0,0,1)</f>
        <v>0</v>
      </c>
      <c r="AR11" s="983"/>
      <c r="AS11" s="984"/>
      <c r="AT11" s="984"/>
      <c r="AU11" s="984"/>
      <c r="AV11" s="984"/>
      <c r="AW11" s="984"/>
      <c r="AX11" s="984"/>
      <c r="AY11" s="984"/>
      <c r="AZ11" s="984"/>
      <c r="BA11" s="984"/>
      <c r="BB11" s="984"/>
      <c r="BC11" s="985"/>
      <c r="BD11" s="349">
        <f>SUM(BD12:BD33)</f>
        <v>0</v>
      </c>
      <c r="BE11" s="350">
        <f>SUM(BE12:BE33)</f>
        <v>0</v>
      </c>
      <c r="BF11" s="351">
        <f>BD11+BE11</f>
        <v>0</v>
      </c>
      <c r="BG11" s="352" t="str">
        <f t="shared" si="8"/>
        <v>-</v>
      </c>
      <c r="BH11" s="220"/>
      <c r="BI11" s="580" t="str">
        <f t="shared" ref="BI11:BI19" si="31">IF(AND(Type_1="Doc",OR(AS11&lt;&gt;"",AW11&lt;&gt;"",BA11&lt;&gt;"")),"Remove Value Cln 25, 29, 33",IF(AND(Type_1="Doc",OR(AU11&lt;&gt;"",AY11&lt;&gt;"",BC11&lt;&gt;"")),"Remove Value Cln 47, 51, 55",IF(OR(AND(AR11&lt;&gt;"",AT11=""),AND(AV11&lt;&gt;"",AX11=""),AND(AZ11&lt;&gt;"",BB11="")),"Missing Eng Function",IF(OR(AND(AS11&lt;&gt;"",AU11=""),AND(AW11&lt;&gt;"",AY11=""),AND(BA11&lt;&gt;"",BC11="")),"Missing Design Function","OK"))))</f>
        <v>OK</v>
      </c>
      <c r="BJ11" s="19"/>
      <c r="BK11" s="791">
        <f>IF(SUM(BK12:BK33)=0,0,1)</f>
        <v>1</v>
      </c>
      <c r="BL11" s="654"/>
      <c r="BM11" s="655"/>
      <c r="BN11" s="655"/>
      <c r="BO11" s="655"/>
      <c r="BP11" s="655"/>
      <c r="BQ11" s="655"/>
      <c r="BR11" s="655"/>
      <c r="BS11" s="655"/>
      <c r="BT11" s="655"/>
      <c r="BU11" s="655"/>
      <c r="BV11" s="655"/>
      <c r="BW11" s="656"/>
      <c r="BX11" s="790">
        <f>SUM(BX12:BX33)</f>
        <v>13</v>
      </c>
      <c r="BY11" s="803">
        <f>SUM(BY12:BY33)</f>
        <v>0</v>
      </c>
      <c r="BZ11" s="710">
        <f>BX11+BY11</f>
        <v>13</v>
      </c>
      <c r="CA11" s="352">
        <f t="shared" si="9"/>
        <v>3.3163265306122451E-2</v>
      </c>
      <c r="CB11" s="220"/>
      <c r="CC11" s="574" t="str">
        <f t="shared" ref="CC11:CC84" si="32">IF(AND(Type_1="Doc",OR(BM11&lt;&gt;"",BQ11&lt;&gt;"",BU11&lt;&gt;"")),"Remove Value Cln 65, 69, 73",IF(AND(Type_1="Doc",OR(BO11&lt;&gt;"",BS11&lt;&gt;"",BW11&lt;&gt;"")),"Remove Value Cln 67, 71, 75",IF(OR(AND(BL11&lt;&gt;"",BN11=""),AND(BP11&lt;&gt;"",BR11=""),AND(BT11&lt;&gt;"",BV11="")),"Missing Eng Function",IF(OR(AND(BM11&lt;&gt;"",BO11=""),AND(BQ11&lt;&gt;"",BS11=""),AND(BU11&lt;&gt;"",BW11="")),"Missing Design Function","OK"))))</f>
        <v>OK</v>
      </c>
      <c r="CD11" s="19"/>
      <c r="CE11" s="792">
        <f>IF(SUM(CE12:CE33)=0,0,1)</f>
        <v>0</v>
      </c>
      <c r="CF11" s="974"/>
      <c r="CG11" s="975"/>
      <c r="CH11" s="975"/>
      <c r="CI11" s="975"/>
      <c r="CJ11" s="975"/>
      <c r="CK11" s="975"/>
      <c r="CL11" s="975"/>
      <c r="CM11" s="975"/>
      <c r="CN11" s="975"/>
      <c r="CO11" s="975"/>
      <c r="CP11" s="975"/>
      <c r="CQ11" s="976"/>
      <c r="CR11" s="790">
        <f>SUM(CR12:CR33)</f>
        <v>0</v>
      </c>
      <c r="CS11" s="803">
        <f>SUM(CS12:CS33)</f>
        <v>0</v>
      </c>
      <c r="CT11" s="710">
        <f>CR11+CS11</f>
        <v>0</v>
      </c>
      <c r="CU11" s="352"/>
      <c r="CV11" s="220"/>
      <c r="CW11" s="580" t="str">
        <f t="shared" si="10"/>
        <v>OK</v>
      </c>
      <c r="CX11" s="19"/>
      <c r="CY11" s="796">
        <f>IF(SUM(CY12:CY33)=0,0,1)</f>
        <v>0</v>
      </c>
      <c r="CZ11" s="648"/>
      <c r="DA11" s="649"/>
      <c r="DB11" s="649"/>
      <c r="DC11" s="649"/>
      <c r="DD11" s="649"/>
      <c r="DE11" s="649"/>
      <c r="DF11" s="649"/>
      <c r="DG11" s="649"/>
      <c r="DH11" s="649"/>
      <c r="DI11" s="649"/>
      <c r="DJ11" s="649"/>
      <c r="DK11" s="650"/>
      <c r="DL11" s="790">
        <f>SUM(DL12:DL33)</f>
        <v>0</v>
      </c>
      <c r="DM11" s="803">
        <f>SUM(DM12:DM33)</f>
        <v>0</v>
      </c>
      <c r="DN11" s="710">
        <f>DL11+DM11</f>
        <v>0</v>
      </c>
      <c r="DO11" s="352" t="str">
        <f>IF(OR(DN11=0,DN11="-"),"-",DN11/CONSTR_TOTAL_HOURS)</f>
        <v>-</v>
      </c>
      <c r="DP11" s="220"/>
      <c r="DQ11" s="574" t="str">
        <f t="shared" si="11"/>
        <v>OK</v>
      </c>
      <c r="DR11" s="19"/>
      <c r="DS11" s="788">
        <f>IF(SUM(DS12:DS33)=0,0,1)</f>
        <v>0</v>
      </c>
      <c r="DT11" s="648"/>
      <c r="DU11" s="649"/>
      <c r="DV11" s="649"/>
      <c r="DW11" s="649"/>
      <c r="DX11" s="649"/>
      <c r="DY11" s="649"/>
      <c r="DZ11" s="649"/>
      <c r="EA11" s="649"/>
      <c r="EB11" s="790">
        <f>SUM(EB12:EB33)</f>
        <v>0</v>
      </c>
      <c r="EC11" s="723">
        <f>EB11</f>
        <v>0</v>
      </c>
      <c r="ED11" s="352" t="str">
        <f>IF(OR(EC11=0,EC11="-"),"-",EC11/QUALIF_TOTAL_HOURS)</f>
        <v>-</v>
      </c>
      <c r="EE11" s="220"/>
      <c r="EF11" s="574" t="str">
        <f t="shared" si="12"/>
        <v>-</v>
      </c>
      <c r="EG11" s="19"/>
      <c r="EH11" s="179" t="s">
        <v>275</v>
      </c>
      <c r="EI11" s="171"/>
      <c r="EJ11" s="134"/>
      <c r="EK11" s="133"/>
      <c r="EL11" s="19"/>
      <c r="EM11" s="19"/>
      <c r="EN11" s="135">
        <f t="shared" si="13"/>
        <v>0</v>
      </c>
      <c r="EO11" s="136">
        <f t="shared" si="14"/>
        <v>0</v>
      </c>
      <c r="EP11" s="137"/>
      <c r="EQ11" s="172"/>
      <c r="ER11" s="138" t="str">
        <f t="shared" si="15"/>
        <v>-</v>
      </c>
      <c r="ES11" s="139"/>
      <c r="ET11" s="172"/>
      <c r="EU11" s="138" t="str">
        <f t="shared" si="16"/>
        <v>-</v>
      </c>
      <c r="EV11" s="140" t="str">
        <f t="shared" si="17"/>
        <v>-</v>
      </c>
      <c r="EW11" s="19"/>
      <c r="EX11" s="19"/>
      <c r="EY11" s="135" t="e">
        <f>#REF!</f>
        <v>#REF!</v>
      </c>
      <c r="EZ11" s="136" t="e">
        <f>#REF!</f>
        <v>#REF!</v>
      </c>
      <c r="FA11" s="137"/>
      <c r="FB11" s="172"/>
      <c r="FC11" s="138" t="e">
        <f t="shared" si="18"/>
        <v>#REF!</v>
      </c>
      <c r="FD11" s="139"/>
      <c r="FE11" s="172"/>
      <c r="FF11" s="138" t="e">
        <f t="shared" si="19"/>
        <v>#REF!</v>
      </c>
      <c r="FG11" s="140" t="e">
        <f t="shared" si="20"/>
        <v>#REF!</v>
      </c>
      <c r="FH11" s="19"/>
      <c r="FI11" s="19"/>
      <c r="FJ11" s="135" t="e">
        <f>#REF!</f>
        <v>#REF!</v>
      </c>
      <c r="FK11" s="136" t="e">
        <f>#REF!</f>
        <v>#REF!</v>
      </c>
      <c r="FL11" s="137"/>
      <c r="FM11" s="172"/>
      <c r="FN11" s="138" t="e">
        <f t="shared" si="21"/>
        <v>#REF!</v>
      </c>
      <c r="FO11" s="139"/>
      <c r="FP11" s="172"/>
      <c r="FQ11" s="138" t="e">
        <f t="shared" si="22"/>
        <v>#REF!</v>
      </c>
      <c r="FR11" s="140" t="e">
        <f t="shared" si="23"/>
        <v>#REF!</v>
      </c>
      <c r="FS11" s="19"/>
      <c r="FT11" s="19"/>
      <c r="FU11" s="135" t="e">
        <f>#REF!</f>
        <v>#REF!</v>
      </c>
      <c r="FV11" s="137"/>
      <c r="FW11" s="172"/>
      <c r="FX11" s="138" t="e">
        <f t="shared" si="24"/>
        <v>#REF!</v>
      </c>
      <c r="FY11" s="19"/>
      <c r="FZ11" s="19"/>
      <c r="GA11" s="135" t="e">
        <f>#REF!</f>
        <v>#REF!</v>
      </c>
      <c r="GB11" s="136" t="e">
        <f>#REF!</f>
        <v>#REF!</v>
      </c>
      <c r="GC11" s="137"/>
      <c r="GD11" s="172"/>
      <c r="GE11" s="138" t="e">
        <f t="shared" si="25"/>
        <v>#REF!</v>
      </c>
      <c r="GF11" s="139"/>
      <c r="GG11" s="172"/>
      <c r="GH11" s="138" t="e">
        <f t="shared" si="26"/>
        <v>#REF!</v>
      </c>
      <c r="GI11" s="140" t="e">
        <f t="shared" si="27"/>
        <v>#REF!</v>
      </c>
      <c r="GJ11" s="19"/>
      <c r="GK11" s="141" t="str">
        <f t="shared" si="28"/>
        <v/>
      </c>
      <c r="GL11" s="142"/>
      <c r="GN11" s="826" t="str">
        <f t="shared" ref="GN11:GN74" ca="1" si="33">IF($A11="-","-",IF($C11+$D11=0,"",$C11+$D11))</f>
        <v/>
      </c>
      <c r="GO11" s="827"/>
    </row>
    <row r="12" spans="1:197" ht="24" customHeight="1" outlineLevel="2" x14ac:dyDescent="0.2">
      <c r="A12" s="187">
        <f t="shared" ref="A12:A46" ca="1" si="34">OFFSET(A12,-1,0,1,1)+1</f>
        <v>3</v>
      </c>
      <c r="B12" s="747" t="str">
        <f t="shared" ca="1" si="29"/>
        <v/>
      </c>
      <c r="C12" s="748"/>
      <c r="D12" s="749"/>
      <c r="E12" s="103"/>
      <c r="F12" s="108" t="s">
        <v>49</v>
      </c>
      <c r="G12" s="105" t="s">
        <v>858</v>
      </c>
      <c r="H12" s="128" t="s">
        <v>53</v>
      </c>
      <c r="I12" s="105"/>
      <c r="J12" s="121" t="s">
        <v>26</v>
      </c>
      <c r="K12" s="122" t="s">
        <v>53</v>
      </c>
      <c r="L12" s="367" t="s">
        <v>50</v>
      </c>
      <c r="M12" s="589">
        <f t="shared" si="5"/>
        <v>1</v>
      </c>
      <c r="N12" s="811">
        <f t="shared" ref="N12:N74" si="35">IF(OR(W12="",W12="-"),"-",IF(W12=1,1,"POK"))</f>
        <v>1</v>
      </c>
      <c r="O12" s="812" t="str">
        <f t="shared" ref="O12:O74" si="36">IF(OR(AQ12="",AQ12="-"),"-",IF(AQ12=1,1,"POK"))</f>
        <v>-</v>
      </c>
      <c r="P12" s="812">
        <f t="shared" ref="P12:P74" si="37">IF(OR(BK12="",BK12="-"),"-",IF(BK12=1,1,"POK"))</f>
        <v>1</v>
      </c>
      <c r="Q12" s="812" t="str">
        <f t="shared" ref="Q12:Q74" si="38">IF(OR(CE12="",CE12="-"),"-",IF(CE12=1,1,"POK"))</f>
        <v>-</v>
      </c>
      <c r="R12" s="812" t="str">
        <f t="shared" ref="R12:R74" si="39">IF(OR(CY12="",CY12="-"),"-",IF(CY12=1,1,"POK"))</f>
        <v>-</v>
      </c>
      <c r="S12" s="813" t="str">
        <f t="shared" ref="S12:S74" si="40">IF(OR(DS12="",DS12="-"),"-",IF(DS12=1,1,"POK"))</f>
        <v>-</v>
      </c>
      <c r="T12" s="522" t="str">
        <f t="shared" si="30"/>
        <v>OK</v>
      </c>
      <c r="U12" s="402"/>
      <c r="W12" s="643">
        <v>1</v>
      </c>
      <c r="X12" s="208"/>
      <c r="Y12" s="316"/>
      <c r="Z12" s="410"/>
      <c r="AA12" s="411"/>
      <c r="AB12" s="209"/>
      <c r="AC12" s="316"/>
      <c r="AD12" s="410"/>
      <c r="AE12" s="411"/>
      <c r="AF12" s="209"/>
      <c r="AG12" s="316"/>
      <c r="AH12" s="410"/>
      <c r="AI12" s="411"/>
      <c r="AJ12" s="591" t="str">
        <f t="shared" ref="AJ12:AJ33" si="41">IF(AND(X12="",AB12="",AF12=""),"-",X12+AB12+AF12)</f>
        <v>-</v>
      </c>
      <c r="AK12" s="592" t="str">
        <f t="shared" ref="AK12:AK33" si="42">IF(AND(Y12="",AC12="",AG12=""),"-",Y12+AC12+AG12)</f>
        <v>-</v>
      </c>
      <c r="AL12" s="593" t="str">
        <f t="shared" ref="AL12:AL33" si="43">IF(AND(X12="",AB12="",AF12="",Y12="",AC12="",AG12=""),"-",SUM(X12:AG12))</f>
        <v>-</v>
      </c>
      <c r="AM12" s="594" t="str">
        <f t="shared" si="6"/>
        <v>-</v>
      </c>
      <c r="AN12" s="221"/>
      <c r="AO12" s="886" t="str">
        <f t="shared" si="7"/>
        <v>OK</v>
      </c>
      <c r="AQ12" s="263"/>
      <c r="AR12" s="208"/>
      <c r="AS12" s="316"/>
      <c r="AT12" s="410"/>
      <c r="AU12" s="411"/>
      <c r="AV12" s="209"/>
      <c r="AW12" s="316"/>
      <c r="AX12" s="410"/>
      <c r="AY12" s="411"/>
      <c r="AZ12" s="209"/>
      <c r="BA12" s="316"/>
      <c r="BB12" s="410"/>
      <c r="BC12" s="411"/>
      <c r="BD12" s="591" t="str">
        <f t="shared" ref="BD12:BD33" si="44">IF(AND(AR12="",AV12="",AZ12=""),"-",AR12+AV12+AZ12)</f>
        <v>-</v>
      </c>
      <c r="BE12" s="592" t="str">
        <f t="shared" ref="BE12:BE33" si="45">IF(AND(AS12="",AW12="",BA12=""),"-",AS12+AW12+BA12)</f>
        <v>-</v>
      </c>
      <c r="BF12" s="593" t="str">
        <f t="shared" ref="BF12:BF19" si="46">IF(AND(AR12="",AV12="",AZ12="",AS12="",AW12="",BA12=""),"-",SUM(AR12:BA12))</f>
        <v>-</v>
      </c>
      <c r="BG12" s="594" t="str">
        <f t="shared" si="8"/>
        <v>-</v>
      </c>
      <c r="BH12" s="221"/>
      <c r="BI12" s="574" t="str">
        <f t="shared" si="31"/>
        <v>OK</v>
      </c>
      <c r="BK12" s="263">
        <v>1</v>
      </c>
      <c r="BL12" s="208">
        <v>1</v>
      </c>
      <c r="BM12" s="316"/>
      <c r="BN12" s="410" t="s">
        <v>849</v>
      </c>
      <c r="BO12" s="411" t="s">
        <v>400</v>
      </c>
      <c r="BP12" s="209"/>
      <c r="BQ12" s="316"/>
      <c r="BR12" s="410"/>
      <c r="BS12" s="411"/>
      <c r="BT12" s="209"/>
      <c r="BU12" s="316"/>
      <c r="BV12" s="410"/>
      <c r="BW12" s="411"/>
      <c r="BX12" s="591">
        <f t="shared" ref="BX12:BX33" si="47">IF(AND(BL12="",BP12="",BT12=""),"-",BL12+BP12+BT12)</f>
        <v>1</v>
      </c>
      <c r="BY12" s="592" t="str">
        <f t="shared" ref="BY12:BY33" si="48">IF(AND(BM12="",BQ12="",BU12=""),"-",BM12+BQ12+BU12)</f>
        <v>-</v>
      </c>
      <c r="BZ12" s="593">
        <f t="shared" ref="BZ12:BZ19" si="49">IF(AND(BL12="",BP12="",BT12="",BM12="",BQ12="",BU12=""),"-",SUM(BL12:BU12))</f>
        <v>1</v>
      </c>
      <c r="CA12" s="594">
        <f t="shared" si="9"/>
        <v>2.5510204081632651E-3</v>
      </c>
      <c r="CB12" s="221"/>
      <c r="CC12" s="574" t="str">
        <f t="shared" si="32"/>
        <v>OK</v>
      </c>
      <c r="CE12" s="443"/>
      <c r="CF12" s="425"/>
      <c r="CG12" s="426"/>
      <c r="CH12" s="427"/>
      <c r="CI12" s="428"/>
      <c r="CJ12" s="425"/>
      <c r="CK12" s="426"/>
      <c r="CL12" s="427"/>
      <c r="CM12" s="428"/>
      <c r="CN12" s="425"/>
      <c r="CO12" s="426"/>
      <c r="CP12" s="427"/>
      <c r="CQ12" s="428"/>
      <c r="CR12" s="597"/>
      <c r="CS12" s="598"/>
      <c r="CT12" s="599"/>
      <c r="CU12" s="609"/>
      <c r="CV12" s="221"/>
      <c r="CW12" s="574" t="str">
        <f t="shared" si="10"/>
        <v>OK</v>
      </c>
      <c r="CY12" s="465"/>
      <c r="CZ12" s="529"/>
      <c r="DA12" s="426"/>
      <c r="DB12" s="427"/>
      <c r="DC12" s="530"/>
      <c r="DD12" s="529"/>
      <c r="DE12" s="426"/>
      <c r="DF12" s="427"/>
      <c r="DG12" s="530"/>
      <c r="DH12" s="529"/>
      <c r="DI12" s="426"/>
      <c r="DJ12" s="427"/>
      <c r="DK12" s="530"/>
      <c r="DL12" s="607"/>
      <c r="DM12" s="598"/>
      <c r="DN12" s="608"/>
      <c r="DO12" s="609"/>
      <c r="DP12" s="221"/>
      <c r="DQ12" s="574" t="str">
        <f t="shared" si="11"/>
        <v>OK</v>
      </c>
      <c r="DS12" s="465"/>
      <c r="DT12" s="529"/>
      <c r="DU12" s="530"/>
      <c r="DV12" s="426"/>
      <c r="DW12" s="530"/>
      <c r="DX12" s="426"/>
      <c r="DY12" s="530"/>
      <c r="DZ12" s="426"/>
      <c r="EA12" s="427"/>
      <c r="EB12" s="607"/>
      <c r="EC12" s="608"/>
      <c r="ED12" s="609"/>
      <c r="EE12" s="221"/>
      <c r="EF12" s="574" t="str">
        <f t="shared" si="12"/>
        <v>-</v>
      </c>
      <c r="EH12" s="82"/>
      <c r="EI12" s="34"/>
      <c r="EJ12" s="11"/>
      <c r="EK12" s="61" t="s">
        <v>183</v>
      </c>
      <c r="EN12" s="97" t="str">
        <f t="shared" si="13"/>
        <v>-</v>
      </c>
      <c r="EO12" s="91" t="str">
        <f t="shared" si="14"/>
        <v>-</v>
      </c>
      <c r="EP12" s="92" t="s">
        <v>286</v>
      </c>
      <c r="EQ12" s="85"/>
      <c r="ER12" s="89" t="str">
        <f t="shared" si="15"/>
        <v>-</v>
      </c>
      <c r="ES12" s="84" t="s">
        <v>340</v>
      </c>
      <c r="ET12" s="85"/>
      <c r="EU12" s="89" t="str">
        <f t="shared" si="16"/>
        <v>-</v>
      </c>
      <c r="EV12" s="90" t="str">
        <f t="shared" si="17"/>
        <v>-</v>
      </c>
      <c r="EY12" s="97" t="e">
        <f>#REF!</f>
        <v>#REF!</v>
      </c>
      <c r="EZ12" s="91" t="e">
        <f>#REF!</f>
        <v>#REF!</v>
      </c>
      <c r="FA12" s="92" t="s">
        <v>286</v>
      </c>
      <c r="FB12" s="85"/>
      <c r="FC12" s="89" t="e">
        <f t="shared" si="18"/>
        <v>#REF!</v>
      </c>
      <c r="FD12" s="84" t="s">
        <v>340</v>
      </c>
      <c r="FE12" s="85"/>
      <c r="FF12" s="89" t="e">
        <f t="shared" si="19"/>
        <v>#REF!</v>
      </c>
      <c r="FG12" s="90" t="e">
        <f t="shared" si="20"/>
        <v>#REF!</v>
      </c>
      <c r="FJ12" s="97" t="e">
        <f>#REF!</f>
        <v>#REF!</v>
      </c>
      <c r="FK12" s="91" t="e">
        <f>#REF!</f>
        <v>#REF!</v>
      </c>
      <c r="FL12" s="92" t="s">
        <v>286</v>
      </c>
      <c r="FM12" s="85"/>
      <c r="FN12" s="89" t="e">
        <f t="shared" si="21"/>
        <v>#REF!</v>
      </c>
      <c r="FO12" s="84" t="s">
        <v>340</v>
      </c>
      <c r="FP12" s="85"/>
      <c r="FQ12" s="89" t="e">
        <f t="shared" si="22"/>
        <v>#REF!</v>
      </c>
      <c r="FR12" s="90" t="e">
        <f t="shared" si="23"/>
        <v>#REF!</v>
      </c>
      <c r="FU12" s="97" t="e">
        <f>#REF!</f>
        <v>#REF!</v>
      </c>
      <c r="FV12" s="92" t="s">
        <v>286</v>
      </c>
      <c r="FW12" s="85"/>
      <c r="FX12" s="89" t="e">
        <f t="shared" si="24"/>
        <v>#REF!</v>
      </c>
      <c r="GA12" s="97" t="e">
        <f>#REF!</f>
        <v>#REF!</v>
      </c>
      <c r="GB12" s="91" t="e">
        <f>#REF!</f>
        <v>#REF!</v>
      </c>
      <c r="GC12" s="92" t="s">
        <v>286</v>
      </c>
      <c r="GD12" s="85"/>
      <c r="GE12" s="89" t="e">
        <f t="shared" si="25"/>
        <v>#REF!</v>
      </c>
      <c r="GF12" s="84" t="s">
        <v>340</v>
      </c>
      <c r="GG12" s="85"/>
      <c r="GH12" s="89" t="e">
        <f t="shared" si="26"/>
        <v>#REF!</v>
      </c>
      <c r="GI12" s="90" t="e">
        <f t="shared" si="27"/>
        <v>#REF!</v>
      </c>
      <c r="GK12" s="20" t="str">
        <f t="shared" si="28"/>
        <v/>
      </c>
      <c r="GL12" s="21"/>
      <c r="GN12" s="826" t="str">
        <f t="shared" ca="1" si="33"/>
        <v/>
      </c>
      <c r="GO12" s="827"/>
    </row>
    <row r="13" spans="1:197" ht="24" customHeight="1" outlineLevel="2" x14ac:dyDescent="0.2">
      <c r="A13" s="187">
        <f t="shared" ca="1" si="34"/>
        <v>4</v>
      </c>
      <c r="B13" s="747" t="str">
        <f t="shared" ca="1" si="29"/>
        <v/>
      </c>
      <c r="C13" s="750"/>
      <c r="D13" s="751"/>
      <c r="E13" s="103"/>
      <c r="F13" s="108"/>
      <c r="G13" s="105" t="s">
        <v>858</v>
      </c>
      <c r="H13" s="128" t="s">
        <v>53</v>
      </c>
      <c r="I13" s="105"/>
      <c r="J13" s="121" t="s">
        <v>26</v>
      </c>
      <c r="K13" s="122" t="s">
        <v>53</v>
      </c>
      <c r="L13" s="367" t="s">
        <v>50</v>
      </c>
      <c r="M13" s="589">
        <f t="shared" si="5"/>
        <v>0</v>
      </c>
      <c r="N13" s="773" t="str">
        <f t="shared" si="35"/>
        <v>-</v>
      </c>
      <c r="O13" s="774" t="str">
        <f t="shared" si="36"/>
        <v>-</v>
      </c>
      <c r="P13" s="774" t="str">
        <f t="shared" si="37"/>
        <v>-</v>
      </c>
      <c r="Q13" s="774" t="str">
        <f t="shared" si="38"/>
        <v>-</v>
      </c>
      <c r="R13" s="774" t="str">
        <f t="shared" si="39"/>
        <v>-</v>
      </c>
      <c r="S13" s="280" t="str">
        <f t="shared" si="40"/>
        <v>-</v>
      </c>
      <c r="T13" s="522" t="str">
        <f t="shared" si="30"/>
        <v>OK</v>
      </c>
      <c r="U13" s="402"/>
      <c r="W13" s="643"/>
      <c r="X13" s="208"/>
      <c r="Y13" s="316"/>
      <c r="Z13" s="410"/>
      <c r="AA13" s="411"/>
      <c r="AB13" s="209"/>
      <c r="AC13" s="316"/>
      <c r="AD13" s="410"/>
      <c r="AE13" s="411"/>
      <c r="AF13" s="209"/>
      <c r="AG13" s="316"/>
      <c r="AH13" s="410"/>
      <c r="AI13" s="411"/>
      <c r="AJ13" s="591" t="str">
        <f>IF(AND(X13="",AB13="",AF13=""),"-",X13+AB13+AF13)</f>
        <v>-</v>
      </c>
      <c r="AK13" s="592" t="str">
        <f>IF(AND(Y13="",AC13="",AG13=""),"-",Y13+AC13+AG13)</f>
        <v>-</v>
      </c>
      <c r="AL13" s="593" t="str">
        <f>IF(AND(X13="",AB13="",AF13="",Y13="",AC13="",AG13=""),"-",SUM(X13:AG13))</f>
        <v>-</v>
      </c>
      <c r="AM13" s="594" t="str">
        <f>IF(OR(AL13=0,AL13="-"),"-",AL13/CD_TOTAL_HOURS)</f>
        <v>-</v>
      </c>
      <c r="AN13" s="221"/>
      <c r="AO13" s="886" t="str">
        <f t="shared" si="7"/>
        <v>OK</v>
      </c>
      <c r="AQ13" s="263"/>
      <c r="AR13" s="208"/>
      <c r="AS13" s="316"/>
      <c r="AT13" s="410"/>
      <c r="AU13" s="411"/>
      <c r="AV13" s="209"/>
      <c r="AW13" s="316"/>
      <c r="AX13" s="410"/>
      <c r="AY13" s="411"/>
      <c r="AZ13" s="209"/>
      <c r="BA13" s="316"/>
      <c r="BB13" s="410"/>
      <c r="BC13" s="411"/>
      <c r="BD13" s="591" t="str">
        <f t="shared" si="44"/>
        <v>-</v>
      </c>
      <c r="BE13" s="592" t="str">
        <f t="shared" si="45"/>
        <v>-</v>
      </c>
      <c r="BF13" s="593" t="str">
        <f t="shared" si="46"/>
        <v>-</v>
      </c>
      <c r="BG13" s="594" t="str">
        <f>IF(OR(BF13=0,BF13="-"),"-",BF13/BD_TOTAL_HOURS)</f>
        <v>-</v>
      </c>
      <c r="BH13" s="221"/>
      <c r="BI13" s="574" t="str">
        <f t="shared" si="31"/>
        <v>OK</v>
      </c>
      <c r="BK13" s="263"/>
      <c r="BL13" s="208"/>
      <c r="BM13" s="316"/>
      <c r="BN13" s="410"/>
      <c r="BO13" s="411"/>
      <c r="BP13" s="209"/>
      <c r="BQ13" s="316"/>
      <c r="BR13" s="410"/>
      <c r="BS13" s="411"/>
      <c r="BT13" s="209"/>
      <c r="BU13" s="316"/>
      <c r="BV13" s="410"/>
      <c r="BW13" s="411"/>
      <c r="BX13" s="591" t="str">
        <f t="shared" si="47"/>
        <v>-</v>
      </c>
      <c r="BY13" s="592" t="str">
        <f t="shared" si="48"/>
        <v>-</v>
      </c>
      <c r="BZ13" s="593" t="str">
        <f t="shared" si="49"/>
        <v>-</v>
      </c>
      <c r="CA13" s="594" t="str">
        <f>IF(OR(BZ13=0,BZ13="-"),"-",BZ13/DD_TOTAL_HOURS)</f>
        <v>-</v>
      </c>
      <c r="CB13" s="221"/>
      <c r="CC13" s="574" t="str">
        <f>IF(AND(Type_1="Doc",OR(BM13&lt;&gt;"",BQ13&lt;&gt;"",BU13&lt;&gt;"")),"Remove Value Cln 65, 69, 73",IF(AND(Type_1="Doc",OR(BO13&lt;&gt;"",BS13&lt;&gt;"",BW13&lt;&gt;"")),"Remove Value Cln 67, 71, 75",IF(OR(AND(BL13&lt;&gt;"",BN13=""),AND(BP13&lt;&gt;"",BR13=""),AND(BT13&lt;&gt;"",BV13="")),"Missing Eng Function",IF(OR(AND(BM13&lt;&gt;"",BO13=""),AND(BQ13&lt;&gt;"",BS13=""),AND(BU13&lt;&gt;"",BW13="")),"Missing Design Function","OK"))))</f>
        <v>OK</v>
      </c>
      <c r="CE13" s="443"/>
      <c r="CF13" s="429"/>
      <c r="CH13" s="430"/>
      <c r="CI13" s="431"/>
      <c r="CJ13" s="429"/>
      <c r="CL13" s="430"/>
      <c r="CM13" s="431"/>
      <c r="CN13" s="429"/>
      <c r="CP13" s="430"/>
      <c r="CQ13" s="431"/>
      <c r="CR13" s="600"/>
      <c r="CS13" s="601"/>
      <c r="CT13" s="602"/>
      <c r="CU13" s="610"/>
      <c r="CV13" s="221"/>
      <c r="CW13" s="574" t="str">
        <f t="shared" si="10"/>
        <v>OK</v>
      </c>
      <c r="CY13" s="465"/>
      <c r="CZ13" s="429"/>
      <c r="DB13" s="430"/>
      <c r="DC13" s="431"/>
      <c r="DD13" s="429"/>
      <c r="DF13" s="430"/>
      <c r="DG13" s="431"/>
      <c r="DH13" s="429"/>
      <c r="DJ13" s="430"/>
      <c r="DK13" s="431"/>
      <c r="DL13" s="600"/>
      <c r="DM13" s="601"/>
      <c r="DN13" s="602"/>
      <c r="DO13" s="610"/>
      <c r="DP13" s="221"/>
      <c r="DQ13" s="574" t="str">
        <f t="shared" si="11"/>
        <v>OK</v>
      </c>
      <c r="DS13" s="465"/>
      <c r="DT13" s="429"/>
      <c r="DU13" s="431"/>
      <c r="DW13" s="431"/>
      <c r="DY13" s="431"/>
      <c r="EA13" s="430"/>
      <c r="EB13" s="600"/>
      <c r="EC13" s="602"/>
      <c r="ED13" s="610"/>
      <c r="EE13" s="221"/>
      <c r="EF13" s="574" t="str">
        <f t="shared" si="12"/>
        <v>-</v>
      </c>
      <c r="EH13" s="82"/>
      <c r="EI13" s="34"/>
      <c r="EJ13" s="11"/>
      <c r="EK13" s="61" t="s">
        <v>183</v>
      </c>
      <c r="EN13" s="97" t="str">
        <f t="shared" si="13"/>
        <v>-</v>
      </c>
      <c r="EO13" s="91" t="str">
        <f t="shared" si="14"/>
        <v>-</v>
      </c>
      <c r="EP13" s="92"/>
      <c r="EQ13" s="85"/>
      <c r="ER13" s="89" t="str">
        <f t="shared" si="15"/>
        <v>-</v>
      </c>
      <c r="ES13" s="84"/>
      <c r="ET13" s="85"/>
      <c r="EU13" s="89" t="str">
        <f t="shared" si="16"/>
        <v>-</v>
      </c>
      <c r="EV13" s="90" t="str">
        <f t="shared" si="17"/>
        <v>-</v>
      </c>
      <c r="EY13" s="97" t="e">
        <f>#REF!</f>
        <v>#REF!</v>
      </c>
      <c r="EZ13" s="91" t="e">
        <f>#REF!</f>
        <v>#REF!</v>
      </c>
      <c r="FA13" s="92"/>
      <c r="FB13" s="85"/>
      <c r="FC13" s="89" t="e">
        <f t="shared" si="18"/>
        <v>#REF!</v>
      </c>
      <c r="FD13" s="84"/>
      <c r="FE13" s="85"/>
      <c r="FF13" s="89" t="e">
        <f t="shared" si="19"/>
        <v>#REF!</v>
      </c>
      <c r="FG13" s="90" t="e">
        <f t="shared" si="20"/>
        <v>#REF!</v>
      </c>
      <c r="FJ13" s="97" t="e">
        <f>#REF!</f>
        <v>#REF!</v>
      </c>
      <c r="FK13" s="91" t="e">
        <f>#REF!</f>
        <v>#REF!</v>
      </c>
      <c r="FL13" s="92"/>
      <c r="FM13" s="85"/>
      <c r="FN13" s="89" t="e">
        <f t="shared" si="21"/>
        <v>#REF!</v>
      </c>
      <c r="FO13" s="84"/>
      <c r="FP13" s="85"/>
      <c r="FQ13" s="89" t="e">
        <f t="shared" si="22"/>
        <v>#REF!</v>
      </c>
      <c r="FR13" s="90" t="e">
        <f t="shared" si="23"/>
        <v>#REF!</v>
      </c>
      <c r="FU13" s="97" t="e">
        <f>#REF!</f>
        <v>#REF!</v>
      </c>
      <c r="FV13" s="92"/>
      <c r="FW13" s="85"/>
      <c r="FX13" s="89" t="e">
        <f t="shared" si="24"/>
        <v>#REF!</v>
      </c>
      <c r="GA13" s="97" t="e">
        <f>#REF!</f>
        <v>#REF!</v>
      </c>
      <c r="GB13" s="91" t="e">
        <f>#REF!</f>
        <v>#REF!</v>
      </c>
      <c r="GC13" s="92"/>
      <c r="GD13" s="85"/>
      <c r="GE13" s="89" t="e">
        <f t="shared" si="25"/>
        <v>#REF!</v>
      </c>
      <c r="GF13" s="84"/>
      <c r="GG13" s="85"/>
      <c r="GH13" s="89" t="e">
        <f t="shared" si="26"/>
        <v>#REF!</v>
      </c>
      <c r="GI13" s="90" t="e">
        <f t="shared" si="27"/>
        <v>#REF!</v>
      </c>
      <c r="GK13" s="20" t="str">
        <f t="shared" si="28"/>
        <v/>
      </c>
      <c r="GL13" s="21"/>
      <c r="GN13" s="826" t="str">
        <f t="shared" ca="1" si="33"/>
        <v/>
      </c>
      <c r="GO13" s="827"/>
    </row>
    <row r="14" spans="1:197" ht="24" customHeight="1" outlineLevel="2" x14ac:dyDescent="0.2">
      <c r="A14" s="187">
        <f t="shared" ca="1" si="34"/>
        <v>5</v>
      </c>
      <c r="B14" s="747" t="str">
        <f t="shared" ca="1" si="29"/>
        <v/>
      </c>
      <c r="C14" s="748"/>
      <c r="D14" s="749"/>
      <c r="E14" s="103"/>
      <c r="F14" s="108"/>
      <c r="G14" s="105" t="s">
        <v>857</v>
      </c>
      <c r="H14" s="128" t="s">
        <v>53</v>
      </c>
      <c r="I14" s="105"/>
      <c r="J14" s="121" t="s">
        <v>26</v>
      </c>
      <c r="K14" s="122" t="s">
        <v>53</v>
      </c>
      <c r="L14" s="367" t="s">
        <v>50</v>
      </c>
      <c r="M14" s="589">
        <f t="shared" si="5"/>
        <v>0</v>
      </c>
      <c r="N14" s="773" t="str">
        <f t="shared" si="35"/>
        <v>-</v>
      </c>
      <c r="O14" s="774" t="str">
        <f t="shared" si="36"/>
        <v>-</v>
      </c>
      <c r="P14" s="774" t="str">
        <f t="shared" si="37"/>
        <v>-</v>
      </c>
      <c r="Q14" s="774" t="str">
        <f t="shared" si="38"/>
        <v>-</v>
      </c>
      <c r="R14" s="774" t="str">
        <f t="shared" si="39"/>
        <v>-</v>
      </c>
      <c r="S14" s="280" t="str">
        <f t="shared" si="40"/>
        <v>-</v>
      </c>
      <c r="T14" s="522" t="str">
        <f t="shared" si="30"/>
        <v>OK</v>
      </c>
      <c r="U14" s="402"/>
      <c r="W14" s="643"/>
      <c r="X14" s="208"/>
      <c r="Y14" s="316"/>
      <c r="Z14" s="410"/>
      <c r="AA14" s="411"/>
      <c r="AB14" s="209"/>
      <c r="AC14" s="316"/>
      <c r="AD14" s="410"/>
      <c r="AE14" s="411"/>
      <c r="AF14" s="209"/>
      <c r="AG14" s="316"/>
      <c r="AH14" s="410"/>
      <c r="AI14" s="411"/>
      <c r="AJ14" s="591" t="str">
        <f t="shared" si="41"/>
        <v>-</v>
      </c>
      <c r="AK14" s="592" t="str">
        <f t="shared" si="42"/>
        <v>-</v>
      </c>
      <c r="AL14" s="593" t="str">
        <f t="shared" si="43"/>
        <v>-</v>
      </c>
      <c r="AM14" s="594" t="str">
        <f t="shared" si="6"/>
        <v>-</v>
      </c>
      <c r="AN14" s="221"/>
      <c r="AO14" s="886" t="str">
        <f t="shared" si="7"/>
        <v>OK</v>
      </c>
      <c r="AQ14" s="263"/>
      <c r="AR14" s="208"/>
      <c r="AS14" s="316"/>
      <c r="AT14" s="410"/>
      <c r="AU14" s="411"/>
      <c r="AV14" s="209"/>
      <c r="AW14" s="316"/>
      <c r="AX14" s="410"/>
      <c r="AY14" s="411"/>
      <c r="AZ14" s="209"/>
      <c r="BA14" s="316"/>
      <c r="BB14" s="410"/>
      <c r="BC14" s="411"/>
      <c r="BD14" s="591" t="str">
        <f t="shared" si="44"/>
        <v>-</v>
      </c>
      <c r="BE14" s="592" t="str">
        <f t="shared" si="45"/>
        <v>-</v>
      </c>
      <c r="BF14" s="593" t="str">
        <f t="shared" si="46"/>
        <v>-</v>
      </c>
      <c r="BG14" s="594" t="str">
        <f t="shared" si="8"/>
        <v>-</v>
      </c>
      <c r="BH14" s="221"/>
      <c r="BI14" s="574" t="str">
        <f t="shared" si="31"/>
        <v>OK</v>
      </c>
      <c r="BK14" s="263"/>
      <c r="BL14" s="208"/>
      <c r="BM14" s="316"/>
      <c r="BN14" s="410"/>
      <c r="BO14" s="411"/>
      <c r="BP14" s="209"/>
      <c r="BQ14" s="316"/>
      <c r="BR14" s="410"/>
      <c r="BS14" s="411"/>
      <c r="BT14" s="209"/>
      <c r="BU14" s="316"/>
      <c r="BV14" s="410"/>
      <c r="BW14" s="411"/>
      <c r="BX14" s="591" t="str">
        <f t="shared" si="47"/>
        <v>-</v>
      </c>
      <c r="BY14" s="592" t="str">
        <f t="shared" si="48"/>
        <v>-</v>
      </c>
      <c r="BZ14" s="593" t="str">
        <f t="shared" si="49"/>
        <v>-</v>
      </c>
      <c r="CA14" s="594" t="str">
        <f t="shared" si="9"/>
        <v>-</v>
      </c>
      <c r="CB14" s="221"/>
      <c r="CC14" s="574" t="str">
        <f t="shared" si="32"/>
        <v>OK</v>
      </c>
      <c r="CE14" s="443"/>
      <c r="CF14" s="429"/>
      <c r="CH14" s="430"/>
      <c r="CI14" s="431"/>
      <c r="CJ14" s="429"/>
      <c r="CL14" s="430"/>
      <c r="CM14" s="431"/>
      <c r="CN14" s="429"/>
      <c r="CP14" s="430"/>
      <c r="CQ14" s="431"/>
      <c r="CR14" s="600"/>
      <c r="CS14" s="601"/>
      <c r="CT14" s="602"/>
      <c r="CU14" s="610"/>
      <c r="CV14" s="221"/>
      <c r="CW14" s="574" t="str">
        <f t="shared" si="10"/>
        <v>OK</v>
      </c>
      <c r="CY14" s="465"/>
      <c r="CZ14" s="429"/>
      <c r="DB14" s="430"/>
      <c r="DC14" s="431"/>
      <c r="DD14" s="429"/>
      <c r="DF14" s="430"/>
      <c r="DG14" s="431"/>
      <c r="DH14" s="429"/>
      <c r="DJ14" s="430"/>
      <c r="DK14" s="431"/>
      <c r="DL14" s="600"/>
      <c r="DM14" s="601"/>
      <c r="DN14" s="602"/>
      <c r="DO14" s="610"/>
      <c r="DP14" s="221"/>
      <c r="DQ14" s="574" t="str">
        <f t="shared" si="11"/>
        <v>OK</v>
      </c>
      <c r="DS14" s="465"/>
      <c r="DT14" s="429"/>
      <c r="DU14" s="431"/>
      <c r="DW14" s="431"/>
      <c r="DY14" s="431"/>
      <c r="EA14" s="430"/>
      <c r="EB14" s="600"/>
      <c r="EC14" s="602"/>
      <c r="ED14" s="610"/>
      <c r="EE14" s="221"/>
      <c r="EF14" s="574" t="str">
        <f t="shared" si="12"/>
        <v>-</v>
      </c>
      <c r="EH14" s="82"/>
      <c r="EI14" s="34"/>
      <c r="EJ14" s="11"/>
      <c r="EK14" s="61" t="s">
        <v>183</v>
      </c>
      <c r="EN14" s="97" t="str">
        <f t="shared" si="13"/>
        <v>-</v>
      </c>
      <c r="EO14" s="91" t="str">
        <f t="shared" si="14"/>
        <v>-</v>
      </c>
      <c r="EP14" s="92"/>
      <c r="EQ14" s="85"/>
      <c r="ER14" s="89" t="str">
        <f t="shared" si="15"/>
        <v>-</v>
      </c>
      <c r="ES14" s="84"/>
      <c r="ET14" s="85"/>
      <c r="EU14" s="89" t="str">
        <f t="shared" si="16"/>
        <v>-</v>
      </c>
      <c r="EV14" s="90" t="str">
        <f t="shared" si="17"/>
        <v>-</v>
      </c>
      <c r="EY14" s="97" t="e">
        <f>#REF!</f>
        <v>#REF!</v>
      </c>
      <c r="EZ14" s="91" t="e">
        <f>#REF!</f>
        <v>#REF!</v>
      </c>
      <c r="FA14" s="92"/>
      <c r="FB14" s="85"/>
      <c r="FC14" s="89" t="e">
        <f t="shared" si="18"/>
        <v>#REF!</v>
      </c>
      <c r="FD14" s="84"/>
      <c r="FE14" s="85"/>
      <c r="FF14" s="89" t="e">
        <f t="shared" si="19"/>
        <v>#REF!</v>
      </c>
      <c r="FG14" s="90" t="e">
        <f t="shared" si="20"/>
        <v>#REF!</v>
      </c>
      <c r="FJ14" s="97" t="e">
        <f>#REF!</f>
        <v>#REF!</v>
      </c>
      <c r="FK14" s="91" t="e">
        <f>#REF!</f>
        <v>#REF!</v>
      </c>
      <c r="FL14" s="92"/>
      <c r="FM14" s="85"/>
      <c r="FN14" s="89" t="e">
        <f t="shared" si="21"/>
        <v>#REF!</v>
      </c>
      <c r="FO14" s="84"/>
      <c r="FP14" s="85"/>
      <c r="FQ14" s="89" t="e">
        <f t="shared" si="22"/>
        <v>#REF!</v>
      </c>
      <c r="FR14" s="90" t="e">
        <f t="shared" si="23"/>
        <v>#REF!</v>
      </c>
      <c r="FU14" s="97" t="e">
        <f>#REF!</f>
        <v>#REF!</v>
      </c>
      <c r="FV14" s="92"/>
      <c r="FW14" s="85"/>
      <c r="FX14" s="89" t="e">
        <f t="shared" si="24"/>
        <v>#REF!</v>
      </c>
      <c r="GA14" s="97" t="e">
        <f>#REF!</f>
        <v>#REF!</v>
      </c>
      <c r="GB14" s="91" t="e">
        <f>#REF!</f>
        <v>#REF!</v>
      </c>
      <c r="GC14" s="92"/>
      <c r="GD14" s="85"/>
      <c r="GE14" s="89" t="e">
        <f t="shared" si="25"/>
        <v>#REF!</v>
      </c>
      <c r="GF14" s="84"/>
      <c r="GG14" s="85"/>
      <c r="GH14" s="89" t="e">
        <f t="shared" si="26"/>
        <v>#REF!</v>
      </c>
      <c r="GI14" s="90" t="e">
        <f t="shared" si="27"/>
        <v>#REF!</v>
      </c>
      <c r="GK14" s="20" t="str">
        <f t="shared" si="28"/>
        <v/>
      </c>
      <c r="GL14" s="21"/>
      <c r="GN14" s="826" t="str">
        <f t="shared" ca="1" si="33"/>
        <v/>
      </c>
      <c r="GO14" s="827"/>
    </row>
    <row r="15" spans="1:197" ht="24" customHeight="1" outlineLevel="2" x14ac:dyDescent="0.2">
      <c r="A15" s="187">
        <f t="shared" ca="1" si="34"/>
        <v>6</v>
      </c>
      <c r="B15" s="747" t="str">
        <f t="shared" ca="1" si="29"/>
        <v/>
      </c>
      <c r="C15" s="748"/>
      <c r="D15" s="749"/>
      <c r="E15" s="103"/>
      <c r="F15" s="108"/>
      <c r="G15" s="105" t="s">
        <v>857</v>
      </c>
      <c r="H15" s="128" t="s">
        <v>53</v>
      </c>
      <c r="I15" s="105"/>
      <c r="J15" s="121" t="s">
        <v>26</v>
      </c>
      <c r="K15" s="122" t="s">
        <v>53</v>
      </c>
      <c r="L15" s="367" t="s">
        <v>50</v>
      </c>
      <c r="M15" s="589">
        <f t="shared" si="5"/>
        <v>0</v>
      </c>
      <c r="N15" s="773" t="str">
        <f t="shared" si="35"/>
        <v>-</v>
      </c>
      <c r="O15" s="774" t="str">
        <f t="shared" si="36"/>
        <v>-</v>
      </c>
      <c r="P15" s="774" t="str">
        <f t="shared" si="37"/>
        <v>-</v>
      </c>
      <c r="Q15" s="774" t="str">
        <f t="shared" si="38"/>
        <v>-</v>
      </c>
      <c r="R15" s="774" t="str">
        <f t="shared" si="39"/>
        <v>-</v>
      </c>
      <c r="S15" s="280" t="str">
        <f t="shared" si="40"/>
        <v>-</v>
      </c>
      <c r="T15" s="522" t="str">
        <f t="shared" si="30"/>
        <v>OK</v>
      </c>
      <c r="U15" s="402"/>
      <c r="W15" s="643"/>
      <c r="X15" s="208"/>
      <c r="Y15" s="316"/>
      <c r="Z15" s="410"/>
      <c r="AA15" s="411"/>
      <c r="AB15" s="209"/>
      <c r="AC15" s="316"/>
      <c r="AD15" s="410"/>
      <c r="AE15" s="411"/>
      <c r="AF15" s="209"/>
      <c r="AG15" s="316"/>
      <c r="AH15" s="410"/>
      <c r="AI15" s="411"/>
      <c r="AJ15" s="591" t="str">
        <f>IF(AND(X15="",AB15="",AF15=""),"-",X15+AB15+AF15)</f>
        <v>-</v>
      </c>
      <c r="AK15" s="592" t="str">
        <f>IF(AND(Y15="",AC15="",AG15=""),"-",Y15+AC15+AG15)</f>
        <v>-</v>
      </c>
      <c r="AL15" s="593" t="str">
        <f>IF(AND(X15="",AB15="",AF15="",Y15="",AC15="",AG15=""),"-",SUM(X15:AG15))</f>
        <v>-</v>
      </c>
      <c r="AM15" s="594" t="str">
        <f>IF(OR(AL15=0,AL15="-"),"-",AL15/CD_TOTAL_HOURS)</f>
        <v>-</v>
      </c>
      <c r="AN15" s="221"/>
      <c r="AO15" s="886" t="str">
        <f t="shared" si="7"/>
        <v>OK</v>
      </c>
      <c r="AQ15" s="263"/>
      <c r="AR15" s="208"/>
      <c r="AS15" s="316"/>
      <c r="AT15" s="410"/>
      <c r="AU15" s="411"/>
      <c r="AV15" s="209"/>
      <c r="AW15" s="316"/>
      <c r="AX15" s="410"/>
      <c r="AY15" s="411"/>
      <c r="AZ15" s="209"/>
      <c r="BA15" s="316"/>
      <c r="BB15" s="410"/>
      <c r="BC15" s="411"/>
      <c r="BD15" s="591" t="str">
        <f t="shared" si="44"/>
        <v>-</v>
      </c>
      <c r="BE15" s="592" t="str">
        <f t="shared" si="45"/>
        <v>-</v>
      </c>
      <c r="BF15" s="593" t="str">
        <f t="shared" si="46"/>
        <v>-</v>
      </c>
      <c r="BG15" s="594" t="str">
        <f>IF(OR(BF15=0,BF15="-"),"-",BF15/BD_TOTAL_HOURS)</f>
        <v>-</v>
      </c>
      <c r="BH15" s="221"/>
      <c r="BI15" s="574" t="str">
        <f t="shared" si="31"/>
        <v>OK</v>
      </c>
      <c r="BK15" s="263"/>
      <c r="BL15" s="208"/>
      <c r="BM15" s="316"/>
      <c r="BN15" s="410"/>
      <c r="BO15" s="411"/>
      <c r="BP15" s="209"/>
      <c r="BQ15" s="316"/>
      <c r="BR15" s="410"/>
      <c r="BS15" s="411"/>
      <c r="BT15" s="209"/>
      <c r="BU15" s="316"/>
      <c r="BV15" s="410"/>
      <c r="BW15" s="411"/>
      <c r="BX15" s="591" t="str">
        <f t="shared" si="47"/>
        <v>-</v>
      </c>
      <c r="BY15" s="592" t="str">
        <f t="shared" si="48"/>
        <v>-</v>
      </c>
      <c r="BZ15" s="593" t="str">
        <f t="shared" si="49"/>
        <v>-</v>
      </c>
      <c r="CA15" s="594" t="str">
        <f>IF(OR(BZ15=0,BZ15="-"),"-",BZ15/DD_TOTAL_HOURS)</f>
        <v>-</v>
      </c>
      <c r="CB15" s="221"/>
      <c r="CC15" s="574" t="str">
        <f>IF(AND(Type_1="Doc",OR(BM15&lt;&gt;"",BQ15&lt;&gt;"",BU15&lt;&gt;"")),"Remove Value Cln 65, 69, 73",IF(AND(Type_1="Doc",OR(BO15&lt;&gt;"",BS15&lt;&gt;"",BW15&lt;&gt;"")),"Remove Value Cln 67, 71, 75",IF(OR(AND(BL15&lt;&gt;"",BN15=""),AND(BP15&lt;&gt;"",BR15=""),AND(BT15&lt;&gt;"",BV15="")),"Missing Eng Function",IF(OR(AND(BM15&lt;&gt;"",BO15=""),AND(BQ15&lt;&gt;"",BS15=""),AND(BU15&lt;&gt;"",BW15="")),"Missing Design Function","OK"))))</f>
        <v>OK</v>
      </c>
      <c r="CE15" s="443"/>
      <c r="CF15" s="429"/>
      <c r="CH15" s="430"/>
      <c r="CI15" s="431"/>
      <c r="CJ15" s="429"/>
      <c r="CL15" s="430"/>
      <c r="CM15" s="431"/>
      <c r="CN15" s="429"/>
      <c r="CP15" s="430"/>
      <c r="CQ15" s="431"/>
      <c r="CR15" s="600"/>
      <c r="CS15" s="601"/>
      <c r="CT15" s="602"/>
      <c r="CU15" s="610"/>
      <c r="CV15" s="221"/>
      <c r="CW15" s="574" t="str">
        <f t="shared" si="10"/>
        <v>OK</v>
      </c>
      <c r="CY15" s="465"/>
      <c r="CZ15" s="429"/>
      <c r="DB15" s="430"/>
      <c r="DC15" s="431"/>
      <c r="DD15" s="429"/>
      <c r="DF15" s="430"/>
      <c r="DG15" s="431"/>
      <c r="DH15" s="429"/>
      <c r="DJ15" s="430"/>
      <c r="DK15" s="431"/>
      <c r="DL15" s="600"/>
      <c r="DM15" s="601"/>
      <c r="DN15" s="602"/>
      <c r="DO15" s="610"/>
      <c r="DP15" s="221"/>
      <c r="DQ15" s="574" t="str">
        <f t="shared" si="11"/>
        <v>OK</v>
      </c>
      <c r="DS15" s="465"/>
      <c r="DT15" s="429"/>
      <c r="DU15" s="431"/>
      <c r="DW15" s="431"/>
      <c r="DY15" s="431"/>
      <c r="EA15" s="430"/>
      <c r="EB15" s="600"/>
      <c r="EC15" s="602"/>
      <c r="ED15" s="610"/>
      <c r="EE15" s="221"/>
      <c r="EF15" s="574" t="str">
        <f t="shared" si="12"/>
        <v>-</v>
      </c>
      <c r="EH15" s="82"/>
      <c r="EI15" s="34"/>
      <c r="EJ15" s="11"/>
      <c r="EK15" s="61" t="s">
        <v>183</v>
      </c>
      <c r="EN15" s="97" t="str">
        <f t="shared" si="13"/>
        <v>-</v>
      </c>
      <c r="EO15" s="91" t="str">
        <f t="shared" si="14"/>
        <v>-</v>
      </c>
      <c r="EP15" s="92"/>
      <c r="EQ15" s="85"/>
      <c r="ER15" s="89" t="str">
        <f t="shared" si="15"/>
        <v>-</v>
      </c>
      <c r="ES15" s="84"/>
      <c r="ET15" s="85"/>
      <c r="EU15" s="89" t="str">
        <f t="shared" si="16"/>
        <v>-</v>
      </c>
      <c r="EV15" s="90" t="str">
        <f t="shared" si="17"/>
        <v>-</v>
      </c>
      <c r="EY15" s="97" t="e">
        <f>#REF!</f>
        <v>#REF!</v>
      </c>
      <c r="EZ15" s="91" t="e">
        <f>#REF!</f>
        <v>#REF!</v>
      </c>
      <c r="FA15" s="92"/>
      <c r="FB15" s="85"/>
      <c r="FC15" s="89" t="e">
        <f t="shared" si="18"/>
        <v>#REF!</v>
      </c>
      <c r="FD15" s="84"/>
      <c r="FE15" s="85"/>
      <c r="FF15" s="89" t="e">
        <f t="shared" si="19"/>
        <v>#REF!</v>
      </c>
      <c r="FG15" s="90" t="e">
        <f t="shared" si="20"/>
        <v>#REF!</v>
      </c>
      <c r="FJ15" s="97" t="e">
        <f>#REF!</f>
        <v>#REF!</v>
      </c>
      <c r="FK15" s="91" t="e">
        <f>#REF!</f>
        <v>#REF!</v>
      </c>
      <c r="FL15" s="92"/>
      <c r="FM15" s="85"/>
      <c r="FN15" s="89" t="e">
        <f t="shared" si="21"/>
        <v>#REF!</v>
      </c>
      <c r="FO15" s="84"/>
      <c r="FP15" s="85"/>
      <c r="FQ15" s="89" t="e">
        <f t="shared" si="22"/>
        <v>#REF!</v>
      </c>
      <c r="FR15" s="90" t="e">
        <f t="shared" si="23"/>
        <v>#REF!</v>
      </c>
      <c r="FU15" s="97" t="e">
        <f>#REF!</f>
        <v>#REF!</v>
      </c>
      <c r="FV15" s="92"/>
      <c r="FW15" s="85"/>
      <c r="FX15" s="89" t="e">
        <f t="shared" si="24"/>
        <v>#REF!</v>
      </c>
      <c r="GA15" s="97" t="e">
        <f>#REF!</f>
        <v>#REF!</v>
      </c>
      <c r="GB15" s="91" t="e">
        <f>#REF!</f>
        <v>#REF!</v>
      </c>
      <c r="GC15" s="92"/>
      <c r="GD15" s="85"/>
      <c r="GE15" s="89" t="e">
        <f t="shared" si="25"/>
        <v>#REF!</v>
      </c>
      <c r="GF15" s="84"/>
      <c r="GG15" s="85"/>
      <c r="GH15" s="89" t="e">
        <f t="shared" si="26"/>
        <v>#REF!</v>
      </c>
      <c r="GI15" s="90" t="e">
        <f t="shared" si="27"/>
        <v>#REF!</v>
      </c>
      <c r="GK15" s="20" t="str">
        <f t="shared" si="28"/>
        <v/>
      </c>
      <c r="GL15" s="21"/>
      <c r="GN15" s="826" t="str">
        <f t="shared" ca="1" si="33"/>
        <v/>
      </c>
      <c r="GO15" s="827"/>
    </row>
    <row r="16" spans="1:197" ht="24" customHeight="1" outlineLevel="2" x14ac:dyDescent="0.2">
      <c r="A16" s="187">
        <f t="shared" ca="1" si="34"/>
        <v>7</v>
      </c>
      <c r="B16" s="747" t="str">
        <f t="shared" ca="1" si="29"/>
        <v/>
      </c>
      <c r="C16" s="748"/>
      <c r="D16" s="749"/>
      <c r="E16" s="103"/>
      <c r="F16" s="108"/>
      <c r="G16" s="105" t="s">
        <v>859</v>
      </c>
      <c r="H16" s="128" t="s">
        <v>53</v>
      </c>
      <c r="I16" s="105"/>
      <c r="J16" s="121" t="s">
        <v>26</v>
      </c>
      <c r="K16" s="122" t="s">
        <v>53</v>
      </c>
      <c r="L16" s="367" t="s">
        <v>50</v>
      </c>
      <c r="M16" s="589">
        <f t="shared" si="5"/>
        <v>1</v>
      </c>
      <c r="N16" s="773" t="str">
        <f t="shared" si="35"/>
        <v>-</v>
      </c>
      <c r="O16" s="774" t="str">
        <f t="shared" si="36"/>
        <v>-</v>
      </c>
      <c r="P16" s="774">
        <f t="shared" si="37"/>
        <v>1</v>
      </c>
      <c r="Q16" s="774" t="str">
        <f t="shared" si="38"/>
        <v>-</v>
      </c>
      <c r="R16" s="774" t="str">
        <f t="shared" si="39"/>
        <v>-</v>
      </c>
      <c r="S16" s="280" t="str">
        <f t="shared" si="40"/>
        <v>-</v>
      </c>
      <c r="T16" s="522" t="str">
        <f t="shared" si="30"/>
        <v>OK</v>
      </c>
      <c r="U16" s="402"/>
      <c r="W16" s="643"/>
      <c r="X16" s="208"/>
      <c r="Y16" s="316"/>
      <c r="Z16" s="410"/>
      <c r="AA16" s="411"/>
      <c r="AB16" s="209"/>
      <c r="AC16" s="316"/>
      <c r="AD16" s="410"/>
      <c r="AE16" s="411"/>
      <c r="AF16" s="209"/>
      <c r="AG16" s="316"/>
      <c r="AH16" s="410"/>
      <c r="AI16" s="411"/>
      <c r="AJ16" s="591" t="str">
        <f t="shared" si="41"/>
        <v>-</v>
      </c>
      <c r="AK16" s="592" t="str">
        <f t="shared" si="42"/>
        <v>-</v>
      </c>
      <c r="AL16" s="593" t="str">
        <f t="shared" si="43"/>
        <v>-</v>
      </c>
      <c r="AM16" s="594" t="str">
        <f t="shared" si="6"/>
        <v>-</v>
      </c>
      <c r="AN16" s="221"/>
      <c r="AO16" s="574" t="str">
        <f t="shared" ref="AO16:AO19" si="50">IF(AND(Type_1="Doc",OR(Y16&lt;&gt;"",AC16&lt;&gt;"",AG16&lt;&gt;"")),"Remove Value Cln 25, 29, 33",IF(AND(Type_1="Doc",OR(AA16&lt;&gt;"",AE16&lt;&gt;"",AI16&lt;&gt;"")),"Remove Value Cln 27, 31, 35",IF(OR(AND(X16&lt;&gt;"",Z16=""),AND(AB16&lt;&gt;"",AD16=""),AND(AF16&lt;&gt;"",AH16="")),"Missing Eng Function",IF(OR(AND(Y16&lt;&gt;"",AA16=""),AND(AC16&lt;&gt;"",AE16=""),AND(AG16&lt;&gt;"",AI16="")),"Missing Design Function","OK"))))</f>
        <v>OK</v>
      </c>
      <c r="AQ16" s="263"/>
      <c r="AR16" s="208"/>
      <c r="AS16" s="316"/>
      <c r="AT16" s="410"/>
      <c r="AU16" s="411"/>
      <c r="AV16" s="209"/>
      <c r="AW16" s="316"/>
      <c r="AX16" s="410"/>
      <c r="AY16" s="411"/>
      <c r="AZ16" s="209"/>
      <c r="BA16" s="316"/>
      <c r="BB16" s="410"/>
      <c r="BC16" s="411"/>
      <c r="BD16" s="591" t="str">
        <f t="shared" si="44"/>
        <v>-</v>
      </c>
      <c r="BE16" s="592" t="str">
        <f t="shared" si="45"/>
        <v>-</v>
      </c>
      <c r="BF16" s="593" t="str">
        <f t="shared" si="46"/>
        <v>-</v>
      </c>
      <c r="BG16" s="594" t="str">
        <f t="shared" si="8"/>
        <v>-</v>
      </c>
      <c r="BH16" s="221"/>
      <c r="BI16" s="574" t="str">
        <f t="shared" si="31"/>
        <v>OK</v>
      </c>
      <c r="BK16" s="263">
        <v>1</v>
      </c>
      <c r="BL16" s="208">
        <v>2</v>
      </c>
      <c r="BM16" s="316"/>
      <c r="BN16" s="410" t="s">
        <v>849</v>
      </c>
      <c r="BO16" s="411" t="s">
        <v>400</v>
      </c>
      <c r="BP16" s="209"/>
      <c r="BQ16" s="316"/>
      <c r="BR16" s="410"/>
      <c r="BS16" s="411"/>
      <c r="BT16" s="209"/>
      <c r="BU16" s="316"/>
      <c r="BV16" s="410"/>
      <c r="BW16" s="411"/>
      <c r="BX16" s="591">
        <f t="shared" si="47"/>
        <v>2</v>
      </c>
      <c r="BY16" s="592" t="str">
        <f t="shared" si="48"/>
        <v>-</v>
      </c>
      <c r="BZ16" s="593">
        <f t="shared" si="49"/>
        <v>2</v>
      </c>
      <c r="CA16" s="594">
        <f t="shared" si="9"/>
        <v>5.1020408163265302E-3</v>
      </c>
      <c r="CB16" s="221"/>
      <c r="CC16" s="574" t="str">
        <f t="shared" si="32"/>
        <v>OK</v>
      </c>
      <c r="CE16" s="443"/>
      <c r="CF16" s="429"/>
      <c r="CH16" s="430"/>
      <c r="CI16" s="431"/>
      <c r="CJ16" s="429"/>
      <c r="CL16" s="430"/>
      <c r="CM16" s="431"/>
      <c r="CN16" s="429"/>
      <c r="CP16" s="430"/>
      <c r="CQ16" s="431"/>
      <c r="CR16" s="600"/>
      <c r="CS16" s="601"/>
      <c r="CT16" s="602"/>
      <c r="CU16" s="610"/>
      <c r="CV16" s="221"/>
      <c r="CW16" s="574" t="str">
        <f t="shared" si="10"/>
        <v>OK</v>
      </c>
      <c r="CY16" s="465"/>
      <c r="CZ16" s="429"/>
      <c r="DB16" s="430"/>
      <c r="DC16" s="431"/>
      <c r="DD16" s="429"/>
      <c r="DF16" s="430"/>
      <c r="DG16" s="431"/>
      <c r="DH16" s="429"/>
      <c r="DJ16" s="430"/>
      <c r="DK16" s="431"/>
      <c r="DL16" s="600"/>
      <c r="DM16" s="601"/>
      <c r="DN16" s="602"/>
      <c r="DO16" s="610"/>
      <c r="DP16" s="221"/>
      <c r="DQ16" s="574" t="str">
        <f t="shared" si="11"/>
        <v>OK</v>
      </c>
      <c r="DS16" s="465"/>
      <c r="DT16" s="429"/>
      <c r="DU16" s="431"/>
      <c r="DW16" s="431"/>
      <c r="DY16" s="431"/>
      <c r="EA16" s="430"/>
      <c r="EB16" s="600"/>
      <c r="EC16" s="602"/>
      <c r="ED16" s="610"/>
      <c r="EE16" s="221"/>
      <c r="EF16" s="574" t="str">
        <f t="shared" si="12"/>
        <v>-</v>
      </c>
      <c r="EH16" s="82"/>
      <c r="EI16" s="34"/>
      <c r="EJ16" s="11"/>
      <c r="EK16" s="61" t="s">
        <v>183</v>
      </c>
      <c r="EN16" s="97" t="str">
        <f t="shared" si="13"/>
        <v>-</v>
      </c>
      <c r="EO16" s="91" t="str">
        <f t="shared" si="14"/>
        <v>-</v>
      </c>
      <c r="EP16" s="92"/>
      <c r="EQ16" s="85"/>
      <c r="ER16" s="89" t="str">
        <f t="shared" si="15"/>
        <v>-</v>
      </c>
      <c r="ES16" s="84"/>
      <c r="ET16" s="85"/>
      <c r="EU16" s="89" t="str">
        <f t="shared" si="16"/>
        <v>-</v>
      </c>
      <c r="EV16" s="90" t="str">
        <f t="shared" si="17"/>
        <v>-</v>
      </c>
      <c r="EY16" s="97" t="e">
        <f>#REF!</f>
        <v>#REF!</v>
      </c>
      <c r="EZ16" s="91" t="e">
        <f>#REF!</f>
        <v>#REF!</v>
      </c>
      <c r="FA16" s="92"/>
      <c r="FB16" s="85"/>
      <c r="FC16" s="89" t="e">
        <f t="shared" si="18"/>
        <v>#REF!</v>
      </c>
      <c r="FD16" s="84"/>
      <c r="FE16" s="85"/>
      <c r="FF16" s="89" t="e">
        <f t="shared" si="19"/>
        <v>#REF!</v>
      </c>
      <c r="FG16" s="90" t="e">
        <f t="shared" si="20"/>
        <v>#REF!</v>
      </c>
      <c r="FJ16" s="97" t="e">
        <f>#REF!</f>
        <v>#REF!</v>
      </c>
      <c r="FK16" s="91" t="e">
        <f>#REF!</f>
        <v>#REF!</v>
      </c>
      <c r="FL16" s="92"/>
      <c r="FM16" s="85"/>
      <c r="FN16" s="89" t="e">
        <f t="shared" si="21"/>
        <v>#REF!</v>
      </c>
      <c r="FO16" s="84"/>
      <c r="FP16" s="85"/>
      <c r="FQ16" s="89" t="e">
        <f t="shared" si="22"/>
        <v>#REF!</v>
      </c>
      <c r="FR16" s="90" t="e">
        <f t="shared" si="23"/>
        <v>#REF!</v>
      </c>
      <c r="FU16" s="97" t="e">
        <f>#REF!</f>
        <v>#REF!</v>
      </c>
      <c r="FV16" s="92"/>
      <c r="FW16" s="85"/>
      <c r="FX16" s="89" t="e">
        <f t="shared" si="24"/>
        <v>#REF!</v>
      </c>
      <c r="GA16" s="97" t="e">
        <f>#REF!</f>
        <v>#REF!</v>
      </c>
      <c r="GB16" s="91" t="e">
        <f>#REF!</f>
        <v>#REF!</v>
      </c>
      <c r="GC16" s="92"/>
      <c r="GD16" s="85"/>
      <c r="GE16" s="89" t="e">
        <f t="shared" si="25"/>
        <v>#REF!</v>
      </c>
      <c r="GF16" s="84"/>
      <c r="GG16" s="85"/>
      <c r="GH16" s="89" t="e">
        <f t="shared" si="26"/>
        <v>#REF!</v>
      </c>
      <c r="GI16" s="90" t="e">
        <f t="shared" si="27"/>
        <v>#REF!</v>
      </c>
      <c r="GK16" s="20" t="str">
        <f t="shared" si="28"/>
        <v/>
      </c>
      <c r="GL16" s="21"/>
      <c r="GN16" s="826" t="str">
        <f t="shared" ca="1" si="33"/>
        <v/>
      </c>
      <c r="GO16" s="827"/>
    </row>
    <row r="17" spans="1:197" ht="24" customHeight="1" outlineLevel="2" x14ac:dyDescent="0.2">
      <c r="A17" s="187">
        <f t="shared" ca="1" si="34"/>
        <v>8</v>
      </c>
      <c r="B17" s="747" t="str">
        <f t="shared" ca="1" si="29"/>
        <v/>
      </c>
      <c r="C17" s="748"/>
      <c r="D17" s="749"/>
      <c r="E17" s="103"/>
      <c r="F17" s="108"/>
      <c r="G17" s="105" t="s">
        <v>859</v>
      </c>
      <c r="H17" s="128" t="s">
        <v>53</v>
      </c>
      <c r="I17" s="105"/>
      <c r="J17" s="121" t="s">
        <v>26</v>
      </c>
      <c r="K17" s="122" t="s">
        <v>53</v>
      </c>
      <c r="L17" s="367" t="s">
        <v>50</v>
      </c>
      <c r="M17" s="589">
        <f t="shared" si="5"/>
        <v>0</v>
      </c>
      <c r="N17" s="773" t="str">
        <f t="shared" si="35"/>
        <v>-</v>
      </c>
      <c r="O17" s="774" t="str">
        <f t="shared" si="36"/>
        <v>-</v>
      </c>
      <c r="P17" s="774" t="str">
        <f t="shared" si="37"/>
        <v>-</v>
      </c>
      <c r="Q17" s="774" t="str">
        <f t="shared" si="38"/>
        <v>-</v>
      </c>
      <c r="R17" s="774" t="str">
        <f t="shared" si="39"/>
        <v>-</v>
      </c>
      <c r="S17" s="280" t="str">
        <f t="shared" si="40"/>
        <v>-</v>
      </c>
      <c r="T17" s="522" t="str">
        <f t="shared" si="30"/>
        <v>OK</v>
      </c>
      <c r="U17" s="402"/>
      <c r="W17" s="643"/>
      <c r="X17" s="208"/>
      <c r="Y17" s="316"/>
      <c r="Z17" s="410"/>
      <c r="AA17" s="411"/>
      <c r="AB17" s="209"/>
      <c r="AC17" s="316"/>
      <c r="AD17" s="410"/>
      <c r="AE17" s="411"/>
      <c r="AF17" s="209"/>
      <c r="AG17" s="316"/>
      <c r="AH17" s="410"/>
      <c r="AI17" s="411"/>
      <c r="AJ17" s="591" t="str">
        <f t="shared" si="41"/>
        <v>-</v>
      </c>
      <c r="AK17" s="592" t="str">
        <f t="shared" si="42"/>
        <v>-</v>
      </c>
      <c r="AL17" s="593" t="str">
        <f t="shared" si="43"/>
        <v>-</v>
      </c>
      <c r="AM17" s="594" t="str">
        <f t="shared" si="6"/>
        <v>-</v>
      </c>
      <c r="AN17" s="221"/>
      <c r="AO17" s="574" t="str">
        <f t="shared" si="50"/>
        <v>OK</v>
      </c>
      <c r="AQ17" s="263"/>
      <c r="AR17" s="208"/>
      <c r="AS17" s="316"/>
      <c r="AT17" s="410"/>
      <c r="AU17" s="411"/>
      <c r="AV17" s="209"/>
      <c r="AW17" s="316"/>
      <c r="AX17" s="410"/>
      <c r="AY17" s="411"/>
      <c r="AZ17" s="209"/>
      <c r="BA17" s="316"/>
      <c r="BB17" s="410"/>
      <c r="BC17" s="411"/>
      <c r="BD17" s="591" t="str">
        <f t="shared" si="44"/>
        <v>-</v>
      </c>
      <c r="BE17" s="592" t="str">
        <f t="shared" si="45"/>
        <v>-</v>
      </c>
      <c r="BF17" s="593" t="str">
        <f t="shared" si="46"/>
        <v>-</v>
      </c>
      <c r="BG17" s="594" t="str">
        <f t="shared" si="8"/>
        <v>-</v>
      </c>
      <c r="BH17" s="221"/>
      <c r="BI17" s="574" t="str">
        <f t="shared" si="31"/>
        <v>OK</v>
      </c>
      <c r="BK17" s="263"/>
      <c r="BL17" s="208"/>
      <c r="BM17" s="316"/>
      <c r="BN17" s="410"/>
      <c r="BO17" s="411"/>
      <c r="BP17" s="209"/>
      <c r="BQ17" s="316"/>
      <c r="BR17" s="410"/>
      <c r="BS17" s="411"/>
      <c r="BT17" s="209"/>
      <c r="BU17" s="316"/>
      <c r="BV17" s="410"/>
      <c r="BW17" s="411"/>
      <c r="BX17" s="591" t="str">
        <f t="shared" si="47"/>
        <v>-</v>
      </c>
      <c r="BY17" s="592" t="str">
        <f t="shared" si="48"/>
        <v>-</v>
      </c>
      <c r="BZ17" s="593" t="str">
        <f t="shared" si="49"/>
        <v>-</v>
      </c>
      <c r="CA17" s="594" t="str">
        <f t="shared" si="9"/>
        <v>-</v>
      </c>
      <c r="CB17" s="221"/>
      <c r="CC17" s="574" t="str">
        <f t="shared" si="32"/>
        <v>OK</v>
      </c>
      <c r="CE17" s="443"/>
      <c r="CF17" s="429"/>
      <c r="CH17" s="430"/>
      <c r="CI17" s="431"/>
      <c r="CJ17" s="429"/>
      <c r="CL17" s="430"/>
      <c r="CM17" s="431"/>
      <c r="CN17" s="429"/>
      <c r="CP17" s="430"/>
      <c r="CQ17" s="431"/>
      <c r="CR17" s="600"/>
      <c r="CS17" s="601"/>
      <c r="CT17" s="602"/>
      <c r="CU17" s="610"/>
      <c r="CV17" s="221"/>
      <c r="CW17" s="574" t="str">
        <f t="shared" si="10"/>
        <v>OK</v>
      </c>
      <c r="CY17" s="465"/>
      <c r="CZ17" s="429"/>
      <c r="DB17" s="430"/>
      <c r="DC17" s="431"/>
      <c r="DD17" s="429"/>
      <c r="DF17" s="430"/>
      <c r="DG17" s="431"/>
      <c r="DH17" s="429"/>
      <c r="DJ17" s="430"/>
      <c r="DK17" s="431"/>
      <c r="DL17" s="600"/>
      <c r="DM17" s="601"/>
      <c r="DN17" s="602"/>
      <c r="DO17" s="610"/>
      <c r="DP17" s="221"/>
      <c r="DQ17" s="574" t="str">
        <f t="shared" si="11"/>
        <v>OK</v>
      </c>
      <c r="DS17" s="465"/>
      <c r="DT17" s="429"/>
      <c r="DU17" s="431"/>
      <c r="DW17" s="431"/>
      <c r="DY17" s="431"/>
      <c r="EA17" s="430"/>
      <c r="EB17" s="600"/>
      <c r="EC17" s="602"/>
      <c r="ED17" s="610"/>
      <c r="EE17" s="221"/>
      <c r="EF17" s="574" t="str">
        <f t="shared" si="12"/>
        <v>-</v>
      </c>
      <c r="EH17" s="82"/>
      <c r="EI17" s="34"/>
      <c r="EJ17" s="11"/>
      <c r="EK17" s="61" t="s">
        <v>183</v>
      </c>
      <c r="EN17" s="97" t="str">
        <f t="shared" si="13"/>
        <v>-</v>
      </c>
      <c r="EO17" s="91" t="str">
        <f t="shared" si="14"/>
        <v>-</v>
      </c>
      <c r="EP17" s="92"/>
      <c r="EQ17" s="85"/>
      <c r="ER17" s="89" t="str">
        <f t="shared" si="15"/>
        <v>-</v>
      </c>
      <c r="ES17" s="84"/>
      <c r="ET17" s="85"/>
      <c r="EU17" s="89" t="str">
        <f t="shared" si="16"/>
        <v>-</v>
      </c>
      <c r="EV17" s="90" t="str">
        <f t="shared" si="17"/>
        <v>-</v>
      </c>
      <c r="EY17" s="97" t="e">
        <f>#REF!</f>
        <v>#REF!</v>
      </c>
      <c r="EZ17" s="91" t="e">
        <f>#REF!</f>
        <v>#REF!</v>
      </c>
      <c r="FA17" s="92"/>
      <c r="FB17" s="85"/>
      <c r="FC17" s="89" t="e">
        <f t="shared" si="18"/>
        <v>#REF!</v>
      </c>
      <c r="FD17" s="84"/>
      <c r="FE17" s="85"/>
      <c r="FF17" s="89" t="e">
        <f t="shared" si="19"/>
        <v>#REF!</v>
      </c>
      <c r="FG17" s="90" t="e">
        <f t="shared" si="20"/>
        <v>#REF!</v>
      </c>
      <c r="FJ17" s="97" t="e">
        <f>#REF!</f>
        <v>#REF!</v>
      </c>
      <c r="FK17" s="91" t="e">
        <f>#REF!</f>
        <v>#REF!</v>
      </c>
      <c r="FL17" s="92"/>
      <c r="FM17" s="85"/>
      <c r="FN17" s="89" t="e">
        <f t="shared" si="21"/>
        <v>#REF!</v>
      </c>
      <c r="FO17" s="84"/>
      <c r="FP17" s="85"/>
      <c r="FQ17" s="89" t="e">
        <f t="shared" si="22"/>
        <v>#REF!</v>
      </c>
      <c r="FR17" s="90" t="e">
        <f t="shared" si="23"/>
        <v>#REF!</v>
      </c>
      <c r="FU17" s="97" t="e">
        <f>#REF!</f>
        <v>#REF!</v>
      </c>
      <c r="FV17" s="92"/>
      <c r="FW17" s="85"/>
      <c r="FX17" s="89" t="e">
        <f t="shared" si="24"/>
        <v>#REF!</v>
      </c>
      <c r="GA17" s="97" t="e">
        <f>#REF!</f>
        <v>#REF!</v>
      </c>
      <c r="GB17" s="91" t="e">
        <f>#REF!</f>
        <v>#REF!</v>
      </c>
      <c r="GC17" s="92"/>
      <c r="GD17" s="85"/>
      <c r="GE17" s="89" t="e">
        <f t="shared" si="25"/>
        <v>#REF!</v>
      </c>
      <c r="GF17" s="84"/>
      <c r="GG17" s="85"/>
      <c r="GH17" s="89" t="e">
        <f t="shared" si="26"/>
        <v>#REF!</v>
      </c>
      <c r="GI17" s="90" t="e">
        <f t="shared" si="27"/>
        <v>#REF!</v>
      </c>
      <c r="GK17" s="20" t="str">
        <f t="shared" si="28"/>
        <v/>
      </c>
      <c r="GL17" s="21"/>
      <c r="GN17" s="826" t="str">
        <f t="shared" ca="1" si="33"/>
        <v/>
      </c>
      <c r="GO17" s="827"/>
    </row>
    <row r="18" spans="1:197" ht="24" customHeight="1" outlineLevel="2" x14ac:dyDescent="0.2">
      <c r="A18" s="187">
        <f t="shared" ca="1" si="34"/>
        <v>9</v>
      </c>
      <c r="B18" s="747" t="str">
        <f t="shared" ca="1" si="29"/>
        <v/>
      </c>
      <c r="C18" s="748"/>
      <c r="D18" s="749"/>
      <c r="E18" s="103"/>
      <c r="F18" s="108"/>
      <c r="G18" s="105" t="s">
        <v>859</v>
      </c>
      <c r="H18" s="128" t="s">
        <v>53</v>
      </c>
      <c r="I18" s="105"/>
      <c r="J18" s="121" t="s">
        <v>26</v>
      </c>
      <c r="K18" s="122" t="s">
        <v>53</v>
      </c>
      <c r="L18" s="367" t="s">
        <v>50</v>
      </c>
      <c r="M18" s="589">
        <f t="shared" si="5"/>
        <v>0</v>
      </c>
      <c r="N18" s="773" t="str">
        <f t="shared" si="35"/>
        <v>-</v>
      </c>
      <c r="O18" s="774" t="str">
        <f t="shared" si="36"/>
        <v>-</v>
      </c>
      <c r="P18" s="774" t="str">
        <f t="shared" si="37"/>
        <v>-</v>
      </c>
      <c r="Q18" s="774" t="str">
        <f t="shared" si="38"/>
        <v>-</v>
      </c>
      <c r="R18" s="774" t="str">
        <f t="shared" si="39"/>
        <v>-</v>
      </c>
      <c r="S18" s="280" t="str">
        <f t="shared" si="40"/>
        <v>-</v>
      </c>
      <c r="T18" s="522" t="str">
        <f t="shared" si="30"/>
        <v>OK</v>
      </c>
      <c r="U18" s="402"/>
      <c r="W18" s="643"/>
      <c r="X18" s="208"/>
      <c r="Y18" s="316"/>
      <c r="Z18" s="410"/>
      <c r="AA18" s="411"/>
      <c r="AB18" s="209"/>
      <c r="AC18" s="316"/>
      <c r="AD18" s="410"/>
      <c r="AE18" s="411"/>
      <c r="AF18" s="209"/>
      <c r="AG18" s="316"/>
      <c r="AH18" s="410"/>
      <c r="AI18" s="411"/>
      <c r="AJ18" s="591" t="str">
        <f>IF(AND(X18="",AB18="",AF18=""),"-",X18+AB18+AF18)</f>
        <v>-</v>
      </c>
      <c r="AK18" s="592" t="str">
        <f>IF(AND(Y18="",AC18="",AG18=""),"-",Y18+AC18+AG18)</f>
        <v>-</v>
      </c>
      <c r="AL18" s="593" t="str">
        <f>IF(AND(X18="",AB18="",AF18="",Y18="",AC18="",AG18=""),"-",SUM(X18:AG18))</f>
        <v>-</v>
      </c>
      <c r="AM18" s="594" t="str">
        <f>IF(OR(AL18=0,AL18="-"),"-",AL18/CD_TOTAL_HOURS)</f>
        <v>-</v>
      </c>
      <c r="AN18" s="221"/>
      <c r="AO18" s="574" t="str">
        <f t="shared" si="50"/>
        <v>OK</v>
      </c>
      <c r="AQ18" s="263"/>
      <c r="AR18" s="208"/>
      <c r="AS18" s="316"/>
      <c r="AT18" s="410"/>
      <c r="AU18" s="411"/>
      <c r="AV18" s="209"/>
      <c r="AW18" s="316"/>
      <c r="AX18" s="410"/>
      <c r="AY18" s="411"/>
      <c r="AZ18" s="209"/>
      <c r="BA18" s="316"/>
      <c r="BB18" s="410"/>
      <c r="BC18" s="411"/>
      <c r="BD18" s="591" t="str">
        <f t="shared" si="44"/>
        <v>-</v>
      </c>
      <c r="BE18" s="592" t="str">
        <f t="shared" si="45"/>
        <v>-</v>
      </c>
      <c r="BF18" s="593" t="str">
        <f t="shared" si="46"/>
        <v>-</v>
      </c>
      <c r="BG18" s="594" t="str">
        <f>IF(OR(BF18=0,BF18="-"),"-",BF18/BD_TOTAL_HOURS)</f>
        <v>-</v>
      </c>
      <c r="BH18" s="221"/>
      <c r="BI18" s="574" t="str">
        <f t="shared" si="31"/>
        <v>OK</v>
      </c>
      <c r="BK18" s="263"/>
      <c r="BL18" s="208"/>
      <c r="BM18" s="316"/>
      <c r="BN18" s="410"/>
      <c r="BO18" s="411"/>
      <c r="BP18" s="209"/>
      <c r="BQ18" s="316"/>
      <c r="BR18" s="410"/>
      <c r="BS18" s="411"/>
      <c r="BT18" s="209"/>
      <c r="BU18" s="316"/>
      <c r="BV18" s="410"/>
      <c r="BW18" s="411"/>
      <c r="BX18" s="591" t="str">
        <f t="shared" si="47"/>
        <v>-</v>
      </c>
      <c r="BY18" s="592" t="str">
        <f t="shared" si="48"/>
        <v>-</v>
      </c>
      <c r="BZ18" s="593" t="str">
        <f t="shared" si="49"/>
        <v>-</v>
      </c>
      <c r="CA18" s="594" t="str">
        <f>IF(OR(BZ18=0,BZ18="-"),"-",BZ18/DD_TOTAL_HOURS)</f>
        <v>-</v>
      </c>
      <c r="CB18" s="221"/>
      <c r="CC18" s="574" t="str">
        <f>IF(AND(Type_1="Doc",OR(BM18&lt;&gt;"",BQ18&lt;&gt;"",BU18&lt;&gt;"")),"Remove Value Cln 65, 69, 73",IF(AND(Type_1="Doc",OR(BO18&lt;&gt;"",BS18&lt;&gt;"",BW18&lt;&gt;"")),"Remove Value Cln 67, 71, 75",IF(OR(AND(BL18&lt;&gt;"",BN18=""),AND(BP18&lt;&gt;"",BR18=""),AND(BT18&lt;&gt;"",BV18="")),"Missing Eng Function",IF(OR(AND(BM18&lt;&gt;"",BO18=""),AND(BQ18&lt;&gt;"",BS18=""),AND(BU18&lt;&gt;"",BW18="")),"Missing Design Function","OK"))))</f>
        <v>OK</v>
      </c>
      <c r="CE18" s="443"/>
      <c r="CF18" s="429"/>
      <c r="CH18" s="430"/>
      <c r="CI18" s="431"/>
      <c r="CJ18" s="429"/>
      <c r="CL18" s="430"/>
      <c r="CM18" s="431"/>
      <c r="CN18" s="429"/>
      <c r="CP18" s="430"/>
      <c r="CQ18" s="431"/>
      <c r="CR18" s="600"/>
      <c r="CS18" s="601"/>
      <c r="CT18" s="602"/>
      <c r="CU18" s="610"/>
      <c r="CV18" s="221"/>
      <c r="CW18" s="574" t="str">
        <f t="shared" si="10"/>
        <v>OK</v>
      </c>
      <c r="CY18" s="465"/>
      <c r="CZ18" s="429"/>
      <c r="DB18" s="430"/>
      <c r="DC18" s="431"/>
      <c r="DD18" s="429"/>
      <c r="DF18" s="430"/>
      <c r="DG18" s="431"/>
      <c r="DH18" s="429"/>
      <c r="DJ18" s="430"/>
      <c r="DK18" s="431"/>
      <c r="DL18" s="600"/>
      <c r="DM18" s="601"/>
      <c r="DN18" s="602"/>
      <c r="DO18" s="610"/>
      <c r="DP18" s="221"/>
      <c r="DQ18" s="574" t="str">
        <f t="shared" si="11"/>
        <v>OK</v>
      </c>
      <c r="DS18" s="465"/>
      <c r="DT18" s="429"/>
      <c r="DU18" s="431"/>
      <c r="DW18" s="431"/>
      <c r="DY18" s="431"/>
      <c r="EA18" s="430"/>
      <c r="EB18" s="600"/>
      <c r="EC18" s="602"/>
      <c r="ED18" s="610"/>
      <c r="EE18" s="221"/>
      <c r="EF18" s="574" t="str">
        <f t="shared" si="12"/>
        <v>-</v>
      </c>
      <c r="EH18" s="82"/>
      <c r="EI18" s="34"/>
      <c r="EJ18" s="11"/>
      <c r="EK18" s="61" t="s">
        <v>183</v>
      </c>
      <c r="EN18" s="97" t="str">
        <f t="shared" si="13"/>
        <v>-</v>
      </c>
      <c r="EO18" s="91" t="str">
        <f t="shared" si="14"/>
        <v>-</v>
      </c>
      <c r="EP18" s="92"/>
      <c r="EQ18" s="85"/>
      <c r="ER18" s="89" t="str">
        <f t="shared" si="15"/>
        <v>-</v>
      </c>
      <c r="ES18" s="84"/>
      <c r="ET18" s="85"/>
      <c r="EU18" s="89" t="str">
        <f t="shared" si="16"/>
        <v>-</v>
      </c>
      <c r="EV18" s="90" t="str">
        <f t="shared" si="17"/>
        <v>-</v>
      </c>
      <c r="EY18" s="97" t="e">
        <f>#REF!</f>
        <v>#REF!</v>
      </c>
      <c r="EZ18" s="91" t="e">
        <f>#REF!</f>
        <v>#REF!</v>
      </c>
      <c r="FA18" s="92"/>
      <c r="FB18" s="85"/>
      <c r="FC18" s="89" t="e">
        <f t="shared" si="18"/>
        <v>#REF!</v>
      </c>
      <c r="FD18" s="84"/>
      <c r="FE18" s="85"/>
      <c r="FF18" s="89" t="e">
        <f t="shared" si="19"/>
        <v>#REF!</v>
      </c>
      <c r="FG18" s="90" t="e">
        <f t="shared" si="20"/>
        <v>#REF!</v>
      </c>
      <c r="FJ18" s="97" t="e">
        <f>#REF!</f>
        <v>#REF!</v>
      </c>
      <c r="FK18" s="91" t="e">
        <f>#REF!</f>
        <v>#REF!</v>
      </c>
      <c r="FL18" s="92"/>
      <c r="FM18" s="85"/>
      <c r="FN18" s="89" t="e">
        <f t="shared" si="21"/>
        <v>#REF!</v>
      </c>
      <c r="FO18" s="84"/>
      <c r="FP18" s="85"/>
      <c r="FQ18" s="89" t="e">
        <f t="shared" si="22"/>
        <v>#REF!</v>
      </c>
      <c r="FR18" s="90" t="e">
        <f t="shared" si="23"/>
        <v>#REF!</v>
      </c>
      <c r="FU18" s="97" t="e">
        <f>#REF!</f>
        <v>#REF!</v>
      </c>
      <c r="FV18" s="92"/>
      <c r="FW18" s="85"/>
      <c r="FX18" s="89" t="e">
        <f t="shared" si="24"/>
        <v>#REF!</v>
      </c>
      <c r="GA18" s="97" t="e">
        <f>#REF!</f>
        <v>#REF!</v>
      </c>
      <c r="GB18" s="91" t="e">
        <f>#REF!</f>
        <v>#REF!</v>
      </c>
      <c r="GC18" s="92"/>
      <c r="GD18" s="85"/>
      <c r="GE18" s="89" t="e">
        <f t="shared" si="25"/>
        <v>#REF!</v>
      </c>
      <c r="GF18" s="84"/>
      <c r="GG18" s="85"/>
      <c r="GH18" s="89" t="e">
        <f t="shared" si="26"/>
        <v>#REF!</v>
      </c>
      <c r="GI18" s="90" t="e">
        <f t="shared" si="27"/>
        <v>#REF!</v>
      </c>
      <c r="GK18" s="20" t="str">
        <f t="shared" si="28"/>
        <v/>
      </c>
      <c r="GL18" s="21"/>
      <c r="GN18" s="826" t="str">
        <f t="shared" ca="1" si="33"/>
        <v/>
      </c>
      <c r="GO18" s="827"/>
    </row>
    <row r="19" spans="1:197" ht="24" customHeight="1" outlineLevel="2" x14ac:dyDescent="0.2">
      <c r="A19" s="187">
        <f t="shared" ca="1" si="34"/>
        <v>10</v>
      </c>
      <c r="B19" s="747" t="str">
        <f t="shared" ca="1" si="29"/>
        <v/>
      </c>
      <c r="C19" s="748"/>
      <c r="D19" s="749"/>
      <c r="E19" s="103"/>
      <c r="F19" s="108"/>
      <c r="G19" s="105" t="s">
        <v>859</v>
      </c>
      <c r="H19" s="128" t="s">
        <v>53</v>
      </c>
      <c r="I19" s="105"/>
      <c r="J19" s="121" t="s">
        <v>26</v>
      </c>
      <c r="K19" s="122" t="s">
        <v>53</v>
      </c>
      <c r="L19" s="367" t="s">
        <v>50</v>
      </c>
      <c r="M19" s="589">
        <f t="shared" si="5"/>
        <v>0</v>
      </c>
      <c r="N19" s="773" t="str">
        <f t="shared" si="35"/>
        <v>-</v>
      </c>
      <c r="O19" s="774" t="str">
        <f t="shared" si="36"/>
        <v>-</v>
      </c>
      <c r="P19" s="774" t="str">
        <f t="shared" si="37"/>
        <v>-</v>
      </c>
      <c r="Q19" s="774" t="str">
        <f t="shared" si="38"/>
        <v>-</v>
      </c>
      <c r="R19" s="774" t="str">
        <f t="shared" si="39"/>
        <v>-</v>
      </c>
      <c r="S19" s="280" t="str">
        <f t="shared" si="40"/>
        <v>-</v>
      </c>
      <c r="T19" s="522" t="str">
        <f t="shared" si="30"/>
        <v>OK</v>
      </c>
      <c r="U19" s="402"/>
      <c r="W19" s="643"/>
      <c r="X19" s="208"/>
      <c r="Y19" s="316"/>
      <c r="Z19" s="410"/>
      <c r="AA19" s="411"/>
      <c r="AB19" s="209"/>
      <c r="AC19" s="316"/>
      <c r="AD19" s="410"/>
      <c r="AE19" s="411"/>
      <c r="AF19" s="209"/>
      <c r="AG19" s="316"/>
      <c r="AH19" s="410"/>
      <c r="AI19" s="411"/>
      <c r="AJ19" s="591" t="str">
        <f>IF(AND(X19="",AB19="",AF19=""),"-",X19+AB19+AF19)</f>
        <v>-</v>
      </c>
      <c r="AK19" s="592" t="str">
        <f>IF(AND(Y19="",AC19="",AG19=""),"-",Y19+AC19+AG19)</f>
        <v>-</v>
      </c>
      <c r="AL19" s="593" t="str">
        <f>IF(AND(X19="",AB19="",AF19="",Y19="",AC19="",AG19=""),"-",SUM(X19:AG19))</f>
        <v>-</v>
      </c>
      <c r="AM19" s="594" t="str">
        <f>IF(OR(AL19=0,AL19="-"),"-",AL19/CD_TOTAL_HOURS)</f>
        <v>-</v>
      </c>
      <c r="AN19" s="221"/>
      <c r="AO19" s="574" t="str">
        <f t="shared" si="50"/>
        <v>OK</v>
      </c>
      <c r="AQ19" s="263"/>
      <c r="AR19" s="208"/>
      <c r="AS19" s="316"/>
      <c r="AT19" s="410"/>
      <c r="AU19" s="411"/>
      <c r="AV19" s="209"/>
      <c r="AW19" s="316"/>
      <c r="AX19" s="410"/>
      <c r="AY19" s="411"/>
      <c r="AZ19" s="209"/>
      <c r="BA19" s="316"/>
      <c r="BB19" s="410"/>
      <c r="BC19" s="411"/>
      <c r="BD19" s="591" t="str">
        <f t="shared" si="44"/>
        <v>-</v>
      </c>
      <c r="BE19" s="592" t="str">
        <f t="shared" si="45"/>
        <v>-</v>
      </c>
      <c r="BF19" s="593" t="str">
        <f t="shared" si="46"/>
        <v>-</v>
      </c>
      <c r="BG19" s="594" t="str">
        <f>IF(OR(BF19=0,BF19="-"),"-",BF19/BD_TOTAL_HOURS)</f>
        <v>-</v>
      </c>
      <c r="BH19" s="221"/>
      <c r="BI19" s="574" t="str">
        <f t="shared" si="31"/>
        <v>OK</v>
      </c>
      <c r="BK19" s="263"/>
      <c r="BL19" s="208"/>
      <c r="BM19" s="316"/>
      <c r="BN19" s="410"/>
      <c r="BO19" s="411"/>
      <c r="BP19" s="209"/>
      <c r="BQ19" s="316"/>
      <c r="BR19" s="410"/>
      <c r="BS19" s="411"/>
      <c r="BT19" s="209"/>
      <c r="BU19" s="316"/>
      <c r="BV19" s="410"/>
      <c r="BW19" s="411"/>
      <c r="BX19" s="591" t="str">
        <f t="shared" si="47"/>
        <v>-</v>
      </c>
      <c r="BY19" s="592" t="str">
        <f t="shared" si="48"/>
        <v>-</v>
      </c>
      <c r="BZ19" s="593" t="str">
        <f t="shared" si="49"/>
        <v>-</v>
      </c>
      <c r="CA19" s="594" t="str">
        <f>IF(OR(BZ19=0,BZ19="-"),"-",BZ19/DD_TOTAL_HOURS)</f>
        <v>-</v>
      </c>
      <c r="CB19" s="221"/>
      <c r="CC19" s="574" t="str">
        <f>IF(AND(Type_1="Doc",OR(BM19&lt;&gt;"",BQ19&lt;&gt;"",BU19&lt;&gt;"")),"Remove Value Cln 65, 69, 73",IF(AND(Type_1="Doc",OR(BO19&lt;&gt;"",BS19&lt;&gt;"",BW19&lt;&gt;"")),"Remove Value Cln 67, 71, 75",IF(OR(AND(BL19&lt;&gt;"",BN19=""),AND(BP19&lt;&gt;"",BR19=""),AND(BT19&lt;&gt;"",BV19="")),"Missing Eng Function",IF(OR(AND(BM19&lt;&gt;"",BO19=""),AND(BQ19&lt;&gt;"",BS19=""),AND(BU19&lt;&gt;"",BW19="")),"Missing Design Function","OK"))))</f>
        <v>OK</v>
      </c>
      <c r="CE19" s="443"/>
      <c r="CF19" s="429"/>
      <c r="CH19" s="430"/>
      <c r="CI19" s="431"/>
      <c r="CJ19" s="429"/>
      <c r="CL19" s="430"/>
      <c r="CM19" s="431"/>
      <c r="CN19" s="429"/>
      <c r="CP19" s="430"/>
      <c r="CQ19" s="431"/>
      <c r="CR19" s="600"/>
      <c r="CS19" s="601"/>
      <c r="CT19" s="602"/>
      <c r="CU19" s="610"/>
      <c r="CV19" s="221"/>
      <c r="CW19" s="574" t="str">
        <f t="shared" si="10"/>
        <v>OK</v>
      </c>
      <c r="CY19" s="465"/>
      <c r="CZ19" s="429"/>
      <c r="DB19" s="430"/>
      <c r="DC19" s="431"/>
      <c r="DD19" s="429"/>
      <c r="DF19" s="430"/>
      <c r="DG19" s="431"/>
      <c r="DH19" s="429"/>
      <c r="DJ19" s="430"/>
      <c r="DK19" s="431"/>
      <c r="DL19" s="600"/>
      <c r="DM19" s="601"/>
      <c r="DN19" s="602"/>
      <c r="DO19" s="610"/>
      <c r="DP19" s="221"/>
      <c r="DQ19" s="574" t="str">
        <f t="shared" si="11"/>
        <v>OK</v>
      </c>
      <c r="DS19" s="465"/>
      <c r="DT19" s="429"/>
      <c r="DU19" s="431"/>
      <c r="DW19" s="431"/>
      <c r="DY19" s="431"/>
      <c r="EA19" s="430"/>
      <c r="EB19" s="600"/>
      <c r="EC19" s="602"/>
      <c r="ED19" s="610"/>
      <c r="EE19" s="221"/>
      <c r="EF19" s="574" t="str">
        <f t="shared" si="12"/>
        <v>-</v>
      </c>
      <c r="EH19" s="82"/>
      <c r="EI19" s="34"/>
      <c r="EJ19" s="11"/>
      <c r="EK19" s="61" t="s">
        <v>183</v>
      </c>
      <c r="EN19" s="97" t="str">
        <f t="shared" si="13"/>
        <v>-</v>
      </c>
      <c r="EO19" s="91" t="str">
        <f t="shared" si="14"/>
        <v>-</v>
      </c>
      <c r="EP19" s="92"/>
      <c r="EQ19" s="85"/>
      <c r="ER19" s="89" t="str">
        <f t="shared" si="15"/>
        <v>-</v>
      </c>
      <c r="ES19" s="84"/>
      <c r="ET19" s="85"/>
      <c r="EU19" s="89" t="str">
        <f t="shared" si="16"/>
        <v>-</v>
      </c>
      <c r="EV19" s="90" t="str">
        <f t="shared" si="17"/>
        <v>-</v>
      </c>
      <c r="EY19" s="97" t="e">
        <f>#REF!</f>
        <v>#REF!</v>
      </c>
      <c r="EZ19" s="91" t="e">
        <f>#REF!</f>
        <v>#REF!</v>
      </c>
      <c r="FA19" s="92"/>
      <c r="FB19" s="85"/>
      <c r="FC19" s="89" t="e">
        <f t="shared" si="18"/>
        <v>#REF!</v>
      </c>
      <c r="FD19" s="84"/>
      <c r="FE19" s="85"/>
      <c r="FF19" s="89" t="e">
        <f t="shared" si="19"/>
        <v>#REF!</v>
      </c>
      <c r="FG19" s="90" t="e">
        <f t="shared" si="20"/>
        <v>#REF!</v>
      </c>
      <c r="FJ19" s="97" t="e">
        <f>#REF!</f>
        <v>#REF!</v>
      </c>
      <c r="FK19" s="91" t="e">
        <f>#REF!</f>
        <v>#REF!</v>
      </c>
      <c r="FL19" s="92"/>
      <c r="FM19" s="85"/>
      <c r="FN19" s="89" t="e">
        <f t="shared" si="21"/>
        <v>#REF!</v>
      </c>
      <c r="FO19" s="84"/>
      <c r="FP19" s="85"/>
      <c r="FQ19" s="89" t="e">
        <f t="shared" si="22"/>
        <v>#REF!</v>
      </c>
      <c r="FR19" s="90" t="e">
        <f t="shared" si="23"/>
        <v>#REF!</v>
      </c>
      <c r="FU19" s="97" t="e">
        <f>#REF!</f>
        <v>#REF!</v>
      </c>
      <c r="FV19" s="92"/>
      <c r="FW19" s="85"/>
      <c r="FX19" s="89" t="e">
        <f t="shared" si="24"/>
        <v>#REF!</v>
      </c>
      <c r="GA19" s="97" t="e">
        <f>#REF!</f>
        <v>#REF!</v>
      </c>
      <c r="GB19" s="91" t="e">
        <f>#REF!</f>
        <v>#REF!</v>
      </c>
      <c r="GC19" s="92"/>
      <c r="GD19" s="85"/>
      <c r="GE19" s="89" t="e">
        <f t="shared" si="25"/>
        <v>#REF!</v>
      </c>
      <c r="GF19" s="84"/>
      <c r="GG19" s="85"/>
      <c r="GH19" s="89" t="e">
        <f t="shared" si="26"/>
        <v>#REF!</v>
      </c>
      <c r="GI19" s="90" t="e">
        <f t="shared" si="27"/>
        <v>#REF!</v>
      </c>
      <c r="GK19" s="20" t="str">
        <f t="shared" si="28"/>
        <v/>
      </c>
      <c r="GL19" s="21"/>
      <c r="GN19" s="826" t="str">
        <f t="shared" ca="1" si="33"/>
        <v/>
      </c>
      <c r="GO19" s="827"/>
    </row>
    <row r="20" spans="1:197" ht="24" customHeight="1" outlineLevel="2" x14ac:dyDescent="0.2">
      <c r="A20" s="187">
        <f t="shared" ca="1" si="34"/>
        <v>11</v>
      </c>
      <c r="B20" s="747" t="str">
        <f t="shared" ca="1" si="29"/>
        <v/>
      </c>
      <c r="C20" s="748"/>
      <c r="D20" s="749"/>
      <c r="E20" s="103"/>
      <c r="F20" s="108"/>
      <c r="G20" s="105" t="s">
        <v>860</v>
      </c>
      <c r="H20" s="128" t="s">
        <v>53</v>
      </c>
      <c r="I20" s="105"/>
      <c r="J20" s="121" t="s">
        <v>26</v>
      </c>
      <c r="K20" s="122" t="s">
        <v>53</v>
      </c>
      <c r="L20" s="367" t="s">
        <v>50</v>
      </c>
      <c r="M20" s="589">
        <f t="shared" si="5"/>
        <v>0</v>
      </c>
      <c r="N20" s="773" t="str">
        <f t="shared" si="35"/>
        <v>-</v>
      </c>
      <c r="O20" s="774" t="str">
        <f t="shared" si="36"/>
        <v>-</v>
      </c>
      <c r="P20" s="774" t="str">
        <f t="shared" si="37"/>
        <v>-</v>
      </c>
      <c r="Q20" s="774" t="str">
        <f t="shared" si="38"/>
        <v>-</v>
      </c>
      <c r="R20" s="774" t="str">
        <f t="shared" si="39"/>
        <v>-</v>
      </c>
      <c r="S20" s="280" t="str">
        <f t="shared" si="40"/>
        <v>-</v>
      </c>
      <c r="T20" s="522" t="str">
        <f t="shared" si="30"/>
        <v>OK</v>
      </c>
      <c r="U20" s="402"/>
      <c r="W20" s="643"/>
      <c r="X20" s="208"/>
      <c r="Y20" s="316"/>
      <c r="Z20" s="410"/>
      <c r="AA20" s="411"/>
      <c r="AB20" s="209"/>
      <c r="AC20" s="316"/>
      <c r="AD20" s="410"/>
      <c r="AE20" s="411"/>
      <c r="AF20" s="209"/>
      <c r="AG20" s="316"/>
      <c r="AH20" s="410"/>
      <c r="AI20" s="411"/>
      <c r="AJ20" s="591" t="str">
        <f t="shared" si="41"/>
        <v>-</v>
      </c>
      <c r="AK20" s="592" t="str">
        <f t="shared" si="42"/>
        <v>-</v>
      </c>
      <c r="AL20" s="593" t="str">
        <f t="shared" si="43"/>
        <v>-</v>
      </c>
      <c r="AM20" s="594" t="str">
        <f t="shared" ref="AM20:AM25" si="51">IF(OR(AL20=0,AL20="-"),"-",AL20/CD_TOTAL_HOURS)</f>
        <v>-</v>
      </c>
      <c r="AN20" s="221"/>
      <c r="AO20" s="574" t="str">
        <f t="shared" ref="AO20:AO25" si="52">IF(AND(Type_1="Doc",OR(Y20&lt;&gt;"",AC20&lt;&gt;"",AG20&lt;&gt;"")),"Remove Value Cln 25, 29, 33",IF(AND(Type_1="Doc",OR(AA20&lt;&gt;"",AE20&lt;&gt;"",AI20&lt;&gt;"")),"Remove Value Cln 27, 31, 35",IF(OR(AND(X20&lt;&gt;"",Z20=""),AND(AB20&lt;&gt;"",AD20=""),AND(AF20&lt;&gt;"",AH20="")),"Missing Eng Function",IF(OR(AND(Y20&lt;&gt;"",AA20=""),AND(AC20&lt;&gt;"",AE20=""),AND(AG20&lt;&gt;"",AI20="")),"Missing Design Function","OK"))))</f>
        <v>OK</v>
      </c>
      <c r="AQ20" s="263"/>
      <c r="AR20" s="208"/>
      <c r="AS20" s="316"/>
      <c r="AT20" s="410"/>
      <c r="AU20" s="411"/>
      <c r="AV20" s="209"/>
      <c r="AW20" s="316"/>
      <c r="AX20" s="410"/>
      <c r="AY20" s="411"/>
      <c r="AZ20" s="209"/>
      <c r="BA20" s="316"/>
      <c r="BB20" s="410"/>
      <c r="BC20" s="411"/>
      <c r="BD20" s="591" t="str">
        <f t="shared" si="44"/>
        <v>-</v>
      </c>
      <c r="BE20" s="592" t="str">
        <f t="shared" si="45"/>
        <v>-</v>
      </c>
      <c r="BF20" s="593" t="str">
        <f t="shared" ref="BF20:BF26" si="53">IF(AND(AR20="",AV20="",AZ20="",AS20="",AW20="",BA20=""),"-",SUM(AR20:BA20))</f>
        <v>-</v>
      </c>
      <c r="BG20" s="594" t="str">
        <f t="shared" ref="BG20:BG25" si="54">IF(OR(BF20=0,BF20="-"),"-",BF20/BD_TOTAL_HOURS)</f>
        <v>-</v>
      </c>
      <c r="BH20" s="221"/>
      <c r="BI20" s="574" t="str">
        <f t="shared" ref="BI20:BI25" si="55">IF(AND(Type_1="Doc",OR(AS20&lt;&gt;"",AW20&lt;&gt;"",BA20&lt;&gt;"")),"Remove Value Cln 25, 29, 33",IF(AND(Type_1="Doc",OR(AU20&lt;&gt;"",AY20&lt;&gt;"",BC20&lt;&gt;"")),"Remove Value Cln 47, 51, 55",IF(OR(AND(AR20&lt;&gt;"",AT20=""),AND(AV20&lt;&gt;"",AX20=""),AND(AZ20&lt;&gt;"",BB20="")),"Missing Eng Function",IF(OR(AND(AS20&lt;&gt;"",AU20=""),AND(AW20&lt;&gt;"",AY20=""),AND(BA20&lt;&gt;"",BC20="")),"Missing Design Function","OK"))))</f>
        <v>OK</v>
      </c>
      <c r="BK20" s="263"/>
      <c r="BL20" s="208"/>
      <c r="BM20" s="316"/>
      <c r="BN20" s="410"/>
      <c r="BO20" s="411"/>
      <c r="BP20" s="209"/>
      <c r="BQ20" s="316"/>
      <c r="BR20" s="410"/>
      <c r="BS20" s="411"/>
      <c r="BT20" s="209"/>
      <c r="BU20" s="316"/>
      <c r="BV20" s="410"/>
      <c r="BW20" s="411"/>
      <c r="BX20" s="591" t="str">
        <f t="shared" si="47"/>
        <v>-</v>
      </c>
      <c r="BY20" s="592" t="str">
        <f t="shared" si="48"/>
        <v>-</v>
      </c>
      <c r="BZ20" s="593" t="str">
        <f t="shared" ref="BZ20:BZ26" si="56">IF(AND(BL20="",BP20="",BT20="",BM20="",BQ20="",BU20=""),"-",SUM(BL20:BU20))</f>
        <v>-</v>
      </c>
      <c r="CA20" s="594" t="str">
        <f t="shared" ref="CA20:CA25" si="57">IF(OR(BZ20=0,BZ20="-"),"-",BZ20/DD_TOTAL_HOURS)</f>
        <v>-</v>
      </c>
      <c r="CB20" s="221"/>
      <c r="CC20" s="574" t="str">
        <f t="shared" ref="CC20:CC25" si="58">IF(AND(Type_1="Doc",OR(BM20&lt;&gt;"",BQ20&lt;&gt;"",BU20&lt;&gt;"")),"Remove Value Cln 65, 69, 73",IF(AND(Type_1="Doc",OR(BO20&lt;&gt;"",BS20&lt;&gt;"",BW20&lt;&gt;"")),"Remove Value Cln 67, 71, 75",IF(OR(AND(BL20&lt;&gt;"",BN20=""),AND(BP20&lt;&gt;"",BR20=""),AND(BT20&lt;&gt;"",BV20="")),"Missing Eng Function",IF(OR(AND(BM20&lt;&gt;"",BO20=""),AND(BQ20&lt;&gt;"",BS20=""),AND(BU20&lt;&gt;"",BW20="")),"Missing Design Function","OK"))))</f>
        <v>OK</v>
      </c>
      <c r="CE20" s="443"/>
      <c r="CF20" s="429"/>
      <c r="CH20" s="430"/>
      <c r="CI20" s="431"/>
      <c r="CJ20" s="429"/>
      <c r="CL20" s="430"/>
      <c r="CM20" s="431"/>
      <c r="CN20" s="429"/>
      <c r="CP20" s="430"/>
      <c r="CQ20" s="431"/>
      <c r="CR20" s="600"/>
      <c r="CS20" s="601"/>
      <c r="CT20" s="602"/>
      <c r="CU20" s="610"/>
      <c r="CV20" s="221"/>
      <c r="CW20" s="574" t="str">
        <f t="shared" si="10"/>
        <v>OK</v>
      </c>
      <c r="CY20" s="465"/>
      <c r="CZ20" s="429"/>
      <c r="DB20" s="430"/>
      <c r="DC20" s="431"/>
      <c r="DD20" s="429"/>
      <c r="DF20" s="430"/>
      <c r="DG20" s="431"/>
      <c r="DH20" s="429"/>
      <c r="DJ20" s="430"/>
      <c r="DK20" s="431"/>
      <c r="DL20" s="600"/>
      <c r="DM20" s="601"/>
      <c r="DN20" s="602"/>
      <c r="DO20" s="610"/>
      <c r="DP20" s="221"/>
      <c r="DQ20" s="574" t="str">
        <f t="shared" si="11"/>
        <v>OK</v>
      </c>
      <c r="DS20" s="465"/>
      <c r="DT20" s="429"/>
      <c r="DU20" s="431"/>
      <c r="DW20" s="431"/>
      <c r="DY20" s="431"/>
      <c r="EA20" s="430"/>
      <c r="EB20" s="600"/>
      <c r="EC20" s="602"/>
      <c r="ED20" s="610"/>
      <c r="EE20" s="221"/>
      <c r="EF20" s="574" t="str">
        <f t="shared" si="12"/>
        <v>-</v>
      </c>
      <c r="EH20" s="82"/>
      <c r="EI20" s="34"/>
      <c r="EJ20" s="11"/>
      <c r="EK20" s="61" t="s">
        <v>183</v>
      </c>
      <c r="EN20" s="97" t="str">
        <f t="shared" si="13"/>
        <v>-</v>
      </c>
      <c r="EO20" s="91" t="str">
        <f t="shared" si="14"/>
        <v>-</v>
      </c>
      <c r="EP20" s="92"/>
      <c r="EQ20" s="85"/>
      <c r="ER20" s="89" t="str">
        <f t="shared" ref="ER20:ER25" si="59">IF(OR(EN20="-",EQ20=""),"-",EQ20*EN20)</f>
        <v>-</v>
      </c>
      <c r="ES20" s="84"/>
      <c r="ET20" s="85"/>
      <c r="EU20" s="89" t="str">
        <f t="shared" ref="EU20:EU25" si="60">IF(OR(EO20="-",ET20=""),"-",ET20*EO20)</f>
        <v>-</v>
      </c>
      <c r="EV20" s="90" t="str">
        <f t="shared" ref="EV20:EV25" si="61">IF(AND(ER20="-",EU20="-"),"-",IF(ER20="-",EU20,IF(EU20="-",ER20,ER20+EU20)))</f>
        <v>-</v>
      </c>
      <c r="EY20" s="97" t="e">
        <f>#REF!</f>
        <v>#REF!</v>
      </c>
      <c r="EZ20" s="91" t="e">
        <f>#REF!</f>
        <v>#REF!</v>
      </c>
      <c r="FA20" s="92"/>
      <c r="FB20" s="85"/>
      <c r="FC20" s="89" t="e">
        <f t="shared" ref="FC20:FC25" si="62">IF(OR(EY20="-",FB20=""),"-",FB20*EY20)</f>
        <v>#REF!</v>
      </c>
      <c r="FD20" s="84"/>
      <c r="FE20" s="85"/>
      <c r="FF20" s="89" t="e">
        <f t="shared" ref="FF20:FF25" si="63">IF(OR(EZ20="-",FE20=""),"-",FE20*EZ20)</f>
        <v>#REF!</v>
      </c>
      <c r="FG20" s="90" t="e">
        <f t="shared" ref="FG20:FG25" si="64">IF(AND(FC20="-",FF20="-"),"-",IF(FC20="-",FF20,IF(FF20="-",FC20,FC20+FF20)))</f>
        <v>#REF!</v>
      </c>
      <c r="FJ20" s="97" t="e">
        <f>#REF!</f>
        <v>#REF!</v>
      </c>
      <c r="FK20" s="91" t="e">
        <f>#REF!</f>
        <v>#REF!</v>
      </c>
      <c r="FL20" s="92"/>
      <c r="FM20" s="85"/>
      <c r="FN20" s="89" t="e">
        <f t="shared" ref="FN20:FN25" si="65">IF(OR(FJ20="-",FM20=""),"-",FM20*FJ20)</f>
        <v>#REF!</v>
      </c>
      <c r="FO20" s="84"/>
      <c r="FP20" s="85"/>
      <c r="FQ20" s="89" t="e">
        <f t="shared" ref="FQ20:FQ25" si="66">IF(OR(FK20="-",FP20=""),"-",FP20*FK20)</f>
        <v>#REF!</v>
      </c>
      <c r="FR20" s="90" t="e">
        <f t="shared" ref="FR20:FR25" si="67">IF(AND(FN20="-",FQ20="-"),"-",IF(FN20="-",FQ20,IF(FQ20="-",FN20,FN20+FQ20)))</f>
        <v>#REF!</v>
      </c>
      <c r="FU20" s="97" t="e">
        <f>#REF!</f>
        <v>#REF!</v>
      </c>
      <c r="FV20" s="92"/>
      <c r="FW20" s="85"/>
      <c r="FX20" s="89" t="e">
        <f t="shared" ref="FX20:FX25" si="68">IF(OR(FU20="-",FW20=""),"-",FW20*FU20)</f>
        <v>#REF!</v>
      </c>
      <c r="GA20" s="97" t="e">
        <f>#REF!</f>
        <v>#REF!</v>
      </c>
      <c r="GB20" s="91" t="e">
        <f>#REF!</f>
        <v>#REF!</v>
      </c>
      <c r="GC20" s="92"/>
      <c r="GD20" s="85"/>
      <c r="GE20" s="89" t="e">
        <f t="shared" ref="GE20:GE25" si="69">IF(OR(GA20="-",GD20=""),"-",GD20*GA20)</f>
        <v>#REF!</v>
      </c>
      <c r="GF20" s="84"/>
      <c r="GG20" s="85"/>
      <c r="GH20" s="89" t="e">
        <f t="shared" ref="GH20:GH25" si="70">IF(OR(GB20="-",GG20=""),"-",GG20*GB20)</f>
        <v>#REF!</v>
      </c>
      <c r="GI20" s="90" t="e">
        <f t="shared" ref="GI20:GI25" si="71">IF(AND(GE20="-",GH20="-"),"-",IF(GE20="-",GH20,IF(GH20="-",GE20,GE20+GH20)))</f>
        <v>#REF!</v>
      </c>
      <c r="GK20" s="20" t="str">
        <f t="shared" si="28"/>
        <v/>
      </c>
      <c r="GL20" s="21"/>
      <c r="GN20" s="826" t="str">
        <f t="shared" ca="1" si="33"/>
        <v/>
      </c>
      <c r="GO20" s="827"/>
    </row>
    <row r="21" spans="1:197" ht="24" customHeight="1" outlineLevel="2" x14ac:dyDescent="0.2">
      <c r="A21" s="187">
        <f t="shared" ca="1" si="34"/>
        <v>12</v>
      </c>
      <c r="B21" s="747" t="str">
        <f t="shared" ca="1" si="29"/>
        <v/>
      </c>
      <c r="C21" s="748"/>
      <c r="D21" s="749"/>
      <c r="E21" s="103"/>
      <c r="F21" s="108"/>
      <c r="G21" s="105" t="s">
        <v>861</v>
      </c>
      <c r="H21" s="128" t="s">
        <v>53</v>
      </c>
      <c r="I21" s="105"/>
      <c r="J21" s="121" t="s">
        <v>26</v>
      </c>
      <c r="K21" s="122" t="s">
        <v>53</v>
      </c>
      <c r="L21" s="367" t="s">
        <v>50</v>
      </c>
      <c r="M21" s="589">
        <f t="shared" si="5"/>
        <v>1</v>
      </c>
      <c r="N21" s="773" t="str">
        <f t="shared" si="35"/>
        <v>-</v>
      </c>
      <c r="O21" s="774" t="str">
        <f t="shared" si="36"/>
        <v>-</v>
      </c>
      <c r="P21" s="774">
        <f t="shared" si="37"/>
        <v>1</v>
      </c>
      <c r="Q21" s="774" t="str">
        <f t="shared" si="38"/>
        <v>-</v>
      </c>
      <c r="R21" s="774" t="str">
        <f t="shared" si="39"/>
        <v>-</v>
      </c>
      <c r="S21" s="280" t="str">
        <f t="shared" si="40"/>
        <v>-</v>
      </c>
      <c r="T21" s="522" t="str">
        <f t="shared" si="30"/>
        <v>OK</v>
      </c>
      <c r="U21" s="402"/>
      <c r="W21" s="643"/>
      <c r="X21" s="208"/>
      <c r="Y21" s="316"/>
      <c r="Z21" s="410"/>
      <c r="AA21" s="411"/>
      <c r="AB21" s="209"/>
      <c r="AC21" s="316"/>
      <c r="AD21" s="410"/>
      <c r="AE21" s="411"/>
      <c r="AF21" s="209"/>
      <c r="AG21" s="316"/>
      <c r="AH21" s="410"/>
      <c r="AI21" s="411"/>
      <c r="AJ21" s="591" t="str">
        <f t="shared" si="41"/>
        <v>-</v>
      </c>
      <c r="AK21" s="592" t="str">
        <f t="shared" si="42"/>
        <v>-</v>
      </c>
      <c r="AL21" s="593" t="str">
        <f t="shared" si="43"/>
        <v>-</v>
      </c>
      <c r="AM21" s="594" t="str">
        <f t="shared" si="51"/>
        <v>-</v>
      </c>
      <c r="AN21" s="221"/>
      <c r="AO21" s="574" t="str">
        <f t="shared" si="52"/>
        <v>OK</v>
      </c>
      <c r="AQ21" s="263"/>
      <c r="AR21" s="208"/>
      <c r="AS21" s="316"/>
      <c r="AT21" s="410"/>
      <c r="AU21" s="411"/>
      <c r="AV21" s="209"/>
      <c r="AW21" s="316"/>
      <c r="AX21" s="410"/>
      <c r="AY21" s="411"/>
      <c r="AZ21" s="209"/>
      <c r="BA21" s="316"/>
      <c r="BB21" s="410"/>
      <c r="BC21" s="411"/>
      <c r="BD21" s="591" t="str">
        <f t="shared" si="44"/>
        <v>-</v>
      </c>
      <c r="BE21" s="592" t="str">
        <f t="shared" si="45"/>
        <v>-</v>
      </c>
      <c r="BF21" s="593" t="str">
        <f t="shared" si="53"/>
        <v>-</v>
      </c>
      <c r="BG21" s="594" t="str">
        <f t="shared" si="54"/>
        <v>-</v>
      </c>
      <c r="BH21" s="221"/>
      <c r="BI21" s="574" t="str">
        <f t="shared" si="55"/>
        <v>OK</v>
      </c>
      <c r="BK21" s="263">
        <v>1</v>
      </c>
      <c r="BL21" s="208">
        <v>1</v>
      </c>
      <c r="BM21" s="316"/>
      <c r="BN21" s="410" t="s">
        <v>849</v>
      </c>
      <c r="BO21" s="411" t="s">
        <v>400</v>
      </c>
      <c r="BP21" s="209"/>
      <c r="BQ21" s="316"/>
      <c r="BR21" s="410"/>
      <c r="BS21" s="411"/>
      <c r="BT21" s="209"/>
      <c r="BU21" s="316"/>
      <c r="BV21" s="410"/>
      <c r="BW21" s="411"/>
      <c r="BX21" s="591">
        <f t="shared" si="47"/>
        <v>1</v>
      </c>
      <c r="BY21" s="592" t="str">
        <f t="shared" si="48"/>
        <v>-</v>
      </c>
      <c r="BZ21" s="593">
        <f t="shared" si="56"/>
        <v>1</v>
      </c>
      <c r="CA21" s="594">
        <f t="shared" si="57"/>
        <v>2.5510204081632651E-3</v>
      </c>
      <c r="CB21" s="221"/>
      <c r="CC21" s="574" t="str">
        <f t="shared" si="58"/>
        <v>OK</v>
      </c>
      <c r="CE21" s="443"/>
      <c r="CF21" s="429"/>
      <c r="CH21" s="430"/>
      <c r="CI21" s="431"/>
      <c r="CJ21" s="429"/>
      <c r="CL21" s="430"/>
      <c r="CM21" s="431"/>
      <c r="CN21" s="429"/>
      <c r="CP21" s="430"/>
      <c r="CQ21" s="431"/>
      <c r="CR21" s="600"/>
      <c r="CS21" s="601"/>
      <c r="CT21" s="602"/>
      <c r="CU21" s="610"/>
      <c r="CV21" s="221"/>
      <c r="CW21" s="574" t="str">
        <f t="shared" si="10"/>
        <v>OK</v>
      </c>
      <c r="CY21" s="465"/>
      <c r="CZ21" s="429"/>
      <c r="DB21" s="430"/>
      <c r="DC21" s="431"/>
      <c r="DD21" s="429"/>
      <c r="DF21" s="430"/>
      <c r="DG21" s="431"/>
      <c r="DH21" s="429"/>
      <c r="DJ21" s="430"/>
      <c r="DK21" s="431"/>
      <c r="DL21" s="600"/>
      <c r="DM21" s="601"/>
      <c r="DN21" s="602"/>
      <c r="DO21" s="610"/>
      <c r="DP21" s="221"/>
      <c r="DQ21" s="574" t="str">
        <f t="shared" si="11"/>
        <v>OK</v>
      </c>
      <c r="DS21" s="465"/>
      <c r="DT21" s="429"/>
      <c r="DU21" s="431"/>
      <c r="DW21" s="431"/>
      <c r="DY21" s="431"/>
      <c r="EA21" s="430"/>
      <c r="EB21" s="600"/>
      <c r="EC21" s="602"/>
      <c r="ED21" s="610"/>
      <c r="EE21" s="221"/>
      <c r="EF21" s="574" t="str">
        <f t="shared" si="12"/>
        <v>-</v>
      </c>
      <c r="EH21" s="82"/>
      <c r="EI21" s="34"/>
      <c r="EJ21" s="11"/>
      <c r="EK21" s="61" t="s">
        <v>183</v>
      </c>
      <c r="EN21" s="97" t="str">
        <f t="shared" si="13"/>
        <v>-</v>
      </c>
      <c r="EO21" s="91" t="str">
        <f t="shared" si="14"/>
        <v>-</v>
      </c>
      <c r="EP21" s="92"/>
      <c r="EQ21" s="85"/>
      <c r="ER21" s="89" t="str">
        <f t="shared" si="59"/>
        <v>-</v>
      </c>
      <c r="ES21" s="84"/>
      <c r="ET21" s="85"/>
      <c r="EU21" s="89" t="str">
        <f t="shared" si="60"/>
        <v>-</v>
      </c>
      <c r="EV21" s="90" t="str">
        <f t="shared" si="61"/>
        <v>-</v>
      </c>
      <c r="EY21" s="97" t="e">
        <f>#REF!</f>
        <v>#REF!</v>
      </c>
      <c r="EZ21" s="91" t="e">
        <f>#REF!</f>
        <v>#REF!</v>
      </c>
      <c r="FA21" s="92"/>
      <c r="FB21" s="85"/>
      <c r="FC21" s="89" t="e">
        <f t="shared" si="62"/>
        <v>#REF!</v>
      </c>
      <c r="FD21" s="84"/>
      <c r="FE21" s="85"/>
      <c r="FF21" s="89" t="e">
        <f t="shared" si="63"/>
        <v>#REF!</v>
      </c>
      <c r="FG21" s="90" t="e">
        <f t="shared" si="64"/>
        <v>#REF!</v>
      </c>
      <c r="FJ21" s="97" t="e">
        <f>#REF!</f>
        <v>#REF!</v>
      </c>
      <c r="FK21" s="91" t="e">
        <f>#REF!</f>
        <v>#REF!</v>
      </c>
      <c r="FL21" s="92"/>
      <c r="FM21" s="85"/>
      <c r="FN21" s="89" t="e">
        <f t="shared" si="65"/>
        <v>#REF!</v>
      </c>
      <c r="FO21" s="84"/>
      <c r="FP21" s="85"/>
      <c r="FQ21" s="89" t="e">
        <f t="shared" si="66"/>
        <v>#REF!</v>
      </c>
      <c r="FR21" s="90" t="e">
        <f t="shared" si="67"/>
        <v>#REF!</v>
      </c>
      <c r="FU21" s="97" t="e">
        <f>#REF!</f>
        <v>#REF!</v>
      </c>
      <c r="FV21" s="92"/>
      <c r="FW21" s="85"/>
      <c r="FX21" s="89" t="e">
        <f t="shared" si="68"/>
        <v>#REF!</v>
      </c>
      <c r="GA21" s="97" t="e">
        <f>#REF!</f>
        <v>#REF!</v>
      </c>
      <c r="GB21" s="91" t="e">
        <f>#REF!</f>
        <v>#REF!</v>
      </c>
      <c r="GC21" s="92"/>
      <c r="GD21" s="85"/>
      <c r="GE21" s="89" t="e">
        <f t="shared" si="69"/>
        <v>#REF!</v>
      </c>
      <c r="GF21" s="84"/>
      <c r="GG21" s="85"/>
      <c r="GH21" s="89" t="e">
        <f t="shared" si="70"/>
        <v>#REF!</v>
      </c>
      <c r="GI21" s="90" t="e">
        <f t="shared" si="71"/>
        <v>#REF!</v>
      </c>
      <c r="GK21" s="20" t="str">
        <f t="shared" si="28"/>
        <v/>
      </c>
      <c r="GL21" s="21"/>
      <c r="GN21" s="826" t="str">
        <f t="shared" ca="1" si="33"/>
        <v/>
      </c>
      <c r="GO21" s="827"/>
    </row>
    <row r="22" spans="1:197" ht="24" customHeight="1" outlineLevel="2" x14ac:dyDescent="0.2">
      <c r="A22" s="187">
        <f t="shared" ca="1" si="34"/>
        <v>13</v>
      </c>
      <c r="B22" s="747" t="str">
        <f t="shared" ca="1" si="29"/>
        <v/>
      </c>
      <c r="C22" s="748"/>
      <c r="D22" s="749"/>
      <c r="E22" s="103"/>
      <c r="F22" s="108" t="s">
        <v>903</v>
      </c>
      <c r="G22" s="105" t="s">
        <v>904</v>
      </c>
      <c r="H22" s="128" t="s">
        <v>53</v>
      </c>
      <c r="I22" s="105"/>
      <c r="J22" s="121" t="s">
        <v>26</v>
      </c>
      <c r="K22" s="122" t="s">
        <v>53</v>
      </c>
      <c r="L22" s="367" t="s">
        <v>50</v>
      </c>
      <c r="M22" s="589">
        <f t="shared" si="5"/>
        <v>0</v>
      </c>
      <c r="N22" s="773" t="str">
        <f t="shared" si="35"/>
        <v>-</v>
      </c>
      <c r="O22" s="774" t="str">
        <f t="shared" si="36"/>
        <v>-</v>
      </c>
      <c r="P22" s="774" t="str">
        <f t="shared" si="37"/>
        <v>-</v>
      </c>
      <c r="Q22" s="774" t="str">
        <f t="shared" si="38"/>
        <v>-</v>
      </c>
      <c r="R22" s="774" t="str">
        <f t="shared" si="39"/>
        <v>-</v>
      </c>
      <c r="S22" s="280" t="str">
        <f t="shared" si="40"/>
        <v>-</v>
      </c>
      <c r="T22" s="522" t="str">
        <f t="shared" si="30"/>
        <v>OK</v>
      </c>
      <c r="U22" s="402"/>
      <c r="W22" s="643"/>
      <c r="X22" s="208"/>
      <c r="Y22" s="316"/>
      <c r="Z22" s="410"/>
      <c r="AA22" s="411"/>
      <c r="AB22" s="209"/>
      <c r="AC22" s="316"/>
      <c r="AD22" s="410"/>
      <c r="AE22" s="411"/>
      <c r="AF22" s="209"/>
      <c r="AG22" s="316"/>
      <c r="AH22" s="410"/>
      <c r="AI22" s="411"/>
      <c r="AJ22" s="591" t="str">
        <f t="shared" si="41"/>
        <v>-</v>
      </c>
      <c r="AK22" s="592" t="str">
        <f t="shared" si="42"/>
        <v>-</v>
      </c>
      <c r="AL22" s="593" t="str">
        <f t="shared" si="43"/>
        <v>-</v>
      </c>
      <c r="AM22" s="594" t="str">
        <f t="shared" si="51"/>
        <v>-</v>
      </c>
      <c r="AN22" s="221"/>
      <c r="AO22" s="574" t="str">
        <f t="shared" si="52"/>
        <v>OK</v>
      </c>
      <c r="AQ22" s="263"/>
      <c r="AR22" s="208"/>
      <c r="AS22" s="316"/>
      <c r="AT22" s="410"/>
      <c r="AU22" s="411"/>
      <c r="AV22" s="209"/>
      <c r="AW22" s="316"/>
      <c r="AX22" s="410"/>
      <c r="AY22" s="411"/>
      <c r="AZ22" s="209"/>
      <c r="BA22" s="316"/>
      <c r="BB22" s="410"/>
      <c r="BC22" s="411"/>
      <c r="BD22" s="591" t="str">
        <f t="shared" si="44"/>
        <v>-</v>
      </c>
      <c r="BE22" s="592" t="str">
        <f t="shared" si="45"/>
        <v>-</v>
      </c>
      <c r="BF22" s="593" t="str">
        <f t="shared" si="53"/>
        <v>-</v>
      </c>
      <c r="BG22" s="594" t="str">
        <f t="shared" si="54"/>
        <v>-</v>
      </c>
      <c r="BH22" s="221"/>
      <c r="BI22" s="574" t="str">
        <f t="shared" si="55"/>
        <v>OK</v>
      </c>
      <c r="BK22" s="263"/>
      <c r="BL22" s="208"/>
      <c r="BM22" s="316"/>
      <c r="BN22" s="410"/>
      <c r="BO22" s="411"/>
      <c r="BP22" s="209"/>
      <c r="BQ22" s="316"/>
      <c r="BR22" s="410"/>
      <c r="BS22" s="411"/>
      <c r="BT22" s="209"/>
      <c r="BU22" s="316"/>
      <c r="BV22" s="410"/>
      <c r="BW22" s="411"/>
      <c r="BX22" s="591" t="str">
        <f t="shared" si="47"/>
        <v>-</v>
      </c>
      <c r="BY22" s="592" t="str">
        <f t="shared" si="48"/>
        <v>-</v>
      </c>
      <c r="BZ22" s="593" t="str">
        <f t="shared" si="56"/>
        <v>-</v>
      </c>
      <c r="CA22" s="594" t="str">
        <f t="shared" si="57"/>
        <v>-</v>
      </c>
      <c r="CB22" s="221"/>
      <c r="CC22" s="574" t="str">
        <f t="shared" si="58"/>
        <v>OK</v>
      </c>
      <c r="CE22" s="443"/>
      <c r="CF22" s="429"/>
      <c r="CH22" s="430"/>
      <c r="CI22" s="431"/>
      <c r="CJ22" s="429"/>
      <c r="CL22" s="430"/>
      <c r="CM22" s="431"/>
      <c r="CN22" s="429"/>
      <c r="CP22" s="430"/>
      <c r="CQ22" s="431"/>
      <c r="CR22" s="600"/>
      <c r="CS22" s="601"/>
      <c r="CT22" s="602"/>
      <c r="CU22" s="610"/>
      <c r="CV22" s="221"/>
      <c r="CW22" s="574" t="str">
        <f t="shared" si="10"/>
        <v>OK</v>
      </c>
      <c r="CY22" s="465"/>
      <c r="CZ22" s="429"/>
      <c r="DB22" s="430"/>
      <c r="DC22" s="431"/>
      <c r="DD22" s="429"/>
      <c r="DF22" s="430"/>
      <c r="DG22" s="431"/>
      <c r="DH22" s="429"/>
      <c r="DJ22" s="430"/>
      <c r="DK22" s="431"/>
      <c r="DL22" s="600"/>
      <c r="DM22" s="601"/>
      <c r="DN22" s="602"/>
      <c r="DO22" s="610"/>
      <c r="DP22" s="221"/>
      <c r="DQ22" s="574" t="str">
        <f t="shared" si="11"/>
        <v>OK</v>
      </c>
      <c r="DS22" s="465"/>
      <c r="DT22" s="429"/>
      <c r="DU22" s="431"/>
      <c r="DW22" s="431"/>
      <c r="DY22" s="431"/>
      <c r="EA22" s="430"/>
      <c r="EB22" s="600"/>
      <c r="EC22" s="602"/>
      <c r="ED22" s="610"/>
      <c r="EE22" s="221"/>
      <c r="EF22" s="574" t="str">
        <f t="shared" si="12"/>
        <v>-</v>
      </c>
      <c r="EH22" s="82"/>
      <c r="EI22" s="34"/>
      <c r="EJ22" s="11"/>
      <c r="EK22" s="61" t="s">
        <v>183</v>
      </c>
      <c r="EN22" s="97" t="str">
        <f t="shared" si="13"/>
        <v>-</v>
      </c>
      <c r="EO22" s="91" t="str">
        <f t="shared" si="14"/>
        <v>-</v>
      </c>
      <c r="EP22" s="92" t="s">
        <v>286</v>
      </c>
      <c r="EQ22" s="85"/>
      <c r="ER22" s="89" t="str">
        <f t="shared" si="59"/>
        <v>-</v>
      </c>
      <c r="ES22" s="84" t="s">
        <v>340</v>
      </c>
      <c r="ET22" s="85"/>
      <c r="EU22" s="89" t="str">
        <f t="shared" si="60"/>
        <v>-</v>
      </c>
      <c r="EV22" s="90" t="str">
        <f t="shared" si="61"/>
        <v>-</v>
      </c>
      <c r="EY22" s="97" t="e">
        <f>#REF!</f>
        <v>#REF!</v>
      </c>
      <c r="EZ22" s="91" t="e">
        <f>#REF!</f>
        <v>#REF!</v>
      </c>
      <c r="FA22" s="92" t="s">
        <v>286</v>
      </c>
      <c r="FB22" s="85"/>
      <c r="FC22" s="89" t="e">
        <f t="shared" si="62"/>
        <v>#REF!</v>
      </c>
      <c r="FD22" s="84" t="s">
        <v>340</v>
      </c>
      <c r="FE22" s="85"/>
      <c r="FF22" s="89" t="e">
        <f t="shared" si="63"/>
        <v>#REF!</v>
      </c>
      <c r="FG22" s="90" t="e">
        <f t="shared" si="64"/>
        <v>#REF!</v>
      </c>
      <c r="FJ22" s="97" t="e">
        <f>#REF!</f>
        <v>#REF!</v>
      </c>
      <c r="FK22" s="91" t="e">
        <f>#REF!</f>
        <v>#REF!</v>
      </c>
      <c r="FL22" s="92" t="s">
        <v>286</v>
      </c>
      <c r="FM22" s="85"/>
      <c r="FN22" s="89" t="e">
        <f t="shared" si="65"/>
        <v>#REF!</v>
      </c>
      <c r="FO22" s="84" t="s">
        <v>340</v>
      </c>
      <c r="FP22" s="85"/>
      <c r="FQ22" s="89" t="e">
        <f t="shared" si="66"/>
        <v>#REF!</v>
      </c>
      <c r="FR22" s="90" t="e">
        <f t="shared" si="67"/>
        <v>#REF!</v>
      </c>
      <c r="FU22" s="97" t="e">
        <f>#REF!</f>
        <v>#REF!</v>
      </c>
      <c r="FV22" s="92" t="s">
        <v>286</v>
      </c>
      <c r="FW22" s="85"/>
      <c r="FX22" s="89" t="e">
        <f t="shared" si="68"/>
        <v>#REF!</v>
      </c>
      <c r="GA22" s="97" t="e">
        <f>#REF!</f>
        <v>#REF!</v>
      </c>
      <c r="GB22" s="91" t="e">
        <f>#REF!</f>
        <v>#REF!</v>
      </c>
      <c r="GC22" s="92" t="s">
        <v>286</v>
      </c>
      <c r="GD22" s="85"/>
      <c r="GE22" s="89" t="e">
        <f t="shared" si="69"/>
        <v>#REF!</v>
      </c>
      <c r="GF22" s="84" t="s">
        <v>340</v>
      </c>
      <c r="GG22" s="85"/>
      <c r="GH22" s="89" t="e">
        <f t="shared" si="70"/>
        <v>#REF!</v>
      </c>
      <c r="GI22" s="90" t="e">
        <f t="shared" si="71"/>
        <v>#REF!</v>
      </c>
      <c r="GK22" s="20" t="str">
        <f t="shared" si="28"/>
        <v/>
      </c>
      <c r="GL22" s="21"/>
      <c r="GN22" s="826" t="str">
        <f t="shared" ca="1" si="33"/>
        <v/>
      </c>
      <c r="GO22" s="827"/>
    </row>
    <row r="23" spans="1:197" ht="24" customHeight="1" outlineLevel="2" x14ac:dyDescent="0.2">
      <c r="A23" s="187">
        <f t="shared" ca="1" si="34"/>
        <v>14</v>
      </c>
      <c r="B23" s="747" t="str">
        <f t="shared" ca="1" si="29"/>
        <v/>
      </c>
      <c r="C23" s="748"/>
      <c r="D23" s="749"/>
      <c r="E23" s="103"/>
      <c r="F23" s="108"/>
      <c r="G23" s="105" t="s">
        <v>905</v>
      </c>
      <c r="H23" s="128" t="s">
        <v>53</v>
      </c>
      <c r="I23" s="105"/>
      <c r="J23" s="121" t="s">
        <v>26</v>
      </c>
      <c r="K23" s="122" t="s">
        <v>53</v>
      </c>
      <c r="L23" s="367" t="s">
        <v>50</v>
      </c>
      <c r="M23" s="589">
        <f t="shared" si="5"/>
        <v>0</v>
      </c>
      <c r="N23" s="773" t="str">
        <f t="shared" si="35"/>
        <v>-</v>
      </c>
      <c r="O23" s="774" t="str">
        <f t="shared" si="36"/>
        <v>-</v>
      </c>
      <c r="P23" s="774" t="str">
        <f t="shared" si="37"/>
        <v>-</v>
      </c>
      <c r="Q23" s="774" t="str">
        <f t="shared" si="38"/>
        <v>-</v>
      </c>
      <c r="R23" s="774" t="str">
        <f t="shared" si="39"/>
        <v>-</v>
      </c>
      <c r="S23" s="280" t="str">
        <f t="shared" si="40"/>
        <v>-</v>
      </c>
      <c r="T23" s="522" t="str">
        <f t="shared" si="30"/>
        <v>OK</v>
      </c>
      <c r="U23" s="402"/>
      <c r="W23" s="643"/>
      <c r="X23" s="208"/>
      <c r="Y23" s="316"/>
      <c r="Z23" s="410"/>
      <c r="AA23" s="411"/>
      <c r="AB23" s="209"/>
      <c r="AC23" s="316"/>
      <c r="AD23" s="410"/>
      <c r="AE23" s="411"/>
      <c r="AF23" s="209"/>
      <c r="AG23" s="316"/>
      <c r="AH23" s="410"/>
      <c r="AI23" s="411"/>
      <c r="AJ23" s="591" t="str">
        <f t="shared" si="41"/>
        <v>-</v>
      </c>
      <c r="AK23" s="592" t="str">
        <f t="shared" si="42"/>
        <v>-</v>
      </c>
      <c r="AL23" s="593" t="str">
        <f t="shared" si="43"/>
        <v>-</v>
      </c>
      <c r="AM23" s="594" t="str">
        <f t="shared" si="51"/>
        <v>-</v>
      </c>
      <c r="AN23" s="221"/>
      <c r="AO23" s="574" t="str">
        <f t="shared" si="52"/>
        <v>OK</v>
      </c>
      <c r="AQ23" s="263"/>
      <c r="AR23" s="208"/>
      <c r="AS23" s="316"/>
      <c r="AT23" s="410"/>
      <c r="AU23" s="411"/>
      <c r="AV23" s="209"/>
      <c r="AW23" s="316"/>
      <c r="AX23" s="410"/>
      <c r="AY23" s="411"/>
      <c r="AZ23" s="209"/>
      <c r="BA23" s="316"/>
      <c r="BB23" s="410"/>
      <c r="BC23" s="411"/>
      <c r="BD23" s="591" t="str">
        <f t="shared" si="44"/>
        <v>-</v>
      </c>
      <c r="BE23" s="592" t="str">
        <f t="shared" si="45"/>
        <v>-</v>
      </c>
      <c r="BF23" s="593" t="str">
        <f t="shared" si="53"/>
        <v>-</v>
      </c>
      <c r="BG23" s="594" t="str">
        <f t="shared" si="54"/>
        <v>-</v>
      </c>
      <c r="BH23" s="221"/>
      <c r="BI23" s="574" t="str">
        <f t="shared" si="55"/>
        <v>OK</v>
      </c>
      <c r="BK23" s="263"/>
      <c r="BL23" s="208"/>
      <c r="BM23" s="316"/>
      <c r="BN23" s="410"/>
      <c r="BO23" s="411"/>
      <c r="BP23" s="209"/>
      <c r="BQ23" s="316"/>
      <c r="BR23" s="410"/>
      <c r="BS23" s="411"/>
      <c r="BT23" s="209"/>
      <c r="BU23" s="316"/>
      <c r="BV23" s="410"/>
      <c r="BW23" s="411"/>
      <c r="BX23" s="591" t="str">
        <f t="shared" si="47"/>
        <v>-</v>
      </c>
      <c r="BY23" s="592" t="str">
        <f t="shared" si="48"/>
        <v>-</v>
      </c>
      <c r="BZ23" s="593" t="str">
        <f t="shared" si="56"/>
        <v>-</v>
      </c>
      <c r="CA23" s="594" t="str">
        <f t="shared" si="57"/>
        <v>-</v>
      </c>
      <c r="CB23" s="221"/>
      <c r="CC23" s="574" t="str">
        <f t="shared" si="58"/>
        <v>OK</v>
      </c>
      <c r="CE23" s="443"/>
      <c r="CF23" s="429"/>
      <c r="CH23" s="430"/>
      <c r="CI23" s="431"/>
      <c r="CJ23" s="429"/>
      <c r="CL23" s="430"/>
      <c r="CM23" s="431"/>
      <c r="CN23" s="429"/>
      <c r="CP23" s="430"/>
      <c r="CQ23" s="431"/>
      <c r="CR23" s="600"/>
      <c r="CS23" s="601"/>
      <c r="CT23" s="602"/>
      <c r="CU23" s="610"/>
      <c r="CV23" s="221"/>
      <c r="CW23" s="574" t="str">
        <f t="shared" si="10"/>
        <v>OK</v>
      </c>
      <c r="CY23" s="465"/>
      <c r="CZ23" s="429"/>
      <c r="DB23" s="430"/>
      <c r="DC23" s="431"/>
      <c r="DD23" s="429"/>
      <c r="DF23" s="430"/>
      <c r="DG23" s="431"/>
      <c r="DH23" s="429"/>
      <c r="DJ23" s="430"/>
      <c r="DK23" s="431"/>
      <c r="DL23" s="600"/>
      <c r="DM23" s="601"/>
      <c r="DN23" s="602"/>
      <c r="DO23" s="610"/>
      <c r="DP23" s="221"/>
      <c r="DQ23" s="574" t="str">
        <f t="shared" si="11"/>
        <v>OK</v>
      </c>
      <c r="DS23" s="465"/>
      <c r="DT23" s="429"/>
      <c r="DU23" s="431"/>
      <c r="DW23" s="431"/>
      <c r="DY23" s="431"/>
      <c r="EA23" s="430"/>
      <c r="EB23" s="600"/>
      <c r="EC23" s="602"/>
      <c r="ED23" s="610"/>
      <c r="EE23" s="221"/>
      <c r="EF23" s="574" t="str">
        <f t="shared" si="12"/>
        <v>-</v>
      </c>
      <c r="EH23" s="82"/>
      <c r="EI23" s="34"/>
      <c r="EJ23" s="11"/>
      <c r="EK23" s="61" t="s">
        <v>183</v>
      </c>
      <c r="EN23" s="97" t="str">
        <f t="shared" si="13"/>
        <v>-</v>
      </c>
      <c r="EO23" s="91" t="str">
        <f t="shared" si="14"/>
        <v>-</v>
      </c>
      <c r="EP23" s="92"/>
      <c r="EQ23" s="85"/>
      <c r="ER23" s="89" t="str">
        <f t="shared" si="59"/>
        <v>-</v>
      </c>
      <c r="ES23" s="84"/>
      <c r="ET23" s="85"/>
      <c r="EU23" s="89" t="str">
        <f t="shared" si="60"/>
        <v>-</v>
      </c>
      <c r="EV23" s="90" t="str">
        <f t="shared" si="61"/>
        <v>-</v>
      </c>
      <c r="EY23" s="97" t="e">
        <f>#REF!</f>
        <v>#REF!</v>
      </c>
      <c r="EZ23" s="91" t="e">
        <f>#REF!</f>
        <v>#REF!</v>
      </c>
      <c r="FA23" s="92"/>
      <c r="FB23" s="85"/>
      <c r="FC23" s="89" t="e">
        <f t="shared" si="62"/>
        <v>#REF!</v>
      </c>
      <c r="FD23" s="84"/>
      <c r="FE23" s="85"/>
      <c r="FF23" s="89" t="e">
        <f t="shared" si="63"/>
        <v>#REF!</v>
      </c>
      <c r="FG23" s="90" t="e">
        <f t="shared" si="64"/>
        <v>#REF!</v>
      </c>
      <c r="FJ23" s="97" t="e">
        <f>#REF!</f>
        <v>#REF!</v>
      </c>
      <c r="FK23" s="91" t="e">
        <f>#REF!</f>
        <v>#REF!</v>
      </c>
      <c r="FL23" s="92"/>
      <c r="FM23" s="85"/>
      <c r="FN23" s="89" t="e">
        <f t="shared" si="65"/>
        <v>#REF!</v>
      </c>
      <c r="FO23" s="84"/>
      <c r="FP23" s="85"/>
      <c r="FQ23" s="89" t="e">
        <f t="shared" si="66"/>
        <v>#REF!</v>
      </c>
      <c r="FR23" s="90" t="e">
        <f t="shared" si="67"/>
        <v>#REF!</v>
      </c>
      <c r="FU23" s="97" t="e">
        <f>#REF!</f>
        <v>#REF!</v>
      </c>
      <c r="FV23" s="92"/>
      <c r="FW23" s="85"/>
      <c r="FX23" s="89" t="e">
        <f t="shared" si="68"/>
        <v>#REF!</v>
      </c>
      <c r="GA23" s="97" t="e">
        <f>#REF!</f>
        <v>#REF!</v>
      </c>
      <c r="GB23" s="91" t="e">
        <f>#REF!</f>
        <v>#REF!</v>
      </c>
      <c r="GC23" s="92"/>
      <c r="GD23" s="85"/>
      <c r="GE23" s="89" t="e">
        <f t="shared" si="69"/>
        <v>#REF!</v>
      </c>
      <c r="GF23" s="84"/>
      <c r="GG23" s="85"/>
      <c r="GH23" s="89" t="e">
        <f t="shared" si="70"/>
        <v>#REF!</v>
      </c>
      <c r="GI23" s="90" t="e">
        <f t="shared" si="71"/>
        <v>#REF!</v>
      </c>
      <c r="GK23" s="20" t="str">
        <f t="shared" si="28"/>
        <v/>
      </c>
      <c r="GL23" s="21"/>
      <c r="GN23" s="826" t="str">
        <f t="shared" ca="1" si="33"/>
        <v/>
      </c>
      <c r="GO23" s="827"/>
    </row>
    <row r="24" spans="1:197" ht="24" customHeight="1" outlineLevel="2" x14ac:dyDescent="0.2">
      <c r="A24" s="187">
        <f t="shared" ca="1" si="34"/>
        <v>15</v>
      </c>
      <c r="B24" s="747" t="str">
        <f t="shared" ca="1" si="29"/>
        <v/>
      </c>
      <c r="C24" s="748"/>
      <c r="D24" s="749"/>
      <c r="E24" s="103"/>
      <c r="F24" s="108"/>
      <c r="G24" s="105" t="s">
        <v>906</v>
      </c>
      <c r="H24" s="128" t="s">
        <v>53</v>
      </c>
      <c r="I24" s="105"/>
      <c r="J24" s="121" t="s">
        <v>26</v>
      </c>
      <c r="K24" s="122" t="s">
        <v>53</v>
      </c>
      <c r="L24" s="367" t="s">
        <v>50</v>
      </c>
      <c r="M24" s="589">
        <f t="shared" si="5"/>
        <v>0</v>
      </c>
      <c r="N24" s="773" t="str">
        <f t="shared" si="35"/>
        <v>-</v>
      </c>
      <c r="O24" s="774" t="str">
        <f t="shared" si="36"/>
        <v>-</v>
      </c>
      <c r="P24" s="774" t="str">
        <f t="shared" si="37"/>
        <v>-</v>
      </c>
      <c r="Q24" s="774" t="str">
        <f t="shared" si="38"/>
        <v>-</v>
      </c>
      <c r="R24" s="774" t="str">
        <f t="shared" si="39"/>
        <v>-</v>
      </c>
      <c r="S24" s="280" t="str">
        <f t="shared" si="40"/>
        <v>-</v>
      </c>
      <c r="T24" s="522" t="str">
        <f t="shared" si="30"/>
        <v>OK</v>
      </c>
      <c r="U24" s="402"/>
      <c r="W24" s="643"/>
      <c r="X24" s="208"/>
      <c r="Y24" s="316"/>
      <c r="Z24" s="410"/>
      <c r="AA24" s="411"/>
      <c r="AB24" s="209"/>
      <c r="AC24" s="316"/>
      <c r="AD24" s="410"/>
      <c r="AE24" s="411"/>
      <c r="AF24" s="209"/>
      <c r="AG24" s="316"/>
      <c r="AH24" s="410"/>
      <c r="AI24" s="411"/>
      <c r="AJ24" s="591" t="str">
        <f t="shared" si="41"/>
        <v>-</v>
      </c>
      <c r="AK24" s="592" t="str">
        <f t="shared" si="42"/>
        <v>-</v>
      </c>
      <c r="AL24" s="593" t="str">
        <f t="shared" si="43"/>
        <v>-</v>
      </c>
      <c r="AM24" s="594" t="str">
        <f t="shared" si="51"/>
        <v>-</v>
      </c>
      <c r="AN24" s="221"/>
      <c r="AO24" s="574" t="str">
        <f t="shared" si="52"/>
        <v>OK</v>
      </c>
      <c r="AQ24" s="263"/>
      <c r="AR24" s="208"/>
      <c r="AS24" s="316"/>
      <c r="AT24" s="410"/>
      <c r="AU24" s="411"/>
      <c r="AV24" s="209"/>
      <c r="AW24" s="316"/>
      <c r="AX24" s="410"/>
      <c r="AY24" s="411"/>
      <c r="AZ24" s="209"/>
      <c r="BA24" s="316"/>
      <c r="BB24" s="410"/>
      <c r="BC24" s="411"/>
      <c r="BD24" s="591" t="str">
        <f t="shared" si="44"/>
        <v>-</v>
      </c>
      <c r="BE24" s="592" t="str">
        <f t="shared" si="45"/>
        <v>-</v>
      </c>
      <c r="BF24" s="593" t="str">
        <f t="shared" si="53"/>
        <v>-</v>
      </c>
      <c r="BG24" s="594" t="str">
        <f t="shared" si="54"/>
        <v>-</v>
      </c>
      <c r="BH24" s="221"/>
      <c r="BI24" s="574" t="str">
        <f t="shared" si="55"/>
        <v>OK</v>
      </c>
      <c r="BK24" s="263"/>
      <c r="BL24" s="208"/>
      <c r="BM24" s="316"/>
      <c r="BN24" s="410"/>
      <c r="BO24" s="411"/>
      <c r="BP24" s="209"/>
      <c r="BQ24" s="316"/>
      <c r="BR24" s="410"/>
      <c r="BS24" s="411"/>
      <c r="BT24" s="209"/>
      <c r="BU24" s="316"/>
      <c r="BV24" s="410"/>
      <c r="BW24" s="411"/>
      <c r="BX24" s="591" t="str">
        <f t="shared" si="47"/>
        <v>-</v>
      </c>
      <c r="BY24" s="592" t="str">
        <f t="shared" si="48"/>
        <v>-</v>
      </c>
      <c r="BZ24" s="593" t="str">
        <f t="shared" si="56"/>
        <v>-</v>
      </c>
      <c r="CA24" s="594" t="str">
        <f t="shared" si="57"/>
        <v>-</v>
      </c>
      <c r="CB24" s="221"/>
      <c r="CC24" s="574" t="str">
        <f t="shared" si="58"/>
        <v>OK</v>
      </c>
      <c r="CE24" s="443"/>
      <c r="CF24" s="429"/>
      <c r="CH24" s="430"/>
      <c r="CI24" s="431"/>
      <c r="CJ24" s="429"/>
      <c r="CL24" s="430"/>
      <c r="CM24" s="431"/>
      <c r="CN24" s="429"/>
      <c r="CP24" s="430"/>
      <c r="CQ24" s="431"/>
      <c r="CR24" s="600"/>
      <c r="CS24" s="601"/>
      <c r="CT24" s="602"/>
      <c r="CU24" s="610"/>
      <c r="CV24" s="221"/>
      <c r="CW24" s="574" t="str">
        <f t="shared" si="10"/>
        <v>OK</v>
      </c>
      <c r="CY24" s="465"/>
      <c r="CZ24" s="429"/>
      <c r="DB24" s="430"/>
      <c r="DC24" s="431"/>
      <c r="DD24" s="429"/>
      <c r="DF24" s="430"/>
      <c r="DG24" s="431"/>
      <c r="DH24" s="429"/>
      <c r="DJ24" s="430"/>
      <c r="DK24" s="431"/>
      <c r="DL24" s="600"/>
      <c r="DM24" s="601"/>
      <c r="DN24" s="602"/>
      <c r="DO24" s="610"/>
      <c r="DP24" s="221"/>
      <c r="DQ24" s="574" t="str">
        <f t="shared" si="11"/>
        <v>OK</v>
      </c>
      <c r="DS24" s="465"/>
      <c r="DT24" s="429"/>
      <c r="DU24" s="431"/>
      <c r="DW24" s="431"/>
      <c r="DY24" s="431"/>
      <c r="EA24" s="430"/>
      <c r="EB24" s="600"/>
      <c r="EC24" s="602"/>
      <c r="ED24" s="610"/>
      <c r="EE24" s="221"/>
      <c r="EF24" s="574" t="str">
        <f t="shared" si="12"/>
        <v>-</v>
      </c>
      <c r="EH24" s="82"/>
      <c r="EI24" s="34"/>
      <c r="EJ24" s="11"/>
      <c r="EK24" s="61" t="s">
        <v>183</v>
      </c>
      <c r="EN24" s="97" t="str">
        <f t="shared" si="13"/>
        <v>-</v>
      </c>
      <c r="EO24" s="91" t="str">
        <f t="shared" si="14"/>
        <v>-</v>
      </c>
      <c r="EP24" s="92"/>
      <c r="EQ24" s="85"/>
      <c r="ER24" s="89" t="str">
        <f t="shared" si="59"/>
        <v>-</v>
      </c>
      <c r="ES24" s="84"/>
      <c r="ET24" s="85"/>
      <c r="EU24" s="89" t="str">
        <f t="shared" si="60"/>
        <v>-</v>
      </c>
      <c r="EV24" s="90" t="str">
        <f t="shared" si="61"/>
        <v>-</v>
      </c>
      <c r="EY24" s="97" t="e">
        <f>#REF!</f>
        <v>#REF!</v>
      </c>
      <c r="EZ24" s="91" t="e">
        <f>#REF!</f>
        <v>#REF!</v>
      </c>
      <c r="FA24" s="92"/>
      <c r="FB24" s="85"/>
      <c r="FC24" s="89" t="e">
        <f t="shared" si="62"/>
        <v>#REF!</v>
      </c>
      <c r="FD24" s="84"/>
      <c r="FE24" s="85"/>
      <c r="FF24" s="89" t="e">
        <f t="shared" si="63"/>
        <v>#REF!</v>
      </c>
      <c r="FG24" s="90" t="e">
        <f t="shared" si="64"/>
        <v>#REF!</v>
      </c>
      <c r="FJ24" s="97" t="e">
        <f>#REF!</f>
        <v>#REF!</v>
      </c>
      <c r="FK24" s="91" t="e">
        <f>#REF!</f>
        <v>#REF!</v>
      </c>
      <c r="FL24" s="92"/>
      <c r="FM24" s="85"/>
      <c r="FN24" s="89" t="e">
        <f t="shared" si="65"/>
        <v>#REF!</v>
      </c>
      <c r="FO24" s="84"/>
      <c r="FP24" s="85"/>
      <c r="FQ24" s="89" t="e">
        <f t="shared" si="66"/>
        <v>#REF!</v>
      </c>
      <c r="FR24" s="90" t="e">
        <f t="shared" si="67"/>
        <v>#REF!</v>
      </c>
      <c r="FU24" s="97" t="e">
        <f>#REF!</f>
        <v>#REF!</v>
      </c>
      <c r="FV24" s="92"/>
      <c r="FW24" s="85"/>
      <c r="FX24" s="89" t="e">
        <f t="shared" si="68"/>
        <v>#REF!</v>
      </c>
      <c r="GA24" s="97" t="e">
        <f>#REF!</f>
        <v>#REF!</v>
      </c>
      <c r="GB24" s="91" t="e">
        <f>#REF!</f>
        <v>#REF!</v>
      </c>
      <c r="GC24" s="92"/>
      <c r="GD24" s="85"/>
      <c r="GE24" s="89" t="e">
        <f t="shared" si="69"/>
        <v>#REF!</v>
      </c>
      <c r="GF24" s="84"/>
      <c r="GG24" s="85"/>
      <c r="GH24" s="89" t="e">
        <f t="shared" si="70"/>
        <v>#REF!</v>
      </c>
      <c r="GI24" s="90" t="e">
        <f t="shared" si="71"/>
        <v>#REF!</v>
      </c>
      <c r="GK24" s="20" t="str">
        <f t="shared" si="28"/>
        <v/>
      </c>
      <c r="GL24" s="21"/>
      <c r="GN24" s="826" t="str">
        <f t="shared" ca="1" si="33"/>
        <v/>
      </c>
      <c r="GO24" s="827"/>
    </row>
    <row r="25" spans="1:197" ht="24" customHeight="1" outlineLevel="2" x14ac:dyDescent="0.2">
      <c r="A25" s="187">
        <f t="shared" ca="1" si="34"/>
        <v>16</v>
      </c>
      <c r="B25" s="747" t="str">
        <f t="shared" ca="1" si="29"/>
        <v/>
      </c>
      <c r="C25" s="748"/>
      <c r="D25" s="749"/>
      <c r="E25" s="103"/>
      <c r="F25" s="108"/>
      <c r="G25" s="105" t="s">
        <v>907</v>
      </c>
      <c r="H25" s="128" t="s">
        <v>53</v>
      </c>
      <c r="I25" s="105"/>
      <c r="J25" s="121" t="s">
        <v>26</v>
      </c>
      <c r="K25" s="122" t="s">
        <v>53</v>
      </c>
      <c r="L25" s="367" t="s">
        <v>50</v>
      </c>
      <c r="M25" s="589">
        <f t="shared" si="5"/>
        <v>1</v>
      </c>
      <c r="N25" s="773" t="str">
        <f t="shared" si="35"/>
        <v>-</v>
      </c>
      <c r="O25" s="774" t="str">
        <f t="shared" si="36"/>
        <v>-</v>
      </c>
      <c r="P25" s="774">
        <f t="shared" si="37"/>
        <v>1</v>
      </c>
      <c r="Q25" s="774" t="str">
        <f t="shared" si="38"/>
        <v>-</v>
      </c>
      <c r="R25" s="774" t="str">
        <f t="shared" si="39"/>
        <v>-</v>
      </c>
      <c r="S25" s="280" t="str">
        <f t="shared" si="40"/>
        <v>-</v>
      </c>
      <c r="T25" s="522" t="str">
        <f t="shared" si="30"/>
        <v>OK</v>
      </c>
      <c r="U25" s="402"/>
      <c r="W25" s="643"/>
      <c r="X25" s="208"/>
      <c r="Y25" s="316"/>
      <c r="Z25" s="410"/>
      <c r="AA25" s="411"/>
      <c r="AB25" s="209"/>
      <c r="AC25" s="316"/>
      <c r="AD25" s="410"/>
      <c r="AE25" s="411"/>
      <c r="AF25" s="209"/>
      <c r="AG25" s="316"/>
      <c r="AH25" s="410"/>
      <c r="AI25" s="411"/>
      <c r="AJ25" s="591" t="str">
        <f t="shared" si="41"/>
        <v>-</v>
      </c>
      <c r="AK25" s="592" t="str">
        <f t="shared" si="42"/>
        <v>-</v>
      </c>
      <c r="AL25" s="593" t="str">
        <f t="shared" si="43"/>
        <v>-</v>
      </c>
      <c r="AM25" s="594" t="str">
        <f t="shared" si="51"/>
        <v>-</v>
      </c>
      <c r="AN25" s="221"/>
      <c r="AO25" s="574" t="str">
        <f t="shared" si="52"/>
        <v>OK</v>
      </c>
      <c r="AQ25" s="263"/>
      <c r="AR25" s="208"/>
      <c r="AS25" s="316"/>
      <c r="AT25" s="410"/>
      <c r="AU25" s="411"/>
      <c r="AV25" s="209"/>
      <c r="AW25" s="316"/>
      <c r="AX25" s="410"/>
      <c r="AY25" s="411"/>
      <c r="AZ25" s="209"/>
      <c r="BA25" s="316"/>
      <c r="BB25" s="410"/>
      <c r="BC25" s="411"/>
      <c r="BD25" s="591" t="str">
        <f t="shared" si="44"/>
        <v>-</v>
      </c>
      <c r="BE25" s="592" t="str">
        <f t="shared" si="45"/>
        <v>-</v>
      </c>
      <c r="BF25" s="593" t="str">
        <f t="shared" si="53"/>
        <v>-</v>
      </c>
      <c r="BG25" s="594" t="str">
        <f t="shared" si="54"/>
        <v>-</v>
      </c>
      <c r="BH25" s="221"/>
      <c r="BI25" s="574" t="str">
        <f t="shared" si="55"/>
        <v>OK</v>
      </c>
      <c r="BK25" s="263">
        <v>1</v>
      </c>
      <c r="BL25" s="208">
        <v>1</v>
      </c>
      <c r="BM25" s="316"/>
      <c r="BN25" s="410" t="s">
        <v>849</v>
      </c>
      <c r="BO25" s="411" t="s">
        <v>400</v>
      </c>
      <c r="BP25" s="209"/>
      <c r="BQ25" s="316"/>
      <c r="BR25" s="410"/>
      <c r="BS25" s="411"/>
      <c r="BT25" s="209"/>
      <c r="BU25" s="316"/>
      <c r="BV25" s="410"/>
      <c r="BW25" s="411"/>
      <c r="BX25" s="591">
        <f t="shared" si="47"/>
        <v>1</v>
      </c>
      <c r="BY25" s="592" t="str">
        <f t="shared" si="48"/>
        <v>-</v>
      </c>
      <c r="BZ25" s="593">
        <f t="shared" si="56"/>
        <v>1</v>
      </c>
      <c r="CA25" s="594">
        <f t="shared" si="57"/>
        <v>2.5510204081632651E-3</v>
      </c>
      <c r="CB25" s="221"/>
      <c r="CC25" s="574" t="str">
        <f t="shared" si="58"/>
        <v>OK</v>
      </c>
      <c r="CE25" s="443"/>
      <c r="CF25" s="429"/>
      <c r="CH25" s="430"/>
      <c r="CI25" s="431"/>
      <c r="CJ25" s="429"/>
      <c r="CL25" s="430"/>
      <c r="CM25" s="431"/>
      <c r="CN25" s="429"/>
      <c r="CP25" s="430"/>
      <c r="CQ25" s="431"/>
      <c r="CR25" s="600"/>
      <c r="CS25" s="601"/>
      <c r="CT25" s="602"/>
      <c r="CU25" s="610"/>
      <c r="CV25" s="221"/>
      <c r="CW25" s="574" t="str">
        <f t="shared" si="10"/>
        <v>OK</v>
      </c>
      <c r="CY25" s="465"/>
      <c r="CZ25" s="429"/>
      <c r="DB25" s="430"/>
      <c r="DC25" s="431"/>
      <c r="DD25" s="429"/>
      <c r="DF25" s="430"/>
      <c r="DG25" s="431"/>
      <c r="DH25" s="429"/>
      <c r="DJ25" s="430"/>
      <c r="DK25" s="431"/>
      <c r="DL25" s="600"/>
      <c r="DM25" s="601"/>
      <c r="DN25" s="602"/>
      <c r="DO25" s="610"/>
      <c r="DP25" s="221"/>
      <c r="DQ25" s="574" t="str">
        <f t="shared" si="11"/>
        <v>OK</v>
      </c>
      <c r="DS25" s="465"/>
      <c r="DT25" s="429"/>
      <c r="DU25" s="431"/>
      <c r="DW25" s="431"/>
      <c r="DY25" s="431"/>
      <c r="EA25" s="430"/>
      <c r="EB25" s="600"/>
      <c r="EC25" s="602"/>
      <c r="ED25" s="610"/>
      <c r="EE25" s="221"/>
      <c r="EF25" s="574" t="str">
        <f t="shared" si="12"/>
        <v>-</v>
      </c>
      <c r="EH25" s="82"/>
      <c r="EI25" s="34"/>
      <c r="EJ25" s="11"/>
      <c r="EK25" s="61" t="s">
        <v>183</v>
      </c>
      <c r="EN25" s="97" t="str">
        <f t="shared" si="13"/>
        <v>-</v>
      </c>
      <c r="EO25" s="91" t="str">
        <f t="shared" si="14"/>
        <v>-</v>
      </c>
      <c r="EP25" s="92"/>
      <c r="EQ25" s="85"/>
      <c r="ER25" s="89" t="str">
        <f t="shared" si="59"/>
        <v>-</v>
      </c>
      <c r="ES25" s="84"/>
      <c r="ET25" s="85"/>
      <c r="EU25" s="89" t="str">
        <f t="shared" si="60"/>
        <v>-</v>
      </c>
      <c r="EV25" s="90" t="str">
        <f t="shared" si="61"/>
        <v>-</v>
      </c>
      <c r="EY25" s="97" t="e">
        <f>#REF!</f>
        <v>#REF!</v>
      </c>
      <c r="EZ25" s="91" t="e">
        <f>#REF!</f>
        <v>#REF!</v>
      </c>
      <c r="FA25" s="92"/>
      <c r="FB25" s="85"/>
      <c r="FC25" s="89" t="e">
        <f t="shared" si="62"/>
        <v>#REF!</v>
      </c>
      <c r="FD25" s="84"/>
      <c r="FE25" s="85"/>
      <c r="FF25" s="89" t="e">
        <f t="shared" si="63"/>
        <v>#REF!</v>
      </c>
      <c r="FG25" s="90" t="e">
        <f t="shared" si="64"/>
        <v>#REF!</v>
      </c>
      <c r="FJ25" s="97" t="e">
        <f>#REF!</f>
        <v>#REF!</v>
      </c>
      <c r="FK25" s="91" t="e">
        <f>#REF!</f>
        <v>#REF!</v>
      </c>
      <c r="FL25" s="92"/>
      <c r="FM25" s="85"/>
      <c r="FN25" s="89" t="e">
        <f t="shared" si="65"/>
        <v>#REF!</v>
      </c>
      <c r="FO25" s="84"/>
      <c r="FP25" s="85"/>
      <c r="FQ25" s="89" t="e">
        <f t="shared" si="66"/>
        <v>#REF!</v>
      </c>
      <c r="FR25" s="90" t="e">
        <f t="shared" si="67"/>
        <v>#REF!</v>
      </c>
      <c r="FU25" s="97" t="e">
        <f>#REF!</f>
        <v>#REF!</v>
      </c>
      <c r="FV25" s="92"/>
      <c r="FW25" s="85"/>
      <c r="FX25" s="89" t="e">
        <f t="shared" si="68"/>
        <v>#REF!</v>
      </c>
      <c r="GA25" s="97" t="e">
        <f>#REF!</f>
        <v>#REF!</v>
      </c>
      <c r="GB25" s="91" t="e">
        <f>#REF!</f>
        <v>#REF!</v>
      </c>
      <c r="GC25" s="92"/>
      <c r="GD25" s="85"/>
      <c r="GE25" s="89" t="e">
        <f t="shared" si="69"/>
        <v>#REF!</v>
      </c>
      <c r="GF25" s="84"/>
      <c r="GG25" s="85"/>
      <c r="GH25" s="89" t="e">
        <f t="shared" si="70"/>
        <v>#REF!</v>
      </c>
      <c r="GI25" s="90" t="e">
        <f t="shared" si="71"/>
        <v>#REF!</v>
      </c>
      <c r="GK25" s="20" t="str">
        <f t="shared" si="28"/>
        <v/>
      </c>
      <c r="GL25" s="21"/>
      <c r="GN25" s="826" t="str">
        <f t="shared" ca="1" si="33"/>
        <v/>
      </c>
      <c r="GO25" s="827"/>
    </row>
    <row r="26" spans="1:197" ht="24" customHeight="1" outlineLevel="2" x14ac:dyDescent="0.2">
      <c r="A26" s="187">
        <f t="shared" ca="1" si="34"/>
        <v>17</v>
      </c>
      <c r="B26" s="747" t="str">
        <f t="shared" ca="1" si="29"/>
        <v/>
      </c>
      <c r="C26" s="748"/>
      <c r="D26" s="749"/>
      <c r="E26" s="103"/>
      <c r="F26" s="108" t="s">
        <v>741</v>
      </c>
      <c r="G26" s="105" t="s">
        <v>32</v>
      </c>
      <c r="H26" s="128" t="s">
        <v>53</v>
      </c>
      <c r="I26" s="105"/>
      <c r="J26" s="121" t="s">
        <v>26</v>
      </c>
      <c r="K26" s="122" t="s">
        <v>53</v>
      </c>
      <c r="L26" s="367" t="s">
        <v>50</v>
      </c>
      <c r="M26" s="589">
        <f t="shared" si="5"/>
        <v>1</v>
      </c>
      <c r="N26" s="773" t="str">
        <f t="shared" si="35"/>
        <v>-</v>
      </c>
      <c r="O26" s="774" t="str">
        <f t="shared" si="36"/>
        <v>-</v>
      </c>
      <c r="P26" s="774">
        <f t="shared" si="37"/>
        <v>1</v>
      </c>
      <c r="Q26" s="774" t="str">
        <f t="shared" si="38"/>
        <v>-</v>
      </c>
      <c r="R26" s="774" t="str">
        <f t="shared" si="39"/>
        <v>-</v>
      </c>
      <c r="S26" s="280" t="str">
        <f t="shared" si="40"/>
        <v>-</v>
      </c>
      <c r="T26" s="522" t="str">
        <f t="shared" si="30"/>
        <v>OK</v>
      </c>
      <c r="U26" s="402"/>
      <c r="W26" s="643"/>
      <c r="X26" s="208"/>
      <c r="Y26" s="316"/>
      <c r="Z26" s="410" t="s">
        <v>383</v>
      </c>
      <c r="AA26" s="411" t="s">
        <v>416</v>
      </c>
      <c r="AB26" s="209"/>
      <c r="AC26" s="316"/>
      <c r="AD26" s="410" t="s">
        <v>384</v>
      </c>
      <c r="AE26" s="411" t="s">
        <v>417</v>
      </c>
      <c r="AF26" s="209"/>
      <c r="AG26" s="316"/>
      <c r="AH26" s="410" t="s">
        <v>385</v>
      </c>
      <c r="AI26" s="411" t="s">
        <v>418</v>
      </c>
      <c r="AJ26" s="591" t="str">
        <f t="shared" si="41"/>
        <v>-</v>
      </c>
      <c r="AK26" s="592" t="str">
        <f t="shared" si="42"/>
        <v>-</v>
      </c>
      <c r="AL26" s="593" t="str">
        <f t="shared" si="43"/>
        <v>-</v>
      </c>
      <c r="AM26" s="594" t="str">
        <f t="shared" si="6"/>
        <v>-</v>
      </c>
      <c r="AN26" s="221"/>
      <c r="AO26" s="574" t="str">
        <f t="shared" ref="AO26:AO63" si="72">IF(AND(Type_1="Doc",OR(Y26&lt;&gt;"",AC26&lt;&gt;"",AG26&lt;&gt;"")),"Remove Value Cln 25, 29, 33",IF(AND(Type_1="Doc",OR(AA26&lt;&gt;"",AE26&lt;&gt;"",AI26&lt;&gt;"")),"Remove Value Cln 27, 31, 35",IF(OR(AND(X26&lt;&gt;"",Z26=""),AND(AB26&lt;&gt;"",AD26=""),AND(AF26&lt;&gt;"",AH26="")),"Missing Eng Function",IF(OR(AND(Y26&lt;&gt;"",AA26=""),AND(AC26&lt;&gt;"",AE26=""),AND(AG26&lt;&gt;"",AI26="")),"Missing Design Function","OK"))))</f>
        <v>OK</v>
      </c>
      <c r="AQ26" s="263"/>
      <c r="AR26" s="208"/>
      <c r="AS26" s="316"/>
      <c r="AT26" s="410" t="s">
        <v>383</v>
      </c>
      <c r="AU26" s="411" t="s">
        <v>416</v>
      </c>
      <c r="AV26" s="209"/>
      <c r="AW26" s="316"/>
      <c r="AX26" s="410" t="s">
        <v>384</v>
      </c>
      <c r="AY26" s="411" t="s">
        <v>417</v>
      </c>
      <c r="AZ26" s="209"/>
      <c r="BA26" s="316"/>
      <c r="BB26" s="410" t="s">
        <v>385</v>
      </c>
      <c r="BC26" s="411" t="s">
        <v>418</v>
      </c>
      <c r="BD26" s="591" t="str">
        <f t="shared" si="44"/>
        <v>-</v>
      </c>
      <c r="BE26" s="592" t="str">
        <f t="shared" si="45"/>
        <v>-</v>
      </c>
      <c r="BF26" s="593" t="str">
        <f t="shared" si="53"/>
        <v>-</v>
      </c>
      <c r="BG26" s="594" t="str">
        <f t="shared" si="8"/>
        <v>-</v>
      </c>
      <c r="BH26" s="221"/>
      <c r="BI26" s="574" t="str">
        <f t="shared" ref="BI26:BI63" si="73">IF(AND(Type_1="Doc",OR(AS26&lt;&gt;"",AW26&lt;&gt;"",BA26&lt;&gt;"")),"Remove Value Cln 25, 29, 33",IF(AND(Type_1="Doc",OR(AU26&lt;&gt;"",AY26&lt;&gt;"",BC26&lt;&gt;"")),"Remove Value Cln 47, 51, 55",IF(OR(AND(AR26&lt;&gt;"",AT26=""),AND(AV26&lt;&gt;"",AX26=""),AND(AZ26&lt;&gt;"",BB26="")),"Missing Eng Function",IF(OR(AND(AS26&lt;&gt;"",AU26=""),AND(AW26&lt;&gt;"",AY26=""),AND(BA26&lt;&gt;"",BC26="")),"Missing Design Function","OK"))))</f>
        <v>OK</v>
      </c>
      <c r="BK26" s="263">
        <v>1</v>
      </c>
      <c r="BL26" s="208">
        <v>3</v>
      </c>
      <c r="BM26" s="316"/>
      <c r="BN26" s="410" t="s">
        <v>383</v>
      </c>
      <c r="BO26" s="411" t="s">
        <v>416</v>
      </c>
      <c r="BP26" s="209"/>
      <c r="BQ26" s="316"/>
      <c r="BR26" s="410" t="s">
        <v>384</v>
      </c>
      <c r="BS26" s="411" t="s">
        <v>417</v>
      </c>
      <c r="BT26" s="209"/>
      <c r="BU26" s="316"/>
      <c r="BV26" s="410" t="s">
        <v>385</v>
      </c>
      <c r="BW26" s="411" t="s">
        <v>418</v>
      </c>
      <c r="BX26" s="591">
        <f t="shared" si="47"/>
        <v>3</v>
      </c>
      <c r="BY26" s="592" t="str">
        <f t="shared" si="48"/>
        <v>-</v>
      </c>
      <c r="BZ26" s="593">
        <f t="shared" si="56"/>
        <v>3</v>
      </c>
      <c r="CA26" s="594">
        <f t="shared" si="9"/>
        <v>7.6530612244897957E-3</v>
      </c>
      <c r="CB26" s="221"/>
      <c r="CC26" s="574" t="str">
        <f t="shared" si="32"/>
        <v>OK</v>
      </c>
      <c r="CE26" s="443"/>
      <c r="CF26" s="429"/>
      <c r="CH26" s="430"/>
      <c r="CI26" s="431"/>
      <c r="CJ26" s="429"/>
      <c r="CL26" s="430"/>
      <c r="CM26" s="431"/>
      <c r="CN26" s="429"/>
      <c r="CP26" s="430"/>
      <c r="CQ26" s="431"/>
      <c r="CR26" s="600"/>
      <c r="CS26" s="601"/>
      <c r="CT26" s="602"/>
      <c r="CU26" s="610"/>
      <c r="CV26" s="221"/>
      <c r="CW26" s="574" t="str">
        <f t="shared" si="10"/>
        <v>OK</v>
      </c>
      <c r="CY26" s="465"/>
      <c r="CZ26" s="429"/>
      <c r="DB26" s="430"/>
      <c r="DC26" s="431"/>
      <c r="DD26" s="429"/>
      <c r="DF26" s="430"/>
      <c r="DG26" s="431"/>
      <c r="DH26" s="429"/>
      <c r="DJ26" s="430"/>
      <c r="DK26" s="431"/>
      <c r="DL26" s="600"/>
      <c r="DM26" s="601"/>
      <c r="DN26" s="602"/>
      <c r="DO26" s="610"/>
      <c r="DP26" s="221"/>
      <c r="DQ26" s="574" t="str">
        <f t="shared" si="11"/>
        <v>OK</v>
      </c>
      <c r="DS26" s="465"/>
      <c r="DT26" s="429"/>
      <c r="DU26" s="431"/>
      <c r="DW26" s="431"/>
      <c r="DY26" s="431"/>
      <c r="EA26" s="430"/>
      <c r="EB26" s="600"/>
      <c r="EC26" s="602"/>
      <c r="ED26" s="610"/>
      <c r="EE26" s="221"/>
      <c r="EF26" s="574" t="str">
        <f t="shared" si="12"/>
        <v>-</v>
      </c>
      <c r="EH26" s="82"/>
      <c r="EI26" s="34" t="s">
        <v>51</v>
      </c>
      <c r="EJ26" s="11"/>
      <c r="EK26" s="61"/>
      <c r="EN26" s="97" t="str">
        <f t="shared" si="13"/>
        <v>-</v>
      </c>
      <c r="EO26" s="91" t="str">
        <f t="shared" si="14"/>
        <v>-</v>
      </c>
      <c r="EP26" s="92"/>
      <c r="EQ26" s="85"/>
      <c r="ER26" s="89" t="str">
        <f t="shared" ref="ER26:ER60" si="74">IF(OR(EN26="-",EQ26=""),"-",EQ26*EN26)</f>
        <v>-</v>
      </c>
      <c r="ES26" s="84"/>
      <c r="ET26" s="85"/>
      <c r="EU26" s="89" t="str">
        <f t="shared" ref="EU26:EU60" si="75">IF(OR(EO26="-",ET26=""),"-",ET26*EO26)</f>
        <v>-</v>
      </c>
      <c r="EV26" s="90" t="str">
        <f t="shared" ref="EV26:EV60" si="76">IF(AND(ER26="-",EU26="-"),"-",IF(ER26="-",EU26,IF(EU26="-",ER26,ER26+EU26)))</f>
        <v>-</v>
      </c>
      <c r="EY26" s="97" t="e">
        <f>#REF!</f>
        <v>#REF!</v>
      </c>
      <c r="EZ26" s="91" t="e">
        <f>#REF!</f>
        <v>#REF!</v>
      </c>
      <c r="FA26" s="92"/>
      <c r="FB26" s="85"/>
      <c r="FC26" s="89" t="e">
        <f t="shared" ref="FC26:FC60" si="77">IF(OR(EY26="-",FB26=""),"-",FB26*EY26)</f>
        <v>#REF!</v>
      </c>
      <c r="FD26" s="84"/>
      <c r="FE26" s="85"/>
      <c r="FF26" s="89" t="e">
        <f t="shared" ref="FF26:FF60" si="78">IF(OR(EZ26="-",FE26=""),"-",FE26*EZ26)</f>
        <v>#REF!</v>
      </c>
      <c r="FG26" s="90" t="e">
        <f t="shared" ref="FG26:FG60" si="79">IF(AND(FC26="-",FF26="-"),"-",IF(FC26="-",FF26,IF(FF26="-",FC26,FC26+FF26)))</f>
        <v>#REF!</v>
      </c>
      <c r="FJ26" s="97" t="e">
        <f>#REF!</f>
        <v>#REF!</v>
      </c>
      <c r="FK26" s="91" t="e">
        <f>#REF!</f>
        <v>#REF!</v>
      </c>
      <c r="FL26" s="92"/>
      <c r="FM26" s="85"/>
      <c r="FN26" s="89" t="e">
        <f t="shared" ref="FN26:FN60" si="80">IF(OR(FJ26="-",FM26=""),"-",FM26*FJ26)</f>
        <v>#REF!</v>
      </c>
      <c r="FO26" s="84"/>
      <c r="FP26" s="85"/>
      <c r="FQ26" s="89" t="e">
        <f t="shared" ref="FQ26:FQ60" si="81">IF(OR(FK26="-",FP26=""),"-",FP26*FK26)</f>
        <v>#REF!</v>
      </c>
      <c r="FR26" s="90" t="e">
        <f t="shared" ref="FR26:FR60" si="82">IF(AND(FN26="-",FQ26="-"),"-",IF(FN26="-",FQ26,IF(FQ26="-",FN26,FN26+FQ26)))</f>
        <v>#REF!</v>
      </c>
      <c r="FU26" s="97" t="e">
        <f>#REF!</f>
        <v>#REF!</v>
      </c>
      <c r="FV26" s="92"/>
      <c r="FW26" s="85"/>
      <c r="FX26" s="89" t="e">
        <f t="shared" ref="FX26:FX60" si="83">IF(OR(FU26="-",FW26=""),"-",FW26*FU26)</f>
        <v>#REF!</v>
      </c>
      <c r="GA26" s="97" t="e">
        <f>#REF!</f>
        <v>#REF!</v>
      </c>
      <c r="GB26" s="91" t="e">
        <f>#REF!</f>
        <v>#REF!</v>
      </c>
      <c r="GC26" s="92"/>
      <c r="GD26" s="85"/>
      <c r="GE26" s="89" t="e">
        <f t="shared" ref="GE26:GE60" si="84">IF(OR(GA26="-",GD26=""),"-",GD26*GA26)</f>
        <v>#REF!</v>
      </c>
      <c r="GF26" s="84"/>
      <c r="GG26" s="85"/>
      <c r="GH26" s="89" t="e">
        <f t="shared" ref="GH26:GH60" si="85">IF(OR(GB26="-",GG26=""),"-",GG26*GB26)</f>
        <v>#REF!</v>
      </c>
      <c r="GI26" s="90" t="e">
        <f t="shared" ref="GI26:GI60" si="86">IF(AND(GE26="-",GH26="-"),"-",IF(GE26="-",GH26,IF(GH26="-",GE26,GE26+GH26)))</f>
        <v>#REF!</v>
      </c>
      <c r="GK26" s="20" t="str">
        <f t="shared" si="28"/>
        <v/>
      </c>
      <c r="GL26" s="21"/>
      <c r="GN26" s="826" t="str">
        <f t="shared" ca="1" si="33"/>
        <v/>
      </c>
      <c r="GO26" s="827"/>
    </row>
    <row r="27" spans="1:197" ht="28.5" customHeight="1" outlineLevel="2" x14ac:dyDescent="0.2">
      <c r="A27" s="187">
        <f t="shared" ca="1" si="34"/>
        <v>18</v>
      </c>
      <c r="B27" s="747" t="str">
        <f t="shared" ca="1" si="29"/>
        <v/>
      </c>
      <c r="C27" s="748"/>
      <c r="D27" s="749"/>
      <c r="E27" s="103"/>
      <c r="F27" s="104"/>
      <c r="G27" s="105" t="s">
        <v>1009</v>
      </c>
      <c r="H27" s="128" t="s">
        <v>53</v>
      </c>
      <c r="I27" s="105"/>
      <c r="J27" s="121" t="s">
        <v>26</v>
      </c>
      <c r="K27" s="122" t="s">
        <v>53</v>
      </c>
      <c r="L27" s="367" t="s">
        <v>50</v>
      </c>
      <c r="M27" s="589">
        <f t="shared" si="5"/>
        <v>0</v>
      </c>
      <c r="N27" s="773" t="str">
        <f t="shared" si="35"/>
        <v>-</v>
      </c>
      <c r="O27" s="774" t="str">
        <f t="shared" si="36"/>
        <v>-</v>
      </c>
      <c r="P27" s="774" t="str">
        <f t="shared" si="37"/>
        <v>-</v>
      </c>
      <c r="Q27" s="774" t="str">
        <f t="shared" si="38"/>
        <v>-</v>
      </c>
      <c r="R27" s="774" t="str">
        <f t="shared" si="39"/>
        <v>-</v>
      </c>
      <c r="S27" s="280" t="str">
        <f t="shared" si="40"/>
        <v>-</v>
      </c>
      <c r="T27" s="522" t="str">
        <f t="shared" si="30"/>
        <v>OK</v>
      </c>
      <c r="U27" s="402"/>
      <c r="W27" s="643"/>
      <c r="X27" s="207"/>
      <c r="Y27" s="362"/>
      <c r="Z27" s="410"/>
      <c r="AA27" s="411" t="s">
        <v>400</v>
      </c>
      <c r="AB27" s="206"/>
      <c r="AC27" s="362"/>
      <c r="AD27" s="410"/>
      <c r="AE27" s="411"/>
      <c r="AF27" s="206"/>
      <c r="AG27" s="362"/>
      <c r="AH27" s="410"/>
      <c r="AI27" s="411"/>
      <c r="AJ27" s="591" t="str">
        <f>IF(AND(X27="",AB27="",AF27=""),"-",X27+AB27+AF27)</f>
        <v>-</v>
      </c>
      <c r="AK27" s="592" t="str">
        <f>IF(AND(Y27="",AC27="",AG27=""),"-",Y27+AC27+AG27)</f>
        <v>-</v>
      </c>
      <c r="AL27" s="593" t="str">
        <f>IF(AND(X27="",AB27="",AF27="",Y27="",AC27="",AG27=""),"-",SUM(X27:AG27))</f>
        <v>-</v>
      </c>
      <c r="AM27" s="594" t="str">
        <f>IF(OR(AL27=0,AL27="-"),"-",AL27/CD_TOTAL_HOURS)</f>
        <v>-</v>
      </c>
      <c r="AN27" s="221"/>
      <c r="AO27" s="574" t="str">
        <f t="shared" si="72"/>
        <v>OK</v>
      </c>
      <c r="AQ27" s="263"/>
      <c r="AR27" s="207"/>
      <c r="AS27" s="362"/>
      <c r="AT27" s="410"/>
      <c r="AU27" s="411" t="s">
        <v>400</v>
      </c>
      <c r="AV27" s="206"/>
      <c r="AW27" s="362"/>
      <c r="AX27" s="410"/>
      <c r="AY27" s="411"/>
      <c r="AZ27" s="206"/>
      <c r="BA27" s="362"/>
      <c r="BB27" s="410"/>
      <c r="BC27" s="411"/>
      <c r="BD27" s="591" t="str">
        <f t="shared" si="44"/>
        <v>-</v>
      </c>
      <c r="BE27" s="592" t="str">
        <f t="shared" si="45"/>
        <v>-</v>
      </c>
      <c r="BF27" s="593" t="str">
        <f t="shared" ref="BF27:BF33" si="87">IF(AND(AR27="",AV27="",AZ27="",AS27="",AW27="",BA27=""),"-",SUM(AR27:BA27))</f>
        <v>-</v>
      </c>
      <c r="BG27" s="594" t="str">
        <f>IF(OR(BF27=0,BF27="-"),"-",BF27/BD_TOTAL_HOURS)</f>
        <v>-</v>
      </c>
      <c r="BH27" s="221"/>
      <c r="BI27" s="574" t="str">
        <f t="shared" si="73"/>
        <v>OK</v>
      </c>
      <c r="BK27" s="263"/>
      <c r="BL27" s="207"/>
      <c r="BM27" s="362"/>
      <c r="BN27" s="410"/>
      <c r="BO27" s="411" t="s">
        <v>400</v>
      </c>
      <c r="BP27" s="206"/>
      <c r="BQ27" s="362"/>
      <c r="BR27" s="410"/>
      <c r="BS27" s="411"/>
      <c r="BT27" s="206"/>
      <c r="BU27" s="362"/>
      <c r="BV27" s="410"/>
      <c r="BW27" s="411"/>
      <c r="BX27" s="591" t="str">
        <f t="shared" si="47"/>
        <v>-</v>
      </c>
      <c r="BY27" s="592" t="str">
        <f t="shared" si="48"/>
        <v>-</v>
      </c>
      <c r="BZ27" s="593" t="str">
        <f t="shared" ref="BZ27:BZ33" si="88">IF(AND(BL27="",BP27="",BT27="",BM27="",BQ27="",BU27=""),"-",SUM(BL27:BU27))</f>
        <v>-</v>
      </c>
      <c r="CA27" s="594" t="str">
        <f>IF(OR(BZ27=0,BZ27="-"),"-",BZ27/DD_TOTAL_HOURS)</f>
        <v>-</v>
      </c>
      <c r="CB27" s="221"/>
      <c r="CC27" s="574" t="str">
        <f>IF(AND(Type_1="Doc",OR(BM27&lt;&gt;"",BQ27&lt;&gt;"",BU27&lt;&gt;"")),"Remove Value Cln 65, 69, 73",IF(AND(Type_1="Doc",OR(BO27&lt;&gt;"",BS27&lt;&gt;"",BW27&lt;&gt;"")),"Remove Value Cln 67, 71, 75",IF(OR(AND(BL27&lt;&gt;"",BN27=""),AND(BP27&lt;&gt;"",BR27=""),AND(BT27&lt;&gt;"",BV27="")),"Missing Eng Function",IF(OR(AND(BM27&lt;&gt;"",BO27=""),AND(BQ27&lt;&gt;"",BS27=""),AND(BU27&lt;&gt;"",BW27="")),"Missing Design Function","OK"))))</f>
        <v>OK</v>
      </c>
      <c r="CE27" s="443"/>
      <c r="CF27" s="513"/>
      <c r="CG27" s="430"/>
      <c r="CH27" s="430"/>
      <c r="CI27" s="431"/>
      <c r="CJ27" s="513"/>
      <c r="CK27" s="430"/>
      <c r="CL27" s="430"/>
      <c r="CM27" s="431"/>
      <c r="CN27" s="513"/>
      <c r="CO27" s="430"/>
      <c r="CP27" s="430"/>
      <c r="CQ27" s="431"/>
      <c r="CR27" s="600"/>
      <c r="CS27" s="601"/>
      <c r="CT27" s="602"/>
      <c r="CU27" s="610"/>
      <c r="CV27" s="221"/>
      <c r="CW27" s="574" t="str">
        <f t="shared" si="10"/>
        <v>OK</v>
      </c>
      <c r="CY27" s="465"/>
      <c r="CZ27" s="513"/>
      <c r="DA27" s="430"/>
      <c r="DB27" s="430"/>
      <c r="DC27" s="431"/>
      <c r="DD27" s="513"/>
      <c r="DE27" s="430"/>
      <c r="DF27" s="430"/>
      <c r="DG27" s="431"/>
      <c r="DH27" s="513"/>
      <c r="DI27" s="430"/>
      <c r="DJ27" s="430"/>
      <c r="DK27" s="431"/>
      <c r="DL27" s="600"/>
      <c r="DM27" s="601"/>
      <c r="DN27" s="602"/>
      <c r="DO27" s="610"/>
      <c r="DP27" s="221"/>
      <c r="DQ27" s="574" t="str">
        <f t="shared" si="11"/>
        <v>OK</v>
      </c>
      <c r="DS27" s="465"/>
      <c r="DT27" s="513"/>
      <c r="DU27" s="431"/>
      <c r="DV27" s="430"/>
      <c r="DW27" s="431"/>
      <c r="DX27" s="430"/>
      <c r="DY27" s="431"/>
      <c r="DZ27" s="430"/>
      <c r="EA27" s="430"/>
      <c r="EB27" s="600"/>
      <c r="EC27" s="602"/>
      <c r="ED27" s="610"/>
      <c r="EE27" s="221"/>
      <c r="EF27" s="574" t="str">
        <f t="shared" si="12"/>
        <v>-</v>
      </c>
      <c r="EH27" s="82"/>
      <c r="EI27" s="34" t="s">
        <v>51</v>
      </c>
      <c r="EJ27" s="11"/>
      <c r="EK27" s="61"/>
      <c r="EN27" s="97" t="str">
        <f t="shared" si="13"/>
        <v>-</v>
      </c>
      <c r="EO27" s="91" t="str">
        <f t="shared" si="14"/>
        <v>-</v>
      </c>
      <c r="EP27" s="92" t="s">
        <v>279</v>
      </c>
      <c r="EQ27" s="85" t="e">
        <f>VLOOKUP(EP27,DATA!#REF!,2)</f>
        <v>#REF!</v>
      </c>
      <c r="ER27" s="89" t="e">
        <f t="shared" si="74"/>
        <v>#REF!</v>
      </c>
      <c r="ES27" s="84" t="s">
        <v>339</v>
      </c>
      <c r="ET27" s="85"/>
      <c r="EU27" s="89" t="str">
        <f t="shared" si="75"/>
        <v>-</v>
      </c>
      <c r="EV27" s="90" t="e">
        <f t="shared" si="76"/>
        <v>#REF!</v>
      </c>
      <c r="EY27" s="97" t="e">
        <f>#REF!</f>
        <v>#REF!</v>
      </c>
      <c r="EZ27" s="91" t="e">
        <f>#REF!</f>
        <v>#REF!</v>
      </c>
      <c r="FA27" s="92" t="s">
        <v>279</v>
      </c>
      <c r="FB27" s="85" t="e">
        <f>VLOOKUP(FA27,DATA!#REF!,2)</f>
        <v>#REF!</v>
      </c>
      <c r="FC27" s="89" t="e">
        <f t="shared" si="77"/>
        <v>#REF!</v>
      </c>
      <c r="FD27" s="84" t="s">
        <v>339</v>
      </c>
      <c r="FE27" s="85"/>
      <c r="FF27" s="89" t="e">
        <f t="shared" si="78"/>
        <v>#REF!</v>
      </c>
      <c r="FG27" s="90" t="e">
        <f t="shared" si="79"/>
        <v>#REF!</v>
      </c>
      <c r="FJ27" s="97" t="e">
        <f>#REF!</f>
        <v>#REF!</v>
      </c>
      <c r="FK27" s="91" t="e">
        <f>#REF!</f>
        <v>#REF!</v>
      </c>
      <c r="FL27" s="92" t="s">
        <v>279</v>
      </c>
      <c r="FM27" s="85"/>
      <c r="FN27" s="89" t="e">
        <f t="shared" si="80"/>
        <v>#REF!</v>
      </c>
      <c r="FO27" s="84" t="s">
        <v>339</v>
      </c>
      <c r="FP27" s="85"/>
      <c r="FQ27" s="89" t="e">
        <f t="shared" si="81"/>
        <v>#REF!</v>
      </c>
      <c r="FR27" s="90" t="e">
        <f t="shared" si="82"/>
        <v>#REF!</v>
      </c>
      <c r="FU27" s="97" t="e">
        <f>#REF!</f>
        <v>#REF!</v>
      </c>
      <c r="FV27" s="92" t="s">
        <v>279</v>
      </c>
      <c r="FW27" s="85"/>
      <c r="FX27" s="89" t="e">
        <f t="shared" si="83"/>
        <v>#REF!</v>
      </c>
      <c r="GA27" s="97" t="e">
        <f>#REF!</f>
        <v>#REF!</v>
      </c>
      <c r="GB27" s="91" t="e">
        <f>#REF!</f>
        <v>#REF!</v>
      </c>
      <c r="GC27" s="92" t="s">
        <v>279</v>
      </c>
      <c r="GD27" s="85"/>
      <c r="GE27" s="89" t="e">
        <f t="shared" si="84"/>
        <v>#REF!</v>
      </c>
      <c r="GF27" s="84" t="s">
        <v>339</v>
      </c>
      <c r="GG27" s="85"/>
      <c r="GH27" s="89" t="e">
        <f t="shared" si="85"/>
        <v>#REF!</v>
      </c>
      <c r="GI27" s="90" t="e">
        <f t="shared" si="86"/>
        <v>#REF!</v>
      </c>
      <c r="GK27" s="20" t="str">
        <f t="shared" si="28"/>
        <v/>
      </c>
      <c r="GL27" s="21"/>
      <c r="GN27" s="826" t="str">
        <f t="shared" ca="1" si="33"/>
        <v/>
      </c>
      <c r="GO27" s="827"/>
    </row>
    <row r="28" spans="1:197" ht="24" customHeight="1" outlineLevel="2" x14ac:dyDescent="0.2">
      <c r="A28" s="187">
        <f t="shared" ref="A28:A34" ca="1" si="89">OFFSET(A28,-1,0,1,1)+1</f>
        <v>19</v>
      </c>
      <c r="B28" s="747" t="str">
        <f t="shared" ca="1" si="29"/>
        <v/>
      </c>
      <c r="C28" s="748"/>
      <c r="D28" s="749"/>
      <c r="E28" s="103"/>
      <c r="F28" s="108" t="s">
        <v>180</v>
      </c>
      <c r="G28" s="105" t="s">
        <v>862</v>
      </c>
      <c r="H28" s="128" t="s">
        <v>53</v>
      </c>
      <c r="I28" s="105"/>
      <c r="J28" s="121" t="s">
        <v>26</v>
      </c>
      <c r="K28" s="122" t="s">
        <v>53</v>
      </c>
      <c r="L28" s="367" t="s">
        <v>50</v>
      </c>
      <c r="M28" s="589">
        <f t="shared" si="5"/>
        <v>1</v>
      </c>
      <c r="N28" s="773" t="str">
        <f t="shared" si="35"/>
        <v>-</v>
      </c>
      <c r="O28" s="774" t="str">
        <f t="shared" si="36"/>
        <v>-</v>
      </c>
      <c r="P28" s="774">
        <f t="shared" si="37"/>
        <v>1</v>
      </c>
      <c r="Q28" s="774" t="str">
        <f t="shared" si="38"/>
        <v>-</v>
      </c>
      <c r="R28" s="774" t="str">
        <f t="shared" si="39"/>
        <v>-</v>
      </c>
      <c r="S28" s="280" t="str">
        <f t="shared" si="40"/>
        <v>-</v>
      </c>
      <c r="T28" s="522" t="str">
        <f t="shared" si="30"/>
        <v>OK</v>
      </c>
      <c r="U28" s="402"/>
      <c r="W28" s="643"/>
      <c r="X28" s="208"/>
      <c r="Y28" s="316"/>
      <c r="Z28" s="410" t="s">
        <v>383</v>
      </c>
      <c r="AA28" s="411" t="s">
        <v>416</v>
      </c>
      <c r="AB28" s="209"/>
      <c r="AC28" s="316"/>
      <c r="AD28" s="410" t="s">
        <v>384</v>
      </c>
      <c r="AE28" s="411" t="s">
        <v>417</v>
      </c>
      <c r="AF28" s="209"/>
      <c r="AG28" s="316"/>
      <c r="AH28" s="410" t="s">
        <v>385</v>
      </c>
      <c r="AI28" s="411" t="s">
        <v>418</v>
      </c>
      <c r="AJ28" s="591" t="str">
        <f t="shared" si="41"/>
        <v>-</v>
      </c>
      <c r="AK28" s="592" t="str">
        <f t="shared" si="42"/>
        <v>-</v>
      </c>
      <c r="AL28" s="593" t="str">
        <f t="shared" si="43"/>
        <v>-</v>
      </c>
      <c r="AM28" s="594" t="str">
        <f t="shared" si="6"/>
        <v>-</v>
      </c>
      <c r="AN28" s="221"/>
      <c r="AO28" s="574" t="str">
        <f t="shared" si="72"/>
        <v>OK</v>
      </c>
      <c r="AQ28" s="263"/>
      <c r="AR28" s="208"/>
      <c r="AS28" s="316"/>
      <c r="AT28" s="410" t="s">
        <v>383</v>
      </c>
      <c r="AU28" s="411" t="s">
        <v>416</v>
      </c>
      <c r="AV28" s="209"/>
      <c r="AW28" s="316"/>
      <c r="AX28" s="410" t="s">
        <v>384</v>
      </c>
      <c r="AY28" s="411" t="s">
        <v>417</v>
      </c>
      <c r="AZ28" s="209"/>
      <c r="BA28" s="316"/>
      <c r="BB28" s="410" t="s">
        <v>385</v>
      </c>
      <c r="BC28" s="411" t="s">
        <v>418</v>
      </c>
      <c r="BD28" s="591" t="str">
        <f t="shared" si="44"/>
        <v>-</v>
      </c>
      <c r="BE28" s="592" t="str">
        <f t="shared" si="45"/>
        <v>-</v>
      </c>
      <c r="BF28" s="593" t="str">
        <f t="shared" si="87"/>
        <v>-</v>
      </c>
      <c r="BG28" s="594" t="str">
        <f t="shared" si="8"/>
        <v>-</v>
      </c>
      <c r="BH28" s="221"/>
      <c r="BI28" s="574" t="str">
        <f t="shared" si="73"/>
        <v>OK</v>
      </c>
      <c r="BK28" s="263">
        <v>1</v>
      </c>
      <c r="BL28" s="208">
        <v>2</v>
      </c>
      <c r="BM28" s="316"/>
      <c r="BN28" s="410" t="s">
        <v>383</v>
      </c>
      <c r="BO28" s="411" t="s">
        <v>416</v>
      </c>
      <c r="BP28" s="209"/>
      <c r="BQ28" s="316"/>
      <c r="BR28" s="410" t="s">
        <v>384</v>
      </c>
      <c r="BS28" s="411" t="s">
        <v>417</v>
      </c>
      <c r="BT28" s="209"/>
      <c r="BU28" s="316"/>
      <c r="BV28" s="410" t="s">
        <v>385</v>
      </c>
      <c r="BW28" s="411" t="s">
        <v>418</v>
      </c>
      <c r="BX28" s="591">
        <f t="shared" si="47"/>
        <v>2</v>
      </c>
      <c r="BY28" s="592" t="str">
        <f t="shared" si="48"/>
        <v>-</v>
      </c>
      <c r="BZ28" s="593">
        <f t="shared" si="88"/>
        <v>2</v>
      </c>
      <c r="CA28" s="594">
        <f t="shared" si="9"/>
        <v>5.1020408163265302E-3</v>
      </c>
      <c r="CB28" s="221"/>
      <c r="CC28" s="574" t="str">
        <f t="shared" si="32"/>
        <v>OK</v>
      </c>
      <c r="CE28" s="443"/>
      <c r="CF28" s="429"/>
      <c r="CH28" s="430"/>
      <c r="CI28" s="431"/>
      <c r="CJ28" s="429"/>
      <c r="CL28" s="430"/>
      <c r="CM28" s="431"/>
      <c r="CN28" s="429"/>
      <c r="CP28" s="430"/>
      <c r="CQ28" s="431"/>
      <c r="CR28" s="600"/>
      <c r="CS28" s="601"/>
      <c r="CT28" s="602"/>
      <c r="CU28" s="610"/>
      <c r="CV28" s="221"/>
      <c r="CW28" s="574" t="str">
        <f t="shared" si="10"/>
        <v>OK</v>
      </c>
      <c r="CY28" s="465"/>
      <c r="CZ28" s="429"/>
      <c r="DB28" s="430"/>
      <c r="DC28" s="431"/>
      <c r="DD28" s="429"/>
      <c r="DF28" s="430"/>
      <c r="DG28" s="431"/>
      <c r="DH28" s="429"/>
      <c r="DJ28" s="430"/>
      <c r="DK28" s="431"/>
      <c r="DL28" s="600"/>
      <c r="DM28" s="601"/>
      <c r="DN28" s="602"/>
      <c r="DO28" s="610"/>
      <c r="DP28" s="221"/>
      <c r="DQ28" s="574" t="str">
        <f t="shared" si="11"/>
        <v>OK</v>
      </c>
      <c r="DS28" s="465"/>
      <c r="DT28" s="429"/>
      <c r="DU28" s="431"/>
      <c r="DW28" s="431"/>
      <c r="DY28" s="431"/>
      <c r="EA28" s="430"/>
      <c r="EB28" s="600"/>
      <c r="EC28" s="602"/>
      <c r="ED28" s="610"/>
      <c r="EE28" s="221"/>
      <c r="EF28" s="574" t="str">
        <f t="shared" si="12"/>
        <v>-</v>
      </c>
      <c r="EH28" s="82"/>
      <c r="EI28" s="34"/>
      <c r="EJ28" s="11"/>
      <c r="EK28" s="61"/>
      <c r="EN28" s="97" t="str">
        <f t="shared" si="13"/>
        <v>-</v>
      </c>
      <c r="EO28" s="91" t="str">
        <f t="shared" si="14"/>
        <v>-</v>
      </c>
      <c r="EP28" s="92"/>
      <c r="EQ28" s="85"/>
      <c r="ER28" s="89" t="str">
        <f t="shared" si="74"/>
        <v>-</v>
      </c>
      <c r="ES28" s="84"/>
      <c r="ET28" s="85"/>
      <c r="EU28" s="89" t="str">
        <f t="shared" si="75"/>
        <v>-</v>
      </c>
      <c r="EV28" s="90" t="str">
        <f t="shared" si="76"/>
        <v>-</v>
      </c>
      <c r="EY28" s="97" t="e">
        <f>#REF!</f>
        <v>#REF!</v>
      </c>
      <c r="EZ28" s="91" t="e">
        <f>#REF!</f>
        <v>#REF!</v>
      </c>
      <c r="FA28" s="92"/>
      <c r="FB28" s="85"/>
      <c r="FC28" s="89" t="e">
        <f t="shared" si="77"/>
        <v>#REF!</v>
      </c>
      <c r="FD28" s="84"/>
      <c r="FE28" s="85"/>
      <c r="FF28" s="89" t="e">
        <f t="shared" si="78"/>
        <v>#REF!</v>
      </c>
      <c r="FG28" s="90" t="e">
        <f t="shared" si="79"/>
        <v>#REF!</v>
      </c>
      <c r="FJ28" s="97" t="e">
        <f>#REF!</f>
        <v>#REF!</v>
      </c>
      <c r="FK28" s="91" t="e">
        <f>#REF!</f>
        <v>#REF!</v>
      </c>
      <c r="FL28" s="92"/>
      <c r="FM28" s="85"/>
      <c r="FN28" s="89" t="e">
        <f t="shared" si="80"/>
        <v>#REF!</v>
      </c>
      <c r="FO28" s="84"/>
      <c r="FP28" s="85"/>
      <c r="FQ28" s="89" t="e">
        <f t="shared" si="81"/>
        <v>#REF!</v>
      </c>
      <c r="FR28" s="90" t="e">
        <f t="shared" si="82"/>
        <v>#REF!</v>
      </c>
      <c r="FU28" s="97" t="e">
        <f>#REF!</f>
        <v>#REF!</v>
      </c>
      <c r="FV28" s="92"/>
      <c r="FW28" s="85"/>
      <c r="FX28" s="89" t="e">
        <f t="shared" si="83"/>
        <v>#REF!</v>
      </c>
      <c r="GA28" s="97" t="e">
        <f>#REF!</f>
        <v>#REF!</v>
      </c>
      <c r="GB28" s="91" t="e">
        <f>#REF!</f>
        <v>#REF!</v>
      </c>
      <c r="GC28" s="92"/>
      <c r="GD28" s="85"/>
      <c r="GE28" s="89" t="e">
        <f t="shared" si="84"/>
        <v>#REF!</v>
      </c>
      <c r="GF28" s="84"/>
      <c r="GG28" s="85"/>
      <c r="GH28" s="89" t="e">
        <f t="shared" si="85"/>
        <v>#REF!</v>
      </c>
      <c r="GI28" s="90" t="e">
        <f t="shared" si="86"/>
        <v>#REF!</v>
      </c>
      <c r="GK28" s="20" t="str">
        <f t="shared" si="28"/>
        <v/>
      </c>
      <c r="GL28" s="21"/>
      <c r="GN28" s="826" t="str">
        <f t="shared" ca="1" si="33"/>
        <v/>
      </c>
      <c r="GO28" s="827"/>
    </row>
    <row r="29" spans="1:197" ht="16.5" customHeight="1" outlineLevel="2" x14ac:dyDescent="0.2">
      <c r="A29" s="187">
        <f t="shared" ca="1" si="89"/>
        <v>20</v>
      </c>
      <c r="B29" s="747" t="str">
        <f t="shared" ca="1" si="29"/>
        <v/>
      </c>
      <c r="C29" s="748"/>
      <c r="D29" s="749"/>
      <c r="E29" s="272"/>
      <c r="F29" s="271"/>
      <c r="G29" s="105" t="s">
        <v>863</v>
      </c>
      <c r="H29" s="128" t="s">
        <v>53</v>
      </c>
      <c r="I29" s="105"/>
      <c r="J29" s="121" t="s">
        <v>26</v>
      </c>
      <c r="K29" s="122" t="s">
        <v>53</v>
      </c>
      <c r="L29" s="367" t="s">
        <v>50</v>
      </c>
      <c r="M29" s="589">
        <f t="shared" si="5"/>
        <v>0</v>
      </c>
      <c r="N29" s="773" t="str">
        <f t="shared" si="35"/>
        <v>-</v>
      </c>
      <c r="O29" s="774" t="str">
        <f t="shared" si="36"/>
        <v>-</v>
      </c>
      <c r="P29" s="774" t="str">
        <f t="shared" si="37"/>
        <v>-</v>
      </c>
      <c r="Q29" s="774" t="str">
        <f t="shared" si="38"/>
        <v>-</v>
      </c>
      <c r="R29" s="774" t="str">
        <f t="shared" si="39"/>
        <v>-</v>
      </c>
      <c r="S29" s="280" t="str">
        <f t="shared" si="40"/>
        <v>-</v>
      </c>
      <c r="T29" s="522" t="str">
        <f t="shared" si="30"/>
        <v>OK</v>
      </c>
      <c r="U29" s="402"/>
      <c r="W29" s="643"/>
      <c r="X29" s="208"/>
      <c r="Y29" s="316"/>
      <c r="Z29" s="410"/>
      <c r="AA29" s="411"/>
      <c r="AB29" s="209"/>
      <c r="AC29" s="316"/>
      <c r="AD29" s="410"/>
      <c r="AE29" s="411"/>
      <c r="AF29" s="209"/>
      <c r="AG29" s="316"/>
      <c r="AH29" s="410"/>
      <c r="AI29" s="411"/>
      <c r="AJ29" s="591" t="str">
        <f t="shared" si="41"/>
        <v>-</v>
      </c>
      <c r="AK29" s="592" t="str">
        <f t="shared" si="42"/>
        <v>-</v>
      </c>
      <c r="AL29" s="593" t="str">
        <f t="shared" si="43"/>
        <v>-</v>
      </c>
      <c r="AM29" s="594" t="str">
        <f>IF(OR(AL29=0,AL29="-"),"-",AL29/CD_TOTAL_HOURS)</f>
        <v>-</v>
      </c>
      <c r="AN29" s="221"/>
      <c r="AO29" s="574" t="str">
        <f t="shared" si="72"/>
        <v>OK</v>
      </c>
      <c r="AQ29" s="263"/>
      <c r="AR29" s="208"/>
      <c r="AS29" s="316"/>
      <c r="AT29" s="410"/>
      <c r="AU29" s="411"/>
      <c r="AV29" s="209"/>
      <c r="AW29" s="316"/>
      <c r="AX29" s="410"/>
      <c r="AY29" s="411"/>
      <c r="AZ29" s="209"/>
      <c r="BA29" s="316"/>
      <c r="BB29" s="410"/>
      <c r="BC29" s="411"/>
      <c r="BD29" s="591" t="str">
        <f t="shared" si="44"/>
        <v>-</v>
      </c>
      <c r="BE29" s="592" t="str">
        <f t="shared" si="45"/>
        <v>-</v>
      </c>
      <c r="BF29" s="593" t="str">
        <f t="shared" si="87"/>
        <v>-</v>
      </c>
      <c r="BG29" s="594" t="str">
        <f>IF(OR(BF29=0,BF29="-"),"-",BF29/BD_TOTAL_HOURS)</f>
        <v>-</v>
      </c>
      <c r="BH29" s="221"/>
      <c r="BI29" s="574" t="str">
        <f t="shared" si="73"/>
        <v>OK</v>
      </c>
      <c r="BK29" s="263"/>
      <c r="BL29" s="208"/>
      <c r="BM29" s="316"/>
      <c r="BN29" s="410"/>
      <c r="BO29" s="411"/>
      <c r="BP29" s="209"/>
      <c r="BQ29" s="316"/>
      <c r="BR29" s="410"/>
      <c r="BS29" s="411"/>
      <c r="BT29" s="209"/>
      <c r="BU29" s="316"/>
      <c r="BV29" s="410"/>
      <c r="BW29" s="411"/>
      <c r="BX29" s="591" t="str">
        <f t="shared" si="47"/>
        <v>-</v>
      </c>
      <c r="BY29" s="592" t="str">
        <f t="shared" si="48"/>
        <v>-</v>
      </c>
      <c r="BZ29" s="593" t="str">
        <f t="shared" si="88"/>
        <v>-</v>
      </c>
      <c r="CA29" s="594" t="str">
        <f>IF(OR(BZ29=0,BZ29="-"),"-",BZ29/DD_TOTAL_HOURS)</f>
        <v>-</v>
      </c>
      <c r="CB29" s="221"/>
      <c r="CC29" s="574" t="str">
        <f>IF(AND(Type_1="Doc",OR(BM29&lt;&gt;"",BQ29&lt;&gt;"",BU29&lt;&gt;"")),"Remove Value Cln 65, 69, 73",IF(AND(Type_1="Doc",OR(BO29&lt;&gt;"",BS29&lt;&gt;"",BW29&lt;&gt;"")),"Remove Value Cln 67, 71, 75",IF(OR(AND(BL29&lt;&gt;"",BN29=""),AND(BP29&lt;&gt;"",BR29=""),AND(BT29&lt;&gt;"",BV29="")),"Missing Eng Function",IF(OR(AND(BM29&lt;&gt;"",BO29=""),AND(BQ29&lt;&gt;"",BS29=""),AND(BU29&lt;&gt;"",BW29="")),"Missing Design Function","OK"))))</f>
        <v>OK</v>
      </c>
      <c r="CE29" s="443"/>
      <c r="CF29" s="429"/>
      <c r="CH29" s="430"/>
      <c r="CI29" s="431"/>
      <c r="CJ29" s="429"/>
      <c r="CL29" s="430"/>
      <c r="CM29" s="431"/>
      <c r="CN29" s="429"/>
      <c r="CP29" s="430"/>
      <c r="CQ29" s="431"/>
      <c r="CR29" s="600"/>
      <c r="CS29" s="601"/>
      <c r="CT29" s="602"/>
      <c r="CU29" s="610"/>
      <c r="CV29" s="221"/>
      <c r="CW29" s="574" t="str">
        <f t="shared" si="10"/>
        <v>OK</v>
      </c>
      <c r="CY29" s="465"/>
      <c r="CZ29" s="429"/>
      <c r="DB29" s="430"/>
      <c r="DC29" s="431"/>
      <c r="DD29" s="429"/>
      <c r="DF29" s="430"/>
      <c r="DG29" s="431"/>
      <c r="DH29" s="429"/>
      <c r="DJ29" s="430"/>
      <c r="DK29" s="431"/>
      <c r="DL29" s="600"/>
      <c r="DM29" s="601"/>
      <c r="DN29" s="602"/>
      <c r="DO29" s="610"/>
      <c r="DP29" s="221"/>
      <c r="DQ29" s="574" t="str">
        <f t="shared" si="11"/>
        <v>OK</v>
      </c>
      <c r="DS29" s="465"/>
      <c r="DT29" s="429"/>
      <c r="DU29" s="431"/>
      <c r="DW29" s="431"/>
      <c r="DY29" s="431"/>
      <c r="EA29" s="430"/>
      <c r="EB29" s="600"/>
      <c r="EC29" s="602"/>
      <c r="ED29" s="610"/>
      <c r="EE29" s="221"/>
      <c r="EF29" s="574" t="str">
        <f t="shared" si="12"/>
        <v>-</v>
      </c>
      <c r="EH29" s="82"/>
      <c r="EI29" s="34"/>
      <c r="EJ29" s="11"/>
      <c r="EK29" s="61"/>
      <c r="EN29" s="97" t="str">
        <f t="shared" si="13"/>
        <v>-</v>
      </c>
      <c r="EO29" s="91" t="str">
        <f t="shared" si="14"/>
        <v>-</v>
      </c>
      <c r="EP29" s="92"/>
      <c r="EQ29" s="85"/>
      <c r="ER29" s="89" t="str">
        <f t="shared" si="74"/>
        <v>-</v>
      </c>
      <c r="ES29" s="84"/>
      <c r="ET29" s="85"/>
      <c r="EU29" s="89" t="str">
        <f t="shared" si="75"/>
        <v>-</v>
      </c>
      <c r="EV29" s="90" t="str">
        <f t="shared" si="76"/>
        <v>-</v>
      </c>
      <c r="EY29" s="97" t="e">
        <f>#REF!</f>
        <v>#REF!</v>
      </c>
      <c r="EZ29" s="91" t="e">
        <f>#REF!</f>
        <v>#REF!</v>
      </c>
      <c r="FA29" s="92"/>
      <c r="FB29" s="85"/>
      <c r="FC29" s="89" t="e">
        <f t="shared" si="77"/>
        <v>#REF!</v>
      </c>
      <c r="FD29" s="84"/>
      <c r="FE29" s="85"/>
      <c r="FF29" s="89" t="e">
        <f t="shared" si="78"/>
        <v>#REF!</v>
      </c>
      <c r="FG29" s="90" t="e">
        <f t="shared" si="79"/>
        <v>#REF!</v>
      </c>
      <c r="FJ29" s="97" t="e">
        <f>#REF!</f>
        <v>#REF!</v>
      </c>
      <c r="FK29" s="91" t="e">
        <f>#REF!</f>
        <v>#REF!</v>
      </c>
      <c r="FL29" s="92"/>
      <c r="FM29" s="85"/>
      <c r="FN29" s="89" t="e">
        <f t="shared" si="80"/>
        <v>#REF!</v>
      </c>
      <c r="FO29" s="84"/>
      <c r="FP29" s="85"/>
      <c r="FQ29" s="89" t="e">
        <f t="shared" si="81"/>
        <v>#REF!</v>
      </c>
      <c r="FR29" s="90" t="e">
        <f t="shared" si="82"/>
        <v>#REF!</v>
      </c>
      <c r="FU29" s="97" t="e">
        <f>#REF!</f>
        <v>#REF!</v>
      </c>
      <c r="FV29" s="92"/>
      <c r="FW29" s="85"/>
      <c r="FX29" s="89" t="e">
        <f t="shared" si="83"/>
        <v>#REF!</v>
      </c>
      <c r="GA29" s="97" t="e">
        <f>#REF!</f>
        <v>#REF!</v>
      </c>
      <c r="GB29" s="91" t="e">
        <f>#REF!</f>
        <v>#REF!</v>
      </c>
      <c r="GC29" s="92"/>
      <c r="GD29" s="85"/>
      <c r="GE29" s="89" t="e">
        <f t="shared" si="84"/>
        <v>#REF!</v>
      </c>
      <c r="GF29" s="84"/>
      <c r="GG29" s="85"/>
      <c r="GH29" s="89" t="e">
        <f t="shared" si="85"/>
        <v>#REF!</v>
      </c>
      <c r="GI29" s="90" t="e">
        <f t="shared" si="86"/>
        <v>#REF!</v>
      </c>
      <c r="GK29" s="20" t="str">
        <f t="shared" si="28"/>
        <v/>
      </c>
      <c r="GL29" s="21"/>
      <c r="GN29" s="826" t="str">
        <f t="shared" ca="1" si="33"/>
        <v/>
      </c>
      <c r="GO29" s="827"/>
    </row>
    <row r="30" spans="1:197" ht="16.5" customHeight="1" outlineLevel="2" x14ac:dyDescent="0.2">
      <c r="A30" s="187">
        <f t="shared" ca="1" si="89"/>
        <v>21</v>
      </c>
      <c r="B30" s="747" t="str">
        <f t="shared" ca="1" si="29"/>
        <v/>
      </c>
      <c r="C30" s="748"/>
      <c r="D30" s="749"/>
      <c r="E30" s="272"/>
      <c r="F30" s="271"/>
      <c r="G30" s="105" t="s">
        <v>1008</v>
      </c>
      <c r="H30" s="128" t="s">
        <v>53</v>
      </c>
      <c r="I30" s="105"/>
      <c r="J30" s="121" t="s">
        <v>26</v>
      </c>
      <c r="K30" s="122" t="s">
        <v>53</v>
      </c>
      <c r="L30" s="367" t="s">
        <v>50</v>
      </c>
      <c r="M30" s="589">
        <f t="shared" si="5"/>
        <v>1</v>
      </c>
      <c r="N30" s="773" t="str">
        <f t="shared" si="35"/>
        <v>-</v>
      </c>
      <c r="O30" s="774" t="str">
        <f t="shared" si="36"/>
        <v>-</v>
      </c>
      <c r="P30" s="774">
        <f t="shared" si="37"/>
        <v>1</v>
      </c>
      <c r="Q30" s="774" t="str">
        <f t="shared" si="38"/>
        <v>-</v>
      </c>
      <c r="R30" s="774" t="str">
        <f t="shared" si="39"/>
        <v>-</v>
      </c>
      <c r="S30" s="280" t="str">
        <f t="shared" si="40"/>
        <v>-</v>
      </c>
      <c r="T30" s="522" t="str">
        <f t="shared" si="30"/>
        <v>OK</v>
      </c>
      <c r="U30" s="402"/>
      <c r="W30" s="643"/>
      <c r="X30" s="208"/>
      <c r="Y30" s="316"/>
      <c r="Z30" s="410"/>
      <c r="AA30" s="411"/>
      <c r="AB30" s="209"/>
      <c r="AC30" s="316"/>
      <c r="AD30" s="410"/>
      <c r="AE30" s="411"/>
      <c r="AF30" s="209"/>
      <c r="AG30" s="316"/>
      <c r="AH30" s="410"/>
      <c r="AI30" s="411"/>
      <c r="AJ30" s="591" t="str">
        <f>IF(AND(X30="",AB30="",AF30=""),"-",X30+AB30+AF30)</f>
        <v>-</v>
      </c>
      <c r="AK30" s="592" t="str">
        <f>IF(AND(Y30="",AC30="",AG30=""),"-",Y30+AC30+AG30)</f>
        <v>-</v>
      </c>
      <c r="AL30" s="593" t="str">
        <f>IF(AND(X30="",AB30="",AF30="",Y30="",AC30="",AG30=""),"-",SUM(X30:AG30))</f>
        <v>-</v>
      </c>
      <c r="AM30" s="594" t="str">
        <f>IF(OR(AL30=0,AL30="-"),"-",AL30/CD_TOTAL_HOURS)</f>
        <v>-</v>
      </c>
      <c r="AN30" s="221"/>
      <c r="AO30" s="574" t="str">
        <f t="shared" si="72"/>
        <v>OK</v>
      </c>
      <c r="AQ30" s="263"/>
      <c r="AR30" s="208"/>
      <c r="AS30" s="316"/>
      <c r="AT30" s="410"/>
      <c r="AU30" s="411"/>
      <c r="AV30" s="209"/>
      <c r="AW30" s="316"/>
      <c r="AX30" s="410"/>
      <c r="AY30" s="411"/>
      <c r="AZ30" s="209"/>
      <c r="BA30" s="316"/>
      <c r="BB30" s="410"/>
      <c r="BC30" s="411"/>
      <c r="BD30" s="591" t="str">
        <f t="shared" si="44"/>
        <v>-</v>
      </c>
      <c r="BE30" s="592" t="str">
        <f t="shared" si="45"/>
        <v>-</v>
      </c>
      <c r="BF30" s="593" t="str">
        <f t="shared" si="87"/>
        <v>-</v>
      </c>
      <c r="BG30" s="594" t="str">
        <f>IF(OR(BF30=0,BF30="-"),"-",BF30/BD_TOTAL_HOURS)</f>
        <v>-</v>
      </c>
      <c r="BH30" s="221"/>
      <c r="BI30" s="574" t="str">
        <f t="shared" si="73"/>
        <v>OK</v>
      </c>
      <c r="BK30" s="263">
        <v>1</v>
      </c>
      <c r="BL30" s="208">
        <v>2</v>
      </c>
      <c r="BM30" s="316"/>
      <c r="BN30" s="410"/>
      <c r="BO30" s="411"/>
      <c r="BP30" s="209"/>
      <c r="BQ30" s="316"/>
      <c r="BR30" s="410"/>
      <c r="BS30" s="411"/>
      <c r="BT30" s="209"/>
      <c r="BU30" s="316"/>
      <c r="BV30" s="410"/>
      <c r="BW30" s="411"/>
      <c r="BX30" s="591">
        <f t="shared" si="47"/>
        <v>2</v>
      </c>
      <c r="BY30" s="592" t="str">
        <f t="shared" si="48"/>
        <v>-</v>
      </c>
      <c r="BZ30" s="593">
        <f t="shared" si="88"/>
        <v>2</v>
      </c>
      <c r="CA30" s="594">
        <f>IF(OR(BZ30=0,BZ30="-"),"-",BZ30/DD_TOTAL_HOURS)</f>
        <v>5.1020408163265302E-3</v>
      </c>
      <c r="CB30" s="221"/>
      <c r="CC30" s="574" t="str">
        <f>IF(AND(Type_1="Doc",OR(BM30&lt;&gt;"",BQ30&lt;&gt;"",BU30&lt;&gt;"")),"Remove Value Cln 65, 69, 73",IF(AND(Type_1="Doc",OR(BO30&lt;&gt;"",BS30&lt;&gt;"",BW30&lt;&gt;"")),"Remove Value Cln 67, 71, 75",IF(OR(AND(BL30&lt;&gt;"",BN30=""),AND(BP30&lt;&gt;"",BR30=""),AND(BT30&lt;&gt;"",BV30="")),"Missing Eng Function",IF(OR(AND(BM30&lt;&gt;"",BO30=""),AND(BQ30&lt;&gt;"",BS30=""),AND(BU30&lt;&gt;"",BW30="")),"Missing Design Function","OK"))))</f>
        <v>Missing Eng Function</v>
      </c>
      <c r="CE30" s="443"/>
      <c r="CF30" s="429"/>
      <c r="CH30" s="430"/>
      <c r="CI30" s="431"/>
      <c r="CJ30" s="429"/>
      <c r="CL30" s="430"/>
      <c r="CM30" s="431"/>
      <c r="CN30" s="429"/>
      <c r="CP30" s="430"/>
      <c r="CQ30" s="431"/>
      <c r="CR30" s="600"/>
      <c r="CS30" s="601"/>
      <c r="CT30" s="602"/>
      <c r="CU30" s="610"/>
      <c r="CV30" s="221"/>
      <c r="CW30" s="574" t="str">
        <f t="shared" si="10"/>
        <v>OK</v>
      </c>
      <c r="CY30" s="465"/>
      <c r="CZ30" s="429"/>
      <c r="DB30" s="430"/>
      <c r="DC30" s="431"/>
      <c r="DD30" s="429"/>
      <c r="DF30" s="430"/>
      <c r="DG30" s="431"/>
      <c r="DH30" s="429"/>
      <c r="DJ30" s="430"/>
      <c r="DK30" s="431"/>
      <c r="DL30" s="600"/>
      <c r="DM30" s="601"/>
      <c r="DN30" s="602"/>
      <c r="DO30" s="610"/>
      <c r="DP30" s="221"/>
      <c r="DQ30" s="574" t="str">
        <f t="shared" si="11"/>
        <v>OK</v>
      </c>
      <c r="DS30" s="465"/>
      <c r="DT30" s="429"/>
      <c r="DU30" s="431"/>
      <c r="DW30" s="431"/>
      <c r="DY30" s="431"/>
      <c r="EA30" s="430"/>
      <c r="EB30" s="600"/>
      <c r="EC30" s="602"/>
      <c r="ED30" s="610"/>
      <c r="EE30" s="221"/>
      <c r="EF30" s="574" t="str">
        <f t="shared" si="12"/>
        <v>-</v>
      </c>
      <c r="EH30" s="82"/>
      <c r="EI30" s="34"/>
      <c r="EJ30" s="11"/>
      <c r="EK30" s="61"/>
      <c r="EN30" s="97" t="str">
        <f t="shared" si="13"/>
        <v>-</v>
      </c>
      <c r="EO30" s="91" t="str">
        <f t="shared" si="14"/>
        <v>-</v>
      </c>
      <c r="EP30" s="92"/>
      <c r="EQ30" s="85"/>
      <c r="ER30" s="89" t="str">
        <f t="shared" si="74"/>
        <v>-</v>
      </c>
      <c r="ES30" s="84"/>
      <c r="ET30" s="85"/>
      <c r="EU30" s="89" t="str">
        <f t="shared" si="75"/>
        <v>-</v>
      </c>
      <c r="EV30" s="90" t="str">
        <f t="shared" si="76"/>
        <v>-</v>
      </c>
      <c r="EY30" s="97" t="e">
        <f>#REF!</f>
        <v>#REF!</v>
      </c>
      <c r="EZ30" s="91" t="e">
        <f>#REF!</f>
        <v>#REF!</v>
      </c>
      <c r="FA30" s="92"/>
      <c r="FB30" s="85"/>
      <c r="FC30" s="89" t="e">
        <f t="shared" si="77"/>
        <v>#REF!</v>
      </c>
      <c r="FD30" s="84"/>
      <c r="FE30" s="85"/>
      <c r="FF30" s="89" t="e">
        <f t="shared" si="78"/>
        <v>#REF!</v>
      </c>
      <c r="FG30" s="90" t="e">
        <f t="shared" si="79"/>
        <v>#REF!</v>
      </c>
      <c r="FJ30" s="97" t="e">
        <f>#REF!</f>
        <v>#REF!</v>
      </c>
      <c r="FK30" s="91" t="e">
        <f>#REF!</f>
        <v>#REF!</v>
      </c>
      <c r="FL30" s="92"/>
      <c r="FM30" s="85"/>
      <c r="FN30" s="89" t="e">
        <f t="shared" si="80"/>
        <v>#REF!</v>
      </c>
      <c r="FO30" s="84"/>
      <c r="FP30" s="85"/>
      <c r="FQ30" s="89" t="e">
        <f t="shared" si="81"/>
        <v>#REF!</v>
      </c>
      <c r="FR30" s="90" t="e">
        <f t="shared" si="82"/>
        <v>#REF!</v>
      </c>
      <c r="FU30" s="97" t="e">
        <f>#REF!</f>
        <v>#REF!</v>
      </c>
      <c r="FV30" s="92"/>
      <c r="FW30" s="85"/>
      <c r="FX30" s="89" t="e">
        <f t="shared" si="83"/>
        <v>#REF!</v>
      </c>
      <c r="GA30" s="97" t="e">
        <f>#REF!</f>
        <v>#REF!</v>
      </c>
      <c r="GB30" s="91" t="e">
        <f>#REF!</f>
        <v>#REF!</v>
      </c>
      <c r="GC30" s="92"/>
      <c r="GD30" s="85"/>
      <c r="GE30" s="89" t="e">
        <f t="shared" si="84"/>
        <v>#REF!</v>
      </c>
      <c r="GF30" s="84"/>
      <c r="GG30" s="85"/>
      <c r="GH30" s="89" t="e">
        <f t="shared" si="85"/>
        <v>#REF!</v>
      </c>
      <c r="GI30" s="90" t="e">
        <f t="shared" si="86"/>
        <v>#REF!</v>
      </c>
      <c r="GK30" s="20" t="str">
        <f t="shared" si="28"/>
        <v/>
      </c>
      <c r="GL30" s="21"/>
      <c r="GN30" s="826" t="str">
        <f t="shared" ca="1" si="33"/>
        <v/>
      </c>
      <c r="GO30" s="827"/>
    </row>
    <row r="31" spans="1:197" ht="16.5" customHeight="1" outlineLevel="2" x14ac:dyDescent="0.2">
      <c r="A31" s="187">
        <f t="shared" ca="1" si="89"/>
        <v>22</v>
      </c>
      <c r="B31" s="747" t="str">
        <f t="shared" ca="1" si="29"/>
        <v/>
      </c>
      <c r="C31" s="748"/>
      <c r="D31" s="749"/>
      <c r="E31" s="272"/>
      <c r="F31" s="271"/>
      <c r="G31" s="105" t="s">
        <v>864</v>
      </c>
      <c r="H31" s="128" t="s">
        <v>53</v>
      </c>
      <c r="I31" s="105"/>
      <c r="J31" s="121" t="s">
        <v>26</v>
      </c>
      <c r="K31" s="122" t="s">
        <v>53</v>
      </c>
      <c r="L31" s="367" t="s">
        <v>50</v>
      </c>
      <c r="M31" s="589">
        <f t="shared" si="5"/>
        <v>0</v>
      </c>
      <c r="N31" s="773" t="str">
        <f t="shared" si="35"/>
        <v>-</v>
      </c>
      <c r="O31" s="774" t="str">
        <f t="shared" si="36"/>
        <v>-</v>
      </c>
      <c r="P31" s="774" t="str">
        <f t="shared" si="37"/>
        <v>-</v>
      </c>
      <c r="Q31" s="774" t="str">
        <f t="shared" si="38"/>
        <v>-</v>
      </c>
      <c r="R31" s="774" t="str">
        <f t="shared" si="39"/>
        <v>-</v>
      </c>
      <c r="S31" s="280" t="str">
        <f t="shared" si="40"/>
        <v>-</v>
      </c>
      <c r="T31" s="522" t="str">
        <f t="shared" si="30"/>
        <v>OK</v>
      </c>
      <c r="U31" s="402"/>
      <c r="W31" s="643"/>
      <c r="X31" s="208"/>
      <c r="Y31" s="316"/>
      <c r="Z31" s="410"/>
      <c r="AA31" s="411"/>
      <c r="AB31" s="209"/>
      <c r="AC31" s="316"/>
      <c r="AD31" s="410"/>
      <c r="AE31" s="411"/>
      <c r="AF31" s="209"/>
      <c r="AG31" s="316"/>
      <c r="AH31" s="410"/>
      <c r="AI31" s="411"/>
      <c r="AJ31" s="591" t="str">
        <f t="shared" si="41"/>
        <v>-</v>
      </c>
      <c r="AK31" s="592" t="str">
        <f t="shared" si="42"/>
        <v>-</v>
      </c>
      <c r="AL31" s="593" t="str">
        <f t="shared" si="43"/>
        <v>-</v>
      </c>
      <c r="AM31" s="594" t="str">
        <f>IF(OR(AL31=0,AL31="-"),"-",AL31/CD_TOTAL_HOURS)</f>
        <v>-</v>
      </c>
      <c r="AN31" s="221"/>
      <c r="AO31" s="574" t="str">
        <f t="shared" si="72"/>
        <v>OK</v>
      </c>
      <c r="AQ31" s="263"/>
      <c r="AR31" s="208"/>
      <c r="AS31" s="316"/>
      <c r="AT31" s="410"/>
      <c r="AU31" s="411"/>
      <c r="AV31" s="209"/>
      <c r="AW31" s="316"/>
      <c r="AX31" s="410"/>
      <c r="AY31" s="411"/>
      <c r="AZ31" s="209"/>
      <c r="BA31" s="316"/>
      <c r="BB31" s="410"/>
      <c r="BC31" s="411"/>
      <c r="BD31" s="591" t="str">
        <f t="shared" si="44"/>
        <v>-</v>
      </c>
      <c r="BE31" s="592" t="str">
        <f t="shared" si="45"/>
        <v>-</v>
      </c>
      <c r="BF31" s="593" t="str">
        <f t="shared" si="87"/>
        <v>-</v>
      </c>
      <c r="BG31" s="594" t="str">
        <f>IF(OR(BF31=0,BF31="-"),"-",BF31/BD_TOTAL_HOURS)</f>
        <v>-</v>
      </c>
      <c r="BH31" s="221"/>
      <c r="BI31" s="574" t="str">
        <f t="shared" si="73"/>
        <v>OK</v>
      </c>
      <c r="BK31" s="263"/>
      <c r="BL31" s="208"/>
      <c r="BM31" s="316"/>
      <c r="BN31" s="410"/>
      <c r="BO31" s="411"/>
      <c r="BP31" s="209"/>
      <c r="BQ31" s="316"/>
      <c r="BR31" s="410"/>
      <c r="BS31" s="411"/>
      <c r="BT31" s="209"/>
      <c r="BU31" s="316"/>
      <c r="BV31" s="410"/>
      <c r="BW31" s="411"/>
      <c r="BX31" s="591" t="str">
        <f t="shared" si="47"/>
        <v>-</v>
      </c>
      <c r="BY31" s="592" t="str">
        <f t="shared" si="48"/>
        <v>-</v>
      </c>
      <c r="BZ31" s="593" t="str">
        <f t="shared" si="88"/>
        <v>-</v>
      </c>
      <c r="CA31" s="594" t="str">
        <f>IF(OR(BZ31=0,BZ31="-"),"-",BZ31/DD_TOTAL_HOURS)</f>
        <v>-</v>
      </c>
      <c r="CB31" s="221"/>
      <c r="CC31" s="574" t="str">
        <f>IF(AND(Type_1="Doc",OR(BM31&lt;&gt;"",BQ31&lt;&gt;"",BU31&lt;&gt;"")),"Remove Value Cln 65, 69, 73",IF(AND(Type_1="Doc",OR(BO31&lt;&gt;"",BS31&lt;&gt;"",BW31&lt;&gt;"")),"Remove Value Cln 67, 71, 75",IF(OR(AND(BL31&lt;&gt;"",BN31=""),AND(BP31&lt;&gt;"",BR31=""),AND(BT31&lt;&gt;"",BV31="")),"Missing Eng Function",IF(OR(AND(BM31&lt;&gt;"",BO31=""),AND(BQ31&lt;&gt;"",BS31=""),AND(BU31&lt;&gt;"",BW31="")),"Missing Design Function","OK"))))</f>
        <v>OK</v>
      </c>
      <c r="CE31" s="443"/>
      <c r="CF31" s="429"/>
      <c r="CH31" s="430"/>
      <c r="CI31" s="431"/>
      <c r="CJ31" s="429"/>
      <c r="CL31" s="430"/>
      <c r="CM31" s="431"/>
      <c r="CN31" s="429"/>
      <c r="CP31" s="430"/>
      <c r="CQ31" s="431"/>
      <c r="CR31" s="600"/>
      <c r="CS31" s="601"/>
      <c r="CT31" s="602"/>
      <c r="CU31" s="610"/>
      <c r="CV31" s="221"/>
      <c r="CW31" s="574" t="str">
        <f t="shared" si="10"/>
        <v>OK</v>
      </c>
      <c r="CY31" s="465"/>
      <c r="CZ31" s="429"/>
      <c r="DB31" s="430"/>
      <c r="DC31" s="431"/>
      <c r="DD31" s="429"/>
      <c r="DF31" s="430"/>
      <c r="DG31" s="431"/>
      <c r="DH31" s="429"/>
      <c r="DJ31" s="430"/>
      <c r="DK31" s="431"/>
      <c r="DL31" s="600"/>
      <c r="DM31" s="601"/>
      <c r="DN31" s="602"/>
      <c r="DO31" s="610"/>
      <c r="DP31" s="221"/>
      <c r="DQ31" s="574" t="str">
        <f t="shared" si="11"/>
        <v>OK</v>
      </c>
      <c r="DS31" s="465"/>
      <c r="DT31" s="429"/>
      <c r="DU31" s="431"/>
      <c r="DW31" s="431"/>
      <c r="DY31" s="431"/>
      <c r="EA31" s="430"/>
      <c r="EB31" s="600"/>
      <c r="EC31" s="602"/>
      <c r="ED31" s="610"/>
      <c r="EE31" s="221"/>
      <c r="EF31" s="574" t="str">
        <f t="shared" si="12"/>
        <v>-</v>
      </c>
      <c r="EH31" s="82"/>
      <c r="EI31" s="34"/>
      <c r="EJ31" s="11"/>
      <c r="EK31" s="61"/>
      <c r="EN31" s="97" t="str">
        <f t="shared" si="13"/>
        <v>-</v>
      </c>
      <c r="EO31" s="91" t="str">
        <f t="shared" si="14"/>
        <v>-</v>
      </c>
      <c r="EP31" s="92"/>
      <c r="EQ31" s="85"/>
      <c r="ER31" s="89" t="str">
        <f t="shared" si="74"/>
        <v>-</v>
      </c>
      <c r="ES31" s="84"/>
      <c r="ET31" s="85"/>
      <c r="EU31" s="89" t="str">
        <f t="shared" si="75"/>
        <v>-</v>
      </c>
      <c r="EV31" s="90" t="str">
        <f t="shared" si="76"/>
        <v>-</v>
      </c>
      <c r="EY31" s="97" t="e">
        <f>#REF!</f>
        <v>#REF!</v>
      </c>
      <c r="EZ31" s="91" t="e">
        <f>#REF!</f>
        <v>#REF!</v>
      </c>
      <c r="FA31" s="92"/>
      <c r="FB31" s="85"/>
      <c r="FC31" s="89" t="e">
        <f t="shared" si="77"/>
        <v>#REF!</v>
      </c>
      <c r="FD31" s="84"/>
      <c r="FE31" s="85"/>
      <c r="FF31" s="89" t="e">
        <f t="shared" si="78"/>
        <v>#REF!</v>
      </c>
      <c r="FG31" s="90" t="e">
        <f t="shared" si="79"/>
        <v>#REF!</v>
      </c>
      <c r="FJ31" s="97" t="e">
        <f>#REF!</f>
        <v>#REF!</v>
      </c>
      <c r="FK31" s="91" t="e">
        <f>#REF!</f>
        <v>#REF!</v>
      </c>
      <c r="FL31" s="92"/>
      <c r="FM31" s="85"/>
      <c r="FN31" s="89" t="e">
        <f t="shared" si="80"/>
        <v>#REF!</v>
      </c>
      <c r="FO31" s="84"/>
      <c r="FP31" s="85"/>
      <c r="FQ31" s="89" t="e">
        <f t="shared" si="81"/>
        <v>#REF!</v>
      </c>
      <c r="FR31" s="90" t="e">
        <f t="shared" si="82"/>
        <v>#REF!</v>
      </c>
      <c r="FU31" s="97" t="e">
        <f>#REF!</f>
        <v>#REF!</v>
      </c>
      <c r="FV31" s="92"/>
      <c r="FW31" s="85"/>
      <c r="FX31" s="89" t="e">
        <f t="shared" si="83"/>
        <v>#REF!</v>
      </c>
      <c r="GA31" s="97" t="e">
        <f>#REF!</f>
        <v>#REF!</v>
      </c>
      <c r="GB31" s="91" t="e">
        <f>#REF!</f>
        <v>#REF!</v>
      </c>
      <c r="GC31" s="92"/>
      <c r="GD31" s="85"/>
      <c r="GE31" s="89" t="e">
        <f t="shared" si="84"/>
        <v>#REF!</v>
      </c>
      <c r="GF31" s="84"/>
      <c r="GG31" s="85"/>
      <c r="GH31" s="89" t="e">
        <f t="shared" si="85"/>
        <v>#REF!</v>
      </c>
      <c r="GI31" s="90" t="e">
        <f t="shared" si="86"/>
        <v>#REF!</v>
      </c>
      <c r="GK31" s="20" t="str">
        <f t="shared" si="28"/>
        <v/>
      </c>
      <c r="GL31" s="21"/>
      <c r="GN31" s="826" t="str">
        <f t="shared" ca="1" si="33"/>
        <v/>
      </c>
      <c r="GO31" s="827"/>
    </row>
    <row r="32" spans="1:197" ht="16.5" customHeight="1" outlineLevel="2" x14ac:dyDescent="0.2">
      <c r="A32" s="187">
        <f t="shared" ca="1" si="89"/>
        <v>23</v>
      </c>
      <c r="B32" s="747" t="str">
        <f t="shared" ca="1" si="29"/>
        <v/>
      </c>
      <c r="C32" s="748"/>
      <c r="D32" s="749"/>
      <c r="E32" s="272"/>
      <c r="F32" s="271"/>
      <c r="G32" s="105" t="s">
        <v>865</v>
      </c>
      <c r="H32" s="128" t="s">
        <v>53</v>
      </c>
      <c r="I32" s="105"/>
      <c r="J32" s="121" t="s">
        <v>26</v>
      </c>
      <c r="K32" s="122" t="s">
        <v>53</v>
      </c>
      <c r="L32" s="367" t="s">
        <v>50</v>
      </c>
      <c r="M32" s="589">
        <f t="shared" si="5"/>
        <v>1</v>
      </c>
      <c r="N32" s="773" t="str">
        <f t="shared" si="35"/>
        <v>-</v>
      </c>
      <c r="O32" s="774" t="str">
        <f t="shared" si="36"/>
        <v>-</v>
      </c>
      <c r="P32" s="774">
        <f t="shared" si="37"/>
        <v>1</v>
      </c>
      <c r="Q32" s="774" t="str">
        <f t="shared" si="38"/>
        <v>-</v>
      </c>
      <c r="R32" s="774" t="str">
        <f t="shared" si="39"/>
        <v>-</v>
      </c>
      <c r="S32" s="280" t="str">
        <f t="shared" si="40"/>
        <v>-</v>
      </c>
      <c r="T32" s="522" t="str">
        <f t="shared" si="30"/>
        <v>OK</v>
      </c>
      <c r="U32" s="402"/>
      <c r="W32" s="643"/>
      <c r="X32" s="208"/>
      <c r="Y32" s="316"/>
      <c r="Z32" s="410"/>
      <c r="AA32" s="411"/>
      <c r="AB32" s="209"/>
      <c r="AC32" s="316"/>
      <c r="AD32" s="410"/>
      <c r="AE32" s="411"/>
      <c r="AF32" s="209"/>
      <c r="AG32" s="316"/>
      <c r="AH32" s="410"/>
      <c r="AI32" s="411"/>
      <c r="AJ32" s="591" t="str">
        <f t="shared" si="41"/>
        <v>-</v>
      </c>
      <c r="AK32" s="592" t="str">
        <f t="shared" si="42"/>
        <v>-</v>
      </c>
      <c r="AL32" s="593" t="str">
        <f t="shared" si="43"/>
        <v>-</v>
      </c>
      <c r="AM32" s="594" t="str">
        <f>IF(OR(AL32=0,AL32="-"),"-",AL32/CD_TOTAL_HOURS)</f>
        <v>-</v>
      </c>
      <c r="AN32" s="221"/>
      <c r="AO32" s="574" t="str">
        <f t="shared" si="72"/>
        <v>OK</v>
      </c>
      <c r="AQ32" s="263"/>
      <c r="AR32" s="208"/>
      <c r="AS32" s="316"/>
      <c r="AT32" s="410"/>
      <c r="AU32" s="411"/>
      <c r="AV32" s="209"/>
      <c r="AW32" s="316"/>
      <c r="AX32" s="410"/>
      <c r="AY32" s="411"/>
      <c r="AZ32" s="209"/>
      <c r="BA32" s="316"/>
      <c r="BB32" s="410"/>
      <c r="BC32" s="411"/>
      <c r="BD32" s="591" t="str">
        <f t="shared" si="44"/>
        <v>-</v>
      </c>
      <c r="BE32" s="592" t="str">
        <f t="shared" si="45"/>
        <v>-</v>
      </c>
      <c r="BF32" s="593" t="str">
        <f t="shared" si="87"/>
        <v>-</v>
      </c>
      <c r="BG32" s="594" t="str">
        <f>IF(OR(BF32=0,BF32="-"),"-",BF32/BD_TOTAL_HOURS)</f>
        <v>-</v>
      </c>
      <c r="BH32" s="221"/>
      <c r="BI32" s="574" t="str">
        <f t="shared" si="73"/>
        <v>OK</v>
      </c>
      <c r="BK32" s="263">
        <v>1</v>
      </c>
      <c r="BL32" s="208">
        <v>1</v>
      </c>
      <c r="BM32" s="316"/>
      <c r="BN32" s="410" t="s">
        <v>377</v>
      </c>
      <c r="BO32" s="411" t="s">
        <v>410</v>
      </c>
      <c r="BP32" s="209"/>
      <c r="BQ32" s="316"/>
      <c r="BR32" s="410"/>
      <c r="BS32" s="411"/>
      <c r="BT32" s="209"/>
      <c r="BU32" s="316"/>
      <c r="BV32" s="410"/>
      <c r="BW32" s="411"/>
      <c r="BX32" s="591">
        <f t="shared" si="47"/>
        <v>1</v>
      </c>
      <c r="BY32" s="592" t="str">
        <f t="shared" si="48"/>
        <v>-</v>
      </c>
      <c r="BZ32" s="593">
        <f t="shared" si="88"/>
        <v>1</v>
      </c>
      <c r="CA32" s="594">
        <f>IF(OR(BZ32=0,BZ32="-"),"-",BZ32/DD_TOTAL_HOURS)</f>
        <v>2.5510204081632651E-3</v>
      </c>
      <c r="CB32" s="221"/>
      <c r="CC32" s="574" t="str">
        <f>IF(AND(Type_1="Doc",OR(BM32&lt;&gt;"",BQ32&lt;&gt;"",BU32&lt;&gt;"")),"Remove Value Cln 65, 69, 73",IF(AND(Type_1="Doc",OR(BO32&lt;&gt;"",BS32&lt;&gt;"",BW32&lt;&gt;"")),"Remove Value Cln 67, 71, 75",IF(OR(AND(BL32&lt;&gt;"",BN32=""),AND(BP32&lt;&gt;"",BR32=""),AND(BT32&lt;&gt;"",BV32="")),"Missing Eng Function",IF(OR(AND(BM32&lt;&gt;"",BO32=""),AND(BQ32&lt;&gt;"",BS32=""),AND(BU32&lt;&gt;"",BW32="")),"Missing Design Function","OK"))))</f>
        <v>OK</v>
      </c>
      <c r="CE32" s="443"/>
      <c r="CF32" s="429"/>
      <c r="CH32" s="430"/>
      <c r="CI32" s="431"/>
      <c r="CJ32" s="429"/>
      <c r="CL32" s="430"/>
      <c r="CM32" s="431"/>
      <c r="CN32" s="429"/>
      <c r="CP32" s="430"/>
      <c r="CQ32" s="431"/>
      <c r="CR32" s="600"/>
      <c r="CS32" s="601"/>
      <c r="CT32" s="602"/>
      <c r="CU32" s="610"/>
      <c r="CV32" s="221"/>
      <c r="CW32" s="574" t="str">
        <f t="shared" si="10"/>
        <v>OK</v>
      </c>
      <c r="CY32" s="465"/>
      <c r="CZ32" s="429"/>
      <c r="DB32" s="430"/>
      <c r="DC32" s="431"/>
      <c r="DD32" s="429"/>
      <c r="DF32" s="430"/>
      <c r="DG32" s="431"/>
      <c r="DH32" s="429"/>
      <c r="DJ32" s="430"/>
      <c r="DK32" s="431"/>
      <c r="DL32" s="600"/>
      <c r="DM32" s="601"/>
      <c r="DN32" s="602"/>
      <c r="DO32" s="610"/>
      <c r="DP32" s="221"/>
      <c r="DQ32" s="574" t="str">
        <f t="shared" si="11"/>
        <v>OK</v>
      </c>
      <c r="DS32" s="465"/>
      <c r="DT32" s="429"/>
      <c r="DU32" s="431"/>
      <c r="DW32" s="431"/>
      <c r="DY32" s="431"/>
      <c r="EA32" s="430"/>
      <c r="EB32" s="600"/>
      <c r="EC32" s="602"/>
      <c r="ED32" s="610"/>
      <c r="EE32" s="221"/>
      <c r="EF32" s="574" t="str">
        <f t="shared" si="12"/>
        <v>-</v>
      </c>
      <c r="EH32" s="82"/>
      <c r="EI32" s="34"/>
      <c r="EJ32" s="11"/>
      <c r="EK32" s="61"/>
      <c r="EN32" s="97" t="str">
        <f t="shared" si="13"/>
        <v>-</v>
      </c>
      <c r="EO32" s="91" t="str">
        <f t="shared" si="14"/>
        <v>-</v>
      </c>
      <c r="EP32" s="92"/>
      <c r="EQ32" s="85"/>
      <c r="ER32" s="89" t="str">
        <f t="shared" si="74"/>
        <v>-</v>
      </c>
      <c r="ES32" s="84"/>
      <c r="ET32" s="85"/>
      <c r="EU32" s="89" t="str">
        <f t="shared" si="75"/>
        <v>-</v>
      </c>
      <c r="EV32" s="90" t="str">
        <f t="shared" si="76"/>
        <v>-</v>
      </c>
      <c r="EY32" s="97" t="e">
        <f>#REF!</f>
        <v>#REF!</v>
      </c>
      <c r="EZ32" s="91" t="e">
        <f>#REF!</f>
        <v>#REF!</v>
      </c>
      <c r="FA32" s="92"/>
      <c r="FB32" s="85"/>
      <c r="FC32" s="89" t="e">
        <f t="shared" si="77"/>
        <v>#REF!</v>
      </c>
      <c r="FD32" s="84"/>
      <c r="FE32" s="85"/>
      <c r="FF32" s="89" t="e">
        <f t="shared" si="78"/>
        <v>#REF!</v>
      </c>
      <c r="FG32" s="90" t="e">
        <f t="shared" si="79"/>
        <v>#REF!</v>
      </c>
      <c r="FJ32" s="97" t="e">
        <f>#REF!</f>
        <v>#REF!</v>
      </c>
      <c r="FK32" s="91" t="e">
        <f>#REF!</f>
        <v>#REF!</v>
      </c>
      <c r="FL32" s="92"/>
      <c r="FM32" s="85"/>
      <c r="FN32" s="89" t="e">
        <f t="shared" si="80"/>
        <v>#REF!</v>
      </c>
      <c r="FO32" s="84"/>
      <c r="FP32" s="85"/>
      <c r="FQ32" s="89" t="e">
        <f t="shared" si="81"/>
        <v>#REF!</v>
      </c>
      <c r="FR32" s="90" t="e">
        <f t="shared" si="82"/>
        <v>#REF!</v>
      </c>
      <c r="FU32" s="97" t="e">
        <f>#REF!</f>
        <v>#REF!</v>
      </c>
      <c r="FV32" s="92"/>
      <c r="FW32" s="85"/>
      <c r="FX32" s="89" t="e">
        <f t="shared" si="83"/>
        <v>#REF!</v>
      </c>
      <c r="GA32" s="97" t="e">
        <f>#REF!</f>
        <v>#REF!</v>
      </c>
      <c r="GB32" s="91" t="e">
        <f>#REF!</f>
        <v>#REF!</v>
      </c>
      <c r="GC32" s="92"/>
      <c r="GD32" s="85"/>
      <c r="GE32" s="89" t="e">
        <f t="shared" si="84"/>
        <v>#REF!</v>
      </c>
      <c r="GF32" s="84"/>
      <c r="GG32" s="85"/>
      <c r="GH32" s="89" t="e">
        <f t="shared" si="85"/>
        <v>#REF!</v>
      </c>
      <c r="GI32" s="90" t="e">
        <f t="shared" si="86"/>
        <v>#REF!</v>
      </c>
      <c r="GK32" s="20" t="str">
        <f t="shared" si="28"/>
        <v/>
      </c>
      <c r="GL32" s="21"/>
      <c r="GN32" s="826" t="str">
        <f t="shared" ca="1" si="33"/>
        <v/>
      </c>
      <c r="GO32" s="827"/>
    </row>
    <row r="33" spans="1:197" ht="16.5" customHeight="1" outlineLevel="2" x14ac:dyDescent="0.2">
      <c r="A33" s="187">
        <f t="shared" ca="1" si="89"/>
        <v>24</v>
      </c>
      <c r="B33" s="747" t="str">
        <f t="shared" ca="1" si="29"/>
        <v/>
      </c>
      <c r="C33" s="748"/>
      <c r="D33" s="749"/>
      <c r="E33" s="272" t="s">
        <v>395</v>
      </c>
      <c r="F33" s="271"/>
      <c r="G33" s="105"/>
      <c r="H33" s="128" t="s">
        <v>53</v>
      </c>
      <c r="I33" s="105"/>
      <c r="J33" s="121" t="s">
        <v>26</v>
      </c>
      <c r="K33" s="122" t="s">
        <v>53</v>
      </c>
      <c r="L33" s="537" t="s">
        <v>50</v>
      </c>
      <c r="M33" s="590">
        <f t="shared" si="5"/>
        <v>0</v>
      </c>
      <c r="N33" s="773" t="str">
        <f t="shared" si="35"/>
        <v>-</v>
      </c>
      <c r="O33" s="774" t="str">
        <f t="shared" si="36"/>
        <v>-</v>
      </c>
      <c r="P33" s="774" t="str">
        <f t="shared" si="37"/>
        <v>-</v>
      </c>
      <c r="Q33" s="774" t="str">
        <f t="shared" si="38"/>
        <v>-</v>
      </c>
      <c r="R33" s="774" t="str">
        <f t="shared" si="39"/>
        <v>-</v>
      </c>
      <c r="S33" s="280" t="str">
        <f t="shared" si="40"/>
        <v>-</v>
      </c>
      <c r="T33" s="488" t="str">
        <f t="shared" si="30"/>
        <v>OK</v>
      </c>
      <c r="U33" s="402"/>
      <c r="W33" s="643"/>
      <c r="X33" s="539"/>
      <c r="Y33" s="537"/>
      <c r="Z33" s="410"/>
      <c r="AA33" s="538"/>
      <c r="AB33" s="537"/>
      <c r="AC33" s="537"/>
      <c r="AD33" s="410"/>
      <c r="AE33" s="538"/>
      <c r="AF33" s="537"/>
      <c r="AG33" s="537"/>
      <c r="AH33" s="410"/>
      <c r="AI33" s="538"/>
      <c r="AJ33" s="591" t="str">
        <f t="shared" si="41"/>
        <v>-</v>
      </c>
      <c r="AK33" s="592" t="str">
        <f t="shared" si="42"/>
        <v>-</v>
      </c>
      <c r="AL33" s="593" t="str">
        <f t="shared" si="43"/>
        <v>-</v>
      </c>
      <c r="AM33" s="594" t="str">
        <f t="shared" si="6"/>
        <v>-</v>
      </c>
      <c r="AN33" s="221"/>
      <c r="AO33" s="574" t="str">
        <f t="shared" si="72"/>
        <v>OK</v>
      </c>
      <c r="AQ33" s="263"/>
      <c r="AR33" s="539"/>
      <c r="AS33" s="537"/>
      <c r="AT33" s="410"/>
      <c r="AU33" s="538"/>
      <c r="AV33" s="537"/>
      <c r="AW33" s="537"/>
      <c r="AX33" s="410"/>
      <c r="AY33" s="538"/>
      <c r="AZ33" s="537"/>
      <c r="BA33" s="537"/>
      <c r="BB33" s="410"/>
      <c r="BC33" s="538"/>
      <c r="BD33" s="591" t="str">
        <f t="shared" si="44"/>
        <v>-</v>
      </c>
      <c r="BE33" s="592" t="str">
        <f t="shared" si="45"/>
        <v>-</v>
      </c>
      <c r="BF33" s="593" t="str">
        <f t="shared" si="87"/>
        <v>-</v>
      </c>
      <c r="BG33" s="594" t="str">
        <f t="shared" si="8"/>
        <v>-</v>
      </c>
      <c r="BH33" s="221"/>
      <c r="BI33" s="574" t="str">
        <f t="shared" si="73"/>
        <v>OK</v>
      </c>
      <c r="BK33" s="263"/>
      <c r="BL33" s="541"/>
      <c r="BM33" s="542"/>
      <c r="BN33" s="410"/>
      <c r="BO33" s="538"/>
      <c r="BP33" s="542"/>
      <c r="BQ33" s="542"/>
      <c r="BR33" s="410"/>
      <c r="BS33" s="538"/>
      <c r="BT33" s="542"/>
      <c r="BU33" s="542"/>
      <c r="BV33" s="410"/>
      <c r="BW33" s="538"/>
      <c r="BX33" s="591" t="str">
        <f t="shared" si="47"/>
        <v>-</v>
      </c>
      <c r="BY33" s="592" t="str">
        <f t="shared" si="48"/>
        <v>-</v>
      </c>
      <c r="BZ33" s="593" t="str">
        <f t="shared" si="88"/>
        <v>-</v>
      </c>
      <c r="CA33" s="594" t="str">
        <f t="shared" si="9"/>
        <v>-</v>
      </c>
      <c r="CB33" s="221"/>
      <c r="CC33" s="574" t="str">
        <f t="shared" si="32"/>
        <v>OK</v>
      </c>
      <c r="CE33" s="444"/>
      <c r="CF33" s="432"/>
      <c r="CG33" s="433"/>
      <c r="CH33" s="434"/>
      <c r="CI33" s="435"/>
      <c r="CJ33" s="432"/>
      <c r="CK33" s="433"/>
      <c r="CL33" s="434"/>
      <c r="CM33" s="435"/>
      <c r="CN33" s="432"/>
      <c r="CO33" s="433"/>
      <c r="CP33" s="434"/>
      <c r="CQ33" s="435"/>
      <c r="CR33" s="603"/>
      <c r="CS33" s="604"/>
      <c r="CT33" s="605"/>
      <c r="CU33" s="611"/>
      <c r="CV33" s="221"/>
      <c r="CW33" s="574" t="str">
        <f t="shared" si="10"/>
        <v>OK</v>
      </c>
      <c r="CY33" s="465"/>
      <c r="CZ33" s="429"/>
      <c r="DB33" s="430"/>
      <c r="DC33" s="431"/>
      <c r="DD33" s="429"/>
      <c r="DF33" s="430"/>
      <c r="DG33" s="431"/>
      <c r="DH33" s="429"/>
      <c r="DJ33" s="430"/>
      <c r="DK33" s="431"/>
      <c r="DL33" s="600"/>
      <c r="DM33" s="601"/>
      <c r="DN33" s="602"/>
      <c r="DO33" s="610"/>
      <c r="DP33" s="221"/>
      <c r="DQ33" s="574" t="str">
        <f t="shared" si="11"/>
        <v>OK</v>
      </c>
      <c r="DS33" s="465"/>
      <c r="DT33" s="429"/>
      <c r="DU33" s="431"/>
      <c r="DW33" s="435"/>
      <c r="DY33" s="435"/>
      <c r="EA33" s="430"/>
      <c r="EB33" s="600"/>
      <c r="EC33" s="602"/>
      <c r="ED33" s="610"/>
      <c r="EE33" s="221"/>
      <c r="EF33" s="574" t="str">
        <f t="shared" si="12"/>
        <v>-</v>
      </c>
      <c r="EH33" s="82"/>
      <c r="EI33" s="34"/>
      <c r="EJ33" s="11"/>
      <c r="EK33" s="61"/>
      <c r="EN33" s="97" t="str">
        <f t="shared" si="13"/>
        <v>-</v>
      </c>
      <c r="EO33" s="91" t="str">
        <f t="shared" si="14"/>
        <v>-</v>
      </c>
      <c r="EP33" s="92"/>
      <c r="EQ33" s="85"/>
      <c r="ER33" s="89" t="str">
        <f t="shared" si="74"/>
        <v>-</v>
      </c>
      <c r="ES33" s="84"/>
      <c r="ET33" s="85"/>
      <c r="EU33" s="89" t="str">
        <f t="shared" si="75"/>
        <v>-</v>
      </c>
      <c r="EV33" s="90" t="str">
        <f t="shared" si="76"/>
        <v>-</v>
      </c>
      <c r="EY33" s="97" t="e">
        <f>#REF!</f>
        <v>#REF!</v>
      </c>
      <c r="EZ33" s="91" t="e">
        <f>#REF!</f>
        <v>#REF!</v>
      </c>
      <c r="FA33" s="92"/>
      <c r="FB33" s="85"/>
      <c r="FC33" s="89" t="e">
        <f t="shared" si="77"/>
        <v>#REF!</v>
      </c>
      <c r="FD33" s="84"/>
      <c r="FE33" s="85"/>
      <c r="FF33" s="89" t="e">
        <f t="shared" si="78"/>
        <v>#REF!</v>
      </c>
      <c r="FG33" s="90" t="e">
        <f t="shared" si="79"/>
        <v>#REF!</v>
      </c>
      <c r="FJ33" s="97" t="e">
        <f>#REF!</f>
        <v>#REF!</v>
      </c>
      <c r="FK33" s="91" t="e">
        <f>#REF!</f>
        <v>#REF!</v>
      </c>
      <c r="FL33" s="92"/>
      <c r="FM33" s="85"/>
      <c r="FN33" s="89" t="e">
        <f t="shared" si="80"/>
        <v>#REF!</v>
      </c>
      <c r="FO33" s="84"/>
      <c r="FP33" s="85"/>
      <c r="FQ33" s="89" t="e">
        <f t="shared" si="81"/>
        <v>#REF!</v>
      </c>
      <c r="FR33" s="90" t="e">
        <f t="shared" si="82"/>
        <v>#REF!</v>
      </c>
      <c r="FU33" s="97" t="e">
        <f>#REF!</f>
        <v>#REF!</v>
      </c>
      <c r="FV33" s="92"/>
      <c r="FW33" s="85"/>
      <c r="FX33" s="89" t="e">
        <f t="shared" si="83"/>
        <v>#REF!</v>
      </c>
      <c r="GA33" s="97" t="e">
        <f>#REF!</f>
        <v>#REF!</v>
      </c>
      <c r="GB33" s="91" t="e">
        <f>#REF!</f>
        <v>#REF!</v>
      </c>
      <c r="GC33" s="92"/>
      <c r="GD33" s="85"/>
      <c r="GE33" s="89" t="e">
        <f t="shared" si="84"/>
        <v>#REF!</v>
      </c>
      <c r="GF33" s="84"/>
      <c r="GG33" s="85"/>
      <c r="GH33" s="89" t="e">
        <f t="shared" si="85"/>
        <v>#REF!</v>
      </c>
      <c r="GI33" s="90" t="e">
        <f t="shared" si="86"/>
        <v>#REF!</v>
      </c>
      <c r="GK33" s="20" t="str">
        <f t="shared" si="28"/>
        <v/>
      </c>
      <c r="GL33" s="21"/>
      <c r="GN33" s="826" t="str">
        <f t="shared" ca="1" si="33"/>
        <v/>
      </c>
      <c r="GO33" s="827"/>
    </row>
    <row r="34" spans="1:197" s="143" customFormat="1" ht="15.75" outlineLevel="1" x14ac:dyDescent="0.2">
      <c r="A34" s="190">
        <f t="shared" ca="1" si="89"/>
        <v>25</v>
      </c>
      <c r="B34" s="744" t="str">
        <f t="shared" ca="1" si="29"/>
        <v/>
      </c>
      <c r="C34" s="752"/>
      <c r="D34" s="753"/>
      <c r="E34" s="200" t="s">
        <v>989</v>
      </c>
      <c r="F34" s="201" t="s">
        <v>990</v>
      </c>
      <c r="G34" s="202"/>
      <c r="H34" s="863" t="s">
        <v>53</v>
      </c>
      <c r="I34" s="204"/>
      <c r="J34" s="203" t="s">
        <v>23</v>
      </c>
      <c r="K34" s="205" t="s">
        <v>53</v>
      </c>
      <c r="L34" s="540"/>
      <c r="M34" s="560">
        <f t="shared" si="5"/>
        <v>1</v>
      </c>
      <c r="N34" s="814">
        <f>IF(OR(W34="",W34=0,W34="-"),"-",IF(W34=1,1,"POK"))</f>
        <v>1</v>
      </c>
      <c r="O34" s="815" t="str">
        <f>IF(OR(AQ34="",AQ34=0,AQ34="-"),"-",IF(AQ34=1,1,"POK"))</f>
        <v>-</v>
      </c>
      <c r="P34" s="815">
        <f>IF(OR(BK34="",BK34=0,BK34="-"),"-",IF(BK34=1,1,"POK"))</f>
        <v>1</v>
      </c>
      <c r="Q34" s="815" t="str">
        <f>IF(OR(CE34="",CE34=0,CE34="-"),"-",IF(CE34=1,1,"POK"))</f>
        <v>-</v>
      </c>
      <c r="R34" s="815" t="str">
        <f>IF(OR(CY34="",CY34=0,CY34="-"),"-",IF(CY34=1,1,"POK"))</f>
        <v>-</v>
      </c>
      <c r="S34" s="816" t="str">
        <f>IF(OR(DS34="",DS34=0,DS34="-"),"-",IF(DS34=1,1,"POK"))</f>
        <v>-</v>
      </c>
      <c r="T34" s="821" t="str">
        <f t="shared" si="30"/>
        <v>OK</v>
      </c>
      <c r="U34" s="401"/>
      <c r="V34" s="19"/>
      <c r="W34" s="792">
        <f>IF(SUM(W35:W37)=0,0,1)</f>
        <v>1</v>
      </c>
      <c r="X34" s="651"/>
      <c r="Y34" s="652"/>
      <c r="Z34" s="652"/>
      <c r="AA34" s="652"/>
      <c r="AB34" s="652"/>
      <c r="AC34" s="652"/>
      <c r="AD34" s="652"/>
      <c r="AE34" s="652"/>
      <c r="AF34" s="652"/>
      <c r="AG34" s="652"/>
      <c r="AH34" s="652"/>
      <c r="AI34" s="653"/>
      <c r="AJ34" s="349">
        <f>SUM(AJ35:AJ37)</f>
        <v>0</v>
      </c>
      <c r="AK34" s="350">
        <f>SUM(AK35:AK37)</f>
        <v>0</v>
      </c>
      <c r="AL34" s="351">
        <f>AJ34+AK34</f>
        <v>0</v>
      </c>
      <c r="AM34" s="352" t="str">
        <f>IF(OR(AL34=0,AL34="-"),"-",AL34/CD_TOTAL_HOURS)</f>
        <v>-</v>
      </c>
      <c r="AN34" s="220"/>
      <c r="AO34" s="580" t="str">
        <f t="shared" si="72"/>
        <v>OK</v>
      </c>
      <c r="AP34" s="19"/>
      <c r="AQ34" s="791">
        <f>IF(SUM(AQ35:AQ37)=0,0,1)</f>
        <v>0</v>
      </c>
      <c r="AR34" s="974"/>
      <c r="AS34" s="975"/>
      <c r="AT34" s="975"/>
      <c r="AU34" s="975"/>
      <c r="AV34" s="975"/>
      <c r="AW34" s="975"/>
      <c r="AX34" s="975"/>
      <c r="AY34" s="975"/>
      <c r="AZ34" s="975"/>
      <c r="BA34" s="975"/>
      <c r="BB34" s="975"/>
      <c r="BC34" s="976"/>
      <c r="BD34" s="349">
        <f>SUM(BD35:BD37)</f>
        <v>0</v>
      </c>
      <c r="BE34" s="350">
        <f>SUM(BE35:BE37)</f>
        <v>0</v>
      </c>
      <c r="BF34" s="351">
        <f>BD34+BE34</f>
        <v>0</v>
      </c>
      <c r="BG34" s="352" t="str">
        <f>IF(OR(BF34=0,BF34="-"),"-",BF34/BD_TOTAL_HOURS)</f>
        <v>-</v>
      </c>
      <c r="BH34" s="220"/>
      <c r="BI34" s="580" t="str">
        <f t="shared" si="73"/>
        <v>OK</v>
      </c>
      <c r="BJ34" s="19"/>
      <c r="BK34" s="791">
        <f>IF(SUM(BK35:BK37)=0,0,1)</f>
        <v>1</v>
      </c>
      <c r="BL34" s="651"/>
      <c r="BM34" s="652"/>
      <c r="BN34" s="652"/>
      <c r="BO34" s="652"/>
      <c r="BP34" s="652"/>
      <c r="BQ34" s="652"/>
      <c r="BR34" s="652"/>
      <c r="BS34" s="652"/>
      <c r="BT34" s="652"/>
      <c r="BU34" s="652"/>
      <c r="BV34" s="652"/>
      <c r="BW34" s="653"/>
      <c r="BX34" s="349">
        <f>SUM(BX35:BX37)</f>
        <v>8</v>
      </c>
      <c r="BY34" s="350">
        <f>SUM(BY35:BY37)</f>
        <v>0</v>
      </c>
      <c r="BZ34" s="351">
        <f>BX34+BY34</f>
        <v>8</v>
      </c>
      <c r="CA34" s="352">
        <f>IF(OR(BZ34=0,BZ34="-"),"-",BZ34/DD_TOTAL_HOURS)</f>
        <v>2.0408163265306121E-2</v>
      </c>
      <c r="CB34" s="220"/>
      <c r="CC34" s="574" t="str">
        <f>IF(AND(Type_1="Doc",OR(BM34&lt;&gt;"",BQ34&lt;&gt;"",BU34&lt;&gt;"")),"Remove Value Cln 65, 69, 73",IF(AND(Type_1="Doc",OR(BO34&lt;&gt;"",BS34&lt;&gt;"",BW34&lt;&gt;"")),"Remove Value Cln 67, 71, 75",IF(OR(AND(BL34&lt;&gt;"",BN34=""),AND(BP34&lt;&gt;"",BR34=""),AND(BT34&lt;&gt;"",BV34="")),"Missing Eng Function",IF(OR(AND(BM34&lt;&gt;"",BO34=""),AND(BQ34&lt;&gt;"",BS34=""),AND(BU34&lt;&gt;"",BW34="")),"Missing Design Function","OK"))))</f>
        <v>OK</v>
      </c>
      <c r="CD34" s="19"/>
      <c r="CE34" s="792">
        <f>IF(SUM(CE35:CE37)=0,0,1)</f>
        <v>0</v>
      </c>
      <c r="CF34" s="974"/>
      <c r="CG34" s="975"/>
      <c r="CH34" s="975"/>
      <c r="CI34" s="975"/>
      <c r="CJ34" s="975"/>
      <c r="CK34" s="975"/>
      <c r="CL34" s="975"/>
      <c r="CM34" s="975"/>
      <c r="CN34" s="975"/>
      <c r="CO34" s="975"/>
      <c r="CP34" s="975"/>
      <c r="CQ34" s="976"/>
      <c r="CR34" s="349">
        <f>SUM(CR35:CR37)</f>
        <v>0</v>
      </c>
      <c r="CS34" s="350">
        <f>SUM(CS35:CS37)</f>
        <v>0</v>
      </c>
      <c r="CT34" s="351">
        <f>CR34+CS34</f>
        <v>0</v>
      </c>
      <c r="CU34" s="352"/>
      <c r="CV34" s="220"/>
      <c r="CW34" s="580" t="str">
        <f t="shared" si="10"/>
        <v>OK</v>
      </c>
      <c r="CX34" s="19"/>
      <c r="CY34" s="792">
        <f>IF(SUM(CY35:CY37)=0,0,1)</f>
        <v>0</v>
      </c>
      <c r="CZ34" s="654"/>
      <c r="DA34" s="655"/>
      <c r="DB34" s="655"/>
      <c r="DC34" s="655"/>
      <c r="DD34" s="655"/>
      <c r="DE34" s="655"/>
      <c r="DF34" s="655"/>
      <c r="DG34" s="655"/>
      <c r="DH34" s="655"/>
      <c r="DI34" s="655"/>
      <c r="DJ34" s="655"/>
      <c r="DK34" s="656"/>
      <c r="DL34" s="881">
        <f>SUM(DL35:DL37)</f>
        <v>0</v>
      </c>
      <c r="DM34" s="882">
        <f>SUM(DM35:DM37)</f>
        <v>0</v>
      </c>
      <c r="DN34" s="857">
        <f>DL34+DM34</f>
        <v>0</v>
      </c>
      <c r="DO34" s="582" t="str">
        <f>IF(OR(DN34=0,DN34="-"),"-",DN34/CONSTR_TOTAL_HOURS)</f>
        <v>-</v>
      </c>
      <c r="DP34" s="220"/>
      <c r="DQ34" s="574" t="str">
        <f t="shared" si="11"/>
        <v>OK</v>
      </c>
      <c r="DR34" s="19"/>
      <c r="DS34" s="788">
        <f>IF(SUM(DS35:DS37)=0,0,1)</f>
        <v>0</v>
      </c>
      <c r="DT34" s="654"/>
      <c r="DU34" s="655"/>
      <c r="DV34" s="655"/>
      <c r="DW34" s="655"/>
      <c r="DX34" s="655"/>
      <c r="DY34" s="655"/>
      <c r="DZ34" s="655"/>
      <c r="EA34" s="655"/>
      <c r="EB34" s="881">
        <f>SUM(EB35:EB37)</f>
        <v>0</v>
      </c>
      <c r="EC34" s="710">
        <f>EB34</f>
        <v>0</v>
      </c>
      <c r="ED34" s="582" t="str">
        <f>IF(OR(EC34=0,EC34="-"),"-",EC34/QUALIF_TOTAL_HOURS)</f>
        <v>-</v>
      </c>
      <c r="EE34" s="220"/>
      <c r="EF34" s="574" t="str">
        <f t="shared" si="12"/>
        <v>-</v>
      </c>
      <c r="EG34" s="19"/>
      <c r="EH34" s="179" t="s">
        <v>275</v>
      </c>
      <c r="EI34" s="171"/>
      <c r="EJ34" s="134"/>
      <c r="EK34" s="133"/>
      <c r="EL34" s="19"/>
      <c r="EM34" s="19"/>
      <c r="EN34" s="135">
        <f t="shared" si="13"/>
        <v>0</v>
      </c>
      <c r="EO34" s="136">
        <f t="shared" si="14"/>
        <v>0</v>
      </c>
      <c r="EP34" s="137"/>
      <c r="EQ34" s="172"/>
      <c r="ER34" s="138" t="str">
        <f t="shared" si="74"/>
        <v>-</v>
      </c>
      <c r="ES34" s="139"/>
      <c r="ET34" s="172"/>
      <c r="EU34" s="138" t="str">
        <f t="shared" si="75"/>
        <v>-</v>
      </c>
      <c r="EV34" s="140" t="str">
        <f t="shared" si="76"/>
        <v>-</v>
      </c>
      <c r="EW34" s="19"/>
      <c r="EX34" s="19"/>
      <c r="EY34" s="135" t="e">
        <f>#REF!</f>
        <v>#REF!</v>
      </c>
      <c r="EZ34" s="136" t="e">
        <f>#REF!</f>
        <v>#REF!</v>
      </c>
      <c r="FA34" s="137"/>
      <c r="FB34" s="172"/>
      <c r="FC34" s="138" t="e">
        <f t="shared" si="77"/>
        <v>#REF!</v>
      </c>
      <c r="FD34" s="139"/>
      <c r="FE34" s="172"/>
      <c r="FF34" s="138" t="e">
        <f t="shared" si="78"/>
        <v>#REF!</v>
      </c>
      <c r="FG34" s="140" t="e">
        <f t="shared" si="79"/>
        <v>#REF!</v>
      </c>
      <c r="FH34" s="19"/>
      <c r="FI34" s="19"/>
      <c r="FJ34" s="135" t="e">
        <f>#REF!</f>
        <v>#REF!</v>
      </c>
      <c r="FK34" s="136" t="e">
        <f>#REF!</f>
        <v>#REF!</v>
      </c>
      <c r="FL34" s="137"/>
      <c r="FM34" s="172"/>
      <c r="FN34" s="138" t="e">
        <f t="shared" si="80"/>
        <v>#REF!</v>
      </c>
      <c r="FO34" s="139"/>
      <c r="FP34" s="172"/>
      <c r="FQ34" s="138" t="e">
        <f t="shared" si="81"/>
        <v>#REF!</v>
      </c>
      <c r="FR34" s="140" t="e">
        <f t="shared" si="82"/>
        <v>#REF!</v>
      </c>
      <c r="FS34" s="19"/>
      <c r="FT34" s="19"/>
      <c r="FU34" s="135" t="e">
        <f>#REF!</f>
        <v>#REF!</v>
      </c>
      <c r="FV34" s="137"/>
      <c r="FW34" s="172"/>
      <c r="FX34" s="138" t="e">
        <f t="shared" si="83"/>
        <v>#REF!</v>
      </c>
      <c r="FY34" s="19"/>
      <c r="FZ34" s="19"/>
      <c r="GA34" s="135" t="e">
        <f>#REF!</f>
        <v>#REF!</v>
      </c>
      <c r="GB34" s="136" t="e">
        <f>#REF!</f>
        <v>#REF!</v>
      </c>
      <c r="GC34" s="137"/>
      <c r="GD34" s="172"/>
      <c r="GE34" s="138" t="e">
        <f t="shared" si="84"/>
        <v>#REF!</v>
      </c>
      <c r="GF34" s="139"/>
      <c r="GG34" s="172"/>
      <c r="GH34" s="138" t="e">
        <f t="shared" si="85"/>
        <v>#REF!</v>
      </c>
      <c r="GI34" s="140" t="e">
        <f t="shared" si="86"/>
        <v>#REF!</v>
      </c>
      <c r="GJ34" s="19"/>
      <c r="GK34" s="141" t="str">
        <f t="shared" si="28"/>
        <v/>
      </c>
      <c r="GL34" s="142"/>
      <c r="GN34" s="826" t="str">
        <f t="shared" ca="1" si="33"/>
        <v/>
      </c>
      <c r="GO34" s="827"/>
    </row>
    <row r="35" spans="1:197" ht="24" customHeight="1" outlineLevel="2" x14ac:dyDescent="0.2">
      <c r="A35" s="187">
        <f t="shared" ca="1" si="34"/>
        <v>26</v>
      </c>
      <c r="B35" s="747" t="str">
        <f t="shared" ca="1" si="29"/>
        <v/>
      </c>
      <c r="C35" s="748"/>
      <c r="D35" s="749"/>
      <c r="E35" s="103"/>
      <c r="F35" s="108"/>
      <c r="G35" s="105" t="s">
        <v>991</v>
      </c>
      <c r="H35" s="128" t="s">
        <v>53</v>
      </c>
      <c r="I35" s="105"/>
      <c r="J35" s="121" t="s">
        <v>318</v>
      </c>
      <c r="K35" s="122" t="s">
        <v>53</v>
      </c>
      <c r="L35" s="367" t="s">
        <v>50</v>
      </c>
      <c r="M35" s="553">
        <f t="shared" si="5"/>
        <v>1</v>
      </c>
      <c r="N35" s="811">
        <f t="shared" si="35"/>
        <v>1</v>
      </c>
      <c r="O35" s="812" t="str">
        <f t="shared" si="36"/>
        <v>-</v>
      </c>
      <c r="P35" s="812">
        <f t="shared" si="37"/>
        <v>1</v>
      </c>
      <c r="Q35" s="812" t="str">
        <f t="shared" si="38"/>
        <v>-</v>
      </c>
      <c r="R35" s="812" t="str">
        <f t="shared" si="39"/>
        <v>-</v>
      </c>
      <c r="S35" s="813" t="str">
        <f t="shared" si="40"/>
        <v>-</v>
      </c>
      <c r="T35" s="522" t="str">
        <f t="shared" si="30"/>
        <v>OK</v>
      </c>
      <c r="U35" s="402"/>
      <c r="W35" s="263">
        <v>1</v>
      </c>
      <c r="X35" s="208"/>
      <c r="Y35" s="316"/>
      <c r="Z35" s="410"/>
      <c r="AA35" s="411"/>
      <c r="AB35" s="209"/>
      <c r="AC35" s="316"/>
      <c r="AD35" s="410"/>
      <c r="AE35" s="411"/>
      <c r="AF35" s="209"/>
      <c r="AG35" s="316"/>
      <c r="AH35" s="410"/>
      <c r="AI35" s="411"/>
      <c r="AJ35" s="318" t="str">
        <f>IF(AND(X35="",AB35="",AF35=""),"-",X35+AB35+AF35)</f>
        <v>-</v>
      </c>
      <c r="AK35" s="319" t="str">
        <f>IF(AND(Y35="",AC35="",AG35=""),"-",Y35+AC35+AG35)</f>
        <v>-</v>
      </c>
      <c r="AL35" s="320" t="str">
        <f>IF(AND(X35="",AB35="",AF35="",Y35="",AC35="",AG35=""),"-",SUM(X35:AG35))</f>
        <v>-</v>
      </c>
      <c r="AM35" s="312" t="str">
        <f>IF(OR(AL35=0,AL35="-"),"-",AL35/CD_TOTAL_HOURS)</f>
        <v>-</v>
      </c>
      <c r="AN35" s="588"/>
      <c r="AO35" s="376" t="str">
        <f t="shared" si="72"/>
        <v>OK</v>
      </c>
      <c r="AQ35" s="263"/>
      <c r="AR35" s="208"/>
      <c r="AS35" s="316"/>
      <c r="AT35" s="410"/>
      <c r="AU35" s="411"/>
      <c r="AV35" s="209"/>
      <c r="AW35" s="316"/>
      <c r="AX35" s="410"/>
      <c r="AY35" s="411"/>
      <c r="AZ35" s="209"/>
      <c r="BA35" s="316"/>
      <c r="BB35" s="410"/>
      <c r="BC35" s="411"/>
      <c r="BD35" s="318" t="str">
        <f>IF(AND(AR35="",AV35="",AZ35=""),"-",AR35+AV35+AZ35)</f>
        <v>-</v>
      </c>
      <c r="BE35" s="319" t="str">
        <f>IF(AND(AS35="",AW35="",BA35=""),"-",AS35+AW35+BA35)</f>
        <v>-</v>
      </c>
      <c r="BF35" s="320" t="str">
        <f>IF(AND(AR35="",AV35="",AZ35="",AS35="",AW35="",BA35=""),"-",SUM(AR35:BA35))</f>
        <v>-</v>
      </c>
      <c r="BG35" s="312" t="str">
        <f>IF(OR(BF35=0,BF35="-"),"-",BF35/BD_TOTAL_HOURS)</f>
        <v>-</v>
      </c>
      <c r="BH35" s="221"/>
      <c r="BI35" s="376" t="str">
        <f t="shared" si="73"/>
        <v>OK</v>
      </c>
      <c r="BK35" s="263">
        <v>1</v>
      </c>
      <c r="BL35" s="208">
        <v>8</v>
      </c>
      <c r="BM35" s="316"/>
      <c r="BN35" s="410" t="s">
        <v>849</v>
      </c>
      <c r="BO35" s="411" t="s">
        <v>400</v>
      </c>
      <c r="BP35" s="209"/>
      <c r="BQ35" s="316"/>
      <c r="BR35" s="410"/>
      <c r="BS35" s="411"/>
      <c r="BT35" s="209"/>
      <c r="BU35" s="316"/>
      <c r="BV35" s="410"/>
      <c r="BW35" s="411"/>
      <c r="BX35" s="318">
        <f>IF(AND(BL35="",BP35="",BT35=""),"-",BL35+BP35+BT35)</f>
        <v>8</v>
      </c>
      <c r="BY35" s="319" t="str">
        <f>IF(AND(BM35="",BQ35="",BU35=""),"-",BM35+BQ35+BU35)</f>
        <v>-</v>
      </c>
      <c r="BZ35" s="320">
        <f>IF(AND(BL35="",BP35="",BT35="",BM35="",BQ35="",BU35=""),"-",SUM(BL35:BU35))</f>
        <v>8</v>
      </c>
      <c r="CA35" s="312">
        <f>IF(OR(BZ35=0,BZ35="-"),"-",BZ35/DD_TOTAL_HOURS)</f>
        <v>2.0408163265306121E-2</v>
      </c>
      <c r="CB35" s="221"/>
      <c r="CC35" s="376" t="str">
        <f>IF(AND(Type_1="Doc",OR(BM35&lt;&gt;"",BQ35&lt;&gt;"",BU35&lt;&gt;"")),"Remove Value Cln 65, 69, 73",IF(AND(Type_1="Doc",OR(BO35&lt;&gt;"",BS35&lt;&gt;"",BW35&lt;&gt;"")),"Remove Value Cln 67, 71, 75",IF(OR(AND(BL35&lt;&gt;"",BN35=""),AND(BP35&lt;&gt;"",BR35=""),AND(BT35&lt;&gt;"",BV35="")),"Missing Eng Function",IF(OR(AND(BM35&lt;&gt;"",BO35=""),AND(BQ35&lt;&gt;"",BS35=""),AND(BU35&lt;&gt;"",BW35="")),"Missing Design Function","OK"))))</f>
        <v>OK</v>
      </c>
      <c r="CE35" s="443"/>
      <c r="CF35" s="425"/>
      <c r="CG35" s="426"/>
      <c r="CH35" s="427"/>
      <c r="CI35" s="428"/>
      <c r="CJ35" s="425"/>
      <c r="CK35" s="426"/>
      <c r="CL35" s="427"/>
      <c r="CM35" s="428"/>
      <c r="CN35" s="425"/>
      <c r="CO35" s="426"/>
      <c r="CP35" s="427"/>
      <c r="CQ35" s="428"/>
      <c r="CR35" s="439"/>
      <c r="CS35" s="440"/>
      <c r="CT35" s="441"/>
      <c r="CU35" s="484"/>
      <c r="CV35" s="221"/>
      <c r="CW35" s="376" t="str">
        <f t="shared" si="10"/>
        <v>OK</v>
      </c>
      <c r="CY35" s="443"/>
      <c r="CZ35" s="529"/>
      <c r="DA35" s="426"/>
      <c r="DB35" s="427"/>
      <c r="DC35" s="530"/>
      <c r="DD35" s="529"/>
      <c r="DE35" s="426"/>
      <c r="DF35" s="427"/>
      <c r="DG35" s="530"/>
      <c r="DH35" s="529"/>
      <c r="DI35" s="426"/>
      <c r="DJ35" s="427"/>
      <c r="DK35" s="530"/>
      <c r="DL35" s="696"/>
      <c r="DM35" s="440"/>
      <c r="DN35" s="697"/>
      <c r="DO35" s="484"/>
      <c r="DP35" s="221"/>
      <c r="DQ35" s="376" t="str">
        <f t="shared" si="11"/>
        <v>OK</v>
      </c>
      <c r="DS35" s="443"/>
      <c r="DT35" s="529"/>
      <c r="DU35" s="427"/>
      <c r="DV35" s="529"/>
      <c r="DW35" s="427"/>
      <c r="DX35" s="529"/>
      <c r="DY35" s="427"/>
      <c r="DZ35" s="529"/>
      <c r="EA35" s="427"/>
      <c r="EB35" s="696"/>
      <c r="EC35" s="697"/>
      <c r="ED35" s="484"/>
      <c r="EE35" s="221"/>
      <c r="EF35" s="376" t="str">
        <f t="shared" si="12"/>
        <v>-</v>
      </c>
      <c r="EH35" s="82"/>
      <c r="EI35" s="34"/>
      <c r="EJ35" s="11"/>
      <c r="EK35" s="61" t="s">
        <v>183</v>
      </c>
      <c r="EN35" s="97" t="str">
        <f t="shared" si="13"/>
        <v>-</v>
      </c>
      <c r="EO35" s="91" t="str">
        <f t="shared" si="14"/>
        <v>-</v>
      </c>
      <c r="EP35" s="92" t="s">
        <v>286</v>
      </c>
      <c r="EQ35" s="85"/>
      <c r="ER35" s="89" t="str">
        <f t="shared" si="74"/>
        <v>-</v>
      </c>
      <c r="ES35" s="84" t="s">
        <v>340</v>
      </c>
      <c r="ET35" s="85"/>
      <c r="EU35" s="89" t="str">
        <f t="shared" si="75"/>
        <v>-</v>
      </c>
      <c r="EV35" s="90" t="str">
        <f t="shared" si="76"/>
        <v>-</v>
      </c>
      <c r="EY35" s="97" t="e">
        <f>#REF!</f>
        <v>#REF!</v>
      </c>
      <c r="EZ35" s="91" t="e">
        <f>#REF!</f>
        <v>#REF!</v>
      </c>
      <c r="FA35" s="92" t="s">
        <v>286</v>
      </c>
      <c r="FB35" s="85"/>
      <c r="FC35" s="89" t="e">
        <f t="shared" si="77"/>
        <v>#REF!</v>
      </c>
      <c r="FD35" s="84" t="s">
        <v>340</v>
      </c>
      <c r="FE35" s="85"/>
      <c r="FF35" s="89" t="e">
        <f t="shared" si="78"/>
        <v>#REF!</v>
      </c>
      <c r="FG35" s="90" t="e">
        <f t="shared" si="79"/>
        <v>#REF!</v>
      </c>
      <c r="FJ35" s="97" t="e">
        <f>#REF!</f>
        <v>#REF!</v>
      </c>
      <c r="FK35" s="91" t="e">
        <f>#REF!</f>
        <v>#REF!</v>
      </c>
      <c r="FL35" s="92" t="s">
        <v>286</v>
      </c>
      <c r="FM35" s="85"/>
      <c r="FN35" s="89" t="e">
        <f t="shared" si="80"/>
        <v>#REF!</v>
      </c>
      <c r="FO35" s="84" t="s">
        <v>340</v>
      </c>
      <c r="FP35" s="85"/>
      <c r="FQ35" s="89" t="e">
        <f t="shared" si="81"/>
        <v>#REF!</v>
      </c>
      <c r="FR35" s="90" t="e">
        <f t="shared" si="82"/>
        <v>#REF!</v>
      </c>
      <c r="FU35" s="97" t="e">
        <f>#REF!</f>
        <v>#REF!</v>
      </c>
      <c r="FV35" s="92" t="s">
        <v>286</v>
      </c>
      <c r="FW35" s="85"/>
      <c r="FX35" s="89" t="e">
        <f t="shared" si="83"/>
        <v>#REF!</v>
      </c>
      <c r="GA35" s="97" t="e">
        <f>#REF!</f>
        <v>#REF!</v>
      </c>
      <c r="GB35" s="91" t="e">
        <f>#REF!</f>
        <v>#REF!</v>
      </c>
      <c r="GC35" s="92" t="s">
        <v>286</v>
      </c>
      <c r="GD35" s="85"/>
      <c r="GE35" s="89" t="e">
        <f t="shared" si="84"/>
        <v>#REF!</v>
      </c>
      <c r="GF35" s="84" t="s">
        <v>340</v>
      </c>
      <c r="GG35" s="85"/>
      <c r="GH35" s="89" t="e">
        <f t="shared" si="85"/>
        <v>#REF!</v>
      </c>
      <c r="GI35" s="90" t="e">
        <f t="shared" si="86"/>
        <v>#REF!</v>
      </c>
      <c r="GK35" s="20" t="str">
        <f t="shared" si="28"/>
        <v/>
      </c>
      <c r="GL35" s="21"/>
      <c r="GN35" s="826" t="str">
        <f t="shared" ca="1" si="33"/>
        <v/>
      </c>
      <c r="GO35" s="827"/>
    </row>
    <row r="36" spans="1:197" ht="15.75" customHeight="1" outlineLevel="2" x14ac:dyDescent="0.2">
      <c r="A36" s="187">
        <f ca="1">OFFSET(A36,-1,0,1,1)+1</f>
        <v>27</v>
      </c>
      <c r="B36" s="747" t="str">
        <f t="shared" ca="1" si="29"/>
        <v/>
      </c>
      <c r="C36" s="748"/>
      <c r="D36" s="749"/>
      <c r="E36" s="272"/>
      <c r="F36" s="271"/>
      <c r="G36" s="105" t="s">
        <v>992</v>
      </c>
      <c r="H36" s="128" t="s">
        <v>53</v>
      </c>
      <c r="I36" s="105"/>
      <c r="J36" s="121" t="s">
        <v>318</v>
      </c>
      <c r="K36" s="122" t="s">
        <v>53</v>
      </c>
      <c r="L36" s="537" t="s">
        <v>50</v>
      </c>
      <c r="M36" s="554">
        <f t="shared" si="5"/>
        <v>0</v>
      </c>
      <c r="N36" s="773" t="str">
        <f t="shared" si="35"/>
        <v>-</v>
      </c>
      <c r="O36" s="774" t="str">
        <f t="shared" si="36"/>
        <v>-</v>
      </c>
      <c r="P36" s="774" t="str">
        <f t="shared" si="37"/>
        <v>-</v>
      </c>
      <c r="Q36" s="774" t="str">
        <f t="shared" si="38"/>
        <v>-</v>
      </c>
      <c r="R36" s="774" t="str">
        <f t="shared" si="39"/>
        <v>-</v>
      </c>
      <c r="S36" s="280" t="str">
        <f t="shared" si="40"/>
        <v>-</v>
      </c>
      <c r="T36" s="522" t="str">
        <f t="shared" si="30"/>
        <v>OK</v>
      </c>
      <c r="U36" s="402"/>
      <c r="W36" s="263"/>
      <c r="X36" s="52"/>
      <c r="Y36" s="316"/>
      <c r="Z36" s="416"/>
      <c r="AA36" s="411"/>
      <c r="AB36" s="34"/>
      <c r="AC36" s="316"/>
      <c r="AD36" s="416"/>
      <c r="AE36" s="411"/>
      <c r="AF36" s="34"/>
      <c r="AG36" s="316"/>
      <c r="AH36" s="416"/>
      <c r="AI36" s="411"/>
      <c r="AJ36" s="64"/>
      <c r="AK36" s="65" t="str">
        <f>IF(AND(Y36="",AC36="",AG36=""),"-",Y36+AC36+AG36)</f>
        <v>-</v>
      </c>
      <c r="AL36" s="62" t="str">
        <f>IF(AND(X36="",AB36="",AF36="",Y36="",AC36="",AG36=""),"-",SUM(X36:AG36))</f>
        <v>-</v>
      </c>
      <c r="AM36" s="312" t="str">
        <f>IF(OR(AL36=0,AL36="-"),"-",AL36/CD_TOTAL_HOURS)</f>
        <v>-</v>
      </c>
      <c r="AN36" s="588"/>
      <c r="AO36" s="376" t="str">
        <f t="shared" si="72"/>
        <v>OK</v>
      </c>
      <c r="AQ36" s="263"/>
      <c r="AR36" s="52"/>
      <c r="AS36" s="316"/>
      <c r="AT36" s="416"/>
      <c r="AU36" s="411"/>
      <c r="AV36" s="34"/>
      <c r="AW36" s="316"/>
      <c r="AX36" s="416"/>
      <c r="AY36" s="411"/>
      <c r="AZ36" s="34"/>
      <c r="BA36" s="316"/>
      <c r="BB36" s="416"/>
      <c r="BC36" s="411"/>
      <c r="BD36" s="64"/>
      <c r="BE36" s="65" t="str">
        <f>IF(AND(AS36="",AW36="",BA36=""),"-",AS36+AW36+BA36)</f>
        <v>-</v>
      </c>
      <c r="BF36" s="62" t="str">
        <f>IF(AND(AR36="",AV36="",AZ36="",AS36="",AW36="",BA36=""),"-",SUM(AR36:BA36))</f>
        <v>-</v>
      </c>
      <c r="BG36" s="312" t="str">
        <f>IF(OR(BF36=0,BF36="-"),"-",BF36/BD_TOTAL_HOURS)</f>
        <v>-</v>
      </c>
      <c r="BH36" s="221"/>
      <c r="BI36" s="376" t="str">
        <f t="shared" si="73"/>
        <v>OK</v>
      </c>
      <c r="BK36" s="263"/>
      <c r="BL36" s="52"/>
      <c r="BM36" s="316"/>
      <c r="BN36" s="416"/>
      <c r="BO36" s="411"/>
      <c r="BP36" s="34"/>
      <c r="BQ36" s="316"/>
      <c r="BR36" s="416"/>
      <c r="BS36" s="411"/>
      <c r="BT36" s="34"/>
      <c r="BU36" s="316"/>
      <c r="BV36" s="416"/>
      <c r="BW36" s="411"/>
      <c r="BX36" s="64"/>
      <c r="BY36" s="65" t="str">
        <f>IF(AND(BM36="",BQ36="",BU36=""),"-",BM36+BQ36+BU36)</f>
        <v>-</v>
      </c>
      <c r="BZ36" s="62" t="str">
        <f>IF(AND(BL36="",BP36="",BT36="",BM36="",BQ36="",BU36=""),"-",SUM(BL36:BU36))</f>
        <v>-</v>
      </c>
      <c r="CA36" s="312" t="str">
        <f>IF(OR(BZ36=0,BZ36="-"),"-",BZ36/DD_TOTAL_HOURS)</f>
        <v>-</v>
      </c>
      <c r="CB36" s="221"/>
      <c r="CC36" s="376" t="str">
        <f>IF(AND(Type_1="Doc",OR(BM36&lt;&gt;"",BQ36&lt;&gt;"",BU36&lt;&gt;"")),"Remove Value Cln 65, 69, 73",IF(AND(Type_1="Doc",OR(BO36&lt;&gt;"",BS36&lt;&gt;"",BW36&lt;&gt;"")),"Remove Value Cln 67, 71, 75",IF(OR(AND(BL36&lt;&gt;"",BN36=""),AND(BP36&lt;&gt;"",BR36=""),AND(BT36&lt;&gt;"",BV36="")),"Missing Eng Function",IF(OR(AND(BM36&lt;&gt;"",BO36=""),AND(BQ36&lt;&gt;"",BS36=""),AND(BU36&lt;&gt;"",BW36="")),"Missing Design Function","OK"))))</f>
        <v>OK</v>
      </c>
      <c r="CE36" s="443"/>
      <c r="CF36" s="429"/>
      <c r="CH36" s="430"/>
      <c r="CI36" s="431"/>
      <c r="CJ36" s="429"/>
      <c r="CL36" s="430"/>
      <c r="CM36" s="431"/>
      <c r="CN36" s="429"/>
      <c r="CP36" s="430"/>
      <c r="CQ36" s="431"/>
      <c r="CR36" s="526"/>
      <c r="CS36" s="527"/>
      <c r="CT36" s="528"/>
      <c r="CU36" s="495"/>
      <c r="CV36" s="221"/>
      <c r="CW36" s="376" t="str">
        <f t="shared" si="10"/>
        <v>OK</v>
      </c>
      <c r="CY36" s="443"/>
      <c r="CZ36" s="429"/>
      <c r="DB36" s="430"/>
      <c r="DC36" s="431"/>
      <c r="DD36" s="429"/>
      <c r="DF36" s="430"/>
      <c r="DG36" s="431"/>
      <c r="DH36" s="429"/>
      <c r="DJ36" s="430"/>
      <c r="DK36" s="431"/>
      <c r="DL36" s="526"/>
      <c r="DM36" s="527"/>
      <c r="DN36" s="528"/>
      <c r="DO36" s="495"/>
      <c r="DP36" s="221"/>
      <c r="DQ36" s="376" t="str">
        <f t="shared" si="11"/>
        <v>OK</v>
      </c>
      <c r="DS36" s="443"/>
      <c r="DT36" s="429"/>
      <c r="DU36" s="430"/>
      <c r="DV36" s="429"/>
      <c r="DW36" s="430"/>
      <c r="DX36" s="429"/>
      <c r="DY36" s="430"/>
      <c r="DZ36" s="429"/>
      <c r="EA36" s="430"/>
      <c r="EB36" s="526"/>
      <c r="EC36" s="528"/>
      <c r="ED36" s="495"/>
      <c r="EE36" s="221"/>
      <c r="EF36" s="376" t="str">
        <f t="shared" si="12"/>
        <v>-</v>
      </c>
      <c r="EH36" s="82"/>
      <c r="EI36" s="34"/>
      <c r="EJ36" s="11"/>
      <c r="EK36" s="61"/>
      <c r="EN36" s="97">
        <f t="shared" si="13"/>
        <v>0</v>
      </c>
      <c r="EO36" s="91" t="str">
        <f t="shared" si="14"/>
        <v>-</v>
      </c>
      <c r="EP36" s="92"/>
      <c r="EQ36" s="85"/>
      <c r="ER36" s="89" t="str">
        <f t="shared" si="74"/>
        <v>-</v>
      </c>
      <c r="ES36" s="84"/>
      <c r="ET36" s="85"/>
      <c r="EU36" s="89" t="str">
        <f t="shared" si="75"/>
        <v>-</v>
      </c>
      <c r="EV36" s="90" t="str">
        <f t="shared" si="76"/>
        <v>-</v>
      </c>
      <c r="EY36" s="97" t="e">
        <f>#REF!</f>
        <v>#REF!</v>
      </c>
      <c r="EZ36" s="91" t="e">
        <f>#REF!</f>
        <v>#REF!</v>
      </c>
      <c r="FA36" s="92"/>
      <c r="FB36" s="85"/>
      <c r="FC36" s="89" t="e">
        <f t="shared" si="77"/>
        <v>#REF!</v>
      </c>
      <c r="FD36" s="84"/>
      <c r="FE36" s="85"/>
      <c r="FF36" s="89" t="e">
        <f t="shared" si="78"/>
        <v>#REF!</v>
      </c>
      <c r="FG36" s="90" t="e">
        <f t="shared" si="79"/>
        <v>#REF!</v>
      </c>
      <c r="FJ36" s="97" t="e">
        <f>#REF!</f>
        <v>#REF!</v>
      </c>
      <c r="FK36" s="91" t="e">
        <f>#REF!</f>
        <v>#REF!</v>
      </c>
      <c r="FL36" s="92"/>
      <c r="FM36" s="85"/>
      <c r="FN36" s="89" t="e">
        <f t="shared" si="80"/>
        <v>#REF!</v>
      </c>
      <c r="FO36" s="84"/>
      <c r="FP36" s="85"/>
      <c r="FQ36" s="89" t="e">
        <f t="shared" si="81"/>
        <v>#REF!</v>
      </c>
      <c r="FR36" s="90" t="e">
        <f t="shared" si="82"/>
        <v>#REF!</v>
      </c>
      <c r="FU36" s="97" t="e">
        <f>#REF!</f>
        <v>#REF!</v>
      </c>
      <c r="FV36" s="92"/>
      <c r="FW36" s="85"/>
      <c r="FX36" s="89" t="e">
        <f t="shared" si="83"/>
        <v>#REF!</v>
      </c>
      <c r="GA36" s="97" t="e">
        <f>#REF!</f>
        <v>#REF!</v>
      </c>
      <c r="GB36" s="91" t="e">
        <f>#REF!</f>
        <v>#REF!</v>
      </c>
      <c r="GC36" s="92"/>
      <c r="GD36" s="85"/>
      <c r="GE36" s="89" t="e">
        <f t="shared" si="84"/>
        <v>#REF!</v>
      </c>
      <c r="GF36" s="84"/>
      <c r="GG36" s="85"/>
      <c r="GH36" s="89" t="e">
        <f t="shared" si="85"/>
        <v>#REF!</v>
      </c>
      <c r="GI36" s="90" t="e">
        <f t="shared" si="86"/>
        <v>#REF!</v>
      </c>
      <c r="GK36" s="20" t="str">
        <f t="shared" si="28"/>
        <v/>
      </c>
      <c r="GL36" s="21"/>
      <c r="GN36" s="826" t="str">
        <f t="shared" ca="1" si="33"/>
        <v/>
      </c>
      <c r="GO36" s="827"/>
    </row>
    <row r="37" spans="1:197" ht="15.75" customHeight="1" outlineLevel="2" x14ac:dyDescent="0.2">
      <c r="A37" s="187">
        <f ca="1">OFFSET(A37,-1,0,1,1)+1</f>
        <v>28</v>
      </c>
      <c r="B37" s="747" t="str">
        <f t="shared" ca="1" si="29"/>
        <v/>
      </c>
      <c r="C37" s="748"/>
      <c r="D37" s="749"/>
      <c r="E37" s="272" t="s">
        <v>395</v>
      </c>
      <c r="F37" s="271"/>
      <c r="G37" s="105"/>
      <c r="H37" s="128" t="s">
        <v>53</v>
      </c>
      <c r="I37" s="105"/>
      <c r="J37" s="121" t="s">
        <v>26</v>
      </c>
      <c r="K37" s="122" t="s">
        <v>53</v>
      </c>
      <c r="L37" s="537" t="s">
        <v>50</v>
      </c>
      <c r="M37" s="590">
        <f t="shared" si="5"/>
        <v>0</v>
      </c>
      <c r="N37" s="773" t="str">
        <f t="shared" si="35"/>
        <v>-</v>
      </c>
      <c r="O37" s="774" t="str">
        <f t="shared" si="36"/>
        <v>-</v>
      </c>
      <c r="P37" s="774" t="str">
        <f t="shared" si="37"/>
        <v>-</v>
      </c>
      <c r="Q37" s="774" t="str">
        <f t="shared" si="38"/>
        <v>-</v>
      </c>
      <c r="R37" s="774" t="str">
        <f t="shared" si="39"/>
        <v>-</v>
      </c>
      <c r="S37" s="280" t="str">
        <f t="shared" si="40"/>
        <v>-</v>
      </c>
      <c r="T37" s="522" t="str">
        <f t="shared" si="30"/>
        <v>OK</v>
      </c>
      <c r="U37" s="402"/>
      <c r="W37" s="643"/>
      <c r="X37" s="539"/>
      <c r="Y37" s="537"/>
      <c r="Z37" s="410"/>
      <c r="AA37" s="538"/>
      <c r="AB37" s="537"/>
      <c r="AC37" s="537"/>
      <c r="AD37" s="410"/>
      <c r="AE37" s="538"/>
      <c r="AF37" s="537"/>
      <c r="AG37" s="537"/>
      <c r="AH37" s="410"/>
      <c r="AI37" s="538"/>
      <c r="AJ37" s="591" t="str">
        <f>IF(AND(X37="",AB37="",AF37=""),"-",X37+AB37+AF37)</f>
        <v>-</v>
      </c>
      <c r="AK37" s="592" t="str">
        <f>IF(AND(Y37="",AC37="",AG37=""),"-",Y37+AC37+AG37)</f>
        <v>-</v>
      </c>
      <c r="AL37" s="593" t="str">
        <f>IF(AND(X37="",AB37="",AF37="",Y37="",AC37="",AG37=""),"-",SUM(X37:AG37))</f>
        <v>-</v>
      </c>
      <c r="AM37" s="594" t="str">
        <f>IF(OR(AL37=0,AL37="-"),"-",AL37/CD_TOTAL_HOURS)</f>
        <v>-</v>
      </c>
      <c r="AN37" s="221"/>
      <c r="AO37" s="574" t="str">
        <f t="shared" si="72"/>
        <v>OK</v>
      </c>
      <c r="AQ37" s="263"/>
      <c r="AR37" s="208"/>
      <c r="AS37" s="316"/>
      <c r="AT37" s="410"/>
      <c r="AU37" s="411"/>
      <c r="AV37" s="209"/>
      <c r="AW37" s="316"/>
      <c r="AX37" s="410"/>
      <c r="AY37" s="411"/>
      <c r="AZ37" s="209"/>
      <c r="BA37" s="316"/>
      <c r="BB37" s="410"/>
      <c r="BC37" s="411"/>
      <c r="BD37" s="591" t="str">
        <f>IF(AND(AR37="",AV37="",AZ37=""),"-",AR37+AV37+AZ37)</f>
        <v>-</v>
      </c>
      <c r="BE37" s="592" t="str">
        <f>IF(AND(AS37="",AW37="",BA37=""),"-",AS37+AW37+BA37)</f>
        <v>-</v>
      </c>
      <c r="BF37" s="593" t="str">
        <f>IF(AND(AR37="",AV37="",AZ37="",AS37="",AW37="",BA37=""),"-",SUM(AR37:BA37))</f>
        <v>-</v>
      </c>
      <c r="BG37" s="594" t="str">
        <f>IF(OR(BF37=0,BF37="-"),"-",BF37/BD_TOTAL_HOURS)</f>
        <v>-</v>
      </c>
      <c r="BH37" s="221"/>
      <c r="BI37" s="574" t="str">
        <f t="shared" si="73"/>
        <v>OK</v>
      </c>
      <c r="BK37" s="263"/>
      <c r="BL37" s="208"/>
      <c r="BM37" s="316"/>
      <c r="BN37" s="410"/>
      <c r="BO37" s="411"/>
      <c r="BP37" s="209"/>
      <c r="BQ37" s="316"/>
      <c r="BR37" s="410"/>
      <c r="BS37" s="411"/>
      <c r="BT37" s="209"/>
      <c r="BU37" s="316"/>
      <c r="BV37" s="410"/>
      <c r="BW37" s="411"/>
      <c r="BX37" s="591" t="str">
        <f>IF(AND(BL37="",BP37="",BT37=""),"-",BL37+BP37+BT37)</f>
        <v>-</v>
      </c>
      <c r="BY37" s="592" t="str">
        <f>IF(AND(BM37="",BQ37="",BU37=""),"-",BM37+BQ37+BU37)</f>
        <v>-</v>
      </c>
      <c r="BZ37" s="593" t="str">
        <f>IF(AND(BL37="",BP37="",BT37="",BM37="",BQ37="",BU37=""),"-",SUM(BL37:BU37))</f>
        <v>-</v>
      </c>
      <c r="CA37" s="594" t="str">
        <f>IF(OR(BZ37=0,BZ37="-"),"-",BZ37/DD_TOTAL_HOURS)</f>
        <v>-</v>
      </c>
      <c r="CB37" s="221"/>
      <c r="CC37" s="574" t="str">
        <f>IF(AND(Type_1="Doc",OR(BM37&lt;&gt;"",BQ37&lt;&gt;"",BU37&lt;&gt;"")),"Remove Value Cln 65, 69, 73",IF(AND(Type_1="Doc",OR(BO37&lt;&gt;"",BS37&lt;&gt;"",BW37&lt;&gt;"")),"Remove Value Cln 67, 71, 75",IF(OR(AND(BL37&lt;&gt;"",BN37=""),AND(BP37&lt;&gt;"",BR37=""),AND(BT37&lt;&gt;"",BV37="")),"Missing Eng Function",IF(OR(AND(BM37&lt;&gt;"",BO37=""),AND(BQ37&lt;&gt;"",BS37=""),AND(BU37&lt;&gt;"",BW37="")),"Missing Design Function","OK"))))</f>
        <v>OK</v>
      </c>
      <c r="CE37" s="443"/>
      <c r="CF37" s="432"/>
      <c r="CG37" s="433"/>
      <c r="CH37" s="434"/>
      <c r="CI37" s="435"/>
      <c r="CJ37" s="432"/>
      <c r="CK37" s="433"/>
      <c r="CL37" s="434"/>
      <c r="CM37" s="435"/>
      <c r="CN37" s="432"/>
      <c r="CO37" s="433"/>
      <c r="CP37" s="434"/>
      <c r="CQ37" s="435"/>
      <c r="CR37" s="603"/>
      <c r="CS37" s="604"/>
      <c r="CT37" s="605"/>
      <c r="CU37" s="611"/>
      <c r="CV37" s="221"/>
      <c r="CW37" s="574" t="str">
        <f t="shared" si="10"/>
        <v>OK</v>
      </c>
      <c r="CY37" s="465"/>
      <c r="CZ37" s="429"/>
      <c r="DB37" s="430"/>
      <c r="DC37" s="431"/>
      <c r="DD37" s="429"/>
      <c r="DF37" s="430"/>
      <c r="DG37" s="431"/>
      <c r="DH37" s="429"/>
      <c r="DJ37" s="430"/>
      <c r="DK37" s="431"/>
      <c r="DL37" s="526"/>
      <c r="DM37" s="527"/>
      <c r="DN37" s="528"/>
      <c r="DO37" s="495"/>
      <c r="DP37" s="221"/>
      <c r="DQ37" s="574" t="str">
        <f t="shared" si="11"/>
        <v>OK</v>
      </c>
      <c r="DS37" s="465"/>
      <c r="DT37" s="429"/>
      <c r="DU37" s="431"/>
      <c r="DW37" s="435"/>
      <c r="DY37" s="435"/>
      <c r="EA37" s="430"/>
      <c r="EB37" s="526"/>
      <c r="EC37" s="528"/>
      <c r="ED37" s="495"/>
      <c r="EE37" s="221"/>
      <c r="EF37" s="574" t="str">
        <f t="shared" si="12"/>
        <v>-</v>
      </c>
      <c r="EH37" s="82"/>
      <c r="EI37" s="34"/>
      <c r="EJ37" s="11"/>
      <c r="EK37" s="61"/>
      <c r="EN37" s="97" t="str">
        <f t="shared" si="13"/>
        <v>-</v>
      </c>
      <c r="EO37" s="91" t="str">
        <f t="shared" si="14"/>
        <v>-</v>
      </c>
      <c r="EP37" s="92"/>
      <c r="EQ37" s="85"/>
      <c r="ER37" s="89" t="str">
        <f t="shared" si="74"/>
        <v>-</v>
      </c>
      <c r="ES37" s="84"/>
      <c r="ET37" s="85"/>
      <c r="EU37" s="89" t="str">
        <f t="shared" si="75"/>
        <v>-</v>
      </c>
      <c r="EV37" s="90" t="str">
        <f t="shared" si="76"/>
        <v>-</v>
      </c>
      <c r="EY37" s="97" t="e">
        <f>#REF!</f>
        <v>#REF!</v>
      </c>
      <c r="EZ37" s="91" t="e">
        <f>#REF!</f>
        <v>#REF!</v>
      </c>
      <c r="FA37" s="92"/>
      <c r="FB37" s="85"/>
      <c r="FC37" s="89" t="e">
        <f t="shared" si="77"/>
        <v>#REF!</v>
      </c>
      <c r="FD37" s="84"/>
      <c r="FE37" s="85"/>
      <c r="FF37" s="89" t="e">
        <f t="shared" si="78"/>
        <v>#REF!</v>
      </c>
      <c r="FG37" s="90" t="e">
        <f t="shared" si="79"/>
        <v>#REF!</v>
      </c>
      <c r="FJ37" s="97" t="e">
        <f>#REF!</f>
        <v>#REF!</v>
      </c>
      <c r="FK37" s="91" t="e">
        <f>#REF!</f>
        <v>#REF!</v>
      </c>
      <c r="FL37" s="92"/>
      <c r="FM37" s="85"/>
      <c r="FN37" s="89" t="e">
        <f t="shared" si="80"/>
        <v>#REF!</v>
      </c>
      <c r="FO37" s="84"/>
      <c r="FP37" s="85"/>
      <c r="FQ37" s="89" t="e">
        <f t="shared" si="81"/>
        <v>#REF!</v>
      </c>
      <c r="FR37" s="90" t="e">
        <f t="shared" si="82"/>
        <v>#REF!</v>
      </c>
      <c r="FU37" s="97" t="e">
        <f>#REF!</f>
        <v>#REF!</v>
      </c>
      <c r="FV37" s="92"/>
      <c r="FW37" s="85"/>
      <c r="FX37" s="89" t="e">
        <f t="shared" si="83"/>
        <v>#REF!</v>
      </c>
      <c r="GA37" s="97" t="e">
        <f>#REF!</f>
        <v>#REF!</v>
      </c>
      <c r="GB37" s="91" t="e">
        <f>#REF!</f>
        <v>#REF!</v>
      </c>
      <c r="GC37" s="92"/>
      <c r="GD37" s="85"/>
      <c r="GE37" s="89" t="e">
        <f t="shared" si="84"/>
        <v>#REF!</v>
      </c>
      <c r="GF37" s="84"/>
      <c r="GG37" s="85"/>
      <c r="GH37" s="89" t="e">
        <f t="shared" si="85"/>
        <v>#REF!</v>
      </c>
      <c r="GI37" s="90" t="e">
        <f t="shared" si="86"/>
        <v>#REF!</v>
      </c>
      <c r="GK37" s="20" t="str">
        <f t="shared" si="28"/>
        <v/>
      </c>
      <c r="GL37" s="21"/>
      <c r="GN37" s="826" t="str">
        <f t="shared" ca="1" si="33"/>
        <v/>
      </c>
      <c r="GO37" s="827"/>
    </row>
    <row r="38" spans="1:197" s="143" customFormat="1" ht="15.75" outlineLevel="1" x14ac:dyDescent="0.2">
      <c r="A38" s="190">
        <f t="shared" ca="1" si="34"/>
        <v>29</v>
      </c>
      <c r="B38" s="744" t="str">
        <f t="shared" ca="1" si="29"/>
        <v/>
      </c>
      <c r="C38" s="752"/>
      <c r="D38" s="753"/>
      <c r="E38" s="198" t="s">
        <v>272</v>
      </c>
      <c r="F38" s="181" t="s">
        <v>274</v>
      </c>
      <c r="G38" s="182"/>
      <c r="H38" s="863" t="s">
        <v>53</v>
      </c>
      <c r="I38" s="183"/>
      <c r="J38" s="196" t="s">
        <v>23</v>
      </c>
      <c r="K38" s="197" t="s">
        <v>53</v>
      </c>
      <c r="L38" s="366"/>
      <c r="M38" s="561">
        <f t="shared" si="5"/>
        <v>1</v>
      </c>
      <c r="N38" s="814" t="str">
        <f>IF(OR(W38="",W38=0,W38="-"),"-",IF(W38=1,1,"POK"))</f>
        <v>-</v>
      </c>
      <c r="O38" s="815" t="str">
        <f>IF(OR(AQ38="",AQ38=0,AQ38="-"),"-",IF(AQ38=1,1,"POK"))</f>
        <v>-</v>
      </c>
      <c r="P38" s="815">
        <f>IF(OR(BK38="",BK38=0,BK38="-"),"-",IF(BK38=1,1,"POK"))</f>
        <v>1</v>
      </c>
      <c r="Q38" s="815" t="str">
        <f>IF(OR(CE38="",CE38=0,CE38="-"),"-",IF(CE38=1,1,"POK"))</f>
        <v>-</v>
      </c>
      <c r="R38" s="815" t="str">
        <f>IF(OR(CY38="",CY38=0,CY38="-"),"-",IF(CY38=1,1,"POK"))</f>
        <v>-</v>
      </c>
      <c r="S38" s="816" t="str">
        <f>IF(OR(DS38="",DS38=0,DS38="-"),"-",IF(DS38=1,1,"POK"))</f>
        <v>-</v>
      </c>
      <c r="T38" s="522" t="str">
        <f t="shared" si="30"/>
        <v>OK</v>
      </c>
      <c r="U38" s="402"/>
      <c r="V38" s="19"/>
      <c r="W38" s="788">
        <f>IF(SUM(W39:W47)=0,0,1)</f>
        <v>0</v>
      </c>
      <c r="X38" s="325"/>
      <c r="Y38" s="326"/>
      <c r="Z38" s="326"/>
      <c r="AA38" s="326"/>
      <c r="AB38" s="326"/>
      <c r="AC38" s="326"/>
      <c r="AD38" s="326"/>
      <c r="AE38" s="326"/>
      <c r="AF38" s="326"/>
      <c r="AG38" s="326"/>
      <c r="AH38" s="326"/>
      <c r="AI38" s="327"/>
      <c r="AJ38" s="353">
        <f>SUM(AJ39:AJ47)</f>
        <v>0</v>
      </c>
      <c r="AK38" s="354">
        <f>SUM(AK39:AK47)</f>
        <v>0</v>
      </c>
      <c r="AL38" s="351">
        <f>AJ38+AK38</f>
        <v>0</v>
      </c>
      <c r="AM38" s="355" t="str">
        <f t="shared" si="6"/>
        <v>-</v>
      </c>
      <c r="AN38" s="222"/>
      <c r="AO38" s="580" t="str">
        <f t="shared" si="72"/>
        <v>OK</v>
      </c>
      <c r="AP38" s="19"/>
      <c r="AQ38" s="788">
        <f>IF(SUM(AQ39:AQ47)=0,0,1)</f>
        <v>0</v>
      </c>
      <c r="AR38" s="986"/>
      <c r="AS38" s="987"/>
      <c r="AT38" s="987"/>
      <c r="AU38" s="987"/>
      <c r="AV38" s="987"/>
      <c r="AW38" s="987"/>
      <c r="AX38" s="987"/>
      <c r="AY38" s="987"/>
      <c r="AZ38" s="987"/>
      <c r="BA38" s="987"/>
      <c r="BB38" s="987"/>
      <c r="BC38" s="988"/>
      <c r="BD38" s="353">
        <f>SUM(BD39:BD47)</f>
        <v>0</v>
      </c>
      <c r="BE38" s="354">
        <f>SUM(BE40:BE47)</f>
        <v>0</v>
      </c>
      <c r="BF38" s="351">
        <f>BD38+BE38</f>
        <v>0</v>
      </c>
      <c r="BG38" s="355" t="str">
        <f t="shared" si="8"/>
        <v>-</v>
      </c>
      <c r="BH38" s="222"/>
      <c r="BI38" s="580" t="str">
        <f t="shared" si="73"/>
        <v>OK</v>
      </c>
      <c r="BJ38" s="19"/>
      <c r="BK38" s="788">
        <f>IF(SUM(BK39:BK47)=0,0,1)</f>
        <v>1</v>
      </c>
      <c r="BL38" s="325"/>
      <c r="BM38" s="326"/>
      <c r="BN38" s="326"/>
      <c r="BO38" s="326"/>
      <c r="BP38" s="326"/>
      <c r="BQ38" s="326"/>
      <c r="BR38" s="326"/>
      <c r="BS38" s="326"/>
      <c r="BT38" s="326"/>
      <c r="BU38" s="326"/>
      <c r="BV38" s="326"/>
      <c r="BW38" s="327"/>
      <c r="BX38" s="353">
        <f>SUM(BX39:BX47)</f>
        <v>6</v>
      </c>
      <c r="BY38" s="354">
        <f>SUM(BY40:BY47)</f>
        <v>0</v>
      </c>
      <c r="BZ38" s="351">
        <f>BX38+BY38</f>
        <v>6</v>
      </c>
      <c r="CA38" s="355">
        <f t="shared" si="9"/>
        <v>1.5306122448979591E-2</v>
      </c>
      <c r="CB38" s="222"/>
      <c r="CC38" s="574" t="str">
        <f t="shared" si="32"/>
        <v>OK</v>
      </c>
      <c r="CD38" s="19"/>
      <c r="CE38" s="792">
        <f>IF(SUM(CE39:CE47)=0,0,1)</f>
        <v>0</v>
      </c>
      <c r="CF38" s="986"/>
      <c r="CG38" s="987"/>
      <c r="CH38" s="987"/>
      <c r="CI38" s="987"/>
      <c r="CJ38" s="987"/>
      <c r="CK38" s="987"/>
      <c r="CL38" s="987"/>
      <c r="CM38" s="987"/>
      <c r="CN38" s="987"/>
      <c r="CO38" s="987"/>
      <c r="CP38" s="987"/>
      <c r="CQ38" s="988"/>
      <c r="CR38" s="353">
        <f>SUM(CR39:CR47)</f>
        <v>0</v>
      </c>
      <c r="CS38" s="354">
        <f>SUM(CS40:CS47)</f>
        <v>0</v>
      </c>
      <c r="CT38" s="351">
        <f>CR38+CS38</f>
        <v>0</v>
      </c>
      <c r="CU38" s="355"/>
      <c r="CV38" s="222"/>
      <c r="CW38" s="580" t="str">
        <f t="shared" si="10"/>
        <v>OK</v>
      </c>
      <c r="CX38" s="19"/>
      <c r="CY38" s="792">
        <f>IF(SUM(CY39:CY47)=0,0,1)</f>
        <v>0</v>
      </c>
      <c r="CZ38" s="325"/>
      <c r="DA38" s="326"/>
      <c r="DB38" s="326"/>
      <c r="DC38" s="326"/>
      <c r="DD38" s="326"/>
      <c r="DE38" s="326"/>
      <c r="DF38" s="326"/>
      <c r="DG38" s="326"/>
      <c r="DH38" s="326"/>
      <c r="DI38" s="326"/>
      <c r="DJ38" s="326"/>
      <c r="DK38" s="327"/>
      <c r="DL38" s="353">
        <f>SUM(DL39:DL47)</f>
        <v>0</v>
      </c>
      <c r="DM38" s="354">
        <f>SUM(DM39:DM47)</f>
        <v>0</v>
      </c>
      <c r="DN38" s="579">
        <f>DL38+DM38</f>
        <v>0</v>
      </c>
      <c r="DO38" s="355" t="str">
        <f>IF(OR(DN38=0,DN38="-"),"-",DN38/CONSTR_TOTAL_HOURS)</f>
        <v>-</v>
      </c>
      <c r="DP38" s="222"/>
      <c r="DQ38" s="574" t="str">
        <f t="shared" si="11"/>
        <v>OK</v>
      </c>
      <c r="DR38" s="19"/>
      <c r="DS38" s="788">
        <f>IF(SUM(DS39:DS47)=0,0,1)</f>
        <v>0</v>
      </c>
      <c r="DT38" s="325"/>
      <c r="DU38" s="326"/>
      <c r="DV38" s="326"/>
      <c r="DW38" s="326"/>
      <c r="DX38" s="326"/>
      <c r="DY38" s="326"/>
      <c r="DZ38" s="326"/>
      <c r="EA38" s="326"/>
      <c r="EB38" s="728">
        <f>SUM(EB39:EB47)</f>
        <v>0</v>
      </c>
      <c r="EC38" s="710">
        <f>EB38</f>
        <v>0</v>
      </c>
      <c r="ED38" s="355" t="str">
        <f>IF(OR(EC38=0,EC38="-"),"-",EC38/QUALIF_TOTAL_HOURS)</f>
        <v>-</v>
      </c>
      <c r="EE38" s="222"/>
      <c r="EF38" s="574" t="str">
        <f t="shared" si="12"/>
        <v>-</v>
      </c>
      <c r="EG38" s="19"/>
      <c r="EH38" s="179" t="s">
        <v>275</v>
      </c>
      <c r="EI38" s="171"/>
      <c r="EJ38" s="134"/>
      <c r="EK38" s="133"/>
      <c r="EL38" s="19"/>
      <c r="EM38" s="19"/>
      <c r="EN38" s="135">
        <f t="shared" si="13"/>
        <v>0</v>
      </c>
      <c r="EO38" s="136">
        <f t="shared" si="14"/>
        <v>0</v>
      </c>
      <c r="EP38" s="137"/>
      <c r="EQ38" s="172"/>
      <c r="ER38" s="138" t="str">
        <f t="shared" si="74"/>
        <v>-</v>
      </c>
      <c r="ES38" s="139"/>
      <c r="ET38" s="172"/>
      <c r="EU38" s="138" t="str">
        <f t="shared" si="75"/>
        <v>-</v>
      </c>
      <c r="EV38" s="140" t="str">
        <f t="shared" si="76"/>
        <v>-</v>
      </c>
      <c r="EW38" s="19"/>
      <c r="EX38" s="19"/>
      <c r="EY38" s="135" t="e">
        <f>#REF!</f>
        <v>#REF!</v>
      </c>
      <c r="EZ38" s="136" t="e">
        <f>#REF!</f>
        <v>#REF!</v>
      </c>
      <c r="FA38" s="137"/>
      <c r="FB38" s="172"/>
      <c r="FC38" s="138" t="e">
        <f t="shared" si="77"/>
        <v>#REF!</v>
      </c>
      <c r="FD38" s="139"/>
      <c r="FE38" s="172"/>
      <c r="FF38" s="138" t="e">
        <f t="shared" si="78"/>
        <v>#REF!</v>
      </c>
      <c r="FG38" s="140" t="e">
        <f t="shared" si="79"/>
        <v>#REF!</v>
      </c>
      <c r="FH38" s="19"/>
      <c r="FI38" s="19"/>
      <c r="FJ38" s="135" t="e">
        <f>#REF!</f>
        <v>#REF!</v>
      </c>
      <c r="FK38" s="136" t="e">
        <f>#REF!</f>
        <v>#REF!</v>
      </c>
      <c r="FL38" s="137"/>
      <c r="FM38" s="172"/>
      <c r="FN38" s="138" t="e">
        <f t="shared" si="80"/>
        <v>#REF!</v>
      </c>
      <c r="FO38" s="139"/>
      <c r="FP38" s="172"/>
      <c r="FQ38" s="138" t="e">
        <f t="shared" si="81"/>
        <v>#REF!</v>
      </c>
      <c r="FR38" s="140" t="e">
        <f t="shared" si="82"/>
        <v>#REF!</v>
      </c>
      <c r="FS38" s="19"/>
      <c r="FT38" s="19"/>
      <c r="FU38" s="135" t="e">
        <f>#REF!</f>
        <v>#REF!</v>
      </c>
      <c r="FV38" s="137"/>
      <c r="FW38" s="172"/>
      <c r="FX38" s="138" t="e">
        <f t="shared" si="83"/>
        <v>#REF!</v>
      </c>
      <c r="FY38" s="19"/>
      <c r="FZ38" s="19"/>
      <c r="GA38" s="135" t="e">
        <f>#REF!</f>
        <v>#REF!</v>
      </c>
      <c r="GB38" s="136" t="e">
        <f>#REF!</f>
        <v>#REF!</v>
      </c>
      <c r="GC38" s="137"/>
      <c r="GD38" s="172"/>
      <c r="GE38" s="138" t="e">
        <f t="shared" si="84"/>
        <v>#REF!</v>
      </c>
      <c r="GF38" s="139"/>
      <c r="GG38" s="172"/>
      <c r="GH38" s="138" t="e">
        <f t="shared" si="85"/>
        <v>#REF!</v>
      </c>
      <c r="GI38" s="140" t="e">
        <f t="shared" si="86"/>
        <v>#REF!</v>
      </c>
      <c r="GJ38" s="19"/>
      <c r="GK38" s="141" t="str">
        <f t="shared" si="28"/>
        <v/>
      </c>
      <c r="GL38" s="142"/>
      <c r="GN38" s="826" t="str">
        <f t="shared" ca="1" si="33"/>
        <v/>
      </c>
      <c r="GO38" s="827"/>
    </row>
    <row r="39" spans="1:197" ht="36" customHeight="1" outlineLevel="2" x14ac:dyDescent="0.2">
      <c r="A39" s="187">
        <f t="shared" ca="1" si="34"/>
        <v>30</v>
      </c>
      <c r="B39" s="747" t="str">
        <f t="shared" ca="1" si="29"/>
        <v/>
      </c>
      <c r="C39" s="748"/>
      <c r="D39" s="749"/>
      <c r="E39" s="103"/>
      <c r="F39" s="108"/>
      <c r="G39" s="105" t="s">
        <v>742</v>
      </c>
      <c r="H39" s="128" t="s">
        <v>53</v>
      </c>
      <c r="I39" s="105"/>
      <c r="J39" s="121" t="s">
        <v>24</v>
      </c>
      <c r="K39" s="122" t="s">
        <v>53</v>
      </c>
      <c r="L39" s="367" t="s">
        <v>50</v>
      </c>
      <c r="M39" s="589">
        <f t="shared" si="5"/>
        <v>1</v>
      </c>
      <c r="N39" s="811" t="str">
        <f t="shared" si="35"/>
        <v>-</v>
      </c>
      <c r="O39" s="812" t="str">
        <f t="shared" si="36"/>
        <v>-</v>
      </c>
      <c r="P39" s="812">
        <f t="shared" si="37"/>
        <v>1</v>
      </c>
      <c r="Q39" s="812" t="str">
        <f t="shared" si="38"/>
        <v>-</v>
      </c>
      <c r="R39" s="812" t="str">
        <f t="shared" si="39"/>
        <v>-</v>
      </c>
      <c r="S39" s="813" t="str">
        <f t="shared" si="40"/>
        <v>-</v>
      </c>
      <c r="T39" s="522" t="str">
        <f t="shared" si="30"/>
        <v>OK</v>
      </c>
      <c r="U39" s="402"/>
      <c r="W39" s="643"/>
      <c r="X39" s="208"/>
      <c r="Y39" s="419"/>
      <c r="Z39" s="410" t="s">
        <v>374</v>
      </c>
      <c r="AA39" s="422"/>
      <c r="AB39" s="469"/>
      <c r="AC39" s="426"/>
      <c r="AD39" s="470"/>
      <c r="AE39" s="530"/>
      <c r="AF39" s="469"/>
      <c r="AG39" s="426"/>
      <c r="AH39" s="470"/>
      <c r="AI39" s="530"/>
      <c r="AJ39" s="591" t="str">
        <f t="shared" ref="AJ39" si="90">IF(AND(X39="",AB39="",AF39=""),"-",X39+AB39+AF39)</f>
        <v>-</v>
      </c>
      <c r="AK39" s="595"/>
      <c r="AL39" s="593" t="str">
        <f t="shared" ref="AL39" si="91">IF(AND(X39="",AB39="",AF39="",Y39="",AC39="",AG39=""),"-",SUM(X39:AG39))</f>
        <v>-</v>
      </c>
      <c r="AM39" s="594" t="str">
        <f t="shared" si="6"/>
        <v>-</v>
      </c>
      <c r="AN39" s="221"/>
      <c r="AO39" s="574" t="str">
        <f t="shared" si="72"/>
        <v>OK</v>
      </c>
      <c r="AQ39" s="263"/>
      <c r="AR39" s="208"/>
      <c r="AS39" s="419"/>
      <c r="AT39" s="410" t="s">
        <v>374</v>
      </c>
      <c r="AU39" s="422"/>
      <c r="AV39" s="469"/>
      <c r="AW39" s="426"/>
      <c r="AX39" s="470"/>
      <c r="AY39" s="530"/>
      <c r="AZ39" s="469"/>
      <c r="BA39" s="426"/>
      <c r="BB39" s="470"/>
      <c r="BC39" s="530"/>
      <c r="BD39" s="591" t="str">
        <f t="shared" ref="BD39:BD47" si="92">IF(AND(AR39="",AV39="",AZ39=""),"-",AR39+AV39+AZ39)</f>
        <v>-</v>
      </c>
      <c r="BE39" s="595"/>
      <c r="BF39" s="593" t="str">
        <f t="shared" ref="BF39:BF47" si="93">IF(AND(AR39="",AV39="",AZ39="",AS39="",AW39="",BA39=""),"-",SUM(AR39:BA39))</f>
        <v>-</v>
      </c>
      <c r="BG39" s="594" t="str">
        <f t="shared" si="8"/>
        <v>-</v>
      </c>
      <c r="BH39" s="221"/>
      <c r="BI39" s="574" t="str">
        <f t="shared" si="73"/>
        <v>OK</v>
      </c>
      <c r="BK39" s="263">
        <v>1</v>
      </c>
      <c r="BL39" s="208">
        <v>1</v>
      </c>
      <c r="BM39" s="419"/>
      <c r="BN39" s="410" t="s">
        <v>374</v>
      </c>
      <c r="BO39" s="422"/>
      <c r="BP39" s="209"/>
      <c r="BQ39" s="419"/>
      <c r="BR39" s="410" t="s">
        <v>375</v>
      </c>
      <c r="BS39" s="422"/>
      <c r="BT39" s="363"/>
      <c r="BU39" s="419"/>
      <c r="BV39" s="410" t="s">
        <v>376</v>
      </c>
      <c r="BW39" s="422"/>
      <c r="BX39" s="591">
        <f t="shared" ref="BX39:BX47" si="94">IF(AND(BL39="",BP39="",BT39=""),"-",BL39+BP39+BT39)</f>
        <v>1</v>
      </c>
      <c r="BY39" s="595"/>
      <c r="BZ39" s="593">
        <f t="shared" ref="BZ39:BZ47" si="95">IF(AND(BL39="",BP39="",BT39="",BM39="",BQ39="",BU39=""),"-",SUM(BL39:BU39))</f>
        <v>1</v>
      </c>
      <c r="CA39" s="594">
        <f t="shared" si="9"/>
        <v>2.5510204081632651E-3</v>
      </c>
      <c r="CB39" s="221"/>
      <c r="CC39" s="574" t="str">
        <f t="shared" si="32"/>
        <v>OK</v>
      </c>
      <c r="CE39" s="443"/>
      <c r="CF39" s="425"/>
      <c r="CG39" s="426"/>
      <c r="CH39" s="427"/>
      <c r="CI39" s="428"/>
      <c r="CJ39" s="425"/>
      <c r="CK39" s="426"/>
      <c r="CL39" s="427"/>
      <c r="CM39" s="428"/>
      <c r="CN39" s="425"/>
      <c r="CO39" s="426"/>
      <c r="CP39" s="427"/>
      <c r="CQ39" s="428"/>
      <c r="CR39" s="597"/>
      <c r="CS39" s="598"/>
      <c r="CT39" s="599"/>
      <c r="CU39" s="609"/>
      <c r="CV39" s="221"/>
      <c r="CW39" s="574" t="str">
        <f t="shared" si="10"/>
        <v>OK</v>
      </c>
      <c r="CY39" s="465"/>
      <c r="CZ39" s="529"/>
      <c r="DA39" s="426"/>
      <c r="DB39" s="427"/>
      <c r="DC39" s="530"/>
      <c r="DD39" s="529"/>
      <c r="DE39" s="426"/>
      <c r="DF39" s="427"/>
      <c r="DG39" s="530"/>
      <c r="DH39" s="529"/>
      <c r="DI39" s="426"/>
      <c r="DJ39" s="427"/>
      <c r="DK39" s="530"/>
      <c r="DL39" s="607"/>
      <c r="DM39" s="626"/>
      <c r="DN39" s="608"/>
      <c r="DO39" s="609"/>
      <c r="DP39" s="221"/>
      <c r="DQ39" s="574" t="str">
        <f t="shared" si="11"/>
        <v>OK</v>
      </c>
      <c r="DS39" s="443"/>
      <c r="DT39" s="529"/>
      <c r="DU39" s="530"/>
      <c r="DV39" s="529"/>
      <c r="DW39" s="530"/>
      <c r="DX39" s="529"/>
      <c r="DY39" s="530"/>
      <c r="DZ39" s="529"/>
      <c r="EA39" s="530"/>
      <c r="EB39" s="607"/>
      <c r="EC39" s="608"/>
      <c r="ED39" s="609"/>
      <c r="EE39" s="221"/>
      <c r="EF39" s="574" t="str">
        <f t="shared" si="12"/>
        <v>OK</v>
      </c>
      <c r="EH39" s="82"/>
      <c r="EI39" s="34"/>
      <c r="EJ39" s="11"/>
      <c r="EK39" s="61"/>
      <c r="EN39" s="97" t="str">
        <f t="shared" si="13"/>
        <v>-</v>
      </c>
      <c r="EO39" s="91">
        <f t="shared" si="14"/>
        <v>0</v>
      </c>
      <c r="EP39" s="92"/>
      <c r="EQ39" s="85"/>
      <c r="ER39" s="89" t="str">
        <f t="shared" si="74"/>
        <v>-</v>
      </c>
      <c r="ES39" s="84"/>
      <c r="ET39" s="85"/>
      <c r="EU39" s="89" t="str">
        <f t="shared" si="75"/>
        <v>-</v>
      </c>
      <c r="EV39" s="90" t="str">
        <f t="shared" si="76"/>
        <v>-</v>
      </c>
      <c r="EY39" s="97" t="e">
        <f>#REF!</f>
        <v>#REF!</v>
      </c>
      <c r="EZ39" s="91" t="e">
        <f>#REF!</f>
        <v>#REF!</v>
      </c>
      <c r="FA39" s="92"/>
      <c r="FB39" s="85"/>
      <c r="FC39" s="89" t="e">
        <f t="shared" si="77"/>
        <v>#REF!</v>
      </c>
      <c r="FD39" s="84"/>
      <c r="FE39" s="85"/>
      <c r="FF39" s="89" t="e">
        <f t="shared" si="78"/>
        <v>#REF!</v>
      </c>
      <c r="FG39" s="90" t="e">
        <f t="shared" si="79"/>
        <v>#REF!</v>
      </c>
      <c r="FJ39" s="97" t="e">
        <f>#REF!</f>
        <v>#REF!</v>
      </c>
      <c r="FK39" s="91" t="e">
        <f>#REF!</f>
        <v>#REF!</v>
      </c>
      <c r="FL39" s="92"/>
      <c r="FM39" s="85"/>
      <c r="FN39" s="89" t="e">
        <f t="shared" si="80"/>
        <v>#REF!</v>
      </c>
      <c r="FO39" s="84"/>
      <c r="FP39" s="85"/>
      <c r="FQ39" s="89" t="e">
        <f t="shared" si="81"/>
        <v>#REF!</v>
      </c>
      <c r="FR39" s="90" t="e">
        <f t="shared" si="82"/>
        <v>#REF!</v>
      </c>
      <c r="FU39" s="97" t="e">
        <f>#REF!</f>
        <v>#REF!</v>
      </c>
      <c r="FV39" s="92"/>
      <c r="FW39" s="85"/>
      <c r="FX39" s="89" t="e">
        <f t="shared" si="83"/>
        <v>#REF!</v>
      </c>
      <c r="GA39" s="97" t="e">
        <f>#REF!</f>
        <v>#REF!</v>
      </c>
      <c r="GB39" s="91" t="e">
        <f>#REF!</f>
        <v>#REF!</v>
      </c>
      <c r="GC39" s="92"/>
      <c r="GD39" s="85"/>
      <c r="GE39" s="89" t="e">
        <f t="shared" si="84"/>
        <v>#REF!</v>
      </c>
      <c r="GF39" s="84"/>
      <c r="GG39" s="85"/>
      <c r="GH39" s="89" t="e">
        <f t="shared" si="85"/>
        <v>#REF!</v>
      </c>
      <c r="GI39" s="90" t="e">
        <f t="shared" si="86"/>
        <v>#REF!</v>
      </c>
      <c r="GK39" s="20" t="str">
        <f t="shared" si="28"/>
        <v/>
      </c>
      <c r="GL39" s="21"/>
      <c r="GN39" s="826" t="str">
        <f t="shared" ca="1" si="33"/>
        <v/>
      </c>
      <c r="GO39" s="827"/>
    </row>
    <row r="40" spans="1:197" ht="36" customHeight="1" outlineLevel="2" x14ac:dyDescent="0.2">
      <c r="A40" s="187">
        <f t="shared" ca="1" si="34"/>
        <v>31</v>
      </c>
      <c r="B40" s="747" t="str">
        <f t="shared" ca="1" si="29"/>
        <v/>
      </c>
      <c r="C40" s="748"/>
      <c r="D40" s="749"/>
      <c r="E40" s="103"/>
      <c r="F40" s="108" t="s">
        <v>62</v>
      </c>
      <c r="G40" s="105" t="s">
        <v>63</v>
      </c>
      <c r="H40" s="128" t="s">
        <v>53</v>
      </c>
      <c r="I40" s="105"/>
      <c r="J40" s="121" t="s">
        <v>24</v>
      </c>
      <c r="K40" s="122" t="s">
        <v>53</v>
      </c>
      <c r="L40" s="367" t="s">
        <v>50</v>
      </c>
      <c r="M40" s="589">
        <f t="shared" si="5"/>
        <v>0</v>
      </c>
      <c r="N40" s="773" t="str">
        <f t="shared" si="35"/>
        <v>-</v>
      </c>
      <c r="O40" s="774" t="str">
        <f t="shared" si="36"/>
        <v>-</v>
      </c>
      <c r="P40" s="774" t="str">
        <f t="shared" si="37"/>
        <v>-</v>
      </c>
      <c r="Q40" s="774" t="str">
        <f t="shared" si="38"/>
        <v>-</v>
      </c>
      <c r="R40" s="774" t="str">
        <f t="shared" si="39"/>
        <v>-</v>
      </c>
      <c r="S40" s="280" t="str">
        <f t="shared" si="40"/>
        <v>-</v>
      </c>
      <c r="T40" s="488" t="str">
        <f t="shared" si="30"/>
        <v>OK</v>
      </c>
      <c r="U40" s="402"/>
      <c r="W40" s="643"/>
      <c r="X40" s="208"/>
      <c r="Y40" s="420"/>
      <c r="Z40" s="410" t="s">
        <v>374</v>
      </c>
      <c r="AA40" s="423"/>
      <c r="AB40" s="209"/>
      <c r="AC40" s="420"/>
      <c r="AD40" s="410" t="s">
        <v>375</v>
      </c>
      <c r="AE40" s="423"/>
      <c r="AF40" s="363"/>
      <c r="AG40" s="420"/>
      <c r="AH40" s="410" t="s">
        <v>376</v>
      </c>
      <c r="AI40" s="423"/>
      <c r="AJ40" s="591" t="str">
        <f t="shared" ref="AJ40:AJ47" si="96">IF(AND(X40="",AB40="",AF40=""),"-",X40+AB40+AF40)</f>
        <v>-</v>
      </c>
      <c r="AK40" s="596"/>
      <c r="AL40" s="593" t="str">
        <f t="shared" ref="AL40:AL47" si="97">IF(AND(X40="",AB40="",AF40="",Y40="",AC40="",AG40=""),"-",SUM(X40:AG40))</f>
        <v>-</v>
      </c>
      <c r="AM40" s="594" t="str">
        <f t="shared" si="6"/>
        <v>-</v>
      </c>
      <c r="AN40" s="221"/>
      <c r="AO40" s="574" t="str">
        <f t="shared" si="72"/>
        <v>OK</v>
      </c>
      <c r="AQ40" s="263"/>
      <c r="AR40" s="208"/>
      <c r="AS40" s="420"/>
      <c r="AT40" s="410" t="s">
        <v>374</v>
      </c>
      <c r="AU40" s="423"/>
      <c r="AV40" s="209"/>
      <c r="AW40" s="420"/>
      <c r="AX40" s="410" t="s">
        <v>375</v>
      </c>
      <c r="AY40" s="423"/>
      <c r="AZ40" s="363"/>
      <c r="BA40" s="420"/>
      <c r="BB40" s="410" t="s">
        <v>376</v>
      </c>
      <c r="BC40" s="423"/>
      <c r="BD40" s="591" t="str">
        <f t="shared" si="92"/>
        <v>-</v>
      </c>
      <c r="BE40" s="596"/>
      <c r="BF40" s="593" t="str">
        <f t="shared" si="93"/>
        <v>-</v>
      </c>
      <c r="BG40" s="594" t="str">
        <f t="shared" si="8"/>
        <v>-</v>
      </c>
      <c r="BH40" s="221"/>
      <c r="BI40" s="574" t="str">
        <f t="shared" si="73"/>
        <v>OK</v>
      </c>
      <c r="BK40" s="263"/>
      <c r="BL40" s="208"/>
      <c r="BM40" s="420"/>
      <c r="BN40" s="410" t="s">
        <v>374</v>
      </c>
      <c r="BO40" s="423"/>
      <c r="BP40" s="209"/>
      <c r="BQ40" s="420"/>
      <c r="BR40" s="410" t="s">
        <v>375</v>
      </c>
      <c r="BS40" s="423"/>
      <c r="BT40" s="363"/>
      <c r="BU40" s="420"/>
      <c r="BV40" s="410" t="s">
        <v>376</v>
      </c>
      <c r="BW40" s="423"/>
      <c r="BX40" s="591" t="str">
        <f t="shared" si="94"/>
        <v>-</v>
      </c>
      <c r="BY40" s="596"/>
      <c r="BZ40" s="593" t="str">
        <f t="shared" si="95"/>
        <v>-</v>
      </c>
      <c r="CA40" s="594" t="str">
        <f t="shared" si="9"/>
        <v>-</v>
      </c>
      <c r="CB40" s="221"/>
      <c r="CC40" s="574" t="str">
        <f t="shared" si="32"/>
        <v>OK</v>
      </c>
      <c r="CE40" s="443"/>
      <c r="CF40" s="429"/>
      <c r="CH40" s="430"/>
      <c r="CI40" s="431"/>
      <c r="CJ40" s="429"/>
      <c r="CL40" s="430"/>
      <c r="CM40" s="431"/>
      <c r="CN40" s="429"/>
      <c r="CP40" s="430"/>
      <c r="CQ40" s="431"/>
      <c r="CR40" s="600"/>
      <c r="CS40" s="601"/>
      <c r="CT40" s="602"/>
      <c r="CU40" s="610"/>
      <c r="CV40" s="221"/>
      <c r="CW40" s="574" t="str">
        <f t="shared" si="10"/>
        <v>OK</v>
      </c>
      <c r="CY40" s="465"/>
      <c r="CZ40" s="429"/>
      <c r="DB40" s="430"/>
      <c r="DC40" s="431"/>
      <c r="DD40" s="429"/>
      <c r="DF40" s="430"/>
      <c r="DG40" s="431"/>
      <c r="DH40" s="429"/>
      <c r="DJ40" s="430"/>
      <c r="DK40" s="431"/>
      <c r="DL40" s="600"/>
      <c r="DM40" s="617"/>
      <c r="DN40" s="602"/>
      <c r="DO40" s="610"/>
      <c r="DP40" s="221"/>
      <c r="DQ40" s="574" t="str">
        <f t="shared" si="11"/>
        <v>OK</v>
      </c>
      <c r="DS40" s="443"/>
      <c r="DT40" s="429"/>
      <c r="DU40" s="431"/>
      <c r="DV40" s="429"/>
      <c r="DW40" s="431"/>
      <c r="DX40" s="429"/>
      <c r="DY40" s="431"/>
      <c r="DZ40" s="429"/>
      <c r="EA40" s="431"/>
      <c r="EB40" s="600"/>
      <c r="EC40" s="602"/>
      <c r="ED40" s="610"/>
      <c r="EE40" s="221"/>
      <c r="EF40" s="574" t="str">
        <f t="shared" si="12"/>
        <v>OK</v>
      </c>
      <c r="EH40" s="82"/>
      <c r="EI40" s="34"/>
      <c r="EJ40" s="11"/>
      <c r="EK40" s="61"/>
      <c r="EN40" s="97" t="str">
        <f t="shared" si="13"/>
        <v>-</v>
      </c>
      <c r="EO40" s="91">
        <f t="shared" si="14"/>
        <v>0</v>
      </c>
      <c r="EP40" s="92"/>
      <c r="EQ40" s="85"/>
      <c r="ER40" s="89" t="str">
        <f t="shared" si="74"/>
        <v>-</v>
      </c>
      <c r="ES40" s="84"/>
      <c r="ET40" s="85"/>
      <c r="EU40" s="89" t="str">
        <f t="shared" si="75"/>
        <v>-</v>
      </c>
      <c r="EV40" s="90" t="str">
        <f t="shared" si="76"/>
        <v>-</v>
      </c>
      <c r="EY40" s="97" t="e">
        <f>#REF!</f>
        <v>#REF!</v>
      </c>
      <c r="EZ40" s="91" t="e">
        <f>#REF!</f>
        <v>#REF!</v>
      </c>
      <c r="FA40" s="92"/>
      <c r="FB40" s="85"/>
      <c r="FC40" s="89" t="e">
        <f t="shared" si="77"/>
        <v>#REF!</v>
      </c>
      <c r="FD40" s="84"/>
      <c r="FE40" s="85"/>
      <c r="FF40" s="89" t="e">
        <f t="shared" si="78"/>
        <v>#REF!</v>
      </c>
      <c r="FG40" s="90" t="e">
        <f t="shared" si="79"/>
        <v>#REF!</v>
      </c>
      <c r="FJ40" s="97" t="e">
        <f>#REF!</f>
        <v>#REF!</v>
      </c>
      <c r="FK40" s="91" t="e">
        <f>#REF!</f>
        <v>#REF!</v>
      </c>
      <c r="FL40" s="92"/>
      <c r="FM40" s="85"/>
      <c r="FN40" s="89" t="e">
        <f t="shared" si="80"/>
        <v>#REF!</v>
      </c>
      <c r="FO40" s="84"/>
      <c r="FP40" s="85"/>
      <c r="FQ40" s="89" t="e">
        <f t="shared" si="81"/>
        <v>#REF!</v>
      </c>
      <c r="FR40" s="90" t="e">
        <f t="shared" si="82"/>
        <v>#REF!</v>
      </c>
      <c r="FU40" s="97" t="e">
        <f>#REF!</f>
        <v>#REF!</v>
      </c>
      <c r="FV40" s="92"/>
      <c r="FW40" s="85"/>
      <c r="FX40" s="89" t="e">
        <f t="shared" si="83"/>
        <v>#REF!</v>
      </c>
      <c r="GA40" s="97" t="e">
        <f>#REF!</f>
        <v>#REF!</v>
      </c>
      <c r="GB40" s="91" t="e">
        <f>#REF!</f>
        <v>#REF!</v>
      </c>
      <c r="GC40" s="92"/>
      <c r="GD40" s="85"/>
      <c r="GE40" s="89" t="e">
        <f t="shared" si="84"/>
        <v>#REF!</v>
      </c>
      <c r="GF40" s="84"/>
      <c r="GG40" s="85"/>
      <c r="GH40" s="89" t="e">
        <f t="shared" si="85"/>
        <v>#REF!</v>
      </c>
      <c r="GI40" s="90" t="e">
        <f t="shared" si="86"/>
        <v>#REF!</v>
      </c>
      <c r="GK40" s="20" t="str">
        <f t="shared" si="28"/>
        <v/>
      </c>
      <c r="GL40" s="21"/>
      <c r="GN40" s="826" t="str">
        <f t="shared" ca="1" si="33"/>
        <v/>
      </c>
      <c r="GO40" s="827"/>
    </row>
    <row r="41" spans="1:197" ht="12" customHeight="1" outlineLevel="2" x14ac:dyDescent="0.2">
      <c r="A41" s="187">
        <f ca="1">OFFSET(A41,-1,0,1,1)+1</f>
        <v>32</v>
      </c>
      <c r="B41" s="747" t="str">
        <f t="shared" ca="1" si="29"/>
        <v/>
      </c>
      <c r="C41" s="748"/>
      <c r="D41" s="749"/>
      <c r="E41" s="103"/>
      <c r="F41" s="108"/>
      <c r="G41" s="105" t="s">
        <v>743</v>
      </c>
      <c r="H41" s="128" t="s">
        <v>53</v>
      </c>
      <c r="I41" s="105"/>
      <c r="J41" s="121" t="s">
        <v>24</v>
      </c>
      <c r="K41" s="122" t="s">
        <v>53</v>
      </c>
      <c r="L41" s="367" t="s">
        <v>50</v>
      </c>
      <c r="M41" s="589">
        <f t="shared" si="5"/>
        <v>0</v>
      </c>
      <c r="N41" s="773" t="str">
        <f t="shared" si="35"/>
        <v>-</v>
      </c>
      <c r="O41" s="774" t="str">
        <f t="shared" si="36"/>
        <v>-</v>
      </c>
      <c r="P41" s="774" t="str">
        <f t="shared" si="37"/>
        <v>-</v>
      </c>
      <c r="Q41" s="774" t="str">
        <f t="shared" si="38"/>
        <v>-</v>
      </c>
      <c r="R41" s="774" t="str">
        <f t="shared" si="39"/>
        <v>-</v>
      </c>
      <c r="S41" s="280" t="str">
        <f t="shared" si="40"/>
        <v>-</v>
      </c>
      <c r="T41" s="290" t="str">
        <f t="shared" si="30"/>
        <v>OK</v>
      </c>
      <c r="U41" s="402"/>
      <c r="W41" s="643"/>
      <c r="X41" s="208"/>
      <c r="Y41" s="420"/>
      <c r="Z41" s="410" t="s">
        <v>374</v>
      </c>
      <c r="AA41" s="423"/>
      <c r="AB41" s="209"/>
      <c r="AC41" s="420"/>
      <c r="AD41" s="410" t="s">
        <v>375</v>
      </c>
      <c r="AE41" s="423"/>
      <c r="AF41" s="363"/>
      <c r="AG41" s="420"/>
      <c r="AH41" s="410" t="s">
        <v>376</v>
      </c>
      <c r="AI41" s="423"/>
      <c r="AJ41" s="591" t="str">
        <f t="shared" si="96"/>
        <v>-</v>
      </c>
      <c r="AK41" s="596"/>
      <c r="AL41" s="593" t="str">
        <f t="shared" si="97"/>
        <v>-</v>
      </c>
      <c r="AM41" s="594" t="str">
        <f t="shared" si="6"/>
        <v>-</v>
      </c>
      <c r="AN41" s="221"/>
      <c r="AO41" s="574" t="str">
        <f t="shared" si="72"/>
        <v>OK</v>
      </c>
      <c r="AQ41" s="263"/>
      <c r="AR41" s="208"/>
      <c r="AS41" s="420"/>
      <c r="AT41" s="410" t="s">
        <v>374</v>
      </c>
      <c r="AU41" s="423"/>
      <c r="AV41" s="209"/>
      <c r="AW41" s="420"/>
      <c r="AX41" s="410" t="s">
        <v>375</v>
      </c>
      <c r="AY41" s="423"/>
      <c r="AZ41" s="363"/>
      <c r="BA41" s="420"/>
      <c r="BB41" s="410" t="s">
        <v>376</v>
      </c>
      <c r="BC41" s="423"/>
      <c r="BD41" s="591" t="str">
        <f t="shared" si="92"/>
        <v>-</v>
      </c>
      <c r="BE41" s="596"/>
      <c r="BF41" s="593" t="str">
        <f t="shared" si="93"/>
        <v>-</v>
      </c>
      <c r="BG41" s="594" t="str">
        <f t="shared" si="8"/>
        <v>-</v>
      </c>
      <c r="BH41" s="221"/>
      <c r="BI41" s="574" t="str">
        <f t="shared" si="73"/>
        <v>OK</v>
      </c>
      <c r="BK41" s="263"/>
      <c r="BL41" s="208"/>
      <c r="BM41" s="420"/>
      <c r="BN41" s="410" t="s">
        <v>374</v>
      </c>
      <c r="BO41" s="423"/>
      <c r="BP41" s="209"/>
      <c r="BQ41" s="420"/>
      <c r="BR41" s="410" t="s">
        <v>375</v>
      </c>
      <c r="BS41" s="423"/>
      <c r="BT41" s="363"/>
      <c r="BU41" s="420"/>
      <c r="BV41" s="410" t="s">
        <v>376</v>
      </c>
      <c r="BW41" s="423"/>
      <c r="BX41" s="591" t="str">
        <f t="shared" si="94"/>
        <v>-</v>
      </c>
      <c r="BY41" s="596"/>
      <c r="BZ41" s="593" t="str">
        <f t="shared" si="95"/>
        <v>-</v>
      </c>
      <c r="CA41" s="594" t="str">
        <f t="shared" si="9"/>
        <v>-</v>
      </c>
      <c r="CB41" s="221"/>
      <c r="CC41" s="574" t="str">
        <f t="shared" si="32"/>
        <v>OK</v>
      </c>
      <c r="CE41" s="443"/>
      <c r="CF41" s="429"/>
      <c r="CH41" s="430"/>
      <c r="CI41" s="431"/>
      <c r="CJ41" s="429"/>
      <c r="CL41" s="430"/>
      <c r="CM41" s="431"/>
      <c r="CN41" s="429"/>
      <c r="CP41" s="430"/>
      <c r="CQ41" s="431"/>
      <c r="CR41" s="600"/>
      <c r="CS41" s="601"/>
      <c r="CT41" s="602"/>
      <c r="CU41" s="610"/>
      <c r="CV41" s="221"/>
      <c r="CW41" s="574" t="str">
        <f t="shared" si="10"/>
        <v>OK</v>
      </c>
      <c r="CY41" s="465"/>
      <c r="CZ41" s="429"/>
      <c r="DB41" s="430"/>
      <c r="DC41" s="431"/>
      <c r="DD41" s="429"/>
      <c r="DF41" s="430"/>
      <c r="DG41" s="431"/>
      <c r="DH41" s="429"/>
      <c r="DJ41" s="430"/>
      <c r="DK41" s="431"/>
      <c r="DL41" s="600"/>
      <c r="DM41" s="617"/>
      <c r="DN41" s="602"/>
      <c r="DO41" s="610"/>
      <c r="DP41" s="221"/>
      <c r="DQ41" s="574" t="str">
        <f t="shared" si="11"/>
        <v>OK</v>
      </c>
      <c r="DS41" s="443"/>
      <c r="DT41" s="429"/>
      <c r="DU41" s="431"/>
      <c r="DV41" s="429"/>
      <c r="DW41" s="431"/>
      <c r="DX41" s="429"/>
      <c r="DY41" s="431"/>
      <c r="DZ41" s="429"/>
      <c r="EA41" s="431"/>
      <c r="EB41" s="600"/>
      <c r="EC41" s="602"/>
      <c r="ED41" s="610"/>
      <c r="EE41" s="221"/>
      <c r="EF41" s="574" t="str">
        <f t="shared" si="12"/>
        <v>OK</v>
      </c>
      <c r="EH41" s="82"/>
      <c r="EI41" s="34"/>
      <c r="EJ41" s="11"/>
      <c r="EK41" s="61"/>
      <c r="EN41" s="97" t="str">
        <f t="shared" si="13"/>
        <v>-</v>
      </c>
      <c r="EO41" s="91">
        <f t="shared" si="14"/>
        <v>0</v>
      </c>
      <c r="EP41" s="92"/>
      <c r="EQ41" s="85"/>
      <c r="ER41" s="89" t="str">
        <f t="shared" si="74"/>
        <v>-</v>
      </c>
      <c r="ES41" s="84"/>
      <c r="ET41" s="85"/>
      <c r="EU41" s="89" t="str">
        <f t="shared" si="75"/>
        <v>-</v>
      </c>
      <c r="EV41" s="90" t="str">
        <f t="shared" si="76"/>
        <v>-</v>
      </c>
      <c r="EY41" s="97" t="e">
        <f>#REF!</f>
        <v>#REF!</v>
      </c>
      <c r="EZ41" s="91" t="e">
        <f>#REF!</f>
        <v>#REF!</v>
      </c>
      <c r="FA41" s="92"/>
      <c r="FB41" s="85"/>
      <c r="FC41" s="89" t="e">
        <f t="shared" si="77"/>
        <v>#REF!</v>
      </c>
      <c r="FD41" s="84"/>
      <c r="FE41" s="85"/>
      <c r="FF41" s="89" t="e">
        <f t="shared" si="78"/>
        <v>#REF!</v>
      </c>
      <c r="FG41" s="90" t="e">
        <f t="shared" si="79"/>
        <v>#REF!</v>
      </c>
      <c r="FJ41" s="97" t="e">
        <f>#REF!</f>
        <v>#REF!</v>
      </c>
      <c r="FK41" s="91" t="e">
        <f>#REF!</f>
        <v>#REF!</v>
      </c>
      <c r="FL41" s="92"/>
      <c r="FM41" s="85"/>
      <c r="FN41" s="89" t="e">
        <f t="shared" si="80"/>
        <v>#REF!</v>
      </c>
      <c r="FO41" s="84"/>
      <c r="FP41" s="85"/>
      <c r="FQ41" s="89" t="e">
        <f t="shared" si="81"/>
        <v>#REF!</v>
      </c>
      <c r="FR41" s="90" t="e">
        <f t="shared" si="82"/>
        <v>#REF!</v>
      </c>
      <c r="FU41" s="97" t="e">
        <f>#REF!</f>
        <v>#REF!</v>
      </c>
      <c r="FV41" s="92"/>
      <c r="FW41" s="85"/>
      <c r="FX41" s="89" t="e">
        <f t="shared" si="83"/>
        <v>#REF!</v>
      </c>
      <c r="GA41" s="97" t="e">
        <f>#REF!</f>
        <v>#REF!</v>
      </c>
      <c r="GB41" s="91" t="e">
        <f>#REF!</f>
        <v>#REF!</v>
      </c>
      <c r="GC41" s="92"/>
      <c r="GD41" s="85"/>
      <c r="GE41" s="89" t="e">
        <f t="shared" si="84"/>
        <v>#REF!</v>
      </c>
      <c r="GF41" s="84"/>
      <c r="GG41" s="85"/>
      <c r="GH41" s="89" t="e">
        <f t="shared" si="85"/>
        <v>#REF!</v>
      </c>
      <c r="GI41" s="90" t="e">
        <f t="shared" si="86"/>
        <v>#REF!</v>
      </c>
      <c r="GK41" s="20" t="str">
        <f t="shared" si="28"/>
        <v/>
      </c>
      <c r="GL41" s="12"/>
      <c r="GN41" s="826" t="str">
        <f t="shared" ca="1" si="33"/>
        <v/>
      </c>
      <c r="GO41" s="827"/>
    </row>
    <row r="42" spans="1:197" ht="12" customHeight="1" outlineLevel="2" x14ac:dyDescent="0.2">
      <c r="A42" s="187">
        <f t="shared" ca="1" si="34"/>
        <v>33</v>
      </c>
      <c r="B42" s="747" t="str">
        <f t="shared" ca="1" si="29"/>
        <v/>
      </c>
      <c r="C42" s="748"/>
      <c r="D42" s="749"/>
      <c r="E42" s="103"/>
      <c r="F42" s="108"/>
      <c r="G42" s="105" t="s">
        <v>65</v>
      </c>
      <c r="H42" s="128" t="s">
        <v>53</v>
      </c>
      <c r="I42" s="105"/>
      <c r="J42" s="121" t="s">
        <v>24</v>
      </c>
      <c r="K42" s="122" t="s">
        <v>53</v>
      </c>
      <c r="L42" s="367" t="s">
        <v>50</v>
      </c>
      <c r="M42" s="589">
        <f t="shared" si="5"/>
        <v>1</v>
      </c>
      <c r="N42" s="773" t="str">
        <f t="shared" si="35"/>
        <v>-</v>
      </c>
      <c r="O42" s="774" t="str">
        <f t="shared" si="36"/>
        <v>-</v>
      </c>
      <c r="P42" s="774">
        <f t="shared" si="37"/>
        <v>1</v>
      </c>
      <c r="Q42" s="774" t="str">
        <f t="shared" si="38"/>
        <v>-</v>
      </c>
      <c r="R42" s="774" t="str">
        <f t="shared" si="39"/>
        <v>-</v>
      </c>
      <c r="S42" s="280" t="str">
        <f t="shared" si="40"/>
        <v>-</v>
      </c>
      <c r="T42" s="290" t="str">
        <f t="shared" si="30"/>
        <v>OK</v>
      </c>
      <c r="U42" s="402"/>
      <c r="W42" s="643"/>
      <c r="X42" s="208"/>
      <c r="Y42" s="420"/>
      <c r="Z42" s="410" t="s">
        <v>374</v>
      </c>
      <c r="AA42" s="423"/>
      <c r="AB42" s="209"/>
      <c r="AC42" s="420"/>
      <c r="AD42" s="410" t="s">
        <v>375</v>
      </c>
      <c r="AE42" s="423"/>
      <c r="AF42" s="363"/>
      <c r="AG42" s="420"/>
      <c r="AH42" s="410" t="s">
        <v>376</v>
      </c>
      <c r="AI42" s="423"/>
      <c r="AJ42" s="591" t="str">
        <f t="shared" si="96"/>
        <v>-</v>
      </c>
      <c r="AK42" s="596"/>
      <c r="AL42" s="593" t="str">
        <f t="shared" si="97"/>
        <v>-</v>
      </c>
      <c r="AM42" s="594" t="str">
        <f t="shared" si="6"/>
        <v>-</v>
      </c>
      <c r="AN42" s="221"/>
      <c r="AO42" s="574" t="str">
        <f t="shared" si="72"/>
        <v>OK</v>
      </c>
      <c r="AQ42" s="263"/>
      <c r="AR42" s="208"/>
      <c r="AS42" s="420"/>
      <c r="AT42" s="410" t="s">
        <v>374</v>
      </c>
      <c r="AU42" s="423"/>
      <c r="AV42" s="209"/>
      <c r="AW42" s="420"/>
      <c r="AX42" s="410" t="s">
        <v>375</v>
      </c>
      <c r="AY42" s="423"/>
      <c r="AZ42" s="363"/>
      <c r="BA42" s="420"/>
      <c r="BB42" s="410" t="s">
        <v>376</v>
      </c>
      <c r="BC42" s="423"/>
      <c r="BD42" s="591" t="str">
        <f t="shared" si="92"/>
        <v>-</v>
      </c>
      <c r="BE42" s="596"/>
      <c r="BF42" s="593" t="str">
        <f t="shared" si="93"/>
        <v>-</v>
      </c>
      <c r="BG42" s="594" t="str">
        <f t="shared" si="8"/>
        <v>-</v>
      </c>
      <c r="BH42" s="221"/>
      <c r="BI42" s="574" t="str">
        <f t="shared" si="73"/>
        <v>OK</v>
      </c>
      <c r="BK42" s="263">
        <v>1</v>
      </c>
      <c r="BL42" s="208"/>
      <c r="BM42" s="420"/>
      <c r="BN42" s="410" t="s">
        <v>374</v>
      </c>
      <c r="BO42" s="423"/>
      <c r="BP42" s="209"/>
      <c r="BQ42" s="420"/>
      <c r="BR42" s="410" t="s">
        <v>375</v>
      </c>
      <c r="BS42" s="423"/>
      <c r="BT42" s="363"/>
      <c r="BU42" s="420"/>
      <c r="BV42" s="410" t="s">
        <v>376</v>
      </c>
      <c r="BW42" s="423"/>
      <c r="BX42" s="591" t="str">
        <f t="shared" si="94"/>
        <v>-</v>
      </c>
      <c r="BY42" s="596"/>
      <c r="BZ42" s="593" t="str">
        <f t="shared" si="95"/>
        <v>-</v>
      </c>
      <c r="CA42" s="594" t="str">
        <f t="shared" si="9"/>
        <v>-</v>
      </c>
      <c r="CB42" s="221"/>
      <c r="CC42" s="574" t="str">
        <f t="shared" si="32"/>
        <v>OK</v>
      </c>
      <c r="CE42" s="443"/>
      <c r="CF42" s="429"/>
      <c r="CH42" s="430"/>
      <c r="CI42" s="431"/>
      <c r="CJ42" s="429"/>
      <c r="CL42" s="430"/>
      <c r="CM42" s="431"/>
      <c r="CN42" s="429"/>
      <c r="CP42" s="430"/>
      <c r="CQ42" s="431"/>
      <c r="CR42" s="600"/>
      <c r="CS42" s="601"/>
      <c r="CT42" s="602"/>
      <c r="CU42" s="610"/>
      <c r="CV42" s="221"/>
      <c r="CW42" s="574" t="str">
        <f t="shared" si="10"/>
        <v>OK</v>
      </c>
      <c r="CY42" s="465"/>
      <c r="CZ42" s="429"/>
      <c r="DB42" s="430"/>
      <c r="DC42" s="431"/>
      <c r="DD42" s="429"/>
      <c r="DF42" s="430"/>
      <c r="DG42" s="431"/>
      <c r="DH42" s="429"/>
      <c r="DJ42" s="430"/>
      <c r="DK42" s="431"/>
      <c r="DL42" s="600"/>
      <c r="DM42" s="617"/>
      <c r="DN42" s="602"/>
      <c r="DO42" s="610"/>
      <c r="DP42" s="221"/>
      <c r="DQ42" s="574" t="str">
        <f t="shared" si="11"/>
        <v>OK</v>
      </c>
      <c r="DS42" s="443"/>
      <c r="DT42" s="429"/>
      <c r="DU42" s="431"/>
      <c r="DV42" s="429"/>
      <c r="DW42" s="431"/>
      <c r="DX42" s="429"/>
      <c r="DY42" s="431"/>
      <c r="DZ42" s="429"/>
      <c r="EA42" s="431"/>
      <c r="EB42" s="600"/>
      <c r="EC42" s="602"/>
      <c r="ED42" s="610"/>
      <c r="EE42" s="221"/>
      <c r="EF42" s="574" t="str">
        <f t="shared" si="12"/>
        <v>OK</v>
      </c>
      <c r="EH42" s="82"/>
      <c r="EI42" s="34"/>
      <c r="EJ42" s="11"/>
      <c r="EK42" s="61"/>
      <c r="EN42" s="97" t="str">
        <f t="shared" ref="EN42:EN73" si="98">AJ42</f>
        <v>-</v>
      </c>
      <c r="EO42" s="91">
        <f t="shared" ref="EO42:EO73" si="99">AK42</f>
        <v>0</v>
      </c>
      <c r="EP42" s="92"/>
      <c r="EQ42" s="85"/>
      <c r="ER42" s="89" t="str">
        <f t="shared" si="74"/>
        <v>-</v>
      </c>
      <c r="ES42" s="84"/>
      <c r="ET42" s="85"/>
      <c r="EU42" s="89" t="str">
        <f t="shared" si="75"/>
        <v>-</v>
      </c>
      <c r="EV42" s="90" t="str">
        <f t="shared" si="76"/>
        <v>-</v>
      </c>
      <c r="EY42" s="97" t="e">
        <f>#REF!</f>
        <v>#REF!</v>
      </c>
      <c r="EZ42" s="91" t="e">
        <f>#REF!</f>
        <v>#REF!</v>
      </c>
      <c r="FA42" s="92"/>
      <c r="FB42" s="85"/>
      <c r="FC42" s="89" t="e">
        <f t="shared" si="77"/>
        <v>#REF!</v>
      </c>
      <c r="FD42" s="84"/>
      <c r="FE42" s="85"/>
      <c r="FF42" s="89" t="e">
        <f t="shared" si="78"/>
        <v>#REF!</v>
      </c>
      <c r="FG42" s="90" t="e">
        <f t="shared" si="79"/>
        <v>#REF!</v>
      </c>
      <c r="FJ42" s="97" t="e">
        <f>#REF!</f>
        <v>#REF!</v>
      </c>
      <c r="FK42" s="91" t="e">
        <f>#REF!</f>
        <v>#REF!</v>
      </c>
      <c r="FL42" s="92"/>
      <c r="FM42" s="85"/>
      <c r="FN42" s="89" t="e">
        <f t="shared" si="80"/>
        <v>#REF!</v>
      </c>
      <c r="FO42" s="84"/>
      <c r="FP42" s="85"/>
      <c r="FQ42" s="89" t="e">
        <f t="shared" si="81"/>
        <v>#REF!</v>
      </c>
      <c r="FR42" s="90" t="e">
        <f t="shared" si="82"/>
        <v>#REF!</v>
      </c>
      <c r="FU42" s="97" t="e">
        <f>#REF!</f>
        <v>#REF!</v>
      </c>
      <c r="FV42" s="92"/>
      <c r="FW42" s="85"/>
      <c r="FX42" s="89" t="e">
        <f t="shared" si="83"/>
        <v>#REF!</v>
      </c>
      <c r="GA42" s="97" t="e">
        <f>#REF!</f>
        <v>#REF!</v>
      </c>
      <c r="GB42" s="91" t="e">
        <f>#REF!</f>
        <v>#REF!</v>
      </c>
      <c r="GC42" s="92"/>
      <c r="GD42" s="85"/>
      <c r="GE42" s="89" t="e">
        <f t="shared" si="84"/>
        <v>#REF!</v>
      </c>
      <c r="GF42" s="84"/>
      <c r="GG42" s="85"/>
      <c r="GH42" s="89" t="e">
        <f t="shared" si="85"/>
        <v>#REF!</v>
      </c>
      <c r="GI42" s="90" t="e">
        <f t="shared" si="86"/>
        <v>#REF!</v>
      </c>
      <c r="GK42" s="20" t="str">
        <f t="shared" ref="GK42:GK63" si="100">IF(C42+D42=0,"",C42+D42)</f>
        <v/>
      </c>
      <c r="GL42" s="21"/>
      <c r="GN42" s="826" t="str">
        <f t="shared" ca="1" si="33"/>
        <v/>
      </c>
      <c r="GO42" s="827"/>
    </row>
    <row r="43" spans="1:197" ht="12" customHeight="1" outlineLevel="2" x14ac:dyDescent="0.2">
      <c r="A43" s="187">
        <f t="shared" ca="1" si="34"/>
        <v>34</v>
      </c>
      <c r="B43" s="747" t="str">
        <f t="shared" ca="1" si="29"/>
        <v/>
      </c>
      <c r="C43" s="748"/>
      <c r="D43" s="749"/>
      <c r="E43" s="103"/>
      <c r="F43" s="108"/>
      <c r="G43" s="105" t="s">
        <v>64</v>
      </c>
      <c r="H43" s="128" t="s">
        <v>53</v>
      </c>
      <c r="I43" s="105"/>
      <c r="J43" s="121" t="s">
        <v>24</v>
      </c>
      <c r="K43" s="122" t="s">
        <v>53</v>
      </c>
      <c r="L43" s="367" t="s">
        <v>50</v>
      </c>
      <c r="M43" s="589">
        <f t="shared" si="5"/>
        <v>0</v>
      </c>
      <c r="N43" s="773" t="str">
        <f t="shared" si="35"/>
        <v>-</v>
      </c>
      <c r="O43" s="774" t="str">
        <f t="shared" si="36"/>
        <v>-</v>
      </c>
      <c r="P43" s="774" t="str">
        <f t="shared" si="37"/>
        <v>-</v>
      </c>
      <c r="Q43" s="774" t="str">
        <f t="shared" si="38"/>
        <v>-</v>
      </c>
      <c r="R43" s="774" t="str">
        <f t="shared" si="39"/>
        <v>-</v>
      </c>
      <c r="S43" s="280" t="str">
        <f t="shared" si="40"/>
        <v>-</v>
      </c>
      <c r="T43" s="290" t="str">
        <f t="shared" si="30"/>
        <v>OK</v>
      </c>
      <c r="U43" s="402"/>
      <c r="W43" s="643"/>
      <c r="X43" s="208"/>
      <c r="Y43" s="420"/>
      <c r="Z43" s="410" t="s">
        <v>374</v>
      </c>
      <c r="AA43" s="423"/>
      <c r="AB43" s="209"/>
      <c r="AC43" s="420"/>
      <c r="AD43" s="410" t="s">
        <v>375</v>
      </c>
      <c r="AE43" s="423"/>
      <c r="AF43" s="363"/>
      <c r="AG43" s="420"/>
      <c r="AH43" s="410" t="s">
        <v>376</v>
      </c>
      <c r="AI43" s="423"/>
      <c r="AJ43" s="591" t="str">
        <f t="shared" si="96"/>
        <v>-</v>
      </c>
      <c r="AK43" s="596"/>
      <c r="AL43" s="593" t="str">
        <f t="shared" si="97"/>
        <v>-</v>
      </c>
      <c r="AM43" s="594" t="str">
        <f t="shared" si="6"/>
        <v>-</v>
      </c>
      <c r="AN43" s="221"/>
      <c r="AO43" s="574" t="str">
        <f t="shared" si="72"/>
        <v>OK</v>
      </c>
      <c r="AQ43" s="263"/>
      <c r="AR43" s="208"/>
      <c r="AS43" s="420"/>
      <c r="AT43" s="410" t="s">
        <v>374</v>
      </c>
      <c r="AU43" s="423"/>
      <c r="AV43" s="209"/>
      <c r="AW43" s="420"/>
      <c r="AX43" s="410" t="s">
        <v>375</v>
      </c>
      <c r="AY43" s="423"/>
      <c r="AZ43" s="363"/>
      <c r="BA43" s="420"/>
      <c r="BB43" s="410" t="s">
        <v>376</v>
      </c>
      <c r="BC43" s="423"/>
      <c r="BD43" s="591" t="str">
        <f t="shared" si="92"/>
        <v>-</v>
      </c>
      <c r="BE43" s="596"/>
      <c r="BF43" s="593" t="str">
        <f t="shared" si="93"/>
        <v>-</v>
      </c>
      <c r="BG43" s="594" t="str">
        <f t="shared" si="8"/>
        <v>-</v>
      </c>
      <c r="BH43" s="221"/>
      <c r="BI43" s="574" t="str">
        <f t="shared" si="73"/>
        <v>OK</v>
      </c>
      <c r="BK43" s="263"/>
      <c r="BL43" s="208"/>
      <c r="BM43" s="420"/>
      <c r="BN43" s="410" t="s">
        <v>374</v>
      </c>
      <c r="BO43" s="423"/>
      <c r="BP43" s="209"/>
      <c r="BQ43" s="420"/>
      <c r="BR43" s="410" t="s">
        <v>375</v>
      </c>
      <c r="BS43" s="423"/>
      <c r="BT43" s="363"/>
      <c r="BU43" s="420"/>
      <c r="BV43" s="410" t="s">
        <v>376</v>
      </c>
      <c r="BW43" s="423"/>
      <c r="BX43" s="591" t="str">
        <f t="shared" si="94"/>
        <v>-</v>
      </c>
      <c r="BY43" s="596"/>
      <c r="BZ43" s="593" t="str">
        <f t="shared" si="95"/>
        <v>-</v>
      </c>
      <c r="CA43" s="594" t="str">
        <f t="shared" si="9"/>
        <v>-</v>
      </c>
      <c r="CB43" s="221"/>
      <c r="CC43" s="574" t="str">
        <f t="shared" si="32"/>
        <v>OK</v>
      </c>
      <c r="CE43" s="443"/>
      <c r="CF43" s="429"/>
      <c r="CH43" s="430"/>
      <c r="CI43" s="431"/>
      <c r="CJ43" s="429"/>
      <c r="CL43" s="430"/>
      <c r="CM43" s="431"/>
      <c r="CN43" s="429"/>
      <c r="CP43" s="430"/>
      <c r="CQ43" s="431"/>
      <c r="CR43" s="600"/>
      <c r="CS43" s="601"/>
      <c r="CT43" s="602"/>
      <c r="CU43" s="610"/>
      <c r="CV43" s="221"/>
      <c r="CW43" s="574" t="str">
        <f t="shared" si="10"/>
        <v>OK</v>
      </c>
      <c r="CY43" s="465"/>
      <c r="CZ43" s="429"/>
      <c r="DB43" s="430"/>
      <c r="DC43" s="431"/>
      <c r="DD43" s="429"/>
      <c r="DF43" s="430"/>
      <c r="DG43" s="431"/>
      <c r="DH43" s="429"/>
      <c r="DJ43" s="430"/>
      <c r="DK43" s="431"/>
      <c r="DL43" s="600"/>
      <c r="DM43" s="617"/>
      <c r="DN43" s="602"/>
      <c r="DO43" s="610"/>
      <c r="DP43" s="221"/>
      <c r="DQ43" s="574" t="str">
        <f t="shared" si="11"/>
        <v>OK</v>
      </c>
      <c r="DS43" s="443"/>
      <c r="DT43" s="429"/>
      <c r="DU43" s="431"/>
      <c r="DV43" s="429"/>
      <c r="DW43" s="431"/>
      <c r="DX43" s="429"/>
      <c r="DY43" s="431"/>
      <c r="DZ43" s="429"/>
      <c r="EA43" s="431"/>
      <c r="EB43" s="600"/>
      <c r="EC43" s="602"/>
      <c r="ED43" s="610"/>
      <c r="EE43" s="221"/>
      <c r="EF43" s="574" t="str">
        <f t="shared" si="12"/>
        <v>OK</v>
      </c>
      <c r="EH43" s="82"/>
      <c r="EI43" s="34"/>
      <c r="EJ43" s="11"/>
      <c r="EK43" s="61"/>
      <c r="EN43" s="97" t="str">
        <f t="shared" si="98"/>
        <v>-</v>
      </c>
      <c r="EO43" s="91">
        <f t="shared" si="99"/>
        <v>0</v>
      </c>
      <c r="EP43" s="92"/>
      <c r="EQ43" s="85"/>
      <c r="ER43" s="89" t="str">
        <f t="shared" si="74"/>
        <v>-</v>
      </c>
      <c r="ES43" s="84"/>
      <c r="ET43" s="85"/>
      <c r="EU43" s="89" t="str">
        <f t="shared" si="75"/>
        <v>-</v>
      </c>
      <c r="EV43" s="90" t="str">
        <f t="shared" si="76"/>
        <v>-</v>
      </c>
      <c r="EY43" s="97" t="e">
        <f>#REF!</f>
        <v>#REF!</v>
      </c>
      <c r="EZ43" s="91" t="e">
        <f>#REF!</f>
        <v>#REF!</v>
      </c>
      <c r="FA43" s="92"/>
      <c r="FB43" s="85"/>
      <c r="FC43" s="89" t="e">
        <f t="shared" si="77"/>
        <v>#REF!</v>
      </c>
      <c r="FD43" s="84"/>
      <c r="FE43" s="85"/>
      <c r="FF43" s="89" t="e">
        <f t="shared" si="78"/>
        <v>#REF!</v>
      </c>
      <c r="FG43" s="90" t="e">
        <f t="shared" si="79"/>
        <v>#REF!</v>
      </c>
      <c r="FJ43" s="97" t="e">
        <f>#REF!</f>
        <v>#REF!</v>
      </c>
      <c r="FK43" s="91" t="e">
        <f>#REF!</f>
        <v>#REF!</v>
      </c>
      <c r="FL43" s="92"/>
      <c r="FM43" s="85"/>
      <c r="FN43" s="89" t="e">
        <f t="shared" si="80"/>
        <v>#REF!</v>
      </c>
      <c r="FO43" s="84"/>
      <c r="FP43" s="85"/>
      <c r="FQ43" s="89" t="e">
        <f t="shared" si="81"/>
        <v>#REF!</v>
      </c>
      <c r="FR43" s="90" t="e">
        <f t="shared" si="82"/>
        <v>#REF!</v>
      </c>
      <c r="FU43" s="97" t="e">
        <f>#REF!</f>
        <v>#REF!</v>
      </c>
      <c r="FV43" s="92"/>
      <c r="FW43" s="85"/>
      <c r="FX43" s="89" t="e">
        <f t="shared" si="83"/>
        <v>#REF!</v>
      </c>
      <c r="GA43" s="97" t="e">
        <f>#REF!</f>
        <v>#REF!</v>
      </c>
      <c r="GB43" s="91" t="e">
        <f>#REF!</f>
        <v>#REF!</v>
      </c>
      <c r="GC43" s="92"/>
      <c r="GD43" s="85"/>
      <c r="GE43" s="89" t="e">
        <f t="shared" si="84"/>
        <v>#REF!</v>
      </c>
      <c r="GF43" s="84"/>
      <c r="GG43" s="85"/>
      <c r="GH43" s="89" t="e">
        <f t="shared" si="85"/>
        <v>#REF!</v>
      </c>
      <c r="GI43" s="90" t="e">
        <f t="shared" si="86"/>
        <v>#REF!</v>
      </c>
      <c r="GK43" s="20" t="str">
        <f t="shared" si="100"/>
        <v/>
      </c>
      <c r="GL43" s="12"/>
      <c r="GN43" s="826" t="str">
        <f t="shared" ca="1" si="33"/>
        <v/>
      </c>
      <c r="GO43" s="827"/>
    </row>
    <row r="44" spans="1:197" ht="30" customHeight="1" outlineLevel="2" x14ac:dyDescent="0.2">
      <c r="A44" s="187">
        <f t="shared" ca="1" si="34"/>
        <v>35</v>
      </c>
      <c r="B44" s="747" t="str">
        <f t="shared" ca="1" si="29"/>
        <v/>
      </c>
      <c r="C44" s="748"/>
      <c r="D44" s="749"/>
      <c r="E44" s="103"/>
      <c r="F44" s="108" t="s">
        <v>103</v>
      </c>
      <c r="G44" s="105" t="s">
        <v>41</v>
      </c>
      <c r="H44" s="128" t="s">
        <v>53</v>
      </c>
      <c r="I44" s="105"/>
      <c r="J44" s="121" t="s">
        <v>24</v>
      </c>
      <c r="K44" s="122" t="s">
        <v>53</v>
      </c>
      <c r="L44" s="367" t="s">
        <v>50</v>
      </c>
      <c r="M44" s="589">
        <f t="shared" si="5"/>
        <v>1</v>
      </c>
      <c r="N44" s="773" t="str">
        <f t="shared" si="35"/>
        <v>-</v>
      </c>
      <c r="O44" s="774" t="str">
        <f t="shared" si="36"/>
        <v>-</v>
      </c>
      <c r="P44" s="774">
        <f t="shared" si="37"/>
        <v>1</v>
      </c>
      <c r="Q44" s="774" t="str">
        <f t="shared" si="38"/>
        <v>-</v>
      </c>
      <c r="R44" s="774" t="str">
        <f t="shared" si="39"/>
        <v>-</v>
      </c>
      <c r="S44" s="280" t="str">
        <f t="shared" si="40"/>
        <v>-</v>
      </c>
      <c r="T44" s="290" t="str">
        <f t="shared" si="30"/>
        <v>OK</v>
      </c>
      <c r="U44" s="402"/>
      <c r="W44" s="643"/>
      <c r="X44" s="208"/>
      <c r="Y44" s="420"/>
      <c r="Z44" s="410"/>
      <c r="AA44" s="423"/>
      <c r="AB44" s="209"/>
      <c r="AC44" s="420"/>
      <c r="AD44" s="410"/>
      <c r="AE44" s="423"/>
      <c r="AF44" s="363"/>
      <c r="AG44" s="420"/>
      <c r="AH44" s="410"/>
      <c r="AI44" s="423"/>
      <c r="AJ44" s="591" t="str">
        <f t="shared" si="96"/>
        <v>-</v>
      </c>
      <c r="AK44" s="596"/>
      <c r="AL44" s="593" t="str">
        <f t="shared" si="97"/>
        <v>-</v>
      </c>
      <c r="AM44" s="594" t="str">
        <f t="shared" si="6"/>
        <v>-</v>
      </c>
      <c r="AN44" s="221"/>
      <c r="AO44" s="574" t="str">
        <f t="shared" si="72"/>
        <v>OK</v>
      </c>
      <c r="AQ44" s="263"/>
      <c r="AR44" s="208"/>
      <c r="AS44" s="420"/>
      <c r="AT44" s="410"/>
      <c r="AU44" s="423"/>
      <c r="AV44" s="209"/>
      <c r="AW44" s="420"/>
      <c r="AX44" s="410"/>
      <c r="AY44" s="423"/>
      <c r="AZ44" s="363"/>
      <c r="BA44" s="420"/>
      <c r="BB44" s="410"/>
      <c r="BC44" s="423"/>
      <c r="BD44" s="591" t="str">
        <f t="shared" si="92"/>
        <v>-</v>
      </c>
      <c r="BE44" s="596"/>
      <c r="BF44" s="593" t="str">
        <f t="shared" si="93"/>
        <v>-</v>
      </c>
      <c r="BG44" s="594" t="str">
        <f t="shared" si="8"/>
        <v>-</v>
      </c>
      <c r="BH44" s="221"/>
      <c r="BI44" s="574" t="str">
        <f t="shared" si="73"/>
        <v>OK</v>
      </c>
      <c r="BK44" s="263">
        <v>1</v>
      </c>
      <c r="BL44" s="208">
        <v>3</v>
      </c>
      <c r="BM44" s="420"/>
      <c r="BN44" s="410" t="s">
        <v>849</v>
      </c>
      <c r="BO44" s="423"/>
      <c r="BP44" s="209"/>
      <c r="BQ44" s="420"/>
      <c r="BR44" s="410"/>
      <c r="BS44" s="423"/>
      <c r="BT44" s="363"/>
      <c r="BU44" s="420"/>
      <c r="BV44" s="410"/>
      <c r="BW44" s="423"/>
      <c r="BX44" s="591">
        <f t="shared" si="94"/>
        <v>3</v>
      </c>
      <c r="BY44" s="596"/>
      <c r="BZ44" s="593">
        <f t="shared" si="95"/>
        <v>3</v>
      </c>
      <c r="CA44" s="594">
        <f t="shared" si="9"/>
        <v>7.6530612244897957E-3</v>
      </c>
      <c r="CB44" s="221"/>
      <c r="CC44" s="574" t="str">
        <f t="shared" si="32"/>
        <v>OK</v>
      </c>
      <c r="CE44" s="443"/>
      <c r="CF44" s="429"/>
      <c r="CH44" s="430"/>
      <c r="CI44" s="431"/>
      <c r="CJ44" s="429"/>
      <c r="CL44" s="430"/>
      <c r="CM44" s="431"/>
      <c r="CN44" s="429"/>
      <c r="CP44" s="430"/>
      <c r="CQ44" s="431"/>
      <c r="CR44" s="600"/>
      <c r="CS44" s="601"/>
      <c r="CT44" s="602"/>
      <c r="CU44" s="610"/>
      <c r="CV44" s="221"/>
      <c r="CW44" s="574" t="str">
        <f t="shared" si="10"/>
        <v>OK</v>
      </c>
      <c r="CY44" s="465"/>
      <c r="CZ44" s="429"/>
      <c r="DB44" s="430"/>
      <c r="DC44" s="431"/>
      <c r="DD44" s="429"/>
      <c r="DF44" s="430"/>
      <c r="DG44" s="431"/>
      <c r="DH44" s="429"/>
      <c r="DJ44" s="430"/>
      <c r="DK44" s="431"/>
      <c r="DL44" s="600"/>
      <c r="DM44" s="617"/>
      <c r="DN44" s="602"/>
      <c r="DO44" s="610"/>
      <c r="DP44" s="221"/>
      <c r="DQ44" s="574" t="str">
        <f t="shared" si="11"/>
        <v>OK</v>
      </c>
      <c r="DS44" s="443"/>
      <c r="DT44" s="429"/>
      <c r="DU44" s="431"/>
      <c r="DV44" s="429"/>
      <c r="DW44" s="431"/>
      <c r="DX44" s="429"/>
      <c r="DY44" s="431"/>
      <c r="DZ44" s="429"/>
      <c r="EA44" s="431"/>
      <c r="EB44" s="600"/>
      <c r="EC44" s="602"/>
      <c r="ED44" s="610"/>
      <c r="EE44" s="221"/>
      <c r="EF44" s="574" t="str">
        <f t="shared" si="12"/>
        <v>OK</v>
      </c>
      <c r="EH44" s="82"/>
      <c r="EI44" s="34" t="s">
        <v>51</v>
      </c>
      <c r="EJ44" s="11"/>
      <c r="EK44" s="61"/>
      <c r="EN44" s="97" t="str">
        <f t="shared" si="98"/>
        <v>-</v>
      </c>
      <c r="EO44" s="91">
        <f t="shared" si="99"/>
        <v>0</v>
      </c>
      <c r="EP44" s="92"/>
      <c r="EQ44" s="85"/>
      <c r="ER44" s="89" t="str">
        <f t="shared" si="74"/>
        <v>-</v>
      </c>
      <c r="ES44" s="84"/>
      <c r="ET44" s="85"/>
      <c r="EU44" s="89" t="str">
        <f t="shared" si="75"/>
        <v>-</v>
      </c>
      <c r="EV44" s="90" t="str">
        <f t="shared" si="76"/>
        <v>-</v>
      </c>
      <c r="EY44" s="97" t="e">
        <f>#REF!</f>
        <v>#REF!</v>
      </c>
      <c r="EZ44" s="91" t="e">
        <f>#REF!</f>
        <v>#REF!</v>
      </c>
      <c r="FA44" s="92"/>
      <c r="FB44" s="85"/>
      <c r="FC44" s="89" t="e">
        <f t="shared" si="77"/>
        <v>#REF!</v>
      </c>
      <c r="FD44" s="84"/>
      <c r="FE44" s="85"/>
      <c r="FF44" s="89" t="e">
        <f t="shared" si="78"/>
        <v>#REF!</v>
      </c>
      <c r="FG44" s="90" t="e">
        <f t="shared" si="79"/>
        <v>#REF!</v>
      </c>
      <c r="FJ44" s="97" t="e">
        <f>#REF!</f>
        <v>#REF!</v>
      </c>
      <c r="FK44" s="91" t="e">
        <f>#REF!</f>
        <v>#REF!</v>
      </c>
      <c r="FL44" s="92"/>
      <c r="FM44" s="85"/>
      <c r="FN44" s="89" t="e">
        <f t="shared" si="80"/>
        <v>#REF!</v>
      </c>
      <c r="FO44" s="84"/>
      <c r="FP44" s="85"/>
      <c r="FQ44" s="89" t="e">
        <f t="shared" si="81"/>
        <v>#REF!</v>
      </c>
      <c r="FR44" s="90" t="e">
        <f t="shared" si="82"/>
        <v>#REF!</v>
      </c>
      <c r="FU44" s="97" t="e">
        <f>#REF!</f>
        <v>#REF!</v>
      </c>
      <c r="FV44" s="92"/>
      <c r="FW44" s="85"/>
      <c r="FX44" s="89" t="e">
        <f t="shared" si="83"/>
        <v>#REF!</v>
      </c>
      <c r="GA44" s="97" t="e">
        <f>#REF!</f>
        <v>#REF!</v>
      </c>
      <c r="GB44" s="91" t="e">
        <f>#REF!</f>
        <v>#REF!</v>
      </c>
      <c r="GC44" s="92"/>
      <c r="GD44" s="85"/>
      <c r="GE44" s="89" t="e">
        <f t="shared" si="84"/>
        <v>#REF!</v>
      </c>
      <c r="GF44" s="84"/>
      <c r="GG44" s="85"/>
      <c r="GH44" s="89" t="e">
        <f t="shared" si="85"/>
        <v>#REF!</v>
      </c>
      <c r="GI44" s="90" t="e">
        <f t="shared" si="86"/>
        <v>#REF!</v>
      </c>
      <c r="GK44" s="20" t="str">
        <f t="shared" si="100"/>
        <v/>
      </c>
      <c r="GL44" s="21"/>
      <c r="GN44" s="826" t="str">
        <f t="shared" ca="1" si="33"/>
        <v/>
      </c>
      <c r="GO44" s="827"/>
    </row>
    <row r="45" spans="1:197" ht="12" customHeight="1" outlineLevel="2" x14ac:dyDescent="0.2">
      <c r="A45" s="187">
        <f t="shared" ca="1" si="34"/>
        <v>36</v>
      </c>
      <c r="B45" s="747" t="str">
        <f t="shared" ca="1" si="29"/>
        <v/>
      </c>
      <c r="C45" s="748"/>
      <c r="D45" s="749"/>
      <c r="E45" s="103"/>
      <c r="F45" s="108"/>
      <c r="G45" s="105" t="s">
        <v>168</v>
      </c>
      <c r="H45" s="128" t="s">
        <v>53</v>
      </c>
      <c r="I45" s="105"/>
      <c r="J45" s="121" t="s">
        <v>24</v>
      </c>
      <c r="K45" s="122" t="s">
        <v>53</v>
      </c>
      <c r="L45" s="367" t="s">
        <v>866</v>
      </c>
      <c r="M45" s="589">
        <f t="shared" si="5"/>
        <v>0</v>
      </c>
      <c r="N45" s="773" t="str">
        <f t="shared" si="35"/>
        <v>-</v>
      </c>
      <c r="O45" s="774" t="str">
        <f t="shared" si="36"/>
        <v>-</v>
      </c>
      <c r="P45" s="774" t="str">
        <f t="shared" si="37"/>
        <v>-</v>
      </c>
      <c r="Q45" s="774" t="str">
        <f t="shared" si="38"/>
        <v>-</v>
      </c>
      <c r="R45" s="774" t="str">
        <f t="shared" si="39"/>
        <v>-</v>
      </c>
      <c r="S45" s="280" t="str">
        <f t="shared" si="40"/>
        <v>-</v>
      </c>
      <c r="T45" s="290" t="str">
        <f t="shared" si="30"/>
        <v>OK</v>
      </c>
      <c r="U45" s="402"/>
      <c r="W45" s="643"/>
      <c r="X45" s="208"/>
      <c r="Y45" s="420"/>
      <c r="Z45" s="410" t="s">
        <v>383</v>
      </c>
      <c r="AA45" s="423"/>
      <c r="AB45" s="209"/>
      <c r="AC45" s="420"/>
      <c r="AD45" s="410" t="s">
        <v>384</v>
      </c>
      <c r="AE45" s="423"/>
      <c r="AF45" s="363"/>
      <c r="AG45" s="420"/>
      <c r="AH45" s="410" t="s">
        <v>385</v>
      </c>
      <c r="AI45" s="423"/>
      <c r="AJ45" s="591" t="str">
        <f t="shared" si="96"/>
        <v>-</v>
      </c>
      <c r="AK45" s="596"/>
      <c r="AL45" s="593" t="str">
        <f t="shared" si="97"/>
        <v>-</v>
      </c>
      <c r="AM45" s="594" t="str">
        <f t="shared" si="6"/>
        <v>-</v>
      </c>
      <c r="AN45" s="221"/>
      <c r="AO45" s="574" t="str">
        <f t="shared" si="72"/>
        <v>OK</v>
      </c>
      <c r="AQ45" s="263"/>
      <c r="AR45" s="208"/>
      <c r="AS45" s="420"/>
      <c r="AT45" s="410"/>
      <c r="AU45" s="423"/>
      <c r="AV45" s="209"/>
      <c r="AW45" s="420"/>
      <c r="AX45" s="410"/>
      <c r="AY45" s="423"/>
      <c r="AZ45" s="363"/>
      <c r="BA45" s="420"/>
      <c r="BB45" s="410"/>
      <c r="BC45" s="423"/>
      <c r="BD45" s="591" t="str">
        <f t="shared" si="92"/>
        <v>-</v>
      </c>
      <c r="BE45" s="596"/>
      <c r="BF45" s="593" t="str">
        <f t="shared" si="93"/>
        <v>-</v>
      </c>
      <c r="BG45" s="594" t="str">
        <f t="shared" si="8"/>
        <v>-</v>
      </c>
      <c r="BH45" s="221"/>
      <c r="BI45" s="574" t="str">
        <f t="shared" si="73"/>
        <v>OK</v>
      </c>
      <c r="BK45" s="263"/>
      <c r="BL45" s="208"/>
      <c r="BM45" s="420"/>
      <c r="BN45" s="410"/>
      <c r="BO45" s="423"/>
      <c r="BP45" s="209"/>
      <c r="BQ45" s="420"/>
      <c r="BR45" s="410"/>
      <c r="BS45" s="423"/>
      <c r="BT45" s="363"/>
      <c r="BU45" s="420"/>
      <c r="BV45" s="410"/>
      <c r="BW45" s="423"/>
      <c r="BX45" s="591" t="str">
        <f t="shared" si="94"/>
        <v>-</v>
      </c>
      <c r="BY45" s="596"/>
      <c r="BZ45" s="593" t="str">
        <f t="shared" si="95"/>
        <v>-</v>
      </c>
      <c r="CA45" s="594" t="str">
        <f t="shared" si="9"/>
        <v>-</v>
      </c>
      <c r="CB45" s="221"/>
      <c r="CC45" s="574" t="str">
        <f t="shared" si="32"/>
        <v>OK</v>
      </c>
      <c r="CE45" s="443"/>
      <c r="CF45" s="429"/>
      <c r="CH45" s="430"/>
      <c r="CI45" s="431"/>
      <c r="CJ45" s="429"/>
      <c r="CL45" s="430"/>
      <c r="CM45" s="431"/>
      <c r="CN45" s="429"/>
      <c r="CP45" s="430"/>
      <c r="CQ45" s="431"/>
      <c r="CR45" s="600"/>
      <c r="CS45" s="601"/>
      <c r="CT45" s="602"/>
      <c r="CU45" s="610"/>
      <c r="CV45" s="221"/>
      <c r="CW45" s="574" t="str">
        <f t="shared" si="10"/>
        <v>OK</v>
      </c>
      <c r="CY45" s="465"/>
      <c r="CZ45" s="429"/>
      <c r="DB45" s="430"/>
      <c r="DC45" s="431"/>
      <c r="DD45" s="429"/>
      <c r="DF45" s="430"/>
      <c r="DG45" s="431"/>
      <c r="DH45" s="429"/>
      <c r="DJ45" s="430"/>
      <c r="DK45" s="431"/>
      <c r="DL45" s="600"/>
      <c r="DM45" s="617"/>
      <c r="DN45" s="602"/>
      <c r="DO45" s="610"/>
      <c r="DP45" s="221"/>
      <c r="DQ45" s="574" t="str">
        <f t="shared" si="11"/>
        <v>OK</v>
      </c>
      <c r="DS45" s="443"/>
      <c r="DT45" s="429"/>
      <c r="DU45" s="431"/>
      <c r="DV45" s="429"/>
      <c r="DW45" s="431"/>
      <c r="DX45" s="429"/>
      <c r="DY45" s="431"/>
      <c r="DZ45" s="429"/>
      <c r="EA45" s="431"/>
      <c r="EB45" s="600"/>
      <c r="EC45" s="602"/>
      <c r="ED45" s="610"/>
      <c r="EE45" s="221"/>
      <c r="EF45" s="574" t="str">
        <f t="shared" si="12"/>
        <v>OK</v>
      </c>
      <c r="EH45" s="82"/>
      <c r="EI45" s="34"/>
      <c r="EJ45" s="11"/>
      <c r="EK45" s="61"/>
      <c r="EN45" s="97" t="str">
        <f t="shared" si="98"/>
        <v>-</v>
      </c>
      <c r="EO45" s="91">
        <f t="shared" si="99"/>
        <v>0</v>
      </c>
      <c r="EP45" s="92"/>
      <c r="EQ45" s="85"/>
      <c r="ER45" s="89" t="str">
        <f t="shared" si="74"/>
        <v>-</v>
      </c>
      <c r="ES45" s="84"/>
      <c r="ET45" s="85"/>
      <c r="EU45" s="89" t="str">
        <f t="shared" si="75"/>
        <v>-</v>
      </c>
      <c r="EV45" s="90" t="str">
        <f t="shared" si="76"/>
        <v>-</v>
      </c>
      <c r="EY45" s="97" t="e">
        <f>#REF!</f>
        <v>#REF!</v>
      </c>
      <c r="EZ45" s="91" t="e">
        <f>#REF!</f>
        <v>#REF!</v>
      </c>
      <c r="FA45" s="92"/>
      <c r="FB45" s="85"/>
      <c r="FC45" s="89" t="e">
        <f t="shared" si="77"/>
        <v>#REF!</v>
      </c>
      <c r="FD45" s="84"/>
      <c r="FE45" s="85"/>
      <c r="FF45" s="89" t="e">
        <f t="shared" si="78"/>
        <v>#REF!</v>
      </c>
      <c r="FG45" s="90" t="e">
        <f t="shared" si="79"/>
        <v>#REF!</v>
      </c>
      <c r="FJ45" s="97" t="e">
        <f>#REF!</f>
        <v>#REF!</v>
      </c>
      <c r="FK45" s="91" t="e">
        <f>#REF!</f>
        <v>#REF!</v>
      </c>
      <c r="FL45" s="92"/>
      <c r="FM45" s="85"/>
      <c r="FN45" s="89" t="e">
        <f t="shared" si="80"/>
        <v>#REF!</v>
      </c>
      <c r="FO45" s="84"/>
      <c r="FP45" s="85"/>
      <c r="FQ45" s="89" t="e">
        <f t="shared" si="81"/>
        <v>#REF!</v>
      </c>
      <c r="FR45" s="90" t="e">
        <f t="shared" si="82"/>
        <v>#REF!</v>
      </c>
      <c r="FU45" s="97" t="e">
        <f>#REF!</f>
        <v>#REF!</v>
      </c>
      <c r="FV45" s="92"/>
      <c r="FW45" s="85"/>
      <c r="FX45" s="89" t="e">
        <f t="shared" si="83"/>
        <v>#REF!</v>
      </c>
      <c r="GA45" s="97" t="e">
        <f>#REF!</f>
        <v>#REF!</v>
      </c>
      <c r="GB45" s="91" t="e">
        <f>#REF!</f>
        <v>#REF!</v>
      </c>
      <c r="GC45" s="92"/>
      <c r="GD45" s="85"/>
      <c r="GE45" s="89" t="e">
        <f t="shared" si="84"/>
        <v>#REF!</v>
      </c>
      <c r="GF45" s="84"/>
      <c r="GG45" s="85"/>
      <c r="GH45" s="89" t="e">
        <f t="shared" si="85"/>
        <v>#REF!</v>
      </c>
      <c r="GI45" s="90" t="e">
        <f t="shared" si="86"/>
        <v>#REF!</v>
      </c>
      <c r="GK45" s="20" t="str">
        <f t="shared" si="100"/>
        <v/>
      </c>
      <c r="GL45" s="21"/>
      <c r="GN45" s="826" t="str">
        <f t="shared" ca="1" si="33"/>
        <v/>
      </c>
      <c r="GO45" s="827"/>
    </row>
    <row r="46" spans="1:197" ht="12" customHeight="1" outlineLevel="2" x14ac:dyDescent="0.2">
      <c r="A46" s="187">
        <f t="shared" ca="1" si="34"/>
        <v>37</v>
      </c>
      <c r="B46" s="747" t="str">
        <f t="shared" ca="1" si="29"/>
        <v/>
      </c>
      <c r="C46" s="748"/>
      <c r="D46" s="749"/>
      <c r="E46" s="103"/>
      <c r="F46" s="108"/>
      <c r="G46" s="105" t="s">
        <v>167</v>
      </c>
      <c r="H46" s="128" t="s">
        <v>53</v>
      </c>
      <c r="I46" s="105"/>
      <c r="J46" s="121" t="s">
        <v>24</v>
      </c>
      <c r="K46" s="122" t="s">
        <v>53</v>
      </c>
      <c r="L46" s="367" t="s">
        <v>50</v>
      </c>
      <c r="M46" s="589">
        <f t="shared" si="5"/>
        <v>1</v>
      </c>
      <c r="N46" s="773" t="str">
        <f t="shared" si="35"/>
        <v>-</v>
      </c>
      <c r="O46" s="774" t="str">
        <f t="shared" si="36"/>
        <v>-</v>
      </c>
      <c r="P46" s="774">
        <f t="shared" si="37"/>
        <v>1</v>
      </c>
      <c r="Q46" s="774" t="str">
        <f t="shared" si="38"/>
        <v>-</v>
      </c>
      <c r="R46" s="774" t="str">
        <f t="shared" si="39"/>
        <v>-</v>
      </c>
      <c r="S46" s="280" t="str">
        <f t="shared" si="40"/>
        <v>-</v>
      </c>
      <c r="T46" s="290" t="str">
        <f t="shared" si="30"/>
        <v>OK</v>
      </c>
      <c r="U46" s="402"/>
      <c r="W46" s="643"/>
      <c r="X46" s="208"/>
      <c r="Y46" s="420"/>
      <c r="Z46" s="410" t="s">
        <v>383</v>
      </c>
      <c r="AA46" s="423"/>
      <c r="AB46" s="209"/>
      <c r="AC46" s="420"/>
      <c r="AD46" s="410" t="s">
        <v>384</v>
      </c>
      <c r="AE46" s="423"/>
      <c r="AF46" s="363"/>
      <c r="AG46" s="420"/>
      <c r="AH46" s="410" t="s">
        <v>385</v>
      </c>
      <c r="AI46" s="423"/>
      <c r="AJ46" s="591" t="str">
        <f t="shared" si="96"/>
        <v>-</v>
      </c>
      <c r="AK46" s="596"/>
      <c r="AL46" s="593" t="str">
        <f t="shared" si="97"/>
        <v>-</v>
      </c>
      <c r="AM46" s="594" t="str">
        <f t="shared" si="6"/>
        <v>-</v>
      </c>
      <c r="AN46" s="221"/>
      <c r="AO46" s="574" t="str">
        <f t="shared" si="72"/>
        <v>OK</v>
      </c>
      <c r="AQ46" s="263"/>
      <c r="AR46" s="208"/>
      <c r="AS46" s="420"/>
      <c r="AT46" s="410"/>
      <c r="AU46" s="423"/>
      <c r="AV46" s="209"/>
      <c r="AW46" s="420"/>
      <c r="AX46" s="410"/>
      <c r="AY46" s="423"/>
      <c r="AZ46" s="363"/>
      <c r="BA46" s="420"/>
      <c r="BB46" s="410"/>
      <c r="BC46" s="423"/>
      <c r="BD46" s="591" t="str">
        <f t="shared" si="92"/>
        <v>-</v>
      </c>
      <c r="BE46" s="596"/>
      <c r="BF46" s="593" t="str">
        <f t="shared" si="93"/>
        <v>-</v>
      </c>
      <c r="BG46" s="594" t="str">
        <f t="shared" si="8"/>
        <v>-</v>
      </c>
      <c r="BH46" s="221"/>
      <c r="BI46" s="574" t="str">
        <f t="shared" si="73"/>
        <v>OK</v>
      </c>
      <c r="BK46" s="263">
        <v>1</v>
      </c>
      <c r="BL46" s="208">
        <v>2</v>
      </c>
      <c r="BM46" s="420"/>
      <c r="BN46" s="410" t="s">
        <v>383</v>
      </c>
      <c r="BO46" s="423"/>
      <c r="BP46" s="209"/>
      <c r="BQ46" s="420"/>
      <c r="BR46" s="410"/>
      <c r="BS46" s="423"/>
      <c r="BT46" s="363"/>
      <c r="BU46" s="420"/>
      <c r="BV46" s="410"/>
      <c r="BW46" s="423"/>
      <c r="BX46" s="591">
        <f t="shared" si="94"/>
        <v>2</v>
      </c>
      <c r="BY46" s="596"/>
      <c r="BZ46" s="593">
        <f t="shared" si="95"/>
        <v>2</v>
      </c>
      <c r="CA46" s="594">
        <f t="shared" si="9"/>
        <v>5.1020408163265302E-3</v>
      </c>
      <c r="CB46" s="221"/>
      <c r="CC46" s="574" t="str">
        <f t="shared" si="32"/>
        <v>OK</v>
      </c>
      <c r="CE46" s="443"/>
      <c r="CF46" s="429"/>
      <c r="CH46" s="430"/>
      <c r="CI46" s="431"/>
      <c r="CJ46" s="429"/>
      <c r="CL46" s="430"/>
      <c r="CM46" s="431"/>
      <c r="CN46" s="429"/>
      <c r="CP46" s="430"/>
      <c r="CQ46" s="431"/>
      <c r="CR46" s="600"/>
      <c r="CS46" s="601"/>
      <c r="CT46" s="602"/>
      <c r="CU46" s="610"/>
      <c r="CV46" s="221"/>
      <c r="CW46" s="574" t="str">
        <f t="shared" si="10"/>
        <v>OK</v>
      </c>
      <c r="CY46" s="465"/>
      <c r="CZ46" s="429"/>
      <c r="DB46" s="430"/>
      <c r="DC46" s="431"/>
      <c r="DD46" s="429"/>
      <c r="DF46" s="430"/>
      <c r="DG46" s="431"/>
      <c r="DH46" s="429"/>
      <c r="DJ46" s="430"/>
      <c r="DK46" s="431"/>
      <c r="DL46" s="600"/>
      <c r="DM46" s="617"/>
      <c r="DN46" s="602"/>
      <c r="DO46" s="610"/>
      <c r="DP46" s="221"/>
      <c r="DQ46" s="574" t="str">
        <f t="shared" si="11"/>
        <v>OK</v>
      </c>
      <c r="DS46" s="443"/>
      <c r="DT46" s="429"/>
      <c r="DU46" s="431"/>
      <c r="DV46" s="429"/>
      <c r="DW46" s="431"/>
      <c r="DX46" s="429"/>
      <c r="DY46" s="431"/>
      <c r="DZ46" s="429"/>
      <c r="EA46" s="431"/>
      <c r="EB46" s="600"/>
      <c r="EC46" s="602"/>
      <c r="ED46" s="610"/>
      <c r="EE46" s="221"/>
      <c r="EF46" s="574" t="str">
        <f t="shared" si="12"/>
        <v>OK</v>
      </c>
      <c r="EH46" s="82"/>
      <c r="EI46" s="34"/>
      <c r="EJ46" s="11"/>
      <c r="EK46" s="61"/>
      <c r="EN46" s="97" t="str">
        <f t="shared" si="98"/>
        <v>-</v>
      </c>
      <c r="EO46" s="91">
        <f t="shared" si="99"/>
        <v>0</v>
      </c>
      <c r="EP46" s="92"/>
      <c r="EQ46" s="85"/>
      <c r="ER46" s="89" t="str">
        <f t="shared" si="74"/>
        <v>-</v>
      </c>
      <c r="ES46" s="84"/>
      <c r="ET46" s="85"/>
      <c r="EU46" s="89" t="str">
        <f t="shared" si="75"/>
        <v>-</v>
      </c>
      <c r="EV46" s="90" t="str">
        <f t="shared" si="76"/>
        <v>-</v>
      </c>
      <c r="EY46" s="97" t="e">
        <f>#REF!</f>
        <v>#REF!</v>
      </c>
      <c r="EZ46" s="91" t="e">
        <f>#REF!</f>
        <v>#REF!</v>
      </c>
      <c r="FA46" s="92"/>
      <c r="FB46" s="85"/>
      <c r="FC46" s="89" t="e">
        <f t="shared" si="77"/>
        <v>#REF!</v>
      </c>
      <c r="FD46" s="84"/>
      <c r="FE46" s="85"/>
      <c r="FF46" s="89" t="e">
        <f t="shared" si="78"/>
        <v>#REF!</v>
      </c>
      <c r="FG46" s="90" t="e">
        <f t="shared" si="79"/>
        <v>#REF!</v>
      </c>
      <c r="FJ46" s="97" t="e">
        <f>#REF!</f>
        <v>#REF!</v>
      </c>
      <c r="FK46" s="91" t="e">
        <f>#REF!</f>
        <v>#REF!</v>
      </c>
      <c r="FL46" s="92"/>
      <c r="FM46" s="85"/>
      <c r="FN46" s="89" t="e">
        <f t="shared" si="80"/>
        <v>#REF!</v>
      </c>
      <c r="FO46" s="84"/>
      <c r="FP46" s="85"/>
      <c r="FQ46" s="89" t="e">
        <f t="shared" si="81"/>
        <v>#REF!</v>
      </c>
      <c r="FR46" s="90" t="e">
        <f t="shared" si="82"/>
        <v>#REF!</v>
      </c>
      <c r="FU46" s="97" t="e">
        <f>#REF!</f>
        <v>#REF!</v>
      </c>
      <c r="FV46" s="92"/>
      <c r="FW46" s="85"/>
      <c r="FX46" s="89" t="e">
        <f t="shared" si="83"/>
        <v>#REF!</v>
      </c>
      <c r="GA46" s="97" t="e">
        <f>#REF!</f>
        <v>#REF!</v>
      </c>
      <c r="GB46" s="91" t="e">
        <f>#REF!</f>
        <v>#REF!</v>
      </c>
      <c r="GC46" s="92"/>
      <c r="GD46" s="85"/>
      <c r="GE46" s="89" t="e">
        <f t="shared" si="84"/>
        <v>#REF!</v>
      </c>
      <c r="GF46" s="84"/>
      <c r="GG46" s="85"/>
      <c r="GH46" s="89" t="e">
        <f t="shared" si="85"/>
        <v>#REF!</v>
      </c>
      <c r="GI46" s="90" t="e">
        <f t="shared" si="86"/>
        <v>#REF!</v>
      </c>
      <c r="GK46" s="20" t="str">
        <f t="shared" si="100"/>
        <v/>
      </c>
      <c r="GL46" s="21"/>
      <c r="GN46" s="826" t="str">
        <f t="shared" ca="1" si="33"/>
        <v/>
      </c>
      <c r="GO46" s="827"/>
    </row>
    <row r="47" spans="1:197" ht="15.75" customHeight="1" outlineLevel="2" x14ac:dyDescent="0.2">
      <c r="A47" s="187">
        <f t="shared" ref="A47:A63" ca="1" si="101">OFFSET(A47,-1,0,1,1)+1</f>
        <v>38</v>
      </c>
      <c r="B47" s="747" t="str">
        <f t="shared" ca="1" si="29"/>
        <v/>
      </c>
      <c r="C47" s="748"/>
      <c r="D47" s="749"/>
      <c r="E47" s="272" t="s">
        <v>395</v>
      </c>
      <c r="F47" s="271"/>
      <c r="G47" s="105"/>
      <c r="H47" s="128" t="s">
        <v>53</v>
      </c>
      <c r="I47" s="105"/>
      <c r="J47" s="121" t="s">
        <v>24</v>
      </c>
      <c r="K47" s="122" t="s">
        <v>53</v>
      </c>
      <c r="L47" s="367" t="s">
        <v>50</v>
      </c>
      <c r="M47" s="589">
        <f t="shared" si="5"/>
        <v>0</v>
      </c>
      <c r="N47" s="773" t="str">
        <f t="shared" si="35"/>
        <v>-</v>
      </c>
      <c r="O47" s="774" t="str">
        <f t="shared" si="36"/>
        <v>-</v>
      </c>
      <c r="P47" s="774" t="str">
        <f t="shared" si="37"/>
        <v>-</v>
      </c>
      <c r="Q47" s="774" t="str">
        <f t="shared" si="38"/>
        <v>-</v>
      </c>
      <c r="R47" s="774" t="str">
        <f t="shared" si="39"/>
        <v>-</v>
      </c>
      <c r="S47" s="280" t="str">
        <f t="shared" si="40"/>
        <v>-</v>
      </c>
      <c r="T47" s="290" t="str">
        <f t="shared" si="30"/>
        <v>OK</v>
      </c>
      <c r="U47" s="402"/>
      <c r="W47" s="643"/>
      <c r="X47" s="208"/>
      <c r="Y47" s="421"/>
      <c r="Z47" s="410"/>
      <c r="AA47" s="424"/>
      <c r="AB47" s="209"/>
      <c r="AC47" s="421"/>
      <c r="AD47" s="410"/>
      <c r="AE47" s="424"/>
      <c r="AF47" s="209"/>
      <c r="AG47" s="421"/>
      <c r="AH47" s="410"/>
      <c r="AI47" s="424"/>
      <c r="AJ47" s="591" t="str">
        <f t="shared" si="96"/>
        <v>-</v>
      </c>
      <c r="AK47" s="472"/>
      <c r="AL47" s="593" t="str">
        <f t="shared" si="97"/>
        <v>-</v>
      </c>
      <c r="AM47" s="594" t="str">
        <f t="shared" si="6"/>
        <v>-</v>
      </c>
      <c r="AN47" s="221"/>
      <c r="AO47" s="574" t="str">
        <f t="shared" si="72"/>
        <v>OK</v>
      </c>
      <c r="AQ47" s="263"/>
      <c r="AR47" s="208"/>
      <c r="AS47" s="421"/>
      <c r="AT47" s="410"/>
      <c r="AU47" s="424"/>
      <c r="AV47" s="209"/>
      <c r="AW47" s="421"/>
      <c r="AX47" s="410"/>
      <c r="AY47" s="424"/>
      <c r="AZ47" s="209"/>
      <c r="BA47" s="421"/>
      <c r="BB47" s="410"/>
      <c r="BC47" s="424"/>
      <c r="BD47" s="591" t="str">
        <f t="shared" si="92"/>
        <v>-</v>
      </c>
      <c r="BE47" s="472"/>
      <c r="BF47" s="593" t="str">
        <f t="shared" si="93"/>
        <v>-</v>
      </c>
      <c r="BG47" s="594" t="str">
        <f t="shared" si="8"/>
        <v>-</v>
      </c>
      <c r="BH47" s="221"/>
      <c r="BI47" s="574" t="str">
        <f t="shared" si="73"/>
        <v>OK</v>
      </c>
      <c r="BK47" s="263"/>
      <c r="BL47" s="208"/>
      <c r="BM47" s="421"/>
      <c r="BN47" s="410"/>
      <c r="BO47" s="424"/>
      <c r="BP47" s="209"/>
      <c r="BQ47" s="421"/>
      <c r="BR47" s="410"/>
      <c r="BS47" s="424"/>
      <c r="BT47" s="209"/>
      <c r="BU47" s="421"/>
      <c r="BV47" s="410"/>
      <c r="BW47" s="424"/>
      <c r="BX47" s="591" t="str">
        <f t="shared" si="94"/>
        <v>-</v>
      </c>
      <c r="BY47" s="472"/>
      <c r="BZ47" s="593" t="str">
        <f t="shared" si="95"/>
        <v>-</v>
      </c>
      <c r="CA47" s="594" t="str">
        <f t="shared" si="9"/>
        <v>-</v>
      </c>
      <c r="CB47" s="221"/>
      <c r="CC47" s="574" t="str">
        <f t="shared" si="32"/>
        <v>OK</v>
      </c>
      <c r="CE47" s="443"/>
      <c r="CF47" s="429"/>
      <c r="CH47" s="430"/>
      <c r="CI47" s="431"/>
      <c r="CJ47" s="429"/>
      <c r="CL47" s="430"/>
      <c r="CM47" s="431"/>
      <c r="CN47" s="429"/>
      <c r="CP47" s="430"/>
      <c r="CQ47" s="431"/>
      <c r="CR47" s="600"/>
      <c r="CS47" s="601"/>
      <c r="CT47" s="605"/>
      <c r="CU47" s="610"/>
      <c r="CV47" s="221"/>
      <c r="CW47" s="574" t="str">
        <f t="shared" si="10"/>
        <v>OK</v>
      </c>
      <c r="CY47" s="465"/>
      <c r="CZ47" s="429"/>
      <c r="DB47" s="430"/>
      <c r="DC47" s="431"/>
      <c r="DD47" s="429"/>
      <c r="DF47" s="430"/>
      <c r="DG47" s="431"/>
      <c r="DH47" s="429"/>
      <c r="DJ47" s="430"/>
      <c r="DK47" s="431"/>
      <c r="DL47" s="600"/>
      <c r="DM47" s="617"/>
      <c r="DN47" s="602"/>
      <c r="DO47" s="610"/>
      <c r="DP47" s="221"/>
      <c r="DQ47" s="574" t="str">
        <f t="shared" si="11"/>
        <v>OK</v>
      </c>
      <c r="DS47" s="443"/>
      <c r="DT47" s="429"/>
      <c r="DU47" s="431"/>
      <c r="DV47" s="429"/>
      <c r="DW47" s="431"/>
      <c r="DX47" s="429"/>
      <c r="DY47" s="431"/>
      <c r="DZ47" s="429"/>
      <c r="EA47" s="431"/>
      <c r="EB47" s="600"/>
      <c r="EC47" s="602"/>
      <c r="ED47" s="610"/>
      <c r="EE47" s="221"/>
      <c r="EF47" s="574" t="str">
        <f t="shared" si="12"/>
        <v>OK</v>
      </c>
      <c r="EH47" s="82"/>
      <c r="EI47" s="34"/>
      <c r="EJ47" s="11"/>
      <c r="EK47" s="61"/>
      <c r="EN47" s="97" t="str">
        <f t="shared" si="98"/>
        <v>-</v>
      </c>
      <c r="EO47" s="91">
        <f t="shared" si="99"/>
        <v>0</v>
      </c>
      <c r="EP47" s="92"/>
      <c r="EQ47" s="85"/>
      <c r="ER47" s="89" t="str">
        <f t="shared" si="74"/>
        <v>-</v>
      </c>
      <c r="ES47" s="84"/>
      <c r="ET47" s="85"/>
      <c r="EU47" s="89" t="str">
        <f t="shared" si="75"/>
        <v>-</v>
      </c>
      <c r="EV47" s="90" t="str">
        <f t="shared" si="76"/>
        <v>-</v>
      </c>
      <c r="EY47" s="97" t="e">
        <f>#REF!</f>
        <v>#REF!</v>
      </c>
      <c r="EZ47" s="91" t="e">
        <f>#REF!</f>
        <v>#REF!</v>
      </c>
      <c r="FA47" s="92"/>
      <c r="FB47" s="85"/>
      <c r="FC47" s="89" t="e">
        <f t="shared" si="77"/>
        <v>#REF!</v>
      </c>
      <c r="FD47" s="84"/>
      <c r="FE47" s="85"/>
      <c r="FF47" s="89" t="e">
        <f t="shared" si="78"/>
        <v>#REF!</v>
      </c>
      <c r="FG47" s="90" t="e">
        <f t="shared" si="79"/>
        <v>#REF!</v>
      </c>
      <c r="FJ47" s="97" t="e">
        <f>#REF!</f>
        <v>#REF!</v>
      </c>
      <c r="FK47" s="91" t="e">
        <f>#REF!</f>
        <v>#REF!</v>
      </c>
      <c r="FL47" s="92"/>
      <c r="FM47" s="85"/>
      <c r="FN47" s="89" t="e">
        <f t="shared" si="80"/>
        <v>#REF!</v>
      </c>
      <c r="FO47" s="84"/>
      <c r="FP47" s="85"/>
      <c r="FQ47" s="89" t="e">
        <f t="shared" si="81"/>
        <v>#REF!</v>
      </c>
      <c r="FR47" s="90" t="e">
        <f t="shared" si="82"/>
        <v>#REF!</v>
      </c>
      <c r="FU47" s="97" t="e">
        <f>#REF!</f>
        <v>#REF!</v>
      </c>
      <c r="FV47" s="92"/>
      <c r="FW47" s="85"/>
      <c r="FX47" s="89" t="e">
        <f t="shared" si="83"/>
        <v>#REF!</v>
      </c>
      <c r="GA47" s="97" t="e">
        <f>#REF!</f>
        <v>#REF!</v>
      </c>
      <c r="GB47" s="91" t="e">
        <f>#REF!</f>
        <v>#REF!</v>
      </c>
      <c r="GC47" s="92"/>
      <c r="GD47" s="85"/>
      <c r="GE47" s="89" t="e">
        <f t="shared" si="84"/>
        <v>#REF!</v>
      </c>
      <c r="GF47" s="84"/>
      <c r="GG47" s="85"/>
      <c r="GH47" s="89" t="e">
        <f t="shared" si="85"/>
        <v>#REF!</v>
      </c>
      <c r="GI47" s="90" t="e">
        <f t="shared" si="86"/>
        <v>#REF!</v>
      </c>
      <c r="GK47" s="20" t="str">
        <f t="shared" si="100"/>
        <v/>
      </c>
      <c r="GL47" s="21"/>
      <c r="GN47" s="826" t="str">
        <f t="shared" ca="1" si="33"/>
        <v/>
      </c>
      <c r="GO47" s="827"/>
    </row>
    <row r="48" spans="1:197" s="143" customFormat="1" ht="15.75" outlineLevel="1" x14ac:dyDescent="0.2">
      <c r="A48" s="190">
        <f t="shared" ca="1" si="101"/>
        <v>39</v>
      </c>
      <c r="B48" s="744" t="str">
        <f t="shared" ca="1" si="29"/>
        <v/>
      </c>
      <c r="C48" s="752"/>
      <c r="D48" s="753"/>
      <c r="E48" s="198" t="s">
        <v>854</v>
      </c>
      <c r="F48" s="181" t="s">
        <v>57</v>
      </c>
      <c r="G48" s="182"/>
      <c r="H48" s="863" t="s">
        <v>53</v>
      </c>
      <c r="I48" s="183"/>
      <c r="J48" s="196" t="s">
        <v>23</v>
      </c>
      <c r="K48" s="197" t="s">
        <v>53</v>
      </c>
      <c r="L48" s="366"/>
      <c r="M48" s="561">
        <f t="shared" si="5"/>
        <v>1</v>
      </c>
      <c r="N48" s="814" t="str">
        <f>IF(OR(W48="",W48=0,W48="-"),"-",IF(W48=1,1,"POK"))</f>
        <v>-</v>
      </c>
      <c r="O48" s="815" t="str">
        <f>IF(OR(AQ48="",AQ48=0,AQ48="-"),"-",IF(AQ48=1,1,"POK"))</f>
        <v>-</v>
      </c>
      <c r="P48" s="815">
        <f>IF(OR(BK48="",BK48=0,BK48="-"),"-",IF(BK48=1,1,"POK"))</f>
        <v>1</v>
      </c>
      <c r="Q48" s="815" t="str">
        <f>IF(OR(CE48="",CE48=0,CE48="-"),"-",IF(CE48=1,1,"POK"))</f>
        <v>-</v>
      </c>
      <c r="R48" s="815" t="str">
        <f>IF(OR(CY48="",CY48=0,CY48="-"),"-",IF(CY48=1,1,"POK"))</f>
        <v>-</v>
      </c>
      <c r="S48" s="816" t="str">
        <f>IF(OR(DS48="",DS48=0,DS48="-"),"-",IF(DS48=1,1,"POK"))</f>
        <v>-</v>
      </c>
      <c r="T48" s="290" t="str">
        <f t="shared" si="30"/>
        <v>OK</v>
      </c>
      <c r="U48" s="403"/>
      <c r="V48" s="19"/>
      <c r="W48" s="792">
        <f>IF(SUM(W49:W57)=0,0,1)</f>
        <v>0</v>
      </c>
      <c r="X48" s="325"/>
      <c r="Y48" s="326"/>
      <c r="Z48" s="326"/>
      <c r="AA48" s="326"/>
      <c r="AB48" s="326"/>
      <c r="AC48" s="326"/>
      <c r="AD48" s="326"/>
      <c r="AE48" s="326"/>
      <c r="AF48" s="326"/>
      <c r="AG48" s="326"/>
      <c r="AH48" s="326"/>
      <c r="AI48" s="327"/>
      <c r="AJ48" s="353">
        <f>SUM(AJ49:AJ57)</f>
        <v>0</v>
      </c>
      <c r="AK48" s="354">
        <f>SUM(AK49:AK57)</f>
        <v>0</v>
      </c>
      <c r="AL48" s="351">
        <f>AJ48+AK48</f>
        <v>0</v>
      </c>
      <c r="AM48" s="355" t="str">
        <f t="shared" si="6"/>
        <v>-</v>
      </c>
      <c r="AN48" s="222"/>
      <c r="AO48" s="580" t="str">
        <f t="shared" si="72"/>
        <v>OK</v>
      </c>
      <c r="AP48" s="19"/>
      <c r="AQ48" s="792">
        <f>IF(SUM(AQ49:AQ57)=0,0,1)</f>
        <v>0</v>
      </c>
      <c r="AR48" s="986"/>
      <c r="AS48" s="987"/>
      <c r="AT48" s="987"/>
      <c r="AU48" s="987"/>
      <c r="AV48" s="987"/>
      <c r="AW48" s="987"/>
      <c r="AX48" s="987"/>
      <c r="AY48" s="987"/>
      <c r="AZ48" s="987"/>
      <c r="BA48" s="987"/>
      <c r="BB48" s="987"/>
      <c r="BC48" s="988"/>
      <c r="BD48" s="353">
        <f>SUM(BD49:BD57)</f>
        <v>0</v>
      </c>
      <c r="BE48" s="354">
        <f>SUM(BE49:BE57)</f>
        <v>0</v>
      </c>
      <c r="BF48" s="351">
        <f>BD48+BE48</f>
        <v>0</v>
      </c>
      <c r="BG48" s="355" t="str">
        <f t="shared" si="8"/>
        <v>-</v>
      </c>
      <c r="BH48" s="222"/>
      <c r="BI48" s="580" t="str">
        <f t="shared" si="73"/>
        <v>OK</v>
      </c>
      <c r="BJ48" s="19"/>
      <c r="BK48" s="793">
        <f>IF(SUM(BK49:BK57)=0,0,1)</f>
        <v>1</v>
      </c>
      <c r="BL48" s="325"/>
      <c r="BM48" s="326"/>
      <c r="BN48" s="326"/>
      <c r="BO48" s="326"/>
      <c r="BP48" s="326"/>
      <c r="BQ48" s="326"/>
      <c r="BR48" s="326"/>
      <c r="BS48" s="326"/>
      <c r="BT48" s="326"/>
      <c r="BU48" s="326"/>
      <c r="BV48" s="326"/>
      <c r="BW48" s="327"/>
      <c r="BX48" s="353">
        <f>SUM(BX49:BX57)</f>
        <v>15</v>
      </c>
      <c r="BY48" s="354">
        <f>SUM(BY49:BY57)</f>
        <v>0</v>
      </c>
      <c r="BZ48" s="351">
        <f>BX48+BY48</f>
        <v>15</v>
      </c>
      <c r="CA48" s="355">
        <f t="shared" si="9"/>
        <v>3.826530612244898E-2</v>
      </c>
      <c r="CB48" s="222"/>
      <c r="CC48" s="574" t="str">
        <f t="shared" si="32"/>
        <v>OK</v>
      </c>
      <c r="CD48" s="19"/>
      <c r="CE48" s="792">
        <f>IF(SUM(CE49:CE57)=0,0,1)</f>
        <v>0</v>
      </c>
      <c r="CF48" s="986"/>
      <c r="CG48" s="987"/>
      <c r="CH48" s="987"/>
      <c r="CI48" s="987"/>
      <c r="CJ48" s="987"/>
      <c r="CK48" s="987"/>
      <c r="CL48" s="987"/>
      <c r="CM48" s="987"/>
      <c r="CN48" s="987"/>
      <c r="CO48" s="987"/>
      <c r="CP48" s="987"/>
      <c r="CQ48" s="988"/>
      <c r="CR48" s="353">
        <f>SUM(CR49:CR57)</f>
        <v>0</v>
      </c>
      <c r="CS48" s="354">
        <f>SUM(CS49:CS57)</f>
        <v>0</v>
      </c>
      <c r="CT48" s="351">
        <f>CR48+CS48</f>
        <v>0</v>
      </c>
      <c r="CU48" s="355"/>
      <c r="CV48" s="222"/>
      <c r="CW48" s="580" t="str">
        <f t="shared" si="10"/>
        <v>OK</v>
      </c>
      <c r="CX48" s="19"/>
      <c r="CY48" s="794">
        <f>IF(SUM(CY49:CY57)=0,0,1)</f>
        <v>0</v>
      </c>
      <c r="CZ48" s="325"/>
      <c r="DA48" s="326"/>
      <c r="DB48" s="326"/>
      <c r="DC48" s="326"/>
      <c r="DD48" s="326"/>
      <c r="DE48" s="326"/>
      <c r="DF48" s="326"/>
      <c r="DG48" s="326"/>
      <c r="DH48" s="326"/>
      <c r="DI48" s="326"/>
      <c r="DJ48" s="326"/>
      <c r="DK48" s="327"/>
      <c r="DL48" s="353">
        <f>SUM(DL49:DL57)</f>
        <v>0</v>
      </c>
      <c r="DM48" s="354">
        <f>SUM(DM49:DM57)</f>
        <v>0</v>
      </c>
      <c r="DN48" s="579">
        <f>DL48+DM48</f>
        <v>0</v>
      </c>
      <c r="DO48" s="355" t="str">
        <f>IF(OR(DN48=0,DN48="-"),"-",DN48/CONSTR_TOTAL_HOURS)</f>
        <v>-</v>
      </c>
      <c r="DP48" s="222"/>
      <c r="DQ48" s="574" t="str">
        <f t="shared" si="11"/>
        <v>OK</v>
      </c>
      <c r="DR48" s="19"/>
      <c r="DS48" s="788">
        <f>IF(SUM(DS49:DS57)=0,0,1)</f>
        <v>0</v>
      </c>
      <c r="DT48" s="325"/>
      <c r="DU48" s="326"/>
      <c r="DV48" s="326"/>
      <c r="DW48" s="326"/>
      <c r="DX48" s="326"/>
      <c r="DY48" s="326"/>
      <c r="DZ48" s="326"/>
      <c r="EA48" s="326"/>
      <c r="EB48" s="728">
        <f>SUM(EB49:EB57)</f>
        <v>0</v>
      </c>
      <c r="EC48" s="710">
        <f>EB48</f>
        <v>0</v>
      </c>
      <c r="ED48" s="355" t="str">
        <f>IF(OR(EC48=0,EC48="-"),"-",EC48/QUALIF_TOTAL_HOURS)</f>
        <v>-</v>
      </c>
      <c r="EE48" s="222"/>
      <c r="EF48" s="574" t="str">
        <f t="shared" si="12"/>
        <v>-</v>
      </c>
      <c r="EG48" s="19"/>
      <c r="EH48" s="179" t="s">
        <v>275</v>
      </c>
      <c r="EI48" s="171"/>
      <c r="EJ48" s="134"/>
      <c r="EK48" s="133"/>
      <c r="EL48" s="19"/>
      <c r="EM48" s="19"/>
      <c r="EN48" s="135">
        <f t="shared" si="98"/>
        <v>0</v>
      </c>
      <c r="EO48" s="136">
        <f t="shared" si="99"/>
        <v>0</v>
      </c>
      <c r="EP48" s="137"/>
      <c r="EQ48" s="172"/>
      <c r="ER48" s="138" t="str">
        <f t="shared" si="74"/>
        <v>-</v>
      </c>
      <c r="ES48" s="139"/>
      <c r="ET48" s="172"/>
      <c r="EU48" s="138" t="str">
        <f t="shared" si="75"/>
        <v>-</v>
      </c>
      <c r="EV48" s="140" t="str">
        <f t="shared" si="76"/>
        <v>-</v>
      </c>
      <c r="EW48" s="19"/>
      <c r="EX48" s="19"/>
      <c r="EY48" s="135" t="e">
        <f>#REF!</f>
        <v>#REF!</v>
      </c>
      <c r="EZ48" s="136" t="e">
        <f>#REF!</f>
        <v>#REF!</v>
      </c>
      <c r="FA48" s="137"/>
      <c r="FB48" s="172"/>
      <c r="FC48" s="138" t="e">
        <f t="shared" si="77"/>
        <v>#REF!</v>
      </c>
      <c r="FD48" s="139"/>
      <c r="FE48" s="172"/>
      <c r="FF48" s="138" t="e">
        <f t="shared" si="78"/>
        <v>#REF!</v>
      </c>
      <c r="FG48" s="140" t="e">
        <f t="shared" si="79"/>
        <v>#REF!</v>
      </c>
      <c r="FH48" s="19"/>
      <c r="FI48" s="19"/>
      <c r="FJ48" s="135" t="e">
        <f>#REF!</f>
        <v>#REF!</v>
      </c>
      <c r="FK48" s="136" t="e">
        <f>#REF!</f>
        <v>#REF!</v>
      </c>
      <c r="FL48" s="137"/>
      <c r="FM48" s="172"/>
      <c r="FN48" s="138" t="e">
        <f t="shared" si="80"/>
        <v>#REF!</v>
      </c>
      <c r="FO48" s="139"/>
      <c r="FP48" s="172"/>
      <c r="FQ48" s="138" t="e">
        <f t="shared" si="81"/>
        <v>#REF!</v>
      </c>
      <c r="FR48" s="140" t="e">
        <f t="shared" si="82"/>
        <v>#REF!</v>
      </c>
      <c r="FS48" s="19"/>
      <c r="FT48" s="19"/>
      <c r="FU48" s="135" t="e">
        <f>#REF!</f>
        <v>#REF!</v>
      </c>
      <c r="FV48" s="137"/>
      <c r="FW48" s="172"/>
      <c r="FX48" s="138" t="e">
        <f t="shared" si="83"/>
        <v>#REF!</v>
      </c>
      <c r="FY48" s="19"/>
      <c r="FZ48" s="19"/>
      <c r="GA48" s="135" t="e">
        <f>#REF!</f>
        <v>#REF!</v>
      </c>
      <c r="GB48" s="136" t="e">
        <f>#REF!</f>
        <v>#REF!</v>
      </c>
      <c r="GC48" s="137"/>
      <c r="GD48" s="172"/>
      <c r="GE48" s="138" t="e">
        <f t="shared" si="84"/>
        <v>#REF!</v>
      </c>
      <c r="GF48" s="139"/>
      <c r="GG48" s="172"/>
      <c r="GH48" s="138" t="e">
        <f t="shared" si="85"/>
        <v>#REF!</v>
      </c>
      <c r="GI48" s="140" t="e">
        <f t="shared" si="86"/>
        <v>#REF!</v>
      </c>
      <c r="GJ48" s="19"/>
      <c r="GK48" s="141" t="str">
        <f t="shared" si="100"/>
        <v/>
      </c>
      <c r="GL48" s="142"/>
      <c r="GN48" s="826" t="str">
        <f t="shared" ca="1" si="33"/>
        <v/>
      </c>
      <c r="GO48" s="827"/>
    </row>
    <row r="49" spans="1:197" ht="12" customHeight="1" outlineLevel="2" x14ac:dyDescent="0.2">
      <c r="A49" s="187">
        <f t="shared" ca="1" si="101"/>
        <v>40</v>
      </c>
      <c r="B49" s="747" t="str">
        <f t="shared" ca="1" si="29"/>
        <v/>
      </c>
      <c r="C49" s="748"/>
      <c r="D49" s="749"/>
      <c r="E49" s="103"/>
      <c r="F49" s="855"/>
      <c r="G49" s="105" t="s">
        <v>1012</v>
      </c>
      <c r="H49" s="128" t="s">
        <v>53</v>
      </c>
      <c r="I49" s="105"/>
      <c r="J49" s="121" t="s">
        <v>24</v>
      </c>
      <c r="K49" s="123" t="s">
        <v>53</v>
      </c>
      <c r="L49" s="367" t="s">
        <v>50</v>
      </c>
      <c r="M49" s="589">
        <f t="shared" si="5"/>
        <v>1</v>
      </c>
      <c r="N49" s="811" t="str">
        <f t="shared" si="35"/>
        <v>-</v>
      </c>
      <c r="O49" s="812" t="str">
        <f t="shared" si="36"/>
        <v>-</v>
      </c>
      <c r="P49" s="812">
        <f t="shared" si="37"/>
        <v>1</v>
      </c>
      <c r="Q49" s="812" t="str">
        <f t="shared" si="38"/>
        <v>-</v>
      </c>
      <c r="R49" s="812" t="str">
        <f t="shared" si="39"/>
        <v>-</v>
      </c>
      <c r="S49" s="813" t="str">
        <f t="shared" si="40"/>
        <v>-</v>
      </c>
      <c r="T49" s="290" t="str">
        <f t="shared" si="30"/>
        <v>OK</v>
      </c>
      <c r="U49" s="402"/>
      <c r="W49" s="644"/>
      <c r="X49" s="425"/>
      <c r="Y49" s="426"/>
      <c r="Z49" s="427"/>
      <c r="AA49" s="428"/>
      <c r="AB49" s="425"/>
      <c r="AC49" s="426"/>
      <c r="AD49" s="427"/>
      <c r="AE49" s="428"/>
      <c r="AF49" s="425"/>
      <c r="AG49" s="426"/>
      <c r="AH49" s="427"/>
      <c r="AI49" s="428"/>
      <c r="AJ49" s="597"/>
      <c r="AK49" s="598"/>
      <c r="AL49" s="599"/>
      <c r="AM49" s="597"/>
      <c r="AN49" s="221"/>
      <c r="AO49" s="574" t="str">
        <f t="shared" si="72"/>
        <v>OK</v>
      </c>
      <c r="AQ49" s="443"/>
      <c r="AR49" s="445"/>
      <c r="AS49" s="446"/>
      <c r="AT49" s="427"/>
      <c r="AU49" s="428"/>
      <c r="AV49" s="445"/>
      <c r="AW49" s="446"/>
      <c r="AX49" s="427"/>
      <c r="AY49" s="428"/>
      <c r="AZ49" s="445"/>
      <c r="BA49" s="446"/>
      <c r="BB49" s="427"/>
      <c r="BC49" s="428"/>
      <c r="BD49" s="597"/>
      <c r="BE49" s="598"/>
      <c r="BF49" s="599"/>
      <c r="BG49" s="597"/>
      <c r="BH49" s="221"/>
      <c r="BI49" s="574" t="str">
        <f t="shared" si="73"/>
        <v>OK</v>
      </c>
      <c r="BK49" s="263">
        <v>1</v>
      </c>
      <c r="BL49" s="208">
        <v>2</v>
      </c>
      <c r="BM49" s="446"/>
      <c r="BN49" s="489" t="s">
        <v>849</v>
      </c>
      <c r="BO49" s="428"/>
      <c r="BP49" s="208"/>
      <c r="BQ49" s="446"/>
      <c r="BR49" s="489" t="s">
        <v>849</v>
      </c>
      <c r="BS49" s="428"/>
      <c r="BT49" s="208"/>
      <c r="BU49" s="446"/>
      <c r="BV49" s="489" t="s">
        <v>849</v>
      </c>
      <c r="BW49" s="428"/>
      <c r="BX49" s="591">
        <f t="shared" ref="BX49:BX57" si="102">IF(AND(BL49="",BP49="",BT49=""),"-",BL49+BP49+BT49)</f>
        <v>2</v>
      </c>
      <c r="BY49" s="596"/>
      <c r="BZ49" s="593">
        <f t="shared" ref="BZ49:BZ57" si="103">IF(AND(BL49="",BP49="",BT49="",BM49="",BQ49="",BU49=""),"-",SUM(BL49:BU49))</f>
        <v>2</v>
      </c>
      <c r="CA49" s="594">
        <f t="shared" si="9"/>
        <v>5.1020408163265302E-3</v>
      </c>
      <c r="CB49" s="221"/>
      <c r="CC49" s="574" t="str">
        <f t="shared" si="32"/>
        <v>OK</v>
      </c>
      <c r="CE49" s="443"/>
      <c r="CF49" s="429"/>
      <c r="CH49" s="430"/>
      <c r="CI49" s="431"/>
      <c r="CJ49" s="429"/>
      <c r="CL49" s="430"/>
      <c r="CM49" s="431"/>
      <c r="CN49" s="429"/>
      <c r="CP49" s="430"/>
      <c r="CQ49" s="431"/>
      <c r="CR49" s="600"/>
      <c r="CS49" s="601"/>
      <c r="CT49" s="602"/>
      <c r="CU49" s="610"/>
      <c r="CV49" s="221"/>
      <c r="CW49" s="574" t="str">
        <f t="shared" si="10"/>
        <v>OK</v>
      </c>
      <c r="CY49" s="465"/>
      <c r="CZ49" s="529"/>
      <c r="DA49" s="446"/>
      <c r="DB49" s="427"/>
      <c r="DC49" s="530"/>
      <c r="DD49" s="529"/>
      <c r="DE49" s="446"/>
      <c r="DF49" s="427"/>
      <c r="DG49" s="530"/>
      <c r="DH49" s="529"/>
      <c r="DI49" s="446"/>
      <c r="DJ49" s="427"/>
      <c r="DK49" s="530"/>
      <c r="DL49" s="597"/>
      <c r="DM49" s="598"/>
      <c r="DN49" s="599"/>
      <c r="DO49" s="609"/>
      <c r="DP49" s="221"/>
      <c r="DQ49" s="574" t="str">
        <f t="shared" si="11"/>
        <v>OK</v>
      </c>
      <c r="DS49" s="443"/>
      <c r="DT49" s="529"/>
      <c r="DU49" s="530"/>
      <c r="DV49" s="426"/>
      <c r="DW49" s="530"/>
      <c r="DX49" s="426"/>
      <c r="DY49" s="530"/>
      <c r="DZ49" s="426"/>
      <c r="EA49" s="427"/>
      <c r="EB49" s="607"/>
      <c r="EC49" s="608"/>
      <c r="ED49" s="609"/>
      <c r="EE49" s="221"/>
      <c r="EF49" s="574" t="str">
        <f t="shared" si="12"/>
        <v>OK</v>
      </c>
      <c r="EH49" s="82"/>
      <c r="EI49" s="34"/>
      <c r="EJ49" s="11"/>
      <c r="EK49" s="61"/>
      <c r="EN49" s="97">
        <f t="shared" si="98"/>
        <v>0</v>
      </c>
      <c r="EO49" s="91">
        <f t="shared" si="99"/>
        <v>0</v>
      </c>
      <c r="EP49" s="92"/>
      <c r="EQ49" s="85"/>
      <c r="ER49" s="89" t="str">
        <f t="shared" si="74"/>
        <v>-</v>
      </c>
      <c r="ES49" s="84"/>
      <c r="ET49" s="85"/>
      <c r="EU49" s="89" t="str">
        <f t="shared" si="75"/>
        <v>-</v>
      </c>
      <c r="EV49" s="90" t="str">
        <f t="shared" si="76"/>
        <v>-</v>
      </c>
      <c r="EY49" s="97" t="e">
        <f>#REF!</f>
        <v>#REF!</v>
      </c>
      <c r="EZ49" s="91" t="e">
        <f>#REF!</f>
        <v>#REF!</v>
      </c>
      <c r="FA49" s="92"/>
      <c r="FB49" s="85"/>
      <c r="FC49" s="89" t="e">
        <f t="shared" si="77"/>
        <v>#REF!</v>
      </c>
      <c r="FD49" s="84"/>
      <c r="FE49" s="85"/>
      <c r="FF49" s="89" t="e">
        <f t="shared" si="78"/>
        <v>#REF!</v>
      </c>
      <c r="FG49" s="90" t="e">
        <f t="shared" si="79"/>
        <v>#REF!</v>
      </c>
      <c r="FJ49" s="97" t="e">
        <f>#REF!</f>
        <v>#REF!</v>
      </c>
      <c r="FK49" s="91" t="e">
        <f>#REF!</f>
        <v>#REF!</v>
      </c>
      <c r="FL49" s="92"/>
      <c r="FM49" s="85"/>
      <c r="FN49" s="89" t="e">
        <f t="shared" si="80"/>
        <v>#REF!</v>
      </c>
      <c r="FO49" s="84"/>
      <c r="FP49" s="85"/>
      <c r="FQ49" s="89" t="e">
        <f t="shared" si="81"/>
        <v>#REF!</v>
      </c>
      <c r="FR49" s="90" t="e">
        <f t="shared" si="82"/>
        <v>#REF!</v>
      </c>
      <c r="FU49" s="97" t="e">
        <f>#REF!</f>
        <v>#REF!</v>
      </c>
      <c r="FV49" s="92"/>
      <c r="FW49" s="85"/>
      <c r="FX49" s="89" t="e">
        <f t="shared" si="83"/>
        <v>#REF!</v>
      </c>
      <c r="GA49" s="97" t="e">
        <f>#REF!</f>
        <v>#REF!</v>
      </c>
      <c r="GB49" s="91" t="e">
        <f>#REF!</f>
        <v>#REF!</v>
      </c>
      <c r="GC49" s="92"/>
      <c r="GD49" s="85"/>
      <c r="GE49" s="89" t="e">
        <f t="shared" si="84"/>
        <v>#REF!</v>
      </c>
      <c r="GF49" s="84"/>
      <c r="GG49" s="85"/>
      <c r="GH49" s="89" t="e">
        <f t="shared" si="85"/>
        <v>#REF!</v>
      </c>
      <c r="GI49" s="90" t="e">
        <f t="shared" si="86"/>
        <v>#REF!</v>
      </c>
      <c r="GK49" s="20" t="str">
        <f t="shared" si="100"/>
        <v/>
      </c>
      <c r="GL49" s="21"/>
      <c r="GN49" s="826" t="str">
        <f t="shared" ca="1" si="33"/>
        <v/>
      </c>
      <c r="GO49" s="827"/>
    </row>
    <row r="50" spans="1:197" ht="12" customHeight="1" outlineLevel="2" x14ac:dyDescent="0.2">
      <c r="A50" s="187">
        <f t="shared" ca="1" si="101"/>
        <v>41</v>
      </c>
      <c r="B50" s="747" t="str">
        <f t="shared" ca="1" si="29"/>
        <v/>
      </c>
      <c r="C50" s="748"/>
      <c r="D50" s="749"/>
      <c r="E50" s="103"/>
      <c r="F50" s="855"/>
      <c r="G50" s="105" t="s">
        <v>1013</v>
      </c>
      <c r="H50" s="128" t="s">
        <v>53</v>
      </c>
      <c r="I50" s="105"/>
      <c r="J50" s="121" t="s">
        <v>24</v>
      </c>
      <c r="K50" s="123" t="s">
        <v>53</v>
      </c>
      <c r="L50" s="367" t="s">
        <v>50</v>
      </c>
      <c r="M50" s="589">
        <f t="shared" si="5"/>
        <v>1</v>
      </c>
      <c r="N50" s="773" t="str">
        <f t="shared" si="35"/>
        <v>-</v>
      </c>
      <c r="O50" s="774" t="str">
        <f t="shared" si="36"/>
        <v>-</v>
      </c>
      <c r="P50" s="774">
        <f t="shared" si="37"/>
        <v>1</v>
      </c>
      <c r="Q50" s="774" t="str">
        <f t="shared" si="38"/>
        <v>-</v>
      </c>
      <c r="R50" s="774" t="str">
        <f t="shared" si="39"/>
        <v>-</v>
      </c>
      <c r="S50" s="280" t="str">
        <f t="shared" si="40"/>
        <v>-</v>
      </c>
      <c r="T50" s="290" t="str">
        <f t="shared" si="30"/>
        <v>OK</v>
      </c>
      <c r="U50" s="402"/>
      <c r="W50" s="644"/>
      <c r="X50" s="429"/>
      <c r="Z50" s="430"/>
      <c r="AA50" s="431"/>
      <c r="AB50" s="429"/>
      <c r="AD50" s="430"/>
      <c r="AE50" s="431"/>
      <c r="AF50" s="429"/>
      <c r="AH50" s="430"/>
      <c r="AI50" s="431"/>
      <c r="AJ50" s="600"/>
      <c r="AK50" s="601"/>
      <c r="AL50" s="602"/>
      <c r="AM50" s="600"/>
      <c r="AN50" s="221"/>
      <c r="AO50" s="574" t="str">
        <f t="shared" si="72"/>
        <v>OK</v>
      </c>
      <c r="AQ50" s="443"/>
      <c r="AR50" s="447"/>
      <c r="AS50" s="19"/>
      <c r="AT50" s="430"/>
      <c r="AU50" s="431"/>
      <c r="AV50" s="447"/>
      <c r="AW50" s="19"/>
      <c r="AX50" s="430"/>
      <c r="AY50" s="431"/>
      <c r="AZ50" s="447"/>
      <c r="BA50" s="19"/>
      <c r="BB50" s="430"/>
      <c r="BC50" s="431"/>
      <c r="BD50" s="600"/>
      <c r="BE50" s="601"/>
      <c r="BF50" s="602"/>
      <c r="BG50" s="600"/>
      <c r="BH50" s="221"/>
      <c r="BI50" s="574" t="str">
        <f t="shared" si="73"/>
        <v>OK</v>
      </c>
      <c r="BK50" s="263">
        <v>1</v>
      </c>
      <c r="BL50" s="208">
        <v>4</v>
      </c>
      <c r="BM50" s="19"/>
      <c r="BN50" s="489" t="s">
        <v>849</v>
      </c>
      <c r="BO50" s="431"/>
      <c r="BP50" s="208">
        <v>2</v>
      </c>
      <c r="BQ50" s="19"/>
      <c r="BR50" s="489" t="s">
        <v>849</v>
      </c>
      <c r="BS50" s="431"/>
      <c r="BT50" s="208">
        <v>1</v>
      </c>
      <c r="BU50" s="19"/>
      <c r="BV50" s="489" t="s">
        <v>849</v>
      </c>
      <c r="BW50" s="431"/>
      <c r="BX50" s="591">
        <f t="shared" si="102"/>
        <v>7</v>
      </c>
      <c r="BY50" s="596"/>
      <c r="BZ50" s="593">
        <f t="shared" si="103"/>
        <v>7</v>
      </c>
      <c r="CA50" s="594">
        <f t="shared" si="9"/>
        <v>1.7857142857142856E-2</v>
      </c>
      <c r="CB50" s="221"/>
      <c r="CC50" s="574" t="str">
        <f t="shared" si="32"/>
        <v>OK</v>
      </c>
      <c r="CE50" s="443"/>
      <c r="CF50" s="429"/>
      <c r="CH50" s="430"/>
      <c r="CI50" s="431"/>
      <c r="CJ50" s="429"/>
      <c r="CL50" s="430"/>
      <c r="CM50" s="431"/>
      <c r="CN50" s="429"/>
      <c r="CP50" s="430"/>
      <c r="CQ50" s="431"/>
      <c r="CR50" s="600"/>
      <c r="CS50" s="601"/>
      <c r="CT50" s="602"/>
      <c r="CU50" s="610"/>
      <c r="CV50" s="221"/>
      <c r="CW50" s="574" t="str">
        <f t="shared" si="10"/>
        <v>OK</v>
      </c>
      <c r="CY50" s="465"/>
      <c r="CZ50" s="429"/>
      <c r="DA50" s="19"/>
      <c r="DB50" s="430"/>
      <c r="DC50" s="431"/>
      <c r="DD50" s="429"/>
      <c r="DE50" s="19"/>
      <c r="DF50" s="430"/>
      <c r="DG50" s="431"/>
      <c r="DH50" s="429"/>
      <c r="DI50" s="19"/>
      <c r="DJ50" s="430"/>
      <c r="DK50" s="431"/>
      <c r="DL50" s="600"/>
      <c r="DM50" s="601"/>
      <c r="DN50" s="602"/>
      <c r="DO50" s="610"/>
      <c r="DP50" s="221"/>
      <c r="DQ50" s="574" t="str">
        <f t="shared" si="11"/>
        <v>OK</v>
      </c>
      <c r="DS50" s="443"/>
      <c r="DT50" s="429"/>
      <c r="DU50" s="431"/>
      <c r="DW50" s="431"/>
      <c r="DY50" s="431"/>
      <c r="EA50" s="430"/>
      <c r="EB50" s="600"/>
      <c r="EC50" s="602"/>
      <c r="ED50" s="610"/>
      <c r="EE50" s="221"/>
      <c r="EF50" s="574" t="str">
        <f t="shared" si="12"/>
        <v>OK</v>
      </c>
      <c r="EH50" s="82"/>
      <c r="EI50" s="34"/>
      <c r="EJ50" s="11"/>
      <c r="EK50" s="61"/>
      <c r="EN50" s="97">
        <f t="shared" si="98"/>
        <v>0</v>
      </c>
      <c r="EO50" s="91">
        <f t="shared" si="99"/>
        <v>0</v>
      </c>
      <c r="EP50" s="92"/>
      <c r="EQ50" s="85"/>
      <c r="ER50" s="89" t="str">
        <f t="shared" si="74"/>
        <v>-</v>
      </c>
      <c r="ES50" s="84"/>
      <c r="ET50" s="85"/>
      <c r="EU50" s="89" t="str">
        <f t="shared" si="75"/>
        <v>-</v>
      </c>
      <c r="EV50" s="90" t="str">
        <f t="shared" si="76"/>
        <v>-</v>
      </c>
      <c r="EY50" s="97" t="e">
        <f>#REF!</f>
        <v>#REF!</v>
      </c>
      <c r="EZ50" s="91" t="e">
        <f>#REF!</f>
        <v>#REF!</v>
      </c>
      <c r="FA50" s="92"/>
      <c r="FB50" s="85"/>
      <c r="FC50" s="89" t="e">
        <f t="shared" si="77"/>
        <v>#REF!</v>
      </c>
      <c r="FD50" s="84"/>
      <c r="FE50" s="85"/>
      <c r="FF50" s="89" t="e">
        <f t="shared" si="78"/>
        <v>#REF!</v>
      </c>
      <c r="FG50" s="90" t="e">
        <f t="shared" si="79"/>
        <v>#REF!</v>
      </c>
      <c r="FJ50" s="97" t="e">
        <f>#REF!</f>
        <v>#REF!</v>
      </c>
      <c r="FK50" s="91" t="e">
        <f>#REF!</f>
        <v>#REF!</v>
      </c>
      <c r="FL50" s="92"/>
      <c r="FM50" s="85"/>
      <c r="FN50" s="89" t="e">
        <f t="shared" si="80"/>
        <v>#REF!</v>
      </c>
      <c r="FO50" s="84"/>
      <c r="FP50" s="85"/>
      <c r="FQ50" s="89" t="e">
        <f t="shared" si="81"/>
        <v>#REF!</v>
      </c>
      <c r="FR50" s="90" t="e">
        <f t="shared" si="82"/>
        <v>#REF!</v>
      </c>
      <c r="FU50" s="97" t="e">
        <f>#REF!</f>
        <v>#REF!</v>
      </c>
      <c r="FV50" s="92"/>
      <c r="FW50" s="85"/>
      <c r="FX50" s="89" t="e">
        <f t="shared" si="83"/>
        <v>#REF!</v>
      </c>
      <c r="GA50" s="97" t="e">
        <f>#REF!</f>
        <v>#REF!</v>
      </c>
      <c r="GB50" s="91" t="e">
        <f>#REF!</f>
        <v>#REF!</v>
      </c>
      <c r="GC50" s="92"/>
      <c r="GD50" s="85"/>
      <c r="GE50" s="89" t="e">
        <f t="shared" si="84"/>
        <v>#REF!</v>
      </c>
      <c r="GF50" s="84"/>
      <c r="GG50" s="85"/>
      <c r="GH50" s="89" t="e">
        <f t="shared" si="85"/>
        <v>#REF!</v>
      </c>
      <c r="GI50" s="90" t="e">
        <f t="shared" si="86"/>
        <v>#REF!</v>
      </c>
      <c r="GK50" s="20" t="str">
        <f t="shared" si="100"/>
        <v/>
      </c>
      <c r="GL50" s="21"/>
      <c r="GN50" s="826" t="str">
        <f t="shared" ca="1" si="33"/>
        <v/>
      </c>
      <c r="GO50" s="827"/>
    </row>
    <row r="51" spans="1:197" ht="12" customHeight="1" outlineLevel="2" x14ac:dyDescent="0.2">
      <c r="A51" s="187">
        <f t="shared" ca="1" si="101"/>
        <v>42</v>
      </c>
      <c r="B51" s="747" t="str">
        <f t="shared" ca="1" si="29"/>
        <v/>
      </c>
      <c r="C51" s="748"/>
      <c r="D51" s="749"/>
      <c r="E51" s="103"/>
      <c r="F51" s="855"/>
      <c r="G51" s="105" t="s">
        <v>1014</v>
      </c>
      <c r="H51" s="128" t="s">
        <v>53</v>
      </c>
      <c r="I51" s="105"/>
      <c r="J51" s="121" t="s">
        <v>24</v>
      </c>
      <c r="K51" s="123" t="s">
        <v>53</v>
      </c>
      <c r="L51" s="367" t="s">
        <v>50</v>
      </c>
      <c r="M51" s="589">
        <f t="shared" si="5"/>
        <v>1</v>
      </c>
      <c r="N51" s="773" t="str">
        <f t="shared" si="35"/>
        <v>-</v>
      </c>
      <c r="O51" s="774" t="str">
        <f t="shared" si="36"/>
        <v>-</v>
      </c>
      <c r="P51" s="774">
        <f t="shared" si="37"/>
        <v>1</v>
      </c>
      <c r="Q51" s="774" t="str">
        <f t="shared" si="38"/>
        <v>-</v>
      </c>
      <c r="R51" s="774" t="str">
        <f t="shared" si="39"/>
        <v>-</v>
      </c>
      <c r="S51" s="280" t="str">
        <f t="shared" si="40"/>
        <v>-</v>
      </c>
      <c r="T51" s="290" t="str">
        <f t="shared" si="30"/>
        <v>OK</v>
      </c>
      <c r="U51" s="402"/>
      <c r="W51" s="644"/>
      <c r="X51" s="429"/>
      <c r="Z51" s="430"/>
      <c r="AA51" s="431"/>
      <c r="AB51" s="429"/>
      <c r="AD51" s="430"/>
      <c r="AE51" s="431"/>
      <c r="AF51" s="429"/>
      <c r="AH51" s="430"/>
      <c r="AI51" s="431"/>
      <c r="AJ51" s="600"/>
      <c r="AK51" s="601"/>
      <c r="AL51" s="602"/>
      <c r="AM51" s="600"/>
      <c r="AN51" s="221"/>
      <c r="AO51" s="574" t="str">
        <f t="shared" si="72"/>
        <v>OK</v>
      </c>
      <c r="AQ51" s="443"/>
      <c r="AR51" s="447"/>
      <c r="AS51" s="19"/>
      <c r="AT51" s="430"/>
      <c r="AU51" s="431"/>
      <c r="AV51" s="447"/>
      <c r="AW51" s="19"/>
      <c r="AX51" s="430"/>
      <c r="AY51" s="431"/>
      <c r="AZ51" s="447"/>
      <c r="BA51" s="19"/>
      <c r="BB51" s="430"/>
      <c r="BC51" s="431"/>
      <c r="BD51" s="600"/>
      <c r="BE51" s="601"/>
      <c r="BF51" s="602"/>
      <c r="BG51" s="600"/>
      <c r="BH51" s="221"/>
      <c r="BI51" s="574" t="str">
        <f t="shared" si="73"/>
        <v>OK</v>
      </c>
      <c r="BK51" s="263">
        <v>1</v>
      </c>
      <c r="BL51" s="208">
        <v>1</v>
      </c>
      <c r="BM51" s="19"/>
      <c r="BN51" s="489" t="s">
        <v>849</v>
      </c>
      <c r="BO51" s="431"/>
      <c r="BP51" s="208"/>
      <c r="BQ51" s="19"/>
      <c r="BR51" s="489" t="s">
        <v>849</v>
      </c>
      <c r="BS51" s="431"/>
      <c r="BT51" s="208"/>
      <c r="BU51" s="19"/>
      <c r="BV51" s="489" t="s">
        <v>849</v>
      </c>
      <c r="BW51" s="431"/>
      <c r="BX51" s="591">
        <f t="shared" si="102"/>
        <v>1</v>
      </c>
      <c r="BY51" s="596"/>
      <c r="BZ51" s="593">
        <f t="shared" si="103"/>
        <v>1</v>
      </c>
      <c r="CA51" s="594">
        <f t="shared" si="9"/>
        <v>2.5510204081632651E-3</v>
      </c>
      <c r="CB51" s="221"/>
      <c r="CC51" s="574" t="str">
        <f t="shared" si="32"/>
        <v>OK</v>
      </c>
      <c r="CE51" s="443"/>
      <c r="CF51" s="429"/>
      <c r="CH51" s="430"/>
      <c r="CI51" s="431"/>
      <c r="CJ51" s="429"/>
      <c r="CL51" s="430"/>
      <c r="CM51" s="431"/>
      <c r="CN51" s="429"/>
      <c r="CP51" s="430"/>
      <c r="CQ51" s="431"/>
      <c r="CR51" s="600"/>
      <c r="CS51" s="601"/>
      <c r="CT51" s="602"/>
      <c r="CU51" s="610"/>
      <c r="CV51" s="221"/>
      <c r="CW51" s="574" t="str">
        <f t="shared" si="10"/>
        <v>OK</v>
      </c>
      <c r="CY51" s="465"/>
      <c r="CZ51" s="429"/>
      <c r="DA51" s="19"/>
      <c r="DB51" s="430"/>
      <c r="DC51" s="431"/>
      <c r="DD51" s="429"/>
      <c r="DE51" s="19"/>
      <c r="DF51" s="430"/>
      <c r="DG51" s="431"/>
      <c r="DH51" s="429"/>
      <c r="DI51" s="19"/>
      <c r="DJ51" s="430"/>
      <c r="DK51" s="431"/>
      <c r="DL51" s="600"/>
      <c r="DM51" s="601"/>
      <c r="DN51" s="602"/>
      <c r="DO51" s="610"/>
      <c r="DP51" s="221"/>
      <c r="DQ51" s="574" t="str">
        <f t="shared" si="11"/>
        <v>OK</v>
      </c>
      <c r="DS51" s="443"/>
      <c r="DT51" s="429"/>
      <c r="DU51" s="431"/>
      <c r="DW51" s="431"/>
      <c r="DY51" s="431"/>
      <c r="EA51" s="430"/>
      <c r="EB51" s="600"/>
      <c r="EC51" s="602"/>
      <c r="ED51" s="610"/>
      <c r="EE51" s="221"/>
      <c r="EF51" s="574" t="str">
        <f t="shared" si="12"/>
        <v>OK</v>
      </c>
      <c r="EH51" s="82"/>
      <c r="EI51" s="34"/>
      <c r="EJ51" s="11"/>
      <c r="EK51" s="61"/>
      <c r="EN51" s="97">
        <f t="shared" si="98"/>
        <v>0</v>
      </c>
      <c r="EO51" s="91">
        <f t="shared" si="99"/>
        <v>0</v>
      </c>
      <c r="EP51" s="92"/>
      <c r="EQ51" s="85"/>
      <c r="ER51" s="89" t="str">
        <f t="shared" si="74"/>
        <v>-</v>
      </c>
      <c r="ES51" s="84"/>
      <c r="ET51" s="85"/>
      <c r="EU51" s="89" t="str">
        <f t="shared" si="75"/>
        <v>-</v>
      </c>
      <c r="EV51" s="90" t="str">
        <f t="shared" si="76"/>
        <v>-</v>
      </c>
      <c r="EY51" s="97" t="e">
        <f>#REF!</f>
        <v>#REF!</v>
      </c>
      <c r="EZ51" s="91" t="e">
        <f>#REF!</f>
        <v>#REF!</v>
      </c>
      <c r="FA51" s="92"/>
      <c r="FB51" s="85"/>
      <c r="FC51" s="89" t="e">
        <f t="shared" si="77"/>
        <v>#REF!</v>
      </c>
      <c r="FD51" s="84"/>
      <c r="FE51" s="85"/>
      <c r="FF51" s="89" t="e">
        <f t="shared" si="78"/>
        <v>#REF!</v>
      </c>
      <c r="FG51" s="90" t="e">
        <f t="shared" si="79"/>
        <v>#REF!</v>
      </c>
      <c r="FJ51" s="97" t="e">
        <f>#REF!</f>
        <v>#REF!</v>
      </c>
      <c r="FK51" s="91" t="e">
        <f>#REF!</f>
        <v>#REF!</v>
      </c>
      <c r="FL51" s="92"/>
      <c r="FM51" s="85"/>
      <c r="FN51" s="89" t="e">
        <f t="shared" si="80"/>
        <v>#REF!</v>
      </c>
      <c r="FO51" s="84"/>
      <c r="FP51" s="85"/>
      <c r="FQ51" s="89" t="e">
        <f t="shared" si="81"/>
        <v>#REF!</v>
      </c>
      <c r="FR51" s="90" t="e">
        <f t="shared" si="82"/>
        <v>#REF!</v>
      </c>
      <c r="FU51" s="97" t="e">
        <f>#REF!</f>
        <v>#REF!</v>
      </c>
      <c r="FV51" s="92"/>
      <c r="FW51" s="85"/>
      <c r="FX51" s="89" t="e">
        <f t="shared" si="83"/>
        <v>#REF!</v>
      </c>
      <c r="GA51" s="97" t="e">
        <f>#REF!</f>
        <v>#REF!</v>
      </c>
      <c r="GB51" s="91" t="e">
        <f>#REF!</f>
        <v>#REF!</v>
      </c>
      <c r="GC51" s="92"/>
      <c r="GD51" s="85"/>
      <c r="GE51" s="89" t="e">
        <f t="shared" si="84"/>
        <v>#REF!</v>
      </c>
      <c r="GF51" s="84"/>
      <c r="GG51" s="85"/>
      <c r="GH51" s="89" t="e">
        <f t="shared" si="85"/>
        <v>#REF!</v>
      </c>
      <c r="GI51" s="90" t="e">
        <f t="shared" si="86"/>
        <v>#REF!</v>
      </c>
      <c r="GK51" s="20" t="str">
        <f t="shared" si="100"/>
        <v/>
      </c>
      <c r="GL51" s="21"/>
      <c r="GN51" s="826" t="str">
        <f t="shared" ca="1" si="33"/>
        <v/>
      </c>
      <c r="GO51" s="827"/>
    </row>
    <row r="52" spans="1:197" ht="12" customHeight="1" outlineLevel="2" x14ac:dyDescent="0.2">
      <c r="A52" s="187">
        <f t="shared" ca="1" si="101"/>
        <v>43</v>
      </c>
      <c r="B52" s="747" t="str">
        <f t="shared" ca="1" si="29"/>
        <v/>
      </c>
      <c r="C52" s="748"/>
      <c r="D52" s="749"/>
      <c r="E52" s="103"/>
      <c r="F52" s="855"/>
      <c r="G52" s="105" t="s">
        <v>1015</v>
      </c>
      <c r="H52" s="128" t="s">
        <v>53</v>
      </c>
      <c r="I52" s="105"/>
      <c r="J52" s="121" t="s">
        <v>24</v>
      </c>
      <c r="K52" s="123" t="s">
        <v>53</v>
      </c>
      <c r="L52" s="367" t="s">
        <v>50</v>
      </c>
      <c r="M52" s="589">
        <f t="shared" si="5"/>
        <v>1</v>
      </c>
      <c r="N52" s="773" t="str">
        <f t="shared" si="35"/>
        <v>-</v>
      </c>
      <c r="O52" s="774" t="str">
        <f t="shared" si="36"/>
        <v>-</v>
      </c>
      <c r="P52" s="774">
        <f t="shared" si="37"/>
        <v>1</v>
      </c>
      <c r="Q52" s="774" t="str">
        <f t="shared" si="38"/>
        <v>-</v>
      </c>
      <c r="R52" s="774" t="str">
        <f t="shared" si="39"/>
        <v>-</v>
      </c>
      <c r="S52" s="280" t="str">
        <f t="shared" si="40"/>
        <v>-</v>
      </c>
      <c r="T52" s="290" t="str">
        <f t="shared" si="30"/>
        <v>OK</v>
      </c>
      <c r="U52" s="402"/>
      <c r="W52" s="644"/>
      <c r="X52" s="429"/>
      <c r="Z52" s="430"/>
      <c r="AA52" s="431"/>
      <c r="AB52" s="429"/>
      <c r="AD52" s="430"/>
      <c r="AE52" s="431"/>
      <c r="AF52" s="429"/>
      <c r="AH52" s="430"/>
      <c r="AI52" s="431"/>
      <c r="AJ52" s="600"/>
      <c r="AK52" s="601"/>
      <c r="AL52" s="602"/>
      <c r="AM52" s="600"/>
      <c r="AN52" s="221"/>
      <c r="AO52" s="574" t="str">
        <f t="shared" si="72"/>
        <v>OK</v>
      </c>
      <c r="AQ52" s="443"/>
      <c r="AR52" s="447"/>
      <c r="AS52" s="19"/>
      <c r="AT52" s="430"/>
      <c r="AU52" s="431"/>
      <c r="AV52" s="447"/>
      <c r="AW52" s="19"/>
      <c r="AX52" s="430"/>
      <c r="AY52" s="431"/>
      <c r="AZ52" s="447"/>
      <c r="BA52" s="19"/>
      <c r="BB52" s="430"/>
      <c r="BC52" s="431"/>
      <c r="BD52" s="600"/>
      <c r="BE52" s="601"/>
      <c r="BF52" s="602"/>
      <c r="BG52" s="600"/>
      <c r="BH52" s="221"/>
      <c r="BI52" s="574" t="str">
        <f t="shared" si="73"/>
        <v>OK</v>
      </c>
      <c r="BK52" s="263">
        <v>1</v>
      </c>
      <c r="BL52" s="208">
        <v>1</v>
      </c>
      <c r="BM52" s="19"/>
      <c r="BN52" s="489" t="s">
        <v>849</v>
      </c>
      <c r="BO52" s="431"/>
      <c r="BP52" s="208"/>
      <c r="BQ52" s="19"/>
      <c r="BR52" s="489" t="s">
        <v>849</v>
      </c>
      <c r="BS52" s="431"/>
      <c r="BT52" s="208"/>
      <c r="BU52" s="19"/>
      <c r="BV52" s="489" t="s">
        <v>849</v>
      </c>
      <c r="BW52" s="431"/>
      <c r="BX52" s="591">
        <f t="shared" si="102"/>
        <v>1</v>
      </c>
      <c r="BY52" s="596"/>
      <c r="BZ52" s="593">
        <f t="shared" si="103"/>
        <v>1</v>
      </c>
      <c r="CA52" s="594">
        <f t="shared" si="9"/>
        <v>2.5510204081632651E-3</v>
      </c>
      <c r="CB52" s="221"/>
      <c r="CC52" s="574" t="str">
        <f t="shared" si="32"/>
        <v>OK</v>
      </c>
      <c r="CE52" s="443"/>
      <c r="CF52" s="429"/>
      <c r="CH52" s="430"/>
      <c r="CI52" s="431"/>
      <c r="CJ52" s="429"/>
      <c r="CL52" s="430"/>
      <c r="CM52" s="431"/>
      <c r="CN52" s="429"/>
      <c r="CP52" s="430"/>
      <c r="CQ52" s="431"/>
      <c r="CR52" s="600"/>
      <c r="CS52" s="601"/>
      <c r="CT52" s="602"/>
      <c r="CU52" s="610"/>
      <c r="CV52" s="221"/>
      <c r="CW52" s="574" t="str">
        <f t="shared" si="10"/>
        <v>OK</v>
      </c>
      <c r="CY52" s="465"/>
      <c r="CZ52" s="429"/>
      <c r="DA52" s="19"/>
      <c r="DB52" s="430"/>
      <c r="DC52" s="431"/>
      <c r="DD52" s="429"/>
      <c r="DE52" s="19"/>
      <c r="DF52" s="430"/>
      <c r="DG52" s="431"/>
      <c r="DH52" s="429"/>
      <c r="DI52" s="19"/>
      <c r="DJ52" s="430"/>
      <c r="DK52" s="431"/>
      <c r="DL52" s="600"/>
      <c r="DM52" s="601"/>
      <c r="DN52" s="602"/>
      <c r="DO52" s="610"/>
      <c r="DP52" s="221"/>
      <c r="DQ52" s="574" t="str">
        <f t="shared" si="11"/>
        <v>OK</v>
      </c>
      <c r="DS52" s="443"/>
      <c r="DT52" s="429"/>
      <c r="DU52" s="431"/>
      <c r="DW52" s="431"/>
      <c r="DY52" s="431"/>
      <c r="EA52" s="430"/>
      <c r="EB52" s="600"/>
      <c r="EC52" s="602"/>
      <c r="ED52" s="610"/>
      <c r="EE52" s="221"/>
      <c r="EF52" s="574" t="str">
        <f t="shared" si="12"/>
        <v>OK</v>
      </c>
      <c r="EH52" s="82"/>
      <c r="EI52" s="34"/>
      <c r="EJ52" s="11"/>
      <c r="EK52" s="61"/>
      <c r="EN52" s="97">
        <f t="shared" si="98"/>
        <v>0</v>
      </c>
      <c r="EO52" s="91">
        <f t="shared" si="99"/>
        <v>0</v>
      </c>
      <c r="EP52" s="92"/>
      <c r="EQ52" s="85"/>
      <c r="ER52" s="89" t="str">
        <f t="shared" si="74"/>
        <v>-</v>
      </c>
      <c r="ES52" s="84"/>
      <c r="ET52" s="85"/>
      <c r="EU52" s="89" t="str">
        <f t="shared" si="75"/>
        <v>-</v>
      </c>
      <c r="EV52" s="90" t="str">
        <f t="shared" si="76"/>
        <v>-</v>
      </c>
      <c r="EY52" s="97" t="e">
        <f>#REF!</f>
        <v>#REF!</v>
      </c>
      <c r="EZ52" s="91" t="e">
        <f>#REF!</f>
        <v>#REF!</v>
      </c>
      <c r="FA52" s="92"/>
      <c r="FB52" s="85"/>
      <c r="FC52" s="89" t="e">
        <f t="shared" si="77"/>
        <v>#REF!</v>
      </c>
      <c r="FD52" s="84"/>
      <c r="FE52" s="85"/>
      <c r="FF52" s="89" t="e">
        <f t="shared" si="78"/>
        <v>#REF!</v>
      </c>
      <c r="FG52" s="90" t="e">
        <f t="shared" si="79"/>
        <v>#REF!</v>
      </c>
      <c r="FJ52" s="97" t="e">
        <f>#REF!</f>
        <v>#REF!</v>
      </c>
      <c r="FK52" s="91" t="e">
        <f>#REF!</f>
        <v>#REF!</v>
      </c>
      <c r="FL52" s="92"/>
      <c r="FM52" s="85"/>
      <c r="FN52" s="89" t="e">
        <f t="shared" si="80"/>
        <v>#REF!</v>
      </c>
      <c r="FO52" s="84"/>
      <c r="FP52" s="85"/>
      <c r="FQ52" s="89" t="e">
        <f t="shared" si="81"/>
        <v>#REF!</v>
      </c>
      <c r="FR52" s="90" t="e">
        <f t="shared" si="82"/>
        <v>#REF!</v>
      </c>
      <c r="FU52" s="97" t="e">
        <f>#REF!</f>
        <v>#REF!</v>
      </c>
      <c r="FV52" s="92"/>
      <c r="FW52" s="85"/>
      <c r="FX52" s="89" t="e">
        <f t="shared" si="83"/>
        <v>#REF!</v>
      </c>
      <c r="GA52" s="97" t="e">
        <f>#REF!</f>
        <v>#REF!</v>
      </c>
      <c r="GB52" s="91" t="e">
        <f>#REF!</f>
        <v>#REF!</v>
      </c>
      <c r="GC52" s="92"/>
      <c r="GD52" s="85"/>
      <c r="GE52" s="89" t="e">
        <f t="shared" si="84"/>
        <v>#REF!</v>
      </c>
      <c r="GF52" s="84"/>
      <c r="GG52" s="85"/>
      <c r="GH52" s="89" t="e">
        <f t="shared" si="85"/>
        <v>#REF!</v>
      </c>
      <c r="GI52" s="90" t="e">
        <f t="shared" si="86"/>
        <v>#REF!</v>
      </c>
      <c r="GK52" s="20" t="str">
        <f t="shared" si="100"/>
        <v/>
      </c>
      <c r="GL52" s="21"/>
      <c r="GN52" s="826" t="str">
        <f t="shared" ca="1" si="33"/>
        <v/>
      </c>
      <c r="GO52" s="827"/>
    </row>
    <row r="53" spans="1:197" ht="12" customHeight="1" outlineLevel="2" x14ac:dyDescent="0.2">
      <c r="A53" s="187">
        <f t="shared" ca="1" si="101"/>
        <v>44</v>
      </c>
      <c r="B53" s="747" t="str">
        <f t="shared" ca="1" si="29"/>
        <v/>
      </c>
      <c r="C53" s="748"/>
      <c r="D53" s="749"/>
      <c r="E53" s="103"/>
      <c r="F53" s="855"/>
      <c r="G53" s="105" t="s">
        <v>83</v>
      </c>
      <c r="H53" s="128" t="s">
        <v>53</v>
      </c>
      <c r="I53" s="105"/>
      <c r="J53" s="121" t="s">
        <v>24</v>
      </c>
      <c r="K53" s="123" t="s">
        <v>53</v>
      </c>
      <c r="L53" s="367" t="s">
        <v>50</v>
      </c>
      <c r="M53" s="589">
        <f t="shared" si="5"/>
        <v>1</v>
      </c>
      <c r="N53" s="773" t="str">
        <f t="shared" si="35"/>
        <v>-</v>
      </c>
      <c r="O53" s="774" t="str">
        <f t="shared" si="36"/>
        <v>-</v>
      </c>
      <c r="P53" s="774">
        <f t="shared" si="37"/>
        <v>1</v>
      </c>
      <c r="Q53" s="774" t="str">
        <f t="shared" si="38"/>
        <v>-</v>
      </c>
      <c r="R53" s="774" t="str">
        <f t="shared" si="39"/>
        <v>-</v>
      </c>
      <c r="S53" s="280" t="str">
        <f t="shared" si="40"/>
        <v>-</v>
      </c>
      <c r="T53" s="290" t="str">
        <f t="shared" si="30"/>
        <v>OK</v>
      </c>
      <c r="U53" s="402"/>
      <c r="W53" s="644"/>
      <c r="X53" s="429"/>
      <c r="Z53" s="430"/>
      <c r="AA53" s="431"/>
      <c r="AB53" s="429"/>
      <c r="AD53" s="430"/>
      <c r="AE53" s="431"/>
      <c r="AF53" s="429"/>
      <c r="AH53" s="430"/>
      <c r="AI53" s="431"/>
      <c r="AJ53" s="600"/>
      <c r="AK53" s="601"/>
      <c r="AL53" s="602"/>
      <c r="AM53" s="600"/>
      <c r="AN53" s="221"/>
      <c r="AO53" s="574" t="str">
        <f t="shared" si="72"/>
        <v>OK</v>
      </c>
      <c r="AQ53" s="443"/>
      <c r="AR53" s="447"/>
      <c r="AS53" s="19"/>
      <c r="AT53" s="430"/>
      <c r="AU53" s="431"/>
      <c r="AV53" s="447"/>
      <c r="AW53" s="19"/>
      <c r="AX53" s="430"/>
      <c r="AY53" s="431"/>
      <c r="AZ53" s="447"/>
      <c r="BA53" s="19"/>
      <c r="BB53" s="430"/>
      <c r="BC53" s="431"/>
      <c r="BD53" s="600"/>
      <c r="BE53" s="601"/>
      <c r="BF53" s="602"/>
      <c r="BG53" s="600"/>
      <c r="BH53" s="221"/>
      <c r="BI53" s="574" t="str">
        <f t="shared" si="73"/>
        <v>OK</v>
      </c>
      <c r="BK53" s="263">
        <v>1</v>
      </c>
      <c r="BL53" s="208">
        <v>1</v>
      </c>
      <c r="BM53" s="19"/>
      <c r="BN53" s="489" t="s">
        <v>849</v>
      </c>
      <c r="BO53" s="431"/>
      <c r="BP53" s="208"/>
      <c r="BQ53" s="19"/>
      <c r="BR53" s="489" t="s">
        <v>849</v>
      </c>
      <c r="BS53" s="431"/>
      <c r="BT53" s="208"/>
      <c r="BU53" s="19"/>
      <c r="BV53" s="489" t="s">
        <v>849</v>
      </c>
      <c r="BW53" s="431"/>
      <c r="BX53" s="591">
        <f t="shared" si="102"/>
        <v>1</v>
      </c>
      <c r="BY53" s="596"/>
      <c r="BZ53" s="593">
        <f t="shared" si="103"/>
        <v>1</v>
      </c>
      <c r="CA53" s="594">
        <f t="shared" si="9"/>
        <v>2.5510204081632651E-3</v>
      </c>
      <c r="CB53" s="221"/>
      <c r="CC53" s="574" t="str">
        <f t="shared" si="32"/>
        <v>OK</v>
      </c>
      <c r="CE53" s="443"/>
      <c r="CF53" s="429"/>
      <c r="CH53" s="430"/>
      <c r="CI53" s="431"/>
      <c r="CJ53" s="429"/>
      <c r="CL53" s="430"/>
      <c r="CM53" s="431"/>
      <c r="CN53" s="429"/>
      <c r="CP53" s="430"/>
      <c r="CQ53" s="431"/>
      <c r="CR53" s="600"/>
      <c r="CS53" s="601"/>
      <c r="CT53" s="602"/>
      <c r="CU53" s="610"/>
      <c r="CV53" s="221"/>
      <c r="CW53" s="574" t="str">
        <f t="shared" si="10"/>
        <v>OK</v>
      </c>
      <c r="CY53" s="465"/>
      <c r="CZ53" s="429"/>
      <c r="DA53" s="19"/>
      <c r="DB53" s="430"/>
      <c r="DC53" s="431"/>
      <c r="DD53" s="429"/>
      <c r="DE53" s="19"/>
      <c r="DF53" s="430"/>
      <c r="DG53" s="431"/>
      <c r="DH53" s="429"/>
      <c r="DI53" s="19"/>
      <c r="DJ53" s="430"/>
      <c r="DK53" s="431"/>
      <c r="DL53" s="600"/>
      <c r="DM53" s="601"/>
      <c r="DN53" s="602"/>
      <c r="DO53" s="610"/>
      <c r="DP53" s="221"/>
      <c r="DQ53" s="574" t="str">
        <f t="shared" si="11"/>
        <v>OK</v>
      </c>
      <c r="DS53" s="443"/>
      <c r="DT53" s="429"/>
      <c r="DU53" s="431"/>
      <c r="DW53" s="431"/>
      <c r="DY53" s="431"/>
      <c r="EA53" s="430"/>
      <c r="EB53" s="600"/>
      <c r="EC53" s="602"/>
      <c r="ED53" s="610"/>
      <c r="EE53" s="221"/>
      <c r="EF53" s="574" t="str">
        <f t="shared" si="12"/>
        <v>OK</v>
      </c>
      <c r="EH53" s="82"/>
      <c r="EI53" s="34"/>
      <c r="EJ53" s="11"/>
      <c r="EK53" s="61"/>
      <c r="EN53" s="97">
        <f t="shared" si="98"/>
        <v>0</v>
      </c>
      <c r="EO53" s="91">
        <f t="shared" si="99"/>
        <v>0</v>
      </c>
      <c r="EP53" s="92"/>
      <c r="EQ53" s="85"/>
      <c r="ER53" s="89" t="str">
        <f t="shared" si="74"/>
        <v>-</v>
      </c>
      <c r="ES53" s="84"/>
      <c r="ET53" s="85"/>
      <c r="EU53" s="89" t="str">
        <f t="shared" si="75"/>
        <v>-</v>
      </c>
      <c r="EV53" s="90" t="str">
        <f t="shared" si="76"/>
        <v>-</v>
      </c>
      <c r="EY53" s="97" t="e">
        <f>#REF!</f>
        <v>#REF!</v>
      </c>
      <c r="EZ53" s="91" t="e">
        <f>#REF!</f>
        <v>#REF!</v>
      </c>
      <c r="FA53" s="92"/>
      <c r="FB53" s="85"/>
      <c r="FC53" s="89" t="e">
        <f t="shared" si="77"/>
        <v>#REF!</v>
      </c>
      <c r="FD53" s="84"/>
      <c r="FE53" s="85"/>
      <c r="FF53" s="89" t="e">
        <f t="shared" si="78"/>
        <v>#REF!</v>
      </c>
      <c r="FG53" s="90" t="e">
        <f t="shared" si="79"/>
        <v>#REF!</v>
      </c>
      <c r="FJ53" s="97" t="e">
        <f>#REF!</f>
        <v>#REF!</v>
      </c>
      <c r="FK53" s="91" t="e">
        <f>#REF!</f>
        <v>#REF!</v>
      </c>
      <c r="FL53" s="92"/>
      <c r="FM53" s="85"/>
      <c r="FN53" s="89" t="e">
        <f t="shared" si="80"/>
        <v>#REF!</v>
      </c>
      <c r="FO53" s="84"/>
      <c r="FP53" s="85"/>
      <c r="FQ53" s="89" t="e">
        <f t="shared" si="81"/>
        <v>#REF!</v>
      </c>
      <c r="FR53" s="90" t="e">
        <f t="shared" si="82"/>
        <v>#REF!</v>
      </c>
      <c r="FU53" s="97" t="e">
        <f>#REF!</f>
        <v>#REF!</v>
      </c>
      <c r="FV53" s="92"/>
      <c r="FW53" s="85"/>
      <c r="FX53" s="89" t="e">
        <f t="shared" si="83"/>
        <v>#REF!</v>
      </c>
      <c r="GA53" s="97" t="e">
        <f>#REF!</f>
        <v>#REF!</v>
      </c>
      <c r="GB53" s="91" t="e">
        <f>#REF!</f>
        <v>#REF!</v>
      </c>
      <c r="GC53" s="92"/>
      <c r="GD53" s="85"/>
      <c r="GE53" s="89" t="e">
        <f t="shared" si="84"/>
        <v>#REF!</v>
      </c>
      <c r="GF53" s="84"/>
      <c r="GG53" s="85"/>
      <c r="GH53" s="89" t="e">
        <f t="shared" si="85"/>
        <v>#REF!</v>
      </c>
      <c r="GI53" s="90" t="e">
        <f t="shared" si="86"/>
        <v>#REF!</v>
      </c>
      <c r="GK53" s="20" t="str">
        <f t="shared" si="100"/>
        <v/>
      </c>
      <c r="GL53" s="21"/>
      <c r="GN53" s="826" t="str">
        <f t="shared" ca="1" si="33"/>
        <v/>
      </c>
      <c r="GO53" s="827"/>
    </row>
    <row r="54" spans="1:197" ht="12" customHeight="1" outlineLevel="2" x14ac:dyDescent="0.2">
      <c r="A54" s="187">
        <f t="shared" ca="1" si="101"/>
        <v>45</v>
      </c>
      <c r="B54" s="747" t="str">
        <f t="shared" ca="1" si="29"/>
        <v/>
      </c>
      <c r="C54" s="748"/>
      <c r="D54" s="749"/>
      <c r="E54" s="103"/>
      <c r="F54" s="855"/>
      <c r="G54" s="105" t="s">
        <v>1016</v>
      </c>
      <c r="H54" s="128" t="s">
        <v>53</v>
      </c>
      <c r="I54" s="105"/>
      <c r="J54" s="121" t="s">
        <v>24</v>
      </c>
      <c r="K54" s="123" t="s">
        <v>53</v>
      </c>
      <c r="L54" s="367" t="s">
        <v>50</v>
      </c>
      <c r="M54" s="589">
        <f t="shared" si="5"/>
        <v>1</v>
      </c>
      <c r="N54" s="773" t="str">
        <f t="shared" si="35"/>
        <v>-</v>
      </c>
      <c r="O54" s="774" t="str">
        <f t="shared" si="36"/>
        <v>-</v>
      </c>
      <c r="P54" s="774">
        <f t="shared" si="37"/>
        <v>1</v>
      </c>
      <c r="Q54" s="774" t="str">
        <f t="shared" si="38"/>
        <v>-</v>
      </c>
      <c r="R54" s="774" t="str">
        <f t="shared" si="39"/>
        <v>-</v>
      </c>
      <c r="S54" s="280" t="str">
        <f t="shared" si="40"/>
        <v>-</v>
      </c>
      <c r="T54" s="290" t="str">
        <f t="shared" si="30"/>
        <v>OK</v>
      </c>
      <c r="U54" s="402"/>
      <c r="W54" s="644"/>
      <c r="X54" s="429"/>
      <c r="Z54" s="430"/>
      <c r="AA54" s="431"/>
      <c r="AB54" s="429"/>
      <c r="AD54" s="430"/>
      <c r="AE54" s="431"/>
      <c r="AF54" s="429"/>
      <c r="AH54" s="430"/>
      <c r="AI54" s="431"/>
      <c r="AJ54" s="600"/>
      <c r="AK54" s="601"/>
      <c r="AL54" s="602"/>
      <c r="AM54" s="600"/>
      <c r="AN54" s="221"/>
      <c r="AO54" s="574" t="str">
        <f t="shared" si="72"/>
        <v>OK</v>
      </c>
      <c r="AQ54" s="443"/>
      <c r="AR54" s="447"/>
      <c r="AS54" s="19"/>
      <c r="AT54" s="430"/>
      <c r="AU54" s="431"/>
      <c r="AV54" s="447"/>
      <c r="AW54" s="19"/>
      <c r="AX54" s="430"/>
      <c r="AY54" s="431"/>
      <c r="AZ54" s="447"/>
      <c r="BA54" s="19"/>
      <c r="BB54" s="430"/>
      <c r="BC54" s="431"/>
      <c r="BD54" s="600"/>
      <c r="BE54" s="601"/>
      <c r="BF54" s="602"/>
      <c r="BG54" s="600"/>
      <c r="BH54" s="221"/>
      <c r="BI54" s="574" t="str">
        <f t="shared" si="73"/>
        <v>OK</v>
      </c>
      <c r="BK54" s="263">
        <v>1</v>
      </c>
      <c r="BL54" s="208">
        <v>1</v>
      </c>
      <c r="BM54" s="19"/>
      <c r="BN54" s="489" t="s">
        <v>849</v>
      </c>
      <c r="BO54" s="431"/>
      <c r="BP54" s="208"/>
      <c r="BQ54" s="19"/>
      <c r="BR54" s="489" t="s">
        <v>849</v>
      </c>
      <c r="BS54" s="431"/>
      <c r="BT54" s="208"/>
      <c r="BU54" s="19"/>
      <c r="BV54" s="489" t="s">
        <v>849</v>
      </c>
      <c r="BW54" s="431"/>
      <c r="BX54" s="591">
        <f t="shared" si="102"/>
        <v>1</v>
      </c>
      <c r="BY54" s="596"/>
      <c r="BZ54" s="593">
        <f t="shared" si="103"/>
        <v>1</v>
      </c>
      <c r="CA54" s="594">
        <f t="shared" si="9"/>
        <v>2.5510204081632651E-3</v>
      </c>
      <c r="CB54" s="221"/>
      <c r="CC54" s="574" t="str">
        <f t="shared" si="32"/>
        <v>OK</v>
      </c>
      <c r="CE54" s="443"/>
      <c r="CF54" s="429"/>
      <c r="CH54" s="430"/>
      <c r="CI54" s="431"/>
      <c r="CJ54" s="429"/>
      <c r="CL54" s="430"/>
      <c r="CM54" s="431"/>
      <c r="CN54" s="429"/>
      <c r="CP54" s="430"/>
      <c r="CQ54" s="431"/>
      <c r="CR54" s="600"/>
      <c r="CS54" s="601"/>
      <c r="CT54" s="602"/>
      <c r="CU54" s="610"/>
      <c r="CV54" s="221"/>
      <c r="CW54" s="574" t="str">
        <f t="shared" si="10"/>
        <v>OK</v>
      </c>
      <c r="CY54" s="465"/>
      <c r="CZ54" s="429"/>
      <c r="DA54" s="19"/>
      <c r="DB54" s="430"/>
      <c r="DC54" s="431"/>
      <c r="DD54" s="429"/>
      <c r="DE54" s="19"/>
      <c r="DF54" s="430"/>
      <c r="DG54" s="431"/>
      <c r="DH54" s="429"/>
      <c r="DI54" s="19"/>
      <c r="DJ54" s="430"/>
      <c r="DK54" s="431"/>
      <c r="DL54" s="600"/>
      <c r="DM54" s="601"/>
      <c r="DN54" s="602"/>
      <c r="DO54" s="610"/>
      <c r="DP54" s="221"/>
      <c r="DQ54" s="574" t="str">
        <f t="shared" si="11"/>
        <v>OK</v>
      </c>
      <c r="DS54" s="443"/>
      <c r="DT54" s="429"/>
      <c r="DU54" s="431"/>
      <c r="DW54" s="431"/>
      <c r="DY54" s="431"/>
      <c r="EA54" s="430"/>
      <c r="EB54" s="600"/>
      <c r="EC54" s="602"/>
      <c r="ED54" s="610"/>
      <c r="EE54" s="221"/>
      <c r="EF54" s="574" t="str">
        <f t="shared" si="12"/>
        <v>OK</v>
      </c>
      <c r="EH54" s="82"/>
      <c r="EI54" s="34"/>
      <c r="EJ54" s="11"/>
      <c r="EK54" s="61"/>
      <c r="EN54" s="97">
        <f t="shared" si="98"/>
        <v>0</v>
      </c>
      <c r="EO54" s="91">
        <f t="shared" si="99"/>
        <v>0</v>
      </c>
      <c r="EP54" s="92"/>
      <c r="EQ54" s="85"/>
      <c r="ER54" s="89" t="str">
        <f t="shared" si="74"/>
        <v>-</v>
      </c>
      <c r="ES54" s="84"/>
      <c r="ET54" s="85"/>
      <c r="EU54" s="89" t="str">
        <f t="shared" si="75"/>
        <v>-</v>
      </c>
      <c r="EV54" s="90" t="str">
        <f t="shared" si="76"/>
        <v>-</v>
      </c>
      <c r="EY54" s="97" t="e">
        <f>#REF!</f>
        <v>#REF!</v>
      </c>
      <c r="EZ54" s="91" t="e">
        <f>#REF!</f>
        <v>#REF!</v>
      </c>
      <c r="FA54" s="92"/>
      <c r="FB54" s="85"/>
      <c r="FC54" s="89" t="e">
        <f t="shared" si="77"/>
        <v>#REF!</v>
      </c>
      <c r="FD54" s="84"/>
      <c r="FE54" s="85"/>
      <c r="FF54" s="89" t="e">
        <f t="shared" si="78"/>
        <v>#REF!</v>
      </c>
      <c r="FG54" s="90" t="e">
        <f t="shared" si="79"/>
        <v>#REF!</v>
      </c>
      <c r="FJ54" s="97" t="e">
        <f>#REF!</f>
        <v>#REF!</v>
      </c>
      <c r="FK54" s="91" t="e">
        <f>#REF!</f>
        <v>#REF!</v>
      </c>
      <c r="FL54" s="92"/>
      <c r="FM54" s="85"/>
      <c r="FN54" s="89" t="e">
        <f t="shared" si="80"/>
        <v>#REF!</v>
      </c>
      <c r="FO54" s="84"/>
      <c r="FP54" s="85"/>
      <c r="FQ54" s="89" t="e">
        <f t="shared" si="81"/>
        <v>#REF!</v>
      </c>
      <c r="FR54" s="90" t="e">
        <f t="shared" si="82"/>
        <v>#REF!</v>
      </c>
      <c r="FU54" s="97" t="e">
        <f>#REF!</f>
        <v>#REF!</v>
      </c>
      <c r="FV54" s="92"/>
      <c r="FW54" s="85"/>
      <c r="FX54" s="89" t="e">
        <f t="shared" si="83"/>
        <v>#REF!</v>
      </c>
      <c r="GA54" s="97" t="e">
        <f>#REF!</f>
        <v>#REF!</v>
      </c>
      <c r="GB54" s="91" t="e">
        <f>#REF!</f>
        <v>#REF!</v>
      </c>
      <c r="GC54" s="92"/>
      <c r="GD54" s="85"/>
      <c r="GE54" s="89" t="e">
        <f t="shared" si="84"/>
        <v>#REF!</v>
      </c>
      <c r="GF54" s="84"/>
      <c r="GG54" s="85"/>
      <c r="GH54" s="89" t="e">
        <f t="shared" si="85"/>
        <v>#REF!</v>
      </c>
      <c r="GI54" s="90" t="e">
        <f t="shared" si="86"/>
        <v>#REF!</v>
      </c>
      <c r="GK54" s="20" t="str">
        <f t="shared" si="100"/>
        <v/>
      </c>
      <c r="GL54" s="21"/>
      <c r="GN54" s="826" t="str">
        <f t="shared" ca="1" si="33"/>
        <v/>
      </c>
      <c r="GO54" s="827"/>
    </row>
    <row r="55" spans="1:197" ht="12" customHeight="1" outlineLevel="2" x14ac:dyDescent="0.2">
      <c r="A55" s="187">
        <f t="shared" ca="1" si="101"/>
        <v>46</v>
      </c>
      <c r="B55" s="747" t="str">
        <f t="shared" ca="1" si="29"/>
        <v/>
      </c>
      <c r="C55" s="748"/>
      <c r="D55" s="749"/>
      <c r="E55" s="103"/>
      <c r="F55" s="855"/>
      <c r="G55" s="105" t="s">
        <v>848</v>
      </c>
      <c r="H55" s="128" t="s">
        <v>53</v>
      </c>
      <c r="I55" s="105"/>
      <c r="J55" s="121" t="s">
        <v>24</v>
      </c>
      <c r="K55" s="123" t="s">
        <v>53</v>
      </c>
      <c r="L55" s="367" t="s">
        <v>50</v>
      </c>
      <c r="M55" s="589">
        <f t="shared" si="5"/>
        <v>1</v>
      </c>
      <c r="N55" s="773" t="str">
        <f t="shared" si="35"/>
        <v>-</v>
      </c>
      <c r="O55" s="774" t="str">
        <f t="shared" si="36"/>
        <v>-</v>
      </c>
      <c r="P55" s="774">
        <f t="shared" si="37"/>
        <v>1</v>
      </c>
      <c r="Q55" s="774" t="str">
        <f t="shared" si="38"/>
        <v>-</v>
      </c>
      <c r="R55" s="774" t="str">
        <f t="shared" si="39"/>
        <v>-</v>
      </c>
      <c r="S55" s="280" t="str">
        <f t="shared" si="40"/>
        <v>-</v>
      </c>
      <c r="T55" s="290" t="str">
        <f t="shared" si="30"/>
        <v>OK</v>
      </c>
      <c r="U55" s="402"/>
      <c r="W55" s="644"/>
      <c r="X55" s="429"/>
      <c r="Z55" s="430"/>
      <c r="AA55" s="431"/>
      <c r="AB55" s="429"/>
      <c r="AD55" s="430"/>
      <c r="AE55" s="431"/>
      <c r="AF55" s="429"/>
      <c r="AH55" s="430"/>
      <c r="AI55" s="431"/>
      <c r="AJ55" s="600"/>
      <c r="AK55" s="601"/>
      <c r="AL55" s="602"/>
      <c r="AM55" s="600"/>
      <c r="AN55" s="221"/>
      <c r="AO55" s="574" t="str">
        <f t="shared" si="72"/>
        <v>OK</v>
      </c>
      <c r="AQ55" s="443"/>
      <c r="AR55" s="447"/>
      <c r="AS55" s="19"/>
      <c r="AT55" s="430"/>
      <c r="AU55" s="431"/>
      <c r="AV55" s="447"/>
      <c r="AW55" s="19"/>
      <c r="AX55" s="430"/>
      <c r="AY55" s="431"/>
      <c r="AZ55" s="447"/>
      <c r="BA55" s="19"/>
      <c r="BB55" s="430"/>
      <c r="BC55" s="431"/>
      <c r="BD55" s="600"/>
      <c r="BE55" s="601"/>
      <c r="BF55" s="602"/>
      <c r="BG55" s="600"/>
      <c r="BH55" s="221"/>
      <c r="BI55" s="574" t="str">
        <f t="shared" si="73"/>
        <v>OK</v>
      </c>
      <c r="BK55" s="263">
        <v>1</v>
      </c>
      <c r="BL55" s="208">
        <v>2</v>
      </c>
      <c r="BM55" s="19"/>
      <c r="BN55" s="489" t="s">
        <v>849</v>
      </c>
      <c r="BO55" s="431"/>
      <c r="BP55" s="208"/>
      <c r="BQ55" s="19"/>
      <c r="BR55" s="489" t="s">
        <v>849</v>
      </c>
      <c r="BS55" s="431"/>
      <c r="BT55" s="208"/>
      <c r="BU55" s="19"/>
      <c r="BV55" s="489" t="s">
        <v>849</v>
      </c>
      <c r="BW55" s="431"/>
      <c r="BX55" s="591">
        <f t="shared" si="102"/>
        <v>2</v>
      </c>
      <c r="BY55" s="596"/>
      <c r="BZ55" s="593">
        <f t="shared" si="103"/>
        <v>2</v>
      </c>
      <c r="CA55" s="594">
        <f t="shared" si="9"/>
        <v>5.1020408163265302E-3</v>
      </c>
      <c r="CB55" s="221"/>
      <c r="CC55" s="574" t="str">
        <f t="shared" si="32"/>
        <v>OK</v>
      </c>
      <c r="CE55" s="443"/>
      <c r="CF55" s="429"/>
      <c r="CH55" s="430"/>
      <c r="CI55" s="431"/>
      <c r="CJ55" s="429"/>
      <c r="CL55" s="430"/>
      <c r="CM55" s="431"/>
      <c r="CN55" s="429"/>
      <c r="CP55" s="430"/>
      <c r="CQ55" s="431"/>
      <c r="CR55" s="600"/>
      <c r="CS55" s="601"/>
      <c r="CT55" s="602"/>
      <c r="CU55" s="610"/>
      <c r="CV55" s="221"/>
      <c r="CW55" s="574" t="str">
        <f t="shared" si="10"/>
        <v>OK</v>
      </c>
      <c r="CY55" s="465"/>
      <c r="CZ55" s="429"/>
      <c r="DA55" s="19"/>
      <c r="DB55" s="430"/>
      <c r="DC55" s="431"/>
      <c r="DD55" s="429"/>
      <c r="DE55" s="19"/>
      <c r="DF55" s="430"/>
      <c r="DG55" s="431"/>
      <c r="DH55" s="429"/>
      <c r="DI55" s="19"/>
      <c r="DJ55" s="430"/>
      <c r="DK55" s="431"/>
      <c r="DL55" s="600"/>
      <c r="DM55" s="601"/>
      <c r="DN55" s="602"/>
      <c r="DO55" s="610"/>
      <c r="DP55" s="221"/>
      <c r="DQ55" s="574" t="str">
        <f t="shared" si="11"/>
        <v>OK</v>
      </c>
      <c r="DS55" s="443"/>
      <c r="DT55" s="429"/>
      <c r="DU55" s="431"/>
      <c r="DW55" s="431"/>
      <c r="DY55" s="431"/>
      <c r="EA55" s="430"/>
      <c r="EB55" s="600"/>
      <c r="EC55" s="602"/>
      <c r="ED55" s="610"/>
      <c r="EE55" s="221"/>
      <c r="EF55" s="574" t="str">
        <f t="shared" si="12"/>
        <v>OK</v>
      </c>
      <c r="EH55" s="82"/>
      <c r="EI55" s="34"/>
      <c r="EJ55" s="11"/>
      <c r="EK55" s="61"/>
      <c r="EN55" s="97">
        <f t="shared" si="98"/>
        <v>0</v>
      </c>
      <c r="EO55" s="91">
        <f t="shared" si="99"/>
        <v>0</v>
      </c>
      <c r="EP55" s="92"/>
      <c r="EQ55" s="85"/>
      <c r="ER55" s="89" t="str">
        <f t="shared" si="74"/>
        <v>-</v>
      </c>
      <c r="ES55" s="84"/>
      <c r="ET55" s="85"/>
      <c r="EU55" s="89" t="str">
        <f t="shared" si="75"/>
        <v>-</v>
      </c>
      <c r="EV55" s="90" t="str">
        <f t="shared" si="76"/>
        <v>-</v>
      </c>
      <c r="EY55" s="97" t="e">
        <f>#REF!</f>
        <v>#REF!</v>
      </c>
      <c r="EZ55" s="91" t="e">
        <f>#REF!</f>
        <v>#REF!</v>
      </c>
      <c r="FA55" s="92"/>
      <c r="FB55" s="85"/>
      <c r="FC55" s="89" t="e">
        <f t="shared" si="77"/>
        <v>#REF!</v>
      </c>
      <c r="FD55" s="84"/>
      <c r="FE55" s="85"/>
      <c r="FF55" s="89" t="e">
        <f t="shared" si="78"/>
        <v>#REF!</v>
      </c>
      <c r="FG55" s="90" t="e">
        <f t="shared" si="79"/>
        <v>#REF!</v>
      </c>
      <c r="FJ55" s="97" t="e">
        <f>#REF!</f>
        <v>#REF!</v>
      </c>
      <c r="FK55" s="91" t="e">
        <f>#REF!</f>
        <v>#REF!</v>
      </c>
      <c r="FL55" s="92"/>
      <c r="FM55" s="85"/>
      <c r="FN55" s="89" t="e">
        <f t="shared" si="80"/>
        <v>#REF!</v>
      </c>
      <c r="FO55" s="84"/>
      <c r="FP55" s="85"/>
      <c r="FQ55" s="89" t="e">
        <f t="shared" si="81"/>
        <v>#REF!</v>
      </c>
      <c r="FR55" s="90" t="e">
        <f t="shared" si="82"/>
        <v>#REF!</v>
      </c>
      <c r="FU55" s="97" t="e">
        <f>#REF!</f>
        <v>#REF!</v>
      </c>
      <c r="FV55" s="92"/>
      <c r="FW55" s="85"/>
      <c r="FX55" s="89" t="e">
        <f t="shared" si="83"/>
        <v>#REF!</v>
      </c>
      <c r="GA55" s="97" t="e">
        <f>#REF!</f>
        <v>#REF!</v>
      </c>
      <c r="GB55" s="91" t="e">
        <f>#REF!</f>
        <v>#REF!</v>
      </c>
      <c r="GC55" s="92"/>
      <c r="GD55" s="85"/>
      <c r="GE55" s="89" t="e">
        <f t="shared" si="84"/>
        <v>#REF!</v>
      </c>
      <c r="GF55" s="84"/>
      <c r="GG55" s="85"/>
      <c r="GH55" s="89" t="e">
        <f t="shared" si="85"/>
        <v>#REF!</v>
      </c>
      <c r="GI55" s="90" t="e">
        <f t="shared" si="86"/>
        <v>#REF!</v>
      </c>
      <c r="GK55" s="20" t="str">
        <f t="shared" si="100"/>
        <v/>
      </c>
      <c r="GL55" s="21"/>
      <c r="GN55" s="826" t="str">
        <f t="shared" ca="1" si="33"/>
        <v/>
      </c>
      <c r="GO55" s="827"/>
    </row>
    <row r="56" spans="1:197" ht="12" customHeight="1" outlineLevel="2" x14ac:dyDescent="0.2">
      <c r="A56" s="187">
        <f t="shared" ca="1" si="101"/>
        <v>47</v>
      </c>
      <c r="B56" s="747" t="str">
        <f t="shared" ca="1" si="29"/>
        <v/>
      </c>
      <c r="C56" s="748"/>
      <c r="D56" s="749"/>
      <c r="E56" s="103"/>
      <c r="F56" s="108"/>
      <c r="G56" s="105" t="s">
        <v>1017</v>
      </c>
      <c r="H56" s="128" t="s">
        <v>53</v>
      </c>
      <c r="I56" s="523" t="s">
        <v>84</v>
      </c>
      <c r="J56" s="121" t="s">
        <v>24</v>
      </c>
      <c r="K56" s="123" t="s">
        <v>53</v>
      </c>
      <c r="L56" s="367" t="s">
        <v>50</v>
      </c>
      <c r="M56" s="589">
        <f t="shared" si="5"/>
        <v>0</v>
      </c>
      <c r="N56" s="773" t="str">
        <f t="shared" si="35"/>
        <v>-</v>
      </c>
      <c r="O56" s="774" t="str">
        <f t="shared" si="36"/>
        <v>-</v>
      </c>
      <c r="P56" s="774" t="str">
        <f t="shared" si="37"/>
        <v>-</v>
      </c>
      <c r="Q56" s="774" t="str">
        <f t="shared" si="38"/>
        <v>-</v>
      </c>
      <c r="R56" s="774" t="str">
        <f t="shared" si="39"/>
        <v>-</v>
      </c>
      <c r="S56" s="280" t="str">
        <f t="shared" si="40"/>
        <v>-</v>
      </c>
      <c r="T56" s="290" t="str">
        <f t="shared" si="30"/>
        <v>OK</v>
      </c>
      <c r="U56" s="402"/>
      <c r="W56" s="644"/>
      <c r="X56" s="429"/>
      <c r="Z56" s="430"/>
      <c r="AA56" s="431"/>
      <c r="AB56" s="429"/>
      <c r="AD56" s="430"/>
      <c r="AE56" s="431"/>
      <c r="AF56" s="429"/>
      <c r="AH56" s="430"/>
      <c r="AI56" s="431"/>
      <c r="AJ56" s="600"/>
      <c r="AK56" s="601"/>
      <c r="AL56" s="602"/>
      <c r="AM56" s="600"/>
      <c r="AN56" s="221"/>
      <c r="AO56" s="574" t="str">
        <f t="shared" si="72"/>
        <v>OK</v>
      </c>
      <c r="AQ56" s="443"/>
      <c r="AR56" s="447"/>
      <c r="AS56" s="19"/>
      <c r="AT56" s="430"/>
      <c r="AU56" s="431"/>
      <c r="AV56" s="447"/>
      <c r="AW56" s="19"/>
      <c r="AX56" s="430"/>
      <c r="AY56" s="431"/>
      <c r="AZ56" s="447"/>
      <c r="BA56" s="19"/>
      <c r="BB56" s="430"/>
      <c r="BC56" s="431"/>
      <c r="BD56" s="600"/>
      <c r="BE56" s="601"/>
      <c r="BF56" s="602"/>
      <c r="BG56" s="600"/>
      <c r="BH56" s="221"/>
      <c r="BI56" s="574" t="str">
        <f t="shared" si="73"/>
        <v>OK</v>
      </c>
      <c r="BK56" s="263"/>
      <c r="BL56" s="208"/>
      <c r="BM56" s="19"/>
      <c r="BN56" s="489" t="s">
        <v>849</v>
      </c>
      <c r="BO56" s="431"/>
      <c r="BP56" s="208"/>
      <c r="BQ56" s="19"/>
      <c r="BR56" s="489" t="s">
        <v>849</v>
      </c>
      <c r="BS56" s="431"/>
      <c r="BT56" s="208"/>
      <c r="BU56" s="19"/>
      <c r="BV56" s="489" t="s">
        <v>849</v>
      </c>
      <c r="BW56" s="431"/>
      <c r="BX56" s="591" t="str">
        <f t="shared" si="102"/>
        <v>-</v>
      </c>
      <c r="BY56" s="596"/>
      <c r="BZ56" s="593" t="str">
        <f t="shared" si="103"/>
        <v>-</v>
      </c>
      <c r="CA56" s="594" t="str">
        <f t="shared" si="9"/>
        <v>-</v>
      </c>
      <c r="CB56" s="221"/>
      <c r="CC56" s="574" t="str">
        <f t="shared" si="32"/>
        <v>OK</v>
      </c>
      <c r="CE56" s="443"/>
      <c r="CF56" s="429"/>
      <c r="CH56" s="430"/>
      <c r="CI56" s="431"/>
      <c r="CJ56" s="429"/>
      <c r="CL56" s="430"/>
      <c r="CM56" s="431"/>
      <c r="CN56" s="429"/>
      <c r="CP56" s="430"/>
      <c r="CQ56" s="431"/>
      <c r="CR56" s="600"/>
      <c r="CS56" s="601"/>
      <c r="CT56" s="602"/>
      <c r="CU56" s="610"/>
      <c r="CV56" s="221"/>
      <c r="CW56" s="574" t="str">
        <f t="shared" si="10"/>
        <v>OK</v>
      </c>
      <c r="CY56" s="465"/>
      <c r="CZ56" s="429"/>
      <c r="DA56" s="19"/>
      <c r="DB56" s="430"/>
      <c r="DC56" s="431"/>
      <c r="DD56" s="429"/>
      <c r="DE56" s="19"/>
      <c r="DF56" s="430"/>
      <c r="DG56" s="431"/>
      <c r="DH56" s="429"/>
      <c r="DI56" s="19"/>
      <c r="DJ56" s="430"/>
      <c r="DK56" s="431"/>
      <c r="DL56" s="600"/>
      <c r="DM56" s="601"/>
      <c r="DN56" s="602"/>
      <c r="DO56" s="610"/>
      <c r="DP56" s="221"/>
      <c r="DQ56" s="574" t="str">
        <f t="shared" si="11"/>
        <v>OK</v>
      </c>
      <c r="DS56" s="443"/>
      <c r="DT56" s="429"/>
      <c r="DU56" s="431"/>
      <c r="DW56" s="431"/>
      <c r="DY56" s="431"/>
      <c r="EA56" s="430"/>
      <c r="EB56" s="600"/>
      <c r="EC56" s="602"/>
      <c r="ED56" s="610"/>
      <c r="EE56" s="221"/>
      <c r="EF56" s="574" t="str">
        <f t="shared" si="12"/>
        <v>OK</v>
      </c>
      <c r="EH56" s="82"/>
      <c r="EI56" s="34"/>
      <c r="EJ56" s="11"/>
      <c r="EK56" s="61"/>
      <c r="EN56" s="97">
        <f t="shared" si="98"/>
        <v>0</v>
      </c>
      <c r="EO56" s="91">
        <f t="shared" si="99"/>
        <v>0</v>
      </c>
      <c r="EP56" s="92"/>
      <c r="EQ56" s="85"/>
      <c r="ER56" s="89" t="str">
        <f t="shared" si="74"/>
        <v>-</v>
      </c>
      <c r="ES56" s="84"/>
      <c r="ET56" s="85"/>
      <c r="EU56" s="89" t="str">
        <f t="shared" si="75"/>
        <v>-</v>
      </c>
      <c r="EV56" s="90" t="str">
        <f t="shared" si="76"/>
        <v>-</v>
      </c>
      <c r="EY56" s="97" t="e">
        <f>#REF!</f>
        <v>#REF!</v>
      </c>
      <c r="EZ56" s="91" t="e">
        <f>#REF!</f>
        <v>#REF!</v>
      </c>
      <c r="FA56" s="92"/>
      <c r="FB56" s="85"/>
      <c r="FC56" s="89" t="e">
        <f t="shared" si="77"/>
        <v>#REF!</v>
      </c>
      <c r="FD56" s="84"/>
      <c r="FE56" s="85"/>
      <c r="FF56" s="89" t="e">
        <f t="shared" si="78"/>
        <v>#REF!</v>
      </c>
      <c r="FG56" s="90" t="e">
        <f t="shared" si="79"/>
        <v>#REF!</v>
      </c>
      <c r="FJ56" s="97" t="e">
        <f>#REF!</f>
        <v>#REF!</v>
      </c>
      <c r="FK56" s="91" t="e">
        <f>#REF!</f>
        <v>#REF!</v>
      </c>
      <c r="FL56" s="92"/>
      <c r="FM56" s="85"/>
      <c r="FN56" s="89" t="e">
        <f t="shared" si="80"/>
        <v>#REF!</v>
      </c>
      <c r="FO56" s="84"/>
      <c r="FP56" s="85"/>
      <c r="FQ56" s="89" t="e">
        <f t="shared" si="81"/>
        <v>#REF!</v>
      </c>
      <c r="FR56" s="90" t="e">
        <f t="shared" si="82"/>
        <v>#REF!</v>
      </c>
      <c r="FU56" s="97" t="e">
        <f>#REF!</f>
        <v>#REF!</v>
      </c>
      <c r="FV56" s="92"/>
      <c r="FW56" s="85"/>
      <c r="FX56" s="89" t="e">
        <f t="shared" si="83"/>
        <v>#REF!</v>
      </c>
      <c r="GA56" s="97" t="e">
        <f>#REF!</f>
        <v>#REF!</v>
      </c>
      <c r="GB56" s="91" t="e">
        <f>#REF!</f>
        <v>#REF!</v>
      </c>
      <c r="GC56" s="92"/>
      <c r="GD56" s="85"/>
      <c r="GE56" s="89" t="e">
        <f t="shared" si="84"/>
        <v>#REF!</v>
      </c>
      <c r="GF56" s="84"/>
      <c r="GG56" s="85"/>
      <c r="GH56" s="89" t="e">
        <f t="shared" si="85"/>
        <v>#REF!</v>
      </c>
      <c r="GI56" s="90" t="e">
        <f t="shared" si="86"/>
        <v>#REF!</v>
      </c>
      <c r="GK56" s="20" t="str">
        <f t="shared" si="100"/>
        <v/>
      </c>
      <c r="GL56" s="21"/>
      <c r="GN56" s="826" t="str">
        <f t="shared" ca="1" si="33"/>
        <v/>
      </c>
      <c r="GO56" s="827"/>
    </row>
    <row r="57" spans="1:197" ht="15.75" customHeight="1" outlineLevel="2" x14ac:dyDescent="0.2">
      <c r="A57" s="187">
        <f t="shared" ca="1" si="101"/>
        <v>48</v>
      </c>
      <c r="B57" s="747" t="str">
        <f t="shared" ca="1" si="29"/>
        <v/>
      </c>
      <c r="C57" s="748"/>
      <c r="D57" s="749"/>
      <c r="E57" s="272" t="s">
        <v>395</v>
      </c>
      <c r="F57" s="271"/>
      <c r="G57" s="105"/>
      <c r="H57" s="128" t="s">
        <v>53</v>
      </c>
      <c r="I57" s="105"/>
      <c r="J57" s="121" t="s">
        <v>24</v>
      </c>
      <c r="K57" s="123" t="s">
        <v>53</v>
      </c>
      <c r="L57" s="367" t="s">
        <v>50</v>
      </c>
      <c r="M57" s="589">
        <f t="shared" si="5"/>
        <v>0</v>
      </c>
      <c r="N57" s="773" t="str">
        <f t="shared" si="35"/>
        <v>-</v>
      </c>
      <c r="O57" s="774" t="str">
        <f t="shared" si="36"/>
        <v>-</v>
      </c>
      <c r="P57" s="774" t="str">
        <f t="shared" si="37"/>
        <v>-</v>
      </c>
      <c r="Q57" s="774" t="str">
        <f t="shared" si="38"/>
        <v>-</v>
      </c>
      <c r="R57" s="774" t="str">
        <f t="shared" si="39"/>
        <v>-</v>
      </c>
      <c r="S57" s="280" t="str">
        <f t="shared" si="40"/>
        <v>-</v>
      </c>
      <c r="T57" s="290" t="str">
        <f t="shared" si="30"/>
        <v>OK</v>
      </c>
      <c r="U57" s="402"/>
      <c r="W57" s="645"/>
      <c r="X57" s="432"/>
      <c r="Y57" s="433"/>
      <c r="Z57" s="434"/>
      <c r="AA57" s="435"/>
      <c r="AB57" s="432"/>
      <c r="AC57" s="433"/>
      <c r="AD57" s="434"/>
      <c r="AE57" s="435"/>
      <c r="AF57" s="432"/>
      <c r="AG57" s="433"/>
      <c r="AH57" s="434"/>
      <c r="AI57" s="435"/>
      <c r="AJ57" s="603"/>
      <c r="AK57" s="604"/>
      <c r="AL57" s="605"/>
      <c r="AM57" s="603"/>
      <c r="AN57" s="221"/>
      <c r="AO57" s="574" t="str">
        <f t="shared" si="72"/>
        <v>OK</v>
      </c>
      <c r="AQ57" s="444"/>
      <c r="AR57" s="451"/>
      <c r="AS57" s="452"/>
      <c r="AT57" s="434"/>
      <c r="AU57" s="435"/>
      <c r="AV57" s="451"/>
      <c r="AW57" s="452"/>
      <c r="AX57" s="434"/>
      <c r="AY57" s="435"/>
      <c r="AZ57" s="451"/>
      <c r="BA57" s="452"/>
      <c r="BB57" s="434"/>
      <c r="BC57" s="435"/>
      <c r="BD57" s="603"/>
      <c r="BE57" s="604"/>
      <c r="BF57" s="605"/>
      <c r="BG57" s="603"/>
      <c r="BH57" s="221"/>
      <c r="BI57" s="574" t="str">
        <f t="shared" si="73"/>
        <v>OK</v>
      </c>
      <c r="BK57" s="263"/>
      <c r="BL57" s="208"/>
      <c r="BM57" s="452"/>
      <c r="BN57" s="489"/>
      <c r="BO57" s="435"/>
      <c r="BP57" s="208"/>
      <c r="BQ57" s="452"/>
      <c r="BR57" s="489"/>
      <c r="BS57" s="435"/>
      <c r="BT57" s="208"/>
      <c r="BU57" s="452"/>
      <c r="BV57" s="489"/>
      <c r="BW57" s="435"/>
      <c r="BX57" s="591" t="str">
        <f t="shared" si="102"/>
        <v>-</v>
      </c>
      <c r="BY57" s="596"/>
      <c r="BZ57" s="593" t="str">
        <f t="shared" si="103"/>
        <v>-</v>
      </c>
      <c r="CA57" s="594" t="str">
        <f t="shared" si="9"/>
        <v>-</v>
      </c>
      <c r="CB57" s="221"/>
      <c r="CC57" s="574" t="str">
        <f t="shared" si="32"/>
        <v>OK</v>
      </c>
      <c r="CE57" s="443"/>
      <c r="CF57" s="429"/>
      <c r="CH57" s="430"/>
      <c r="CI57" s="431"/>
      <c r="CJ57" s="429"/>
      <c r="CL57" s="430"/>
      <c r="CM57" s="431"/>
      <c r="CN57" s="429"/>
      <c r="CP57" s="430"/>
      <c r="CQ57" s="431"/>
      <c r="CR57" s="600"/>
      <c r="CS57" s="601"/>
      <c r="CT57" s="605"/>
      <c r="CU57" s="610"/>
      <c r="CV57" s="221"/>
      <c r="CW57" s="574" t="str">
        <f t="shared" si="10"/>
        <v>OK</v>
      </c>
      <c r="CY57" s="465"/>
      <c r="CZ57" s="429"/>
      <c r="DA57" s="19"/>
      <c r="DB57" s="430"/>
      <c r="DC57" s="431"/>
      <c r="DD57" s="429"/>
      <c r="DE57" s="19"/>
      <c r="DF57" s="430"/>
      <c r="DG57" s="431"/>
      <c r="DH57" s="429"/>
      <c r="DI57" s="19"/>
      <c r="DJ57" s="430"/>
      <c r="DK57" s="431"/>
      <c r="DL57" s="600"/>
      <c r="DM57" s="601"/>
      <c r="DN57" s="602"/>
      <c r="DO57" s="610"/>
      <c r="DP57" s="221"/>
      <c r="DQ57" s="574" t="str">
        <f t="shared" si="11"/>
        <v>OK</v>
      </c>
      <c r="DS57" s="443"/>
      <c r="DT57" s="429"/>
      <c r="DU57" s="431"/>
      <c r="DW57" s="435"/>
      <c r="DY57" s="435"/>
      <c r="EA57" s="430"/>
      <c r="EB57" s="600"/>
      <c r="EC57" s="602"/>
      <c r="ED57" s="610"/>
      <c r="EE57" s="221"/>
      <c r="EF57" s="574" t="str">
        <f t="shared" si="12"/>
        <v>OK</v>
      </c>
      <c r="EH57" s="82"/>
      <c r="EI57" s="34"/>
      <c r="EJ57" s="11"/>
      <c r="EK57" s="61"/>
      <c r="EN57" s="97">
        <f t="shared" si="98"/>
        <v>0</v>
      </c>
      <c r="EO57" s="91">
        <f t="shared" si="99"/>
        <v>0</v>
      </c>
      <c r="EP57" s="92"/>
      <c r="EQ57" s="85"/>
      <c r="ER57" s="89" t="str">
        <f t="shared" si="74"/>
        <v>-</v>
      </c>
      <c r="ES57" s="84"/>
      <c r="ET57" s="85"/>
      <c r="EU57" s="89" t="str">
        <f t="shared" si="75"/>
        <v>-</v>
      </c>
      <c r="EV57" s="90" t="str">
        <f t="shared" si="76"/>
        <v>-</v>
      </c>
      <c r="EY57" s="97" t="e">
        <f>#REF!</f>
        <v>#REF!</v>
      </c>
      <c r="EZ57" s="91" t="e">
        <f>#REF!</f>
        <v>#REF!</v>
      </c>
      <c r="FA57" s="92"/>
      <c r="FB57" s="85"/>
      <c r="FC57" s="89" t="e">
        <f t="shared" si="77"/>
        <v>#REF!</v>
      </c>
      <c r="FD57" s="84"/>
      <c r="FE57" s="85"/>
      <c r="FF57" s="89" t="e">
        <f t="shared" si="78"/>
        <v>#REF!</v>
      </c>
      <c r="FG57" s="90" t="e">
        <f t="shared" si="79"/>
        <v>#REF!</v>
      </c>
      <c r="FJ57" s="97" t="e">
        <f>#REF!</f>
        <v>#REF!</v>
      </c>
      <c r="FK57" s="91" t="e">
        <f>#REF!</f>
        <v>#REF!</v>
      </c>
      <c r="FL57" s="92"/>
      <c r="FM57" s="85"/>
      <c r="FN57" s="89" t="e">
        <f t="shared" si="80"/>
        <v>#REF!</v>
      </c>
      <c r="FO57" s="84"/>
      <c r="FP57" s="85"/>
      <c r="FQ57" s="89" t="e">
        <f t="shared" si="81"/>
        <v>#REF!</v>
      </c>
      <c r="FR57" s="90" t="e">
        <f t="shared" si="82"/>
        <v>#REF!</v>
      </c>
      <c r="FU57" s="97" t="e">
        <f>#REF!</f>
        <v>#REF!</v>
      </c>
      <c r="FV57" s="92"/>
      <c r="FW57" s="85"/>
      <c r="FX57" s="89" t="e">
        <f t="shared" si="83"/>
        <v>#REF!</v>
      </c>
      <c r="GA57" s="97" t="e">
        <f>#REF!</f>
        <v>#REF!</v>
      </c>
      <c r="GB57" s="91" t="e">
        <f>#REF!</f>
        <v>#REF!</v>
      </c>
      <c r="GC57" s="92"/>
      <c r="GD57" s="85"/>
      <c r="GE57" s="89" t="e">
        <f t="shared" si="84"/>
        <v>#REF!</v>
      </c>
      <c r="GF57" s="84"/>
      <c r="GG57" s="85"/>
      <c r="GH57" s="89" t="e">
        <f t="shared" si="85"/>
        <v>#REF!</v>
      </c>
      <c r="GI57" s="90" t="e">
        <f t="shared" si="86"/>
        <v>#REF!</v>
      </c>
      <c r="GK57" s="20" t="str">
        <f t="shared" si="100"/>
        <v/>
      </c>
      <c r="GL57" s="21"/>
      <c r="GN57" s="826" t="str">
        <f t="shared" ca="1" si="33"/>
        <v/>
      </c>
      <c r="GO57" s="827"/>
    </row>
    <row r="58" spans="1:197" s="143" customFormat="1" ht="15.75" outlineLevel="1" x14ac:dyDescent="0.2">
      <c r="A58" s="190">
        <f t="shared" ca="1" si="101"/>
        <v>49</v>
      </c>
      <c r="B58" s="744" t="str">
        <f t="shared" ca="1" si="29"/>
        <v/>
      </c>
      <c r="C58" s="752"/>
      <c r="D58" s="753"/>
      <c r="E58" s="195" t="s">
        <v>853</v>
      </c>
      <c r="F58" s="181" t="s">
        <v>170</v>
      </c>
      <c r="G58" s="182"/>
      <c r="H58" s="863" t="s">
        <v>53</v>
      </c>
      <c r="I58" s="183"/>
      <c r="J58" s="196" t="s">
        <v>23</v>
      </c>
      <c r="K58" s="197" t="s">
        <v>53</v>
      </c>
      <c r="L58" s="366"/>
      <c r="M58" s="561">
        <f t="shared" si="5"/>
        <v>1</v>
      </c>
      <c r="N58" s="814" t="str">
        <f>IF(OR(W58="",W58=0,W58="-"),"-",IF(W58=1,1,"POK"))</f>
        <v>-</v>
      </c>
      <c r="O58" s="815" t="str">
        <f>IF(OR(AQ58="",AQ58=0,AQ58="-"),"-",IF(AQ58=1,1,"POK"))</f>
        <v>-</v>
      </c>
      <c r="P58" s="815">
        <f>IF(OR(BK58="",BK58=0,BK58="-"),"-",IF(BK58=1,1,"POK"))</f>
        <v>1</v>
      </c>
      <c r="Q58" s="815" t="str">
        <f>IF(OR(CE58="",CE58=0,CE58="-"),"-",IF(CE58=1,1,"POK"))</f>
        <v>-</v>
      </c>
      <c r="R58" s="815">
        <f>IF(OR(CY58="",CY58=0,CY58="-"),"-",IF(CY58=1,1,"POK"))</f>
        <v>1</v>
      </c>
      <c r="S58" s="816">
        <f>IF(OR(DS58="",DS58=0,DS58="-"),"-",IF(DS58=1,1,"POK"))</f>
        <v>1</v>
      </c>
      <c r="T58" s="290" t="str">
        <f t="shared" si="30"/>
        <v>OK</v>
      </c>
      <c r="U58" s="403"/>
      <c r="V58" s="19"/>
      <c r="W58" s="788">
        <f>IF(SUM(W59:W63)=0,0,1)</f>
        <v>0</v>
      </c>
      <c r="X58" s="325"/>
      <c r="Y58" s="326"/>
      <c r="Z58" s="326"/>
      <c r="AA58" s="326"/>
      <c r="AB58" s="326"/>
      <c r="AC58" s="326"/>
      <c r="AD58" s="326"/>
      <c r="AE58" s="326"/>
      <c r="AF58" s="326"/>
      <c r="AG58" s="326"/>
      <c r="AH58" s="326"/>
      <c r="AI58" s="327"/>
      <c r="AJ58" s="353">
        <f>SUM(AJ59:AJ63)</f>
        <v>0</v>
      </c>
      <c r="AK58" s="354">
        <f>SUM(AK59:AK63)</f>
        <v>0</v>
      </c>
      <c r="AL58" s="351">
        <f>AJ58+AK58</f>
        <v>0</v>
      </c>
      <c r="AM58" s="355" t="str">
        <f>IF(OR(AL58=0,AL58="-"),"-",AL58/CD_TOTAL_HOURS)</f>
        <v>-</v>
      </c>
      <c r="AN58" s="222"/>
      <c r="AO58" s="580" t="str">
        <f t="shared" si="72"/>
        <v>OK</v>
      </c>
      <c r="AP58" s="19"/>
      <c r="AQ58" s="788">
        <f>IF(SUM(AQ59:AQ63)=0,0,1)</f>
        <v>0</v>
      </c>
      <c r="AR58" s="986"/>
      <c r="AS58" s="987"/>
      <c r="AT58" s="987"/>
      <c r="AU58" s="987"/>
      <c r="AV58" s="987"/>
      <c r="AW58" s="987"/>
      <c r="AX58" s="987"/>
      <c r="AY58" s="987"/>
      <c r="AZ58" s="987"/>
      <c r="BA58" s="987"/>
      <c r="BB58" s="987"/>
      <c r="BC58" s="988"/>
      <c r="BD58" s="353">
        <f>SUM(BD59:BD63)</f>
        <v>0</v>
      </c>
      <c r="BE58" s="354">
        <f>SUM(BE59:BE63)</f>
        <v>0</v>
      </c>
      <c r="BF58" s="351">
        <f>BD58+BE58</f>
        <v>0</v>
      </c>
      <c r="BG58" s="355" t="str">
        <f>IF(OR(BF58=0,BF58="-"),"-",BF58/BD_TOTAL_HOURS)</f>
        <v>-</v>
      </c>
      <c r="BH58" s="222"/>
      <c r="BI58" s="580" t="str">
        <f t="shared" si="73"/>
        <v>OK</v>
      </c>
      <c r="BJ58" s="19"/>
      <c r="BK58" s="788">
        <f>IF(SUM(BK59:BK63)=0,0,1)</f>
        <v>1</v>
      </c>
      <c r="BL58" s="325"/>
      <c r="BM58" s="326"/>
      <c r="BN58" s="326"/>
      <c r="BO58" s="326"/>
      <c r="BP58" s="326"/>
      <c r="BQ58" s="326"/>
      <c r="BR58" s="326"/>
      <c r="BS58" s="326"/>
      <c r="BT58" s="326"/>
      <c r="BU58" s="326"/>
      <c r="BV58" s="326"/>
      <c r="BW58" s="327"/>
      <c r="BX58" s="353">
        <f>SUM(BX59:BX63)</f>
        <v>0</v>
      </c>
      <c r="BY58" s="354">
        <f>SUM(BY59:BY63)</f>
        <v>0</v>
      </c>
      <c r="BZ58" s="351">
        <f>BX58+BY58</f>
        <v>0</v>
      </c>
      <c r="CA58" s="355" t="str">
        <f t="shared" si="9"/>
        <v>-</v>
      </c>
      <c r="CB58" s="222"/>
      <c r="CC58" s="574" t="str">
        <f t="shared" si="32"/>
        <v>OK</v>
      </c>
      <c r="CD58" s="19"/>
      <c r="CE58" s="792">
        <f>IF(SUM(CE59:CE63)=0,0,1)</f>
        <v>0</v>
      </c>
      <c r="CF58" s="986"/>
      <c r="CG58" s="987"/>
      <c r="CH58" s="987"/>
      <c r="CI58" s="987"/>
      <c r="CJ58" s="987"/>
      <c r="CK58" s="987"/>
      <c r="CL58" s="987"/>
      <c r="CM58" s="987"/>
      <c r="CN58" s="987"/>
      <c r="CO58" s="987"/>
      <c r="CP58" s="987"/>
      <c r="CQ58" s="988"/>
      <c r="CR58" s="353">
        <f>SUM(CR59:CR63)</f>
        <v>0</v>
      </c>
      <c r="CS58" s="354">
        <f>SUM(CS59:CS63)</f>
        <v>0</v>
      </c>
      <c r="CT58" s="351">
        <f>CR58+CS58</f>
        <v>0</v>
      </c>
      <c r="CU58" s="355"/>
      <c r="CV58" s="222"/>
      <c r="CW58" s="580" t="str">
        <f t="shared" si="10"/>
        <v>OK</v>
      </c>
      <c r="CX58" s="19"/>
      <c r="CY58" s="788">
        <f>IF(SUM(CY59:CY63)=0,0,1)</f>
        <v>1</v>
      </c>
      <c r="CZ58" s="325"/>
      <c r="DA58" s="326"/>
      <c r="DB58" s="326"/>
      <c r="DC58" s="326"/>
      <c r="DD58" s="326"/>
      <c r="DE58" s="326"/>
      <c r="DF58" s="326"/>
      <c r="DG58" s="326"/>
      <c r="DH58" s="326"/>
      <c r="DI58" s="326"/>
      <c r="DJ58" s="326"/>
      <c r="DK58" s="327"/>
      <c r="DL58" s="353">
        <f>SUM(DL59:DL63)</f>
        <v>0</v>
      </c>
      <c r="DM58" s="354">
        <f>SUM(DM59:DM63)</f>
        <v>0</v>
      </c>
      <c r="DN58" s="579">
        <f>DL58+DM58</f>
        <v>0</v>
      </c>
      <c r="DO58" s="355" t="str">
        <f>IF(OR(DN58=0,DN58="-"),"-",DN58/CONSTR_TOTAL_HOURS)</f>
        <v>-</v>
      </c>
      <c r="DP58" s="222"/>
      <c r="DQ58" s="574" t="str">
        <f t="shared" si="11"/>
        <v>OK</v>
      </c>
      <c r="DR58" s="19"/>
      <c r="DS58" s="788">
        <f>IF(SUM(DS59:DS63)=0,0,1)</f>
        <v>1</v>
      </c>
      <c r="DT58" s="325"/>
      <c r="DU58" s="326"/>
      <c r="DV58" s="326"/>
      <c r="DW58" s="326"/>
      <c r="DX58" s="326"/>
      <c r="DY58" s="326"/>
      <c r="DZ58" s="326"/>
      <c r="EA58" s="326"/>
      <c r="EB58" s="728">
        <f>SUM(EB59:EB63)</f>
        <v>0</v>
      </c>
      <c r="EC58" s="710">
        <f>EB58</f>
        <v>0</v>
      </c>
      <c r="ED58" s="355" t="str">
        <f>IF(OR(EC58=0,EC58="-"),"-",EC58/QUALIF_TOTAL_HOURS)</f>
        <v>-</v>
      </c>
      <c r="EE58" s="222"/>
      <c r="EF58" s="574" t="str">
        <f>IF(AND(Type_1&lt;&gt;"Doc",Type_1&lt;&gt;"Dwg"),"-",IF(Type_1="Dwg","-",IF(AND(OR(DS58="-",DS58=""),EB58&lt;&gt;"-"),"Entry 1 Cln 123",IF(Type_1="Doc",IF(OR(AND(DT58&lt;&gt;"",DU58=""),AND(DV58&lt;&gt;"",DW58=""),AND(DX58&lt;&gt;"",DY58="")),"Missing Eng Function",IF(OR(AND(DT58="",DU58&lt;&gt;""),AND(DV58="",DW58&lt;&gt;""),AND(DX58="",DY58&lt;&gt;"")),"Missing Eng Hours","OK"))))))</f>
        <v>-</v>
      </c>
      <c r="EG58" s="19"/>
      <c r="EH58" s="179" t="s">
        <v>275</v>
      </c>
      <c r="EI58" s="171"/>
      <c r="EJ58" s="134"/>
      <c r="EK58" s="133"/>
      <c r="EL58" s="19"/>
      <c r="EM58" s="19"/>
      <c r="EN58" s="135">
        <f t="shared" si="98"/>
        <v>0</v>
      </c>
      <c r="EO58" s="136">
        <f t="shared" si="99"/>
        <v>0</v>
      </c>
      <c r="EP58" s="137"/>
      <c r="EQ58" s="172"/>
      <c r="ER58" s="138" t="str">
        <f t="shared" si="74"/>
        <v>-</v>
      </c>
      <c r="ES58" s="139"/>
      <c r="ET58" s="172"/>
      <c r="EU58" s="138" t="str">
        <f t="shared" si="75"/>
        <v>-</v>
      </c>
      <c r="EV58" s="140" t="str">
        <f t="shared" si="76"/>
        <v>-</v>
      </c>
      <c r="EW58" s="19"/>
      <c r="EX58" s="19"/>
      <c r="EY58" s="135" t="e">
        <f>#REF!</f>
        <v>#REF!</v>
      </c>
      <c r="EZ58" s="136" t="e">
        <f>#REF!</f>
        <v>#REF!</v>
      </c>
      <c r="FA58" s="137"/>
      <c r="FB58" s="172"/>
      <c r="FC58" s="138" t="e">
        <f t="shared" si="77"/>
        <v>#REF!</v>
      </c>
      <c r="FD58" s="139"/>
      <c r="FE58" s="172"/>
      <c r="FF58" s="138" t="e">
        <f t="shared" si="78"/>
        <v>#REF!</v>
      </c>
      <c r="FG58" s="140" t="e">
        <f t="shared" si="79"/>
        <v>#REF!</v>
      </c>
      <c r="FH58" s="19"/>
      <c r="FI58" s="19"/>
      <c r="FJ58" s="135" t="e">
        <f>#REF!</f>
        <v>#REF!</v>
      </c>
      <c r="FK58" s="136" t="e">
        <f>#REF!</f>
        <v>#REF!</v>
      </c>
      <c r="FL58" s="137"/>
      <c r="FM58" s="172"/>
      <c r="FN58" s="138" t="e">
        <f t="shared" si="80"/>
        <v>#REF!</v>
      </c>
      <c r="FO58" s="139"/>
      <c r="FP58" s="172"/>
      <c r="FQ58" s="138" t="e">
        <f t="shared" si="81"/>
        <v>#REF!</v>
      </c>
      <c r="FR58" s="140" t="e">
        <f t="shared" si="82"/>
        <v>#REF!</v>
      </c>
      <c r="FS58" s="19"/>
      <c r="FT58" s="19"/>
      <c r="FU58" s="135" t="e">
        <f>#REF!</f>
        <v>#REF!</v>
      </c>
      <c r="FV58" s="137"/>
      <c r="FW58" s="172"/>
      <c r="FX58" s="138" t="e">
        <f t="shared" si="83"/>
        <v>#REF!</v>
      </c>
      <c r="FY58" s="19"/>
      <c r="FZ58" s="19"/>
      <c r="GA58" s="135" t="e">
        <f>#REF!</f>
        <v>#REF!</v>
      </c>
      <c r="GB58" s="136" t="e">
        <f>#REF!</f>
        <v>#REF!</v>
      </c>
      <c r="GC58" s="137"/>
      <c r="GD58" s="172"/>
      <c r="GE58" s="138" t="e">
        <f t="shared" si="84"/>
        <v>#REF!</v>
      </c>
      <c r="GF58" s="139"/>
      <c r="GG58" s="172"/>
      <c r="GH58" s="138" t="e">
        <f t="shared" si="85"/>
        <v>#REF!</v>
      </c>
      <c r="GI58" s="140" t="e">
        <f t="shared" si="86"/>
        <v>#REF!</v>
      </c>
      <c r="GJ58" s="19"/>
      <c r="GK58" s="141" t="str">
        <f t="shared" si="100"/>
        <v/>
      </c>
      <c r="GL58" s="142"/>
      <c r="GN58" s="826" t="str">
        <f t="shared" ca="1" si="33"/>
        <v/>
      </c>
      <c r="GO58" s="827"/>
    </row>
    <row r="59" spans="1:197" ht="12" customHeight="1" outlineLevel="2" x14ac:dyDescent="0.2">
      <c r="A59" s="187">
        <f t="shared" ca="1" si="101"/>
        <v>50</v>
      </c>
      <c r="B59" s="747" t="str">
        <f t="shared" ca="1" si="29"/>
        <v/>
      </c>
      <c r="C59" s="748"/>
      <c r="D59" s="749"/>
      <c r="E59" s="103"/>
      <c r="F59" s="104"/>
      <c r="G59" s="105" t="s">
        <v>745</v>
      </c>
      <c r="H59" s="128" t="s">
        <v>53</v>
      </c>
      <c r="I59" s="105"/>
      <c r="J59" s="121" t="s">
        <v>24</v>
      </c>
      <c r="K59" s="122" t="s">
        <v>53</v>
      </c>
      <c r="L59" s="367" t="s">
        <v>50</v>
      </c>
      <c r="M59" s="589">
        <f t="shared" si="5"/>
        <v>1</v>
      </c>
      <c r="N59" s="811" t="str">
        <f t="shared" si="35"/>
        <v>-</v>
      </c>
      <c r="O59" s="812" t="str">
        <f t="shared" si="36"/>
        <v>-</v>
      </c>
      <c r="P59" s="812">
        <f t="shared" si="37"/>
        <v>1</v>
      </c>
      <c r="Q59" s="812" t="str">
        <f t="shared" si="38"/>
        <v>-</v>
      </c>
      <c r="R59" s="812">
        <f t="shared" si="39"/>
        <v>1</v>
      </c>
      <c r="S59" s="813">
        <f t="shared" si="40"/>
        <v>1</v>
      </c>
      <c r="T59" s="290" t="str">
        <f t="shared" si="30"/>
        <v>OK</v>
      </c>
      <c r="U59" s="402"/>
      <c r="W59" s="643" t="s">
        <v>60</v>
      </c>
      <c r="X59" s="208"/>
      <c r="Y59" s="454"/>
      <c r="Z59" s="489" t="s">
        <v>361</v>
      </c>
      <c r="AA59" s="431"/>
      <c r="AB59" s="425"/>
      <c r="AC59" s="453"/>
      <c r="AD59" s="427"/>
      <c r="AE59" s="428"/>
      <c r="AF59" s="425"/>
      <c r="AG59" s="453"/>
      <c r="AH59" s="427"/>
      <c r="AI59" s="428"/>
      <c r="AJ59" s="591" t="str">
        <f>IF(AND(X59="",AB59="",AF59=""),"-",X59+AB59+AF59)</f>
        <v>-</v>
      </c>
      <c r="AK59" s="606"/>
      <c r="AL59" s="593" t="str">
        <f>IF(AND(X59="",AB59="",AF59="",Y59="",AC59="",AG59=""),"-",SUM(X59:AG59))</f>
        <v>-</v>
      </c>
      <c r="AM59" s="594" t="str">
        <f>IF(OR(AL59=0,AL59="-"),"-",AL59/CD_TOTAL_HOURS)</f>
        <v>-</v>
      </c>
      <c r="AN59" s="221"/>
      <c r="AO59" s="574" t="str">
        <f t="shared" si="72"/>
        <v>OK</v>
      </c>
      <c r="AQ59" s="263" t="s">
        <v>60</v>
      </c>
      <c r="AR59" s="208"/>
      <c r="AS59" s="454"/>
      <c r="AT59" s="489" t="s">
        <v>361</v>
      </c>
      <c r="AU59" s="431"/>
      <c r="AV59" s="425"/>
      <c r="AW59" s="453"/>
      <c r="AX59" s="427"/>
      <c r="AY59" s="428"/>
      <c r="AZ59" s="425"/>
      <c r="BA59" s="453"/>
      <c r="BB59" s="427"/>
      <c r="BC59" s="428"/>
      <c r="BD59" s="591" t="str">
        <f>IF(AND(AR59="",AV59="",AZ59=""),"-",AR59+AV59+AZ59)</f>
        <v>-</v>
      </c>
      <c r="BE59" s="606"/>
      <c r="BF59" s="593" t="str">
        <f>IF(AND(AR59="",AV59="",AZ59="",AS59="",AW59="",BA59=""),"-",SUM(AR59:BA59))</f>
        <v>-</v>
      </c>
      <c r="BG59" s="594" t="str">
        <f>IF(OR(BF59=0,BF59="-"),"-",BF59/BD_TOTAL_HOURS)</f>
        <v>-</v>
      </c>
      <c r="BH59" s="221"/>
      <c r="BI59" s="574" t="str">
        <f t="shared" si="73"/>
        <v>OK</v>
      </c>
      <c r="BK59" s="263">
        <v>1</v>
      </c>
      <c r="BL59" s="856"/>
      <c r="BM59" s="454"/>
      <c r="BN59" s="489" t="s">
        <v>361</v>
      </c>
      <c r="BO59" s="431"/>
      <c r="BP59" s="425"/>
      <c r="BQ59" s="453"/>
      <c r="BR59" s="427"/>
      <c r="BS59" s="428"/>
      <c r="BT59" s="425"/>
      <c r="BU59" s="453"/>
      <c r="BV59" s="427"/>
      <c r="BW59" s="428"/>
      <c r="BX59" s="591" t="str">
        <f>IF(AND(BL59="",BP59="",BT59=""),"-",BL59+BP59+BT59)</f>
        <v>-</v>
      </c>
      <c r="BY59" s="606"/>
      <c r="BZ59" s="593" t="str">
        <f>IF(AND(BL59="",BP59="",BT59="",BM59="",BQ59="",BU59=""),"-",SUM(BL59:BU59))</f>
        <v>-</v>
      </c>
      <c r="CA59" s="594" t="str">
        <f t="shared" si="9"/>
        <v>-</v>
      </c>
      <c r="CB59" s="221"/>
      <c r="CC59" s="574" t="str">
        <f t="shared" si="32"/>
        <v>OK</v>
      </c>
      <c r="CE59" s="443"/>
      <c r="CF59" s="429"/>
      <c r="CH59" s="430"/>
      <c r="CI59" s="431"/>
      <c r="CJ59" s="429"/>
      <c r="CL59" s="430"/>
      <c r="CM59" s="431"/>
      <c r="CN59" s="429"/>
      <c r="CP59" s="430"/>
      <c r="CQ59" s="431"/>
      <c r="CR59" s="600"/>
      <c r="CS59" s="601"/>
      <c r="CT59" s="602"/>
      <c r="CU59" s="610"/>
      <c r="CV59" s="221"/>
      <c r="CW59" s="574" t="str">
        <f t="shared" si="10"/>
        <v>OK</v>
      </c>
      <c r="CY59" s="263">
        <v>1</v>
      </c>
      <c r="CZ59" s="856"/>
      <c r="DA59" s="454"/>
      <c r="DB59" s="489" t="s">
        <v>361</v>
      </c>
      <c r="DC59" s="431"/>
      <c r="DD59" s="425"/>
      <c r="DE59" s="453"/>
      <c r="DF59" s="427"/>
      <c r="DG59" s="428"/>
      <c r="DH59" s="425"/>
      <c r="DI59" s="453"/>
      <c r="DJ59" s="427"/>
      <c r="DK59" s="428"/>
      <c r="DL59" s="591" t="str">
        <f>IF(AND(CZ59="",DD59="",DH59=""),"-",CZ59+DD59+DH59)</f>
        <v>-</v>
      </c>
      <c r="DM59" s="820"/>
      <c r="DN59" s="593" t="str">
        <f>IF(AND(CZ59="",DD59="",DH59="",DA59="",DE59="",DI59=""),"-",SUM(CZ59:DI59))</f>
        <v>-</v>
      </c>
      <c r="DO59" s="594" t="str">
        <f>IF(OR(DN59=0,DN59="-"),"-",DN59/CONSTR_TOTAL_HOURS)</f>
        <v>-</v>
      </c>
      <c r="DP59" s="221"/>
      <c r="DQ59" s="574" t="str">
        <f t="shared" si="11"/>
        <v>OK</v>
      </c>
      <c r="DS59" s="263">
        <v>1</v>
      </c>
      <c r="DT59" s="856"/>
      <c r="DU59" s="721" t="s">
        <v>361</v>
      </c>
      <c r="DV59" s="426"/>
      <c r="DW59" s="530"/>
      <c r="DX59" s="426"/>
      <c r="DY59" s="530"/>
      <c r="DZ59" s="426"/>
      <c r="EA59" s="427"/>
      <c r="EB59" s="712" t="str">
        <f>IF(AND(DT59="",DV59="",DX59="",DZ59=""),"-",DT59+DV59+DX59+DZ59)</f>
        <v>-</v>
      </c>
      <c r="EC59" s="707" t="str">
        <f>EB59</f>
        <v>-</v>
      </c>
      <c r="ED59" s="594" t="str">
        <f>IF(OR(EC59=0,EC59="-"),"-",EC59/QUALIF_TOTAL_HOURS)</f>
        <v>-</v>
      </c>
      <c r="EE59" s="221"/>
      <c r="EF59" s="574" t="str">
        <f>IF(AND(Type_1&lt;&gt;"Doc",Type_1&lt;&gt;"Dwg"),"-",IF(Type_1="Dwg","-",IF(AND(OR(DS59="-",DS59=""),EB59&lt;&gt;"-"),"Entry 1 Cln 123",IF(Type_1="Doc",IF(OR(AND(DT59&lt;&gt;"",DU59=""),AND(DV59&lt;&gt;"",DW59=""),AND(DX59&lt;&gt;"",DY59="")),"Missing Eng Function",IF(OR(AND(DT59="",DU59&lt;&gt;""),AND(DV59="",DW59&lt;&gt;""),AND(DX59="",DY59&lt;&gt;"")),"Missing Eng Hours","OK"))))))</f>
        <v>Missing Eng Hours</v>
      </c>
      <c r="EH59" s="82"/>
      <c r="EI59" s="34"/>
      <c r="EJ59" s="11"/>
      <c r="EK59" s="61"/>
      <c r="EN59" s="97" t="str">
        <f t="shared" si="98"/>
        <v>-</v>
      </c>
      <c r="EO59" s="91">
        <f t="shared" si="99"/>
        <v>0</v>
      </c>
      <c r="EP59" s="92"/>
      <c r="EQ59" s="85"/>
      <c r="ER59" s="89" t="str">
        <f t="shared" si="74"/>
        <v>-</v>
      </c>
      <c r="ES59" s="84"/>
      <c r="ET59" s="85"/>
      <c r="EU59" s="89" t="str">
        <f t="shared" si="75"/>
        <v>-</v>
      </c>
      <c r="EV59" s="90" t="str">
        <f t="shared" si="76"/>
        <v>-</v>
      </c>
      <c r="EY59" s="97" t="e">
        <f>#REF!</f>
        <v>#REF!</v>
      </c>
      <c r="EZ59" s="91" t="e">
        <f>#REF!</f>
        <v>#REF!</v>
      </c>
      <c r="FA59" s="92"/>
      <c r="FB59" s="85"/>
      <c r="FC59" s="89" t="e">
        <f t="shared" si="77"/>
        <v>#REF!</v>
      </c>
      <c r="FD59" s="84"/>
      <c r="FE59" s="85"/>
      <c r="FF59" s="89" t="e">
        <f t="shared" si="78"/>
        <v>#REF!</v>
      </c>
      <c r="FG59" s="90" t="e">
        <f t="shared" si="79"/>
        <v>#REF!</v>
      </c>
      <c r="FJ59" s="97" t="e">
        <f>#REF!</f>
        <v>#REF!</v>
      </c>
      <c r="FK59" s="91" t="e">
        <f>#REF!</f>
        <v>#REF!</v>
      </c>
      <c r="FL59" s="92"/>
      <c r="FM59" s="85"/>
      <c r="FN59" s="89" t="e">
        <f t="shared" si="80"/>
        <v>#REF!</v>
      </c>
      <c r="FO59" s="84"/>
      <c r="FP59" s="85"/>
      <c r="FQ59" s="89" t="e">
        <f t="shared" si="81"/>
        <v>#REF!</v>
      </c>
      <c r="FR59" s="90" t="e">
        <f t="shared" si="82"/>
        <v>#REF!</v>
      </c>
      <c r="FU59" s="97" t="e">
        <f>#REF!</f>
        <v>#REF!</v>
      </c>
      <c r="FV59" s="92"/>
      <c r="FW59" s="85"/>
      <c r="FX59" s="89" t="e">
        <f t="shared" si="83"/>
        <v>#REF!</v>
      </c>
      <c r="GA59" s="97" t="e">
        <f>#REF!</f>
        <v>#REF!</v>
      </c>
      <c r="GB59" s="91" t="e">
        <f>#REF!</f>
        <v>#REF!</v>
      </c>
      <c r="GC59" s="92"/>
      <c r="GD59" s="85"/>
      <c r="GE59" s="89" t="e">
        <f t="shared" si="84"/>
        <v>#REF!</v>
      </c>
      <c r="GF59" s="84"/>
      <c r="GG59" s="85"/>
      <c r="GH59" s="89" t="e">
        <f t="shared" si="85"/>
        <v>#REF!</v>
      </c>
      <c r="GI59" s="90" t="e">
        <f t="shared" si="86"/>
        <v>#REF!</v>
      </c>
      <c r="GK59" s="20" t="str">
        <f t="shared" si="100"/>
        <v/>
      </c>
      <c r="GL59" s="21"/>
      <c r="GN59" s="826" t="str">
        <f t="shared" ca="1" si="33"/>
        <v/>
      </c>
      <c r="GO59" s="827"/>
    </row>
    <row r="60" spans="1:197" ht="24" customHeight="1" outlineLevel="2" x14ac:dyDescent="0.2">
      <c r="A60" s="187">
        <f t="shared" ca="1" si="101"/>
        <v>51</v>
      </c>
      <c r="B60" s="754" t="str">
        <f t="shared" ca="1" si="29"/>
        <v/>
      </c>
      <c r="C60" s="748"/>
      <c r="D60" s="749"/>
      <c r="E60" s="211"/>
      <c r="F60" s="212"/>
      <c r="G60" s="213" t="s">
        <v>927</v>
      </c>
      <c r="H60" s="128" t="s">
        <v>53</v>
      </c>
      <c r="I60" s="213"/>
      <c r="J60" s="214" t="s">
        <v>24</v>
      </c>
      <c r="K60" s="215" t="s">
        <v>53</v>
      </c>
      <c r="L60" s="367" t="s">
        <v>866</v>
      </c>
      <c r="M60" s="589">
        <f t="shared" si="5"/>
        <v>0</v>
      </c>
      <c r="N60" s="773" t="str">
        <f t="shared" si="35"/>
        <v>-</v>
      </c>
      <c r="O60" s="774" t="str">
        <f t="shared" si="36"/>
        <v>-</v>
      </c>
      <c r="P60" s="774" t="str">
        <f t="shared" si="37"/>
        <v>-</v>
      </c>
      <c r="Q60" s="774" t="str">
        <f t="shared" si="38"/>
        <v>-</v>
      </c>
      <c r="R60" s="774" t="str">
        <f t="shared" si="39"/>
        <v>-</v>
      </c>
      <c r="S60" s="280" t="str">
        <f t="shared" si="40"/>
        <v>-</v>
      </c>
      <c r="T60" s="290" t="str">
        <f t="shared" si="30"/>
        <v>OK</v>
      </c>
      <c r="U60" s="402"/>
      <c r="W60" s="644"/>
      <c r="X60" s="429"/>
      <c r="Y60" s="454"/>
      <c r="Z60" s="430"/>
      <c r="AA60" s="431"/>
      <c r="AB60" s="429"/>
      <c r="AC60" s="454"/>
      <c r="AD60" s="430"/>
      <c r="AE60" s="431"/>
      <c r="AF60" s="429"/>
      <c r="AG60" s="454"/>
      <c r="AH60" s="430"/>
      <c r="AI60" s="431"/>
      <c r="AJ60" s="607"/>
      <c r="AK60" s="601"/>
      <c r="AL60" s="608"/>
      <c r="AM60" s="609"/>
      <c r="AN60" s="221"/>
      <c r="AO60" s="574" t="str">
        <f t="shared" si="72"/>
        <v>OK</v>
      </c>
      <c r="AQ60" s="443"/>
      <c r="AR60" s="429"/>
      <c r="AS60" s="454"/>
      <c r="AT60" s="430"/>
      <c r="AU60" s="431"/>
      <c r="AV60" s="429"/>
      <c r="AW60" s="454"/>
      <c r="AX60" s="430"/>
      <c r="AY60" s="431"/>
      <c r="AZ60" s="429"/>
      <c r="BA60" s="454"/>
      <c r="BB60" s="430"/>
      <c r="BC60" s="431"/>
      <c r="BD60" s="607"/>
      <c r="BE60" s="601"/>
      <c r="BF60" s="608"/>
      <c r="BG60" s="609"/>
      <c r="BH60" s="221"/>
      <c r="BI60" s="574" t="str">
        <f t="shared" si="73"/>
        <v>OK</v>
      </c>
      <c r="BK60" s="443"/>
      <c r="BL60" s="469"/>
      <c r="BM60" s="454"/>
      <c r="BN60" s="470"/>
      <c r="BO60" s="431"/>
      <c r="BP60" s="429"/>
      <c r="BQ60" s="454"/>
      <c r="BR60" s="430"/>
      <c r="BS60" s="431"/>
      <c r="BT60" s="429"/>
      <c r="BU60" s="454"/>
      <c r="BV60" s="430"/>
      <c r="BW60" s="431"/>
      <c r="BX60" s="607"/>
      <c r="BY60" s="601"/>
      <c r="BZ60" s="608"/>
      <c r="CA60" s="594"/>
      <c r="CB60" s="221"/>
      <c r="CC60" s="574" t="str">
        <f t="shared" si="32"/>
        <v>OK</v>
      </c>
      <c r="CE60" s="443"/>
      <c r="CF60" s="429"/>
      <c r="CH60" s="430"/>
      <c r="CI60" s="431"/>
      <c r="CJ60" s="429"/>
      <c r="CL60" s="430"/>
      <c r="CM60" s="431"/>
      <c r="CN60" s="429"/>
      <c r="CP60" s="430"/>
      <c r="CQ60" s="431"/>
      <c r="CR60" s="600"/>
      <c r="CS60" s="601"/>
      <c r="CT60" s="602"/>
      <c r="CU60" s="610"/>
      <c r="CV60" s="221"/>
      <c r="CW60" s="574" t="str">
        <f t="shared" si="10"/>
        <v>OK</v>
      </c>
      <c r="CY60" s="443"/>
      <c r="CZ60" s="529"/>
      <c r="DA60" s="454"/>
      <c r="DB60" s="427"/>
      <c r="DC60" s="431"/>
      <c r="DD60" s="429"/>
      <c r="DE60" s="454"/>
      <c r="DF60" s="430"/>
      <c r="DG60" s="431"/>
      <c r="DH60" s="429"/>
      <c r="DI60" s="454"/>
      <c r="DJ60" s="430"/>
      <c r="DK60" s="431"/>
      <c r="DL60" s="607"/>
      <c r="DM60" s="601"/>
      <c r="DN60" s="608"/>
      <c r="DO60" s="609"/>
      <c r="DP60" s="221"/>
      <c r="DQ60" s="574" t="str">
        <f t="shared" si="11"/>
        <v>OK</v>
      </c>
      <c r="DS60" s="443"/>
      <c r="DT60" s="529"/>
      <c r="DU60" s="530"/>
      <c r="DW60" s="431"/>
      <c r="DY60" s="431"/>
      <c r="EA60" s="430"/>
      <c r="EB60" s="607"/>
      <c r="EC60" s="608"/>
      <c r="ED60" s="609"/>
      <c r="EE60" s="221"/>
      <c r="EF60" s="574" t="str">
        <f t="shared" ref="EF60:EF85" si="104">IF(AND(Type_1&lt;&gt;"Doc",Type_1&lt;&gt;"Dwg"),"-",IF(Type_1="Dwg","-",IF(Type_1="Doc",IF(OR(AND(DT60&lt;&gt;"",DU60=""),AND(DV60&lt;&gt;"",DW60=""),AND(DX60&lt;&gt;"",DY60="")),"Missing Eng Function",IF(OR(AND(DT60="",DU60&lt;&gt;""),AND(DV60="",DW60&lt;&gt;""),AND(DX60="",DY60&lt;&gt;"")),"Missing Eng Hours","OK")))))</f>
        <v>OK</v>
      </c>
      <c r="EH60" s="82"/>
      <c r="EI60" s="34"/>
      <c r="EJ60" s="11"/>
      <c r="EK60" s="61"/>
      <c r="EN60" s="97">
        <f t="shared" si="98"/>
        <v>0</v>
      </c>
      <c r="EO60" s="91">
        <f t="shared" si="99"/>
        <v>0</v>
      </c>
      <c r="EP60" s="92"/>
      <c r="EQ60" s="85"/>
      <c r="ER60" s="89" t="str">
        <f t="shared" si="74"/>
        <v>-</v>
      </c>
      <c r="ES60" s="84"/>
      <c r="ET60" s="85"/>
      <c r="EU60" s="89" t="str">
        <f t="shared" si="75"/>
        <v>-</v>
      </c>
      <c r="EV60" s="90" t="str">
        <f t="shared" si="76"/>
        <v>-</v>
      </c>
      <c r="EY60" s="97" t="e">
        <f>#REF!</f>
        <v>#REF!</v>
      </c>
      <c r="EZ60" s="91" t="e">
        <f>#REF!</f>
        <v>#REF!</v>
      </c>
      <c r="FA60" s="92"/>
      <c r="FB60" s="85"/>
      <c r="FC60" s="89" t="e">
        <f t="shared" si="77"/>
        <v>#REF!</v>
      </c>
      <c r="FD60" s="84"/>
      <c r="FE60" s="85"/>
      <c r="FF60" s="89" t="e">
        <f t="shared" si="78"/>
        <v>#REF!</v>
      </c>
      <c r="FG60" s="90" t="e">
        <f t="shared" si="79"/>
        <v>#REF!</v>
      </c>
      <c r="FJ60" s="97" t="e">
        <f>#REF!</f>
        <v>#REF!</v>
      </c>
      <c r="FK60" s="91" t="e">
        <f>#REF!</f>
        <v>#REF!</v>
      </c>
      <c r="FL60" s="92"/>
      <c r="FM60" s="85"/>
      <c r="FN60" s="89" t="e">
        <f t="shared" si="80"/>
        <v>#REF!</v>
      </c>
      <c r="FO60" s="84"/>
      <c r="FP60" s="85"/>
      <c r="FQ60" s="89" t="e">
        <f t="shared" si="81"/>
        <v>#REF!</v>
      </c>
      <c r="FR60" s="90" t="e">
        <f t="shared" si="82"/>
        <v>#REF!</v>
      </c>
      <c r="FU60" s="97" t="e">
        <f>#REF!</f>
        <v>#REF!</v>
      </c>
      <c r="FV60" s="92"/>
      <c r="FW60" s="85"/>
      <c r="FX60" s="89" t="e">
        <f t="shared" si="83"/>
        <v>#REF!</v>
      </c>
      <c r="GA60" s="97" t="e">
        <f>#REF!</f>
        <v>#REF!</v>
      </c>
      <c r="GB60" s="91" t="e">
        <f>#REF!</f>
        <v>#REF!</v>
      </c>
      <c r="GC60" s="92"/>
      <c r="GD60" s="85"/>
      <c r="GE60" s="89" t="e">
        <f t="shared" si="84"/>
        <v>#REF!</v>
      </c>
      <c r="GF60" s="84"/>
      <c r="GG60" s="85"/>
      <c r="GH60" s="89" t="e">
        <f t="shared" si="85"/>
        <v>#REF!</v>
      </c>
      <c r="GI60" s="90" t="e">
        <f t="shared" si="86"/>
        <v>#REF!</v>
      </c>
      <c r="GK60" s="20" t="str">
        <f t="shared" si="100"/>
        <v/>
      </c>
      <c r="GL60" s="21"/>
      <c r="GN60" s="826" t="str">
        <f t="shared" ca="1" si="33"/>
        <v/>
      </c>
      <c r="GO60" s="827"/>
    </row>
    <row r="61" spans="1:197" ht="24" customHeight="1" outlineLevel="2" x14ac:dyDescent="0.2">
      <c r="A61" s="187">
        <f t="shared" ca="1" si="101"/>
        <v>52</v>
      </c>
      <c r="B61" s="754" t="str">
        <f t="shared" ca="1" si="29"/>
        <v/>
      </c>
      <c r="C61" s="748"/>
      <c r="D61" s="749"/>
      <c r="E61" s="211"/>
      <c r="F61" s="212"/>
      <c r="G61" s="213" t="s">
        <v>296</v>
      </c>
      <c r="H61" s="128" t="s">
        <v>53</v>
      </c>
      <c r="I61" s="213"/>
      <c r="J61" s="214" t="s">
        <v>24</v>
      </c>
      <c r="K61" s="215" t="s">
        <v>53</v>
      </c>
      <c r="L61" s="367" t="s">
        <v>866</v>
      </c>
      <c r="M61" s="589">
        <f t="shared" si="5"/>
        <v>1</v>
      </c>
      <c r="N61" s="773" t="str">
        <f t="shared" si="35"/>
        <v>-</v>
      </c>
      <c r="O61" s="774" t="str">
        <f t="shared" si="36"/>
        <v>-</v>
      </c>
      <c r="P61" s="774">
        <f t="shared" si="37"/>
        <v>1</v>
      </c>
      <c r="Q61" s="774" t="str">
        <f t="shared" si="38"/>
        <v>-</v>
      </c>
      <c r="R61" s="774" t="str">
        <f t="shared" si="39"/>
        <v>-</v>
      </c>
      <c r="S61" s="280" t="str">
        <f t="shared" si="40"/>
        <v>-</v>
      </c>
      <c r="T61" s="290" t="str">
        <f t="shared" si="30"/>
        <v>OK</v>
      </c>
      <c r="U61" s="402"/>
      <c r="W61" s="644"/>
      <c r="X61" s="429"/>
      <c r="Y61" s="454"/>
      <c r="Z61" s="430"/>
      <c r="AA61" s="431"/>
      <c r="AB61" s="429"/>
      <c r="AC61" s="454"/>
      <c r="AD61" s="430"/>
      <c r="AE61" s="431"/>
      <c r="AF61" s="429"/>
      <c r="AG61" s="454"/>
      <c r="AH61" s="430"/>
      <c r="AI61" s="431"/>
      <c r="AJ61" s="600"/>
      <c r="AK61" s="601"/>
      <c r="AL61" s="602"/>
      <c r="AM61" s="610"/>
      <c r="AN61" s="221"/>
      <c r="AO61" s="574" t="str">
        <f t="shared" si="72"/>
        <v>OK</v>
      </c>
      <c r="AQ61" s="443"/>
      <c r="AR61" s="429"/>
      <c r="AS61" s="454"/>
      <c r="AT61" s="430"/>
      <c r="AU61" s="431"/>
      <c r="AV61" s="429"/>
      <c r="AW61" s="454"/>
      <c r="AX61" s="430"/>
      <c r="AY61" s="431"/>
      <c r="AZ61" s="429"/>
      <c r="BA61" s="454"/>
      <c r="BB61" s="430"/>
      <c r="BC61" s="431"/>
      <c r="BD61" s="600"/>
      <c r="BE61" s="601"/>
      <c r="BF61" s="602"/>
      <c r="BG61" s="610"/>
      <c r="BH61" s="221"/>
      <c r="BI61" s="574" t="str">
        <f t="shared" si="73"/>
        <v>OK</v>
      </c>
      <c r="BK61" s="263">
        <v>1</v>
      </c>
      <c r="BL61" s="856"/>
      <c r="BM61" s="454"/>
      <c r="BN61" s="489" t="s">
        <v>371</v>
      </c>
      <c r="BO61" s="431"/>
      <c r="BP61" s="429"/>
      <c r="BQ61" s="454"/>
      <c r="BR61" s="430"/>
      <c r="BS61" s="431"/>
      <c r="BT61" s="429"/>
      <c r="BU61" s="454"/>
      <c r="BV61" s="430"/>
      <c r="BW61" s="431"/>
      <c r="BX61" s="591" t="str">
        <f>IF(AND(BL61="",BP61="",BT61=""),"-",BL61+BP61+BT61)</f>
        <v>-</v>
      </c>
      <c r="BY61" s="596"/>
      <c r="BZ61" s="593" t="str">
        <f>IF(AND(BL61="",BP61="",BT61="",BM61="",BQ61="",BU61=""),"-",SUM(BL61:BU61))</f>
        <v>-</v>
      </c>
      <c r="CA61" s="594" t="str">
        <f>IF(OR(BZ61=0,BZ61="-"),"-",BZ61/DD_TOTAL_HOURS)</f>
        <v>-</v>
      </c>
      <c r="CB61" s="221"/>
      <c r="CC61" s="574" t="str">
        <f>IF(AND(Type_1="Doc",OR(BM61&lt;&gt;"",BQ61&lt;&gt;"",BU61&lt;&gt;"")),"Remove Value Cln 65, 69, 73",IF(AND(Type_1="Doc",OR(BO61&lt;&gt;"",BS61&lt;&gt;"",BW61&lt;&gt;"")),"Remove Value Cln 67, 71, 75",IF(OR(AND(BL61&lt;&gt;"",BN61=""),AND(BP61&lt;&gt;"",BR61=""),AND(BT61&lt;&gt;"",BV61="")),"Missing Eng Function",IF(OR(AND(BM61&lt;&gt;"",BO61=""),AND(BQ61&lt;&gt;"",BS61=""),AND(BU61&lt;&gt;"",BW61="")),"Missing Design Function","OK"))))</f>
        <v>OK</v>
      </c>
      <c r="CE61" s="443"/>
      <c r="CF61" s="429"/>
      <c r="CH61" s="430"/>
      <c r="CI61" s="431"/>
      <c r="CJ61" s="429"/>
      <c r="CL61" s="430"/>
      <c r="CM61" s="431"/>
      <c r="CN61" s="429"/>
      <c r="CP61" s="430"/>
      <c r="CQ61" s="431"/>
      <c r="CR61" s="600"/>
      <c r="CS61" s="601"/>
      <c r="CT61" s="602"/>
      <c r="CU61" s="610"/>
      <c r="CV61" s="221"/>
      <c r="CW61" s="574" t="str">
        <f t="shared" si="10"/>
        <v>OK</v>
      </c>
      <c r="CY61" s="443"/>
      <c r="CZ61" s="429"/>
      <c r="DA61" s="454"/>
      <c r="DB61" s="430"/>
      <c r="DC61" s="431"/>
      <c r="DD61" s="429"/>
      <c r="DE61" s="454"/>
      <c r="DF61" s="430"/>
      <c r="DG61" s="431"/>
      <c r="DH61" s="429"/>
      <c r="DI61" s="454"/>
      <c r="DJ61" s="430"/>
      <c r="DK61" s="431"/>
      <c r="DL61" s="600"/>
      <c r="DM61" s="601"/>
      <c r="DN61" s="602"/>
      <c r="DO61" s="610"/>
      <c r="DP61" s="221"/>
      <c r="DQ61" s="574" t="str">
        <f t="shared" si="11"/>
        <v>OK</v>
      </c>
      <c r="DS61" s="443"/>
      <c r="DT61" s="429"/>
      <c r="DU61" s="431"/>
      <c r="DW61" s="431"/>
      <c r="DY61" s="431"/>
      <c r="EA61" s="430"/>
      <c r="EB61" s="600"/>
      <c r="EC61" s="602"/>
      <c r="ED61" s="610"/>
      <c r="EE61" s="221"/>
      <c r="EF61" s="574" t="str">
        <f t="shared" si="104"/>
        <v>OK</v>
      </c>
      <c r="EH61" s="82"/>
      <c r="EI61" s="34"/>
      <c r="EJ61" s="11"/>
      <c r="EK61" s="61"/>
      <c r="EN61" s="97">
        <f t="shared" si="98"/>
        <v>0</v>
      </c>
      <c r="EO61" s="91">
        <f t="shared" si="99"/>
        <v>0</v>
      </c>
      <c r="EP61" s="92"/>
      <c r="EQ61" s="85"/>
      <c r="ER61" s="89" t="str">
        <f t="shared" ref="ER61:ER67" si="105">IF(OR(EN61="-",EQ61=""),"-",EQ61*EN61)</f>
        <v>-</v>
      </c>
      <c r="ES61" s="84"/>
      <c r="ET61" s="85"/>
      <c r="EU61" s="89" t="str">
        <f t="shared" ref="EU61:EU67" si="106">IF(OR(EO61="-",ET61=""),"-",ET61*EO61)</f>
        <v>-</v>
      </c>
      <c r="EV61" s="90" t="str">
        <f t="shared" ref="EV61:EV67" si="107">IF(AND(ER61="-",EU61="-"),"-",IF(ER61="-",EU61,IF(EU61="-",ER61,ER61+EU61)))</f>
        <v>-</v>
      </c>
      <c r="EY61" s="97" t="e">
        <f>#REF!</f>
        <v>#REF!</v>
      </c>
      <c r="EZ61" s="91" t="e">
        <f>#REF!</f>
        <v>#REF!</v>
      </c>
      <c r="FA61" s="92"/>
      <c r="FB61" s="85"/>
      <c r="FC61" s="89" t="e">
        <f t="shared" ref="FC61:FC67" si="108">IF(OR(EY61="-",FB61=""),"-",FB61*EY61)</f>
        <v>#REF!</v>
      </c>
      <c r="FD61" s="84"/>
      <c r="FE61" s="85"/>
      <c r="FF61" s="89" t="e">
        <f t="shared" ref="FF61:FF67" si="109">IF(OR(EZ61="-",FE61=""),"-",FE61*EZ61)</f>
        <v>#REF!</v>
      </c>
      <c r="FG61" s="90" t="e">
        <f t="shared" ref="FG61:FG67" si="110">IF(AND(FC61="-",FF61="-"),"-",IF(FC61="-",FF61,IF(FF61="-",FC61,FC61+FF61)))</f>
        <v>#REF!</v>
      </c>
      <c r="FJ61" s="97" t="e">
        <f>#REF!</f>
        <v>#REF!</v>
      </c>
      <c r="FK61" s="91" t="e">
        <f>#REF!</f>
        <v>#REF!</v>
      </c>
      <c r="FL61" s="92"/>
      <c r="FM61" s="85"/>
      <c r="FN61" s="89" t="e">
        <f t="shared" ref="FN61:FN67" si="111">IF(OR(FJ61="-",FM61=""),"-",FM61*FJ61)</f>
        <v>#REF!</v>
      </c>
      <c r="FO61" s="84"/>
      <c r="FP61" s="85"/>
      <c r="FQ61" s="89" t="e">
        <f t="shared" ref="FQ61:FQ67" si="112">IF(OR(FK61="-",FP61=""),"-",FP61*FK61)</f>
        <v>#REF!</v>
      </c>
      <c r="FR61" s="90" t="e">
        <f t="shared" ref="FR61:FR67" si="113">IF(AND(FN61="-",FQ61="-"),"-",IF(FN61="-",FQ61,IF(FQ61="-",FN61,FN61+FQ61)))</f>
        <v>#REF!</v>
      </c>
      <c r="FU61" s="97" t="e">
        <f>#REF!</f>
        <v>#REF!</v>
      </c>
      <c r="FV61" s="92"/>
      <c r="FW61" s="85"/>
      <c r="FX61" s="89" t="e">
        <f t="shared" ref="FX61:FX67" si="114">IF(OR(FU61="-",FW61=""),"-",FW61*FU61)</f>
        <v>#REF!</v>
      </c>
      <c r="GA61" s="97" t="e">
        <f>#REF!</f>
        <v>#REF!</v>
      </c>
      <c r="GB61" s="91" t="e">
        <f>#REF!</f>
        <v>#REF!</v>
      </c>
      <c r="GC61" s="92"/>
      <c r="GD61" s="85"/>
      <c r="GE61" s="89" t="e">
        <f t="shared" ref="GE61:GE67" si="115">IF(OR(GA61="-",GD61=""),"-",GD61*GA61)</f>
        <v>#REF!</v>
      </c>
      <c r="GF61" s="84"/>
      <c r="GG61" s="85"/>
      <c r="GH61" s="89" t="e">
        <f t="shared" ref="GH61:GH67" si="116">IF(OR(GB61="-",GG61=""),"-",GG61*GB61)</f>
        <v>#REF!</v>
      </c>
      <c r="GI61" s="90" t="e">
        <f t="shared" ref="GI61:GI67" si="117">IF(AND(GE61="-",GH61="-"),"-",IF(GE61="-",GH61,IF(GH61="-",GE61,GE61+GH61)))</f>
        <v>#REF!</v>
      </c>
      <c r="GK61" s="20" t="str">
        <f t="shared" si="100"/>
        <v/>
      </c>
      <c r="GL61" s="21"/>
      <c r="GN61" s="826" t="str">
        <f t="shared" ca="1" si="33"/>
        <v/>
      </c>
      <c r="GO61" s="827"/>
    </row>
    <row r="62" spans="1:197" ht="24" customHeight="1" outlineLevel="2" x14ac:dyDescent="0.2">
      <c r="A62" s="187">
        <f t="shared" ca="1" si="101"/>
        <v>53</v>
      </c>
      <c r="B62" s="754" t="str">
        <f t="shared" ca="1" si="29"/>
        <v/>
      </c>
      <c r="C62" s="748"/>
      <c r="D62" s="749"/>
      <c r="E62" s="211"/>
      <c r="F62" s="212"/>
      <c r="G62" s="213" t="s">
        <v>926</v>
      </c>
      <c r="H62" s="128" t="s">
        <v>53</v>
      </c>
      <c r="I62" s="213"/>
      <c r="J62" s="214" t="s">
        <v>24</v>
      </c>
      <c r="K62" s="215" t="s">
        <v>53</v>
      </c>
      <c r="L62" s="367" t="s">
        <v>866</v>
      </c>
      <c r="M62" s="589">
        <f t="shared" si="5"/>
        <v>1</v>
      </c>
      <c r="N62" s="773" t="str">
        <f t="shared" si="35"/>
        <v>-</v>
      </c>
      <c r="O62" s="774" t="str">
        <f t="shared" si="36"/>
        <v>-</v>
      </c>
      <c r="P62" s="774">
        <f t="shared" si="37"/>
        <v>1</v>
      </c>
      <c r="Q62" s="774" t="str">
        <f t="shared" si="38"/>
        <v>-</v>
      </c>
      <c r="R62" s="774" t="str">
        <f t="shared" si="39"/>
        <v>-</v>
      </c>
      <c r="S62" s="280" t="str">
        <f t="shared" si="40"/>
        <v>-</v>
      </c>
      <c r="T62" s="290" t="str">
        <f t="shared" si="30"/>
        <v>OK</v>
      </c>
      <c r="U62" s="402"/>
      <c r="W62" s="644"/>
      <c r="X62" s="429"/>
      <c r="Y62" s="454"/>
      <c r="Z62" s="430"/>
      <c r="AA62" s="431"/>
      <c r="AB62" s="429"/>
      <c r="AC62" s="454"/>
      <c r="AD62" s="430"/>
      <c r="AE62" s="431"/>
      <c r="AF62" s="429"/>
      <c r="AG62" s="454"/>
      <c r="AH62" s="430"/>
      <c r="AI62" s="431"/>
      <c r="AJ62" s="603"/>
      <c r="AK62" s="604"/>
      <c r="AL62" s="605"/>
      <c r="AM62" s="611"/>
      <c r="AN62" s="221"/>
      <c r="AO62" s="574" t="str">
        <f t="shared" si="72"/>
        <v>OK</v>
      </c>
      <c r="AQ62" s="443"/>
      <c r="AR62" s="429"/>
      <c r="AS62" s="454"/>
      <c r="AT62" s="430"/>
      <c r="AU62" s="431"/>
      <c r="AV62" s="429"/>
      <c r="AW62" s="454"/>
      <c r="AX62" s="430"/>
      <c r="AY62" s="431"/>
      <c r="AZ62" s="429"/>
      <c r="BA62" s="454"/>
      <c r="BB62" s="430"/>
      <c r="BC62" s="431"/>
      <c r="BD62" s="603"/>
      <c r="BE62" s="601"/>
      <c r="BF62" s="605"/>
      <c r="BG62" s="611"/>
      <c r="BH62" s="221"/>
      <c r="BI62" s="574" t="str">
        <f t="shared" si="73"/>
        <v>OK</v>
      </c>
      <c r="BK62" s="263">
        <v>1</v>
      </c>
      <c r="BL62" s="856"/>
      <c r="BM62" s="454"/>
      <c r="BN62" s="489" t="s">
        <v>371</v>
      </c>
      <c r="BO62" s="431"/>
      <c r="BP62" s="429"/>
      <c r="BQ62" s="454"/>
      <c r="BR62" s="430"/>
      <c r="BS62" s="431"/>
      <c r="BT62" s="429"/>
      <c r="BU62" s="454"/>
      <c r="BV62" s="430"/>
      <c r="BW62" s="431"/>
      <c r="BX62" s="591" t="str">
        <f>IF(AND(BL62="",BP62="",BT62=""),"-",BL62+BP62+BT62)</f>
        <v>-</v>
      </c>
      <c r="BY62" s="596"/>
      <c r="BZ62" s="593" t="str">
        <f>IF(AND(BL62="",BP62="",BT62="",BM62="",BQ62="",BU62=""),"-",SUM(BL62:BU62))</f>
        <v>-</v>
      </c>
      <c r="CA62" s="594" t="str">
        <f>IF(OR(BZ62=0,BZ62="-"),"-",BZ62/DD_TOTAL_HOURS)</f>
        <v>-</v>
      </c>
      <c r="CB62" s="221"/>
      <c r="CC62" s="574" t="str">
        <f>IF(AND(Type_1="Doc",OR(BM62&lt;&gt;"",BQ62&lt;&gt;"",BU62&lt;&gt;"")),"Remove Value Cln 65, 69, 73",IF(AND(Type_1="Doc",OR(BO62&lt;&gt;"",BS62&lt;&gt;"",BW62&lt;&gt;"")),"Remove Value Cln 67, 71, 75",IF(OR(AND(BL62&lt;&gt;"",BN62=""),AND(BP62&lt;&gt;"",BR62=""),AND(BT62&lt;&gt;"",BV62="")),"Missing Eng Function",IF(OR(AND(BM62&lt;&gt;"",BO62=""),AND(BQ62&lt;&gt;"",BS62=""),AND(BU62&lt;&gt;"",BW62="")),"Missing Design Function","OK"))))</f>
        <v>OK</v>
      </c>
      <c r="CE62" s="443"/>
      <c r="CF62" s="429"/>
      <c r="CH62" s="430"/>
      <c r="CI62" s="431"/>
      <c r="CJ62" s="429"/>
      <c r="CL62" s="430"/>
      <c r="CM62" s="431"/>
      <c r="CN62" s="429"/>
      <c r="CP62" s="430"/>
      <c r="CQ62" s="431"/>
      <c r="CR62" s="600"/>
      <c r="CS62" s="601"/>
      <c r="CT62" s="602"/>
      <c r="CU62" s="610"/>
      <c r="CV62" s="221"/>
      <c r="CW62" s="574" t="str">
        <f t="shared" si="10"/>
        <v>OK</v>
      </c>
      <c r="CY62" s="443"/>
      <c r="CZ62" s="432"/>
      <c r="DA62" s="454"/>
      <c r="DB62" s="434"/>
      <c r="DC62" s="431"/>
      <c r="DD62" s="429"/>
      <c r="DE62" s="454"/>
      <c r="DF62" s="430"/>
      <c r="DG62" s="431"/>
      <c r="DH62" s="429"/>
      <c r="DI62" s="454"/>
      <c r="DJ62" s="430"/>
      <c r="DK62" s="431"/>
      <c r="DL62" s="600"/>
      <c r="DM62" s="601"/>
      <c r="DN62" s="602"/>
      <c r="DO62" s="611"/>
      <c r="DP62" s="221"/>
      <c r="DQ62" s="574" t="str">
        <f t="shared" si="11"/>
        <v>OK</v>
      </c>
      <c r="DS62" s="443"/>
      <c r="DT62" s="432"/>
      <c r="DU62" s="435"/>
      <c r="DW62" s="431"/>
      <c r="DY62" s="431"/>
      <c r="EA62" s="430"/>
      <c r="EB62" s="600"/>
      <c r="EC62" s="602"/>
      <c r="ED62" s="611"/>
      <c r="EE62" s="221"/>
      <c r="EF62" s="574" t="str">
        <f t="shared" si="104"/>
        <v>OK</v>
      </c>
      <c r="EH62" s="82"/>
      <c r="EI62" s="34"/>
      <c r="EJ62" s="11"/>
      <c r="EK62" s="61"/>
      <c r="EN62" s="97">
        <f t="shared" si="98"/>
        <v>0</v>
      </c>
      <c r="EO62" s="91">
        <f t="shared" si="99"/>
        <v>0</v>
      </c>
      <c r="EP62" s="92"/>
      <c r="EQ62" s="85"/>
      <c r="ER62" s="89" t="str">
        <f t="shared" si="105"/>
        <v>-</v>
      </c>
      <c r="ES62" s="84"/>
      <c r="ET62" s="85"/>
      <c r="EU62" s="89" t="str">
        <f t="shared" si="106"/>
        <v>-</v>
      </c>
      <c r="EV62" s="90" t="str">
        <f t="shared" si="107"/>
        <v>-</v>
      </c>
      <c r="EY62" s="97" t="e">
        <f>#REF!</f>
        <v>#REF!</v>
      </c>
      <c r="EZ62" s="91" t="e">
        <f>#REF!</f>
        <v>#REF!</v>
      </c>
      <c r="FA62" s="92"/>
      <c r="FB62" s="85"/>
      <c r="FC62" s="89" t="e">
        <f t="shared" si="108"/>
        <v>#REF!</v>
      </c>
      <c r="FD62" s="84"/>
      <c r="FE62" s="85"/>
      <c r="FF62" s="89" t="e">
        <f t="shared" si="109"/>
        <v>#REF!</v>
      </c>
      <c r="FG62" s="90" t="e">
        <f t="shared" si="110"/>
        <v>#REF!</v>
      </c>
      <c r="FJ62" s="97" t="e">
        <f>#REF!</f>
        <v>#REF!</v>
      </c>
      <c r="FK62" s="91" t="e">
        <f>#REF!</f>
        <v>#REF!</v>
      </c>
      <c r="FL62" s="92"/>
      <c r="FM62" s="85"/>
      <c r="FN62" s="89" t="e">
        <f t="shared" si="111"/>
        <v>#REF!</v>
      </c>
      <c r="FO62" s="84"/>
      <c r="FP62" s="85"/>
      <c r="FQ62" s="89" t="e">
        <f t="shared" si="112"/>
        <v>#REF!</v>
      </c>
      <c r="FR62" s="90" t="e">
        <f t="shared" si="113"/>
        <v>#REF!</v>
      </c>
      <c r="FU62" s="97" t="e">
        <f>#REF!</f>
        <v>#REF!</v>
      </c>
      <c r="FV62" s="92"/>
      <c r="FW62" s="85"/>
      <c r="FX62" s="89" t="e">
        <f t="shared" si="114"/>
        <v>#REF!</v>
      </c>
      <c r="GA62" s="97" t="e">
        <f>#REF!</f>
        <v>#REF!</v>
      </c>
      <c r="GB62" s="91" t="e">
        <f>#REF!</f>
        <v>#REF!</v>
      </c>
      <c r="GC62" s="92"/>
      <c r="GD62" s="85"/>
      <c r="GE62" s="89" t="e">
        <f t="shared" si="115"/>
        <v>#REF!</v>
      </c>
      <c r="GF62" s="84"/>
      <c r="GG62" s="85"/>
      <c r="GH62" s="89" t="e">
        <f t="shared" si="116"/>
        <v>#REF!</v>
      </c>
      <c r="GI62" s="90" t="e">
        <f t="shared" si="117"/>
        <v>#REF!</v>
      </c>
      <c r="GK62" s="20" t="str">
        <f t="shared" si="100"/>
        <v/>
      </c>
      <c r="GL62" s="21"/>
      <c r="GN62" s="826" t="str">
        <f t="shared" ca="1" si="33"/>
        <v/>
      </c>
      <c r="GO62" s="827"/>
    </row>
    <row r="63" spans="1:197" ht="15.75" customHeight="1" outlineLevel="2" x14ac:dyDescent="0.2">
      <c r="A63" s="187">
        <f t="shared" ca="1" si="101"/>
        <v>54</v>
      </c>
      <c r="B63" s="747" t="str">
        <f t="shared" ca="1" si="29"/>
        <v/>
      </c>
      <c r="C63" s="748"/>
      <c r="D63" s="749"/>
      <c r="E63" s="272" t="s">
        <v>395</v>
      </c>
      <c r="F63" s="271"/>
      <c r="G63" s="105"/>
      <c r="H63" s="128" t="s">
        <v>53</v>
      </c>
      <c r="I63" s="105"/>
      <c r="J63" s="214" t="s">
        <v>24</v>
      </c>
      <c r="K63" s="215" t="s">
        <v>53</v>
      </c>
      <c r="L63" s="367"/>
      <c r="M63" s="589">
        <f t="shared" si="5"/>
        <v>0</v>
      </c>
      <c r="N63" s="773" t="str">
        <f t="shared" si="35"/>
        <v>-</v>
      </c>
      <c r="O63" s="774" t="str">
        <f t="shared" si="36"/>
        <v>-</v>
      </c>
      <c r="P63" s="774" t="str">
        <f t="shared" si="37"/>
        <v>-</v>
      </c>
      <c r="Q63" s="774" t="str">
        <f t="shared" si="38"/>
        <v>-</v>
      </c>
      <c r="R63" s="774" t="str">
        <f t="shared" si="39"/>
        <v>-</v>
      </c>
      <c r="S63" s="280" t="str">
        <f t="shared" si="40"/>
        <v>-</v>
      </c>
      <c r="T63" s="524" t="str">
        <f t="shared" si="30"/>
        <v>OK</v>
      </c>
      <c r="U63" s="402"/>
      <c r="W63" s="643" t="s">
        <v>60</v>
      </c>
      <c r="X63" s="208"/>
      <c r="Y63" s="418"/>
      <c r="Z63" s="410"/>
      <c r="AA63" s="411"/>
      <c r="AB63" s="432"/>
      <c r="AC63" s="455"/>
      <c r="AD63" s="434"/>
      <c r="AE63" s="435"/>
      <c r="AF63" s="432"/>
      <c r="AG63" s="455"/>
      <c r="AH63" s="434"/>
      <c r="AI63" s="435"/>
      <c r="AJ63" s="591" t="str">
        <f>IF(AND(X63="",AB63="",AF63=""),"-",X63+AB63+AF63)</f>
        <v>-</v>
      </c>
      <c r="AK63" s="592" t="str">
        <f>IF(AND(Y63="",AC63="",AG63=""),"-",Y63+AC63+AG63)</f>
        <v>-</v>
      </c>
      <c r="AL63" s="593" t="str">
        <f>IF(AND(X63="",AB63="",AF63="",Y63="",AC63="",AG63=""),"-",SUM(X63:AG63))</f>
        <v>-</v>
      </c>
      <c r="AM63" s="612" t="str">
        <f t="shared" ref="AM63:AM84" si="118">IF(OR(AL63=0,AL63="-"),"-",AL63/CD_TOTAL_HOURS)</f>
        <v>-</v>
      </c>
      <c r="AN63" s="221"/>
      <c r="AO63" s="574" t="str">
        <f t="shared" si="72"/>
        <v>OK</v>
      </c>
      <c r="AQ63" s="263" t="s">
        <v>60</v>
      </c>
      <c r="AR63" s="208"/>
      <c r="AS63" s="454"/>
      <c r="AT63" s="802"/>
      <c r="AU63" s="431"/>
      <c r="AV63" s="432"/>
      <c r="AW63" s="455"/>
      <c r="AX63" s="434"/>
      <c r="AY63" s="435"/>
      <c r="AZ63" s="432"/>
      <c r="BA63" s="455"/>
      <c r="BB63" s="434"/>
      <c r="BC63" s="435"/>
      <c r="BD63" s="591" t="str">
        <f>IF(AND(AR63="",AV63="",AZ63=""),"-",AR63+AV63+AZ63)</f>
        <v>-</v>
      </c>
      <c r="BE63" s="601"/>
      <c r="BF63" s="593" t="str">
        <f>IF(AND(AR63="",AV63="",AZ63="",AS63="",AW63="",BA63=""),"-",SUM(AR63:BA63))</f>
        <v>-</v>
      </c>
      <c r="BG63" s="675" t="str">
        <f t="shared" ref="BG63:BG84" si="119">IF(OR(BF63=0,BF63="-"),"-",BF63/BD_TOTAL_HOURS)</f>
        <v>-</v>
      </c>
      <c r="BH63" s="221"/>
      <c r="BI63" s="574" t="str">
        <f t="shared" si="73"/>
        <v>OK</v>
      </c>
      <c r="BK63" s="263" t="s">
        <v>60</v>
      </c>
      <c r="BL63" s="208"/>
      <c r="BM63" s="454"/>
      <c r="BN63" s="489"/>
      <c r="BO63" s="431"/>
      <c r="BP63" s="432"/>
      <c r="BQ63" s="455"/>
      <c r="BR63" s="434"/>
      <c r="BS63" s="435"/>
      <c r="BT63" s="432"/>
      <c r="BU63" s="455"/>
      <c r="BV63" s="434"/>
      <c r="BW63" s="435"/>
      <c r="BX63" s="591" t="str">
        <f>IF(AND(BL63="",BP63="",BT63=""),"-",BL63+BP63+BT63)</f>
        <v>-</v>
      </c>
      <c r="BY63" s="596"/>
      <c r="BZ63" s="593" t="str">
        <f>IF(AND(BL63="",BP63="",BT63="",BM63="",BQ63="",BU63=""),"-",SUM(BL63:BU63))</f>
        <v>-</v>
      </c>
      <c r="CA63" s="675" t="str">
        <f t="shared" ref="CA63:CA84" si="120">IF(OR(BZ63=0,BZ63="-"),"-",BZ63/DD_TOTAL_HOURS)</f>
        <v>-</v>
      </c>
      <c r="CB63" s="221"/>
      <c r="CC63" s="574" t="str">
        <f t="shared" si="32"/>
        <v>OK</v>
      </c>
      <c r="CE63" s="443"/>
      <c r="CF63" s="429"/>
      <c r="CH63" s="430"/>
      <c r="CI63" s="431"/>
      <c r="CJ63" s="429"/>
      <c r="CL63" s="430"/>
      <c r="CM63" s="431"/>
      <c r="CN63" s="429"/>
      <c r="CP63" s="430"/>
      <c r="CQ63" s="431"/>
      <c r="CR63" s="600"/>
      <c r="CS63" s="601"/>
      <c r="CT63" s="605"/>
      <c r="CU63" s="610"/>
      <c r="CV63" s="221"/>
      <c r="CW63" s="574" t="str">
        <f t="shared" si="10"/>
        <v>OK</v>
      </c>
      <c r="CY63" s="263" t="s">
        <v>60</v>
      </c>
      <c r="CZ63" s="208"/>
      <c r="DA63" s="454"/>
      <c r="DB63" s="489"/>
      <c r="DC63" s="431"/>
      <c r="DD63" s="432"/>
      <c r="DE63" s="455"/>
      <c r="DF63" s="434"/>
      <c r="DG63" s="435"/>
      <c r="DH63" s="432"/>
      <c r="DI63" s="455"/>
      <c r="DJ63" s="434"/>
      <c r="DK63" s="435"/>
      <c r="DL63" s="591" t="str">
        <f>IF(AND(CZ63="",DD63="",DH63=""),"-",CZ63+DD63+DH63)</f>
        <v>-</v>
      </c>
      <c r="DM63" s="592" t="str">
        <f>IF(AND(DA63="",DE63="",DI63=""),"-",DA63+DE63+DI63)</f>
        <v>-</v>
      </c>
      <c r="DN63" s="593" t="str">
        <f>IF(AND(CZ63="",DD63="",DH63="",DA63="",DE63="",DI63=""),"-",SUM(CZ63:DI63))</f>
        <v>-</v>
      </c>
      <c r="DO63" s="675" t="str">
        <f>IF(OR(DN63=0,DN63="-"),"-",DN63/CONSTR_TOTAL_HOURS)</f>
        <v>-</v>
      </c>
      <c r="DP63" s="221"/>
      <c r="DQ63" s="574" t="str">
        <f t="shared" si="11"/>
        <v>OK</v>
      </c>
      <c r="DS63" s="263" t="s">
        <v>60</v>
      </c>
      <c r="DT63" s="208"/>
      <c r="DU63" s="721"/>
      <c r="DV63" s="433"/>
      <c r="DW63" s="435"/>
      <c r="DX63" s="433"/>
      <c r="DY63" s="435"/>
      <c r="DZ63" s="433"/>
      <c r="EA63" s="434"/>
      <c r="EB63" s="712" t="str">
        <f>IF(AND(DT63="",DV63="",DX63="",DZ63=""),"-",DT63+DV63+DX63+DZ63)</f>
        <v>-</v>
      </c>
      <c r="EC63" s="707" t="str">
        <f>EB63</f>
        <v>-</v>
      </c>
      <c r="ED63" s="612" t="str">
        <f>IF(OR(EC63=0,EC63="-"),"-",EC63/QUALIF_TOTAL_HOURS)</f>
        <v>-</v>
      </c>
      <c r="EE63" s="221"/>
      <c r="EF63" s="574" t="str">
        <f t="shared" si="104"/>
        <v>OK</v>
      </c>
      <c r="EH63" s="82"/>
      <c r="EI63" s="34"/>
      <c r="EJ63" s="11"/>
      <c r="EK63" s="61"/>
      <c r="EN63" s="97" t="str">
        <f t="shared" si="98"/>
        <v>-</v>
      </c>
      <c r="EO63" s="91" t="str">
        <f t="shared" si="99"/>
        <v>-</v>
      </c>
      <c r="EP63" s="92"/>
      <c r="EQ63" s="85"/>
      <c r="ER63" s="89" t="str">
        <f t="shared" si="105"/>
        <v>-</v>
      </c>
      <c r="ES63" s="84"/>
      <c r="ET63" s="85"/>
      <c r="EU63" s="89" t="str">
        <f t="shared" si="106"/>
        <v>-</v>
      </c>
      <c r="EV63" s="90" t="str">
        <f t="shared" si="107"/>
        <v>-</v>
      </c>
      <c r="EY63" s="97" t="e">
        <f>#REF!</f>
        <v>#REF!</v>
      </c>
      <c r="EZ63" s="91" t="e">
        <f>#REF!</f>
        <v>#REF!</v>
      </c>
      <c r="FA63" s="92"/>
      <c r="FB63" s="85"/>
      <c r="FC63" s="89" t="e">
        <f t="shared" si="108"/>
        <v>#REF!</v>
      </c>
      <c r="FD63" s="84"/>
      <c r="FE63" s="85"/>
      <c r="FF63" s="89" t="e">
        <f t="shared" si="109"/>
        <v>#REF!</v>
      </c>
      <c r="FG63" s="90" t="e">
        <f t="shared" si="110"/>
        <v>#REF!</v>
      </c>
      <c r="FJ63" s="97" t="e">
        <f>#REF!</f>
        <v>#REF!</v>
      </c>
      <c r="FK63" s="91" t="e">
        <f>#REF!</f>
        <v>#REF!</v>
      </c>
      <c r="FL63" s="92"/>
      <c r="FM63" s="85"/>
      <c r="FN63" s="89" t="e">
        <f t="shared" si="111"/>
        <v>#REF!</v>
      </c>
      <c r="FO63" s="84"/>
      <c r="FP63" s="85"/>
      <c r="FQ63" s="89" t="e">
        <f t="shared" si="112"/>
        <v>#REF!</v>
      </c>
      <c r="FR63" s="90" t="e">
        <f t="shared" si="113"/>
        <v>#REF!</v>
      </c>
      <c r="FU63" s="97" t="e">
        <f>#REF!</f>
        <v>#REF!</v>
      </c>
      <c r="FV63" s="92"/>
      <c r="FW63" s="85"/>
      <c r="FX63" s="89" t="e">
        <f t="shared" si="114"/>
        <v>#REF!</v>
      </c>
      <c r="GA63" s="97" t="e">
        <f>#REF!</f>
        <v>#REF!</v>
      </c>
      <c r="GB63" s="91" t="e">
        <f>#REF!</f>
        <v>#REF!</v>
      </c>
      <c r="GC63" s="92"/>
      <c r="GD63" s="85"/>
      <c r="GE63" s="89" t="e">
        <f t="shared" si="115"/>
        <v>#REF!</v>
      </c>
      <c r="GF63" s="84"/>
      <c r="GG63" s="85"/>
      <c r="GH63" s="89" t="e">
        <f t="shared" si="116"/>
        <v>#REF!</v>
      </c>
      <c r="GI63" s="90" t="e">
        <f t="shared" si="117"/>
        <v>#REF!</v>
      </c>
      <c r="GK63" s="20" t="str">
        <f t="shared" si="100"/>
        <v/>
      </c>
      <c r="GL63" s="21"/>
      <c r="GN63" s="826" t="str">
        <f t="shared" ca="1" si="33"/>
        <v/>
      </c>
      <c r="GO63" s="827"/>
    </row>
    <row r="64" spans="1:197" s="143" customFormat="1" ht="12.75" customHeight="1" outlineLevel="1" x14ac:dyDescent="0.2">
      <c r="A64" s="190">
        <f t="shared" ref="A64:A84" ca="1" si="121">OFFSET(A64,-1,0,1,1)+1</f>
        <v>55</v>
      </c>
      <c r="B64" s="744" t="str">
        <f t="shared" ca="1" si="29"/>
        <v/>
      </c>
      <c r="C64" s="752"/>
      <c r="D64" s="753"/>
      <c r="E64" s="195" t="s">
        <v>273</v>
      </c>
      <c r="F64" s="181" t="s">
        <v>190</v>
      </c>
      <c r="G64" s="182"/>
      <c r="H64" s="863" t="s">
        <v>53</v>
      </c>
      <c r="I64" s="183"/>
      <c r="J64" s="196" t="s">
        <v>23</v>
      </c>
      <c r="K64" s="197" t="s">
        <v>53</v>
      </c>
      <c r="L64" s="366"/>
      <c r="M64" s="561">
        <f t="shared" si="5"/>
        <v>1</v>
      </c>
      <c r="N64" s="814" t="str">
        <f>IF(OR(W64="",W64=0,W64="-"),"-",IF(W64=1,1,"POK"))</f>
        <v>-</v>
      </c>
      <c r="O64" s="815" t="str">
        <f>IF(OR(AQ64="",AQ64=0,AQ64="-"),"-",IF(AQ64=1,1,"POK"))</f>
        <v>-</v>
      </c>
      <c r="P64" s="815">
        <f>IF(OR(BK64="",BK64=0,BK64="-"),"-",IF(BK64=1,1,"POK"))</f>
        <v>1</v>
      </c>
      <c r="Q64" s="815" t="str">
        <f>IF(OR(CE64="",CE64=0,CE64="-"),"-",IF(CE64=1,1,"POK"))</f>
        <v>-</v>
      </c>
      <c r="R64" s="815" t="str">
        <f>IF(OR(CY64="",CY64=0,CY64="-"),"-",IF(CY64=1,1,"POK"))</f>
        <v>-</v>
      </c>
      <c r="S64" s="816" t="str">
        <f>IF(OR(DS64="",DS64=0,DS64="-"),"-",IF(DS64=1,1,"POK"))</f>
        <v>-</v>
      </c>
      <c r="T64" s="290" t="str">
        <f t="shared" si="30"/>
        <v>OK</v>
      </c>
      <c r="U64" s="403"/>
      <c r="V64" s="19"/>
      <c r="W64" s="788">
        <f>IF(SUM(W65:W84)=0,0,1)</f>
        <v>0</v>
      </c>
      <c r="X64" s="325"/>
      <c r="Y64" s="326"/>
      <c r="Z64" s="326"/>
      <c r="AA64" s="326"/>
      <c r="AB64" s="326"/>
      <c r="AC64" s="326"/>
      <c r="AD64" s="326"/>
      <c r="AE64" s="326"/>
      <c r="AF64" s="326"/>
      <c r="AG64" s="326"/>
      <c r="AH64" s="326"/>
      <c r="AI64" s="327"/>
      <c r="AJ64" s="353">
        <f>SUM(AJ65:AJ84)</f>
        <v>0</v>
      </c>
      <c r="AK64" s="354">
        <f>SUM(AK65:AK84)</f>
        <v>0</v>
      </c>
      <c r="AL64" s="351">
        <f>AJ64+AK64</f>
        <v>0</v>
      </c>
      <c r="AM64" s="355" t="str">
        <f t="shared" si="118"/>
        <v>-</v>
      </c>
      <c r="AN64" s="222"/>
      <c r="AO64" s="580" t="str">
        <f t="shared" ref="AO64:AO84" si="122">IF(AND(Type_1="Doc",OR(Y64&lt;&gt;"",AC64&lt;&gt;"",AG64&lt;&gt;"")),"Remove Value Cln 25, 29, 33",IF(AND(Type_1="Doc",OR(AA64&lt;&gt;"",AE64&lt;&gt;"",AI64&lt;&gt;"")),"Remove Value Cln 27, 31, 35",IF(OR(AND(X64&lt;&gt;"",Z64=""),AND(AB64&lt;&gt;"",AD64=""),AND(AF64&lt;&gt;"",AH64="")),"Missing Eng Function",IF(OR(AND(Y64&lt;&gt;"",AA64=""),AND(AC64&lt;&gt;"",AE64=""),AND(AG64&lt;&gt;"",AI64="")),"Missing Design Function","OK"))))</f>
        <v>OK</v>
      </c>
      <c r="AP64" s="19"/>
      <c r="AQ64" s="788">
        <f>IF(SUM(AQ65:AQ84)=0,0,1)</f>
        <v>0</v>
      </c>
      <c r="AR64" s="986"/>
      <c r="AS64" s="987"/>
      <c r="AT64" s="987"/>
      <c r="AU64" s="987"/>
      <c r="AV64" s="987"/>
      <c r="AW64" s="987"/>
      <c r="AX64" s="987"/>
      <c r="AY64" s="987"/>
      <c r="AZ64" s="987"/>
      <c r="BA64" s="987"/>
      <c r="BB64" s="987"/>
      <c r="BC64" s="988"/>
      <c r="BD64" s="353">
        <f>SUM(BD65:BD84)</f>
        <v>0</v>
      </c>
      <c r="BE64" s="354">
        <f>SUM(BE65:BE84)</f>
        <v>0</v>
      </c>
      <c r="BF64" s="351">
        <f>BD64+BE64</f>
        <v>0</v>
      </c>
      <c r="BG64" s="355" t="str">
        <f t="shared" si="119"/>
        <v>-</v>
      </c>
      <c r="BH64" s="222"/>
      <c r="BI64" s="580" t="str">
        <f t="shared" ref="BI64:BI84" si="123">IF(AND(Type_1="Doc",OR(AS64&lt;&gt;"",AW64&lt;&gt;"",BA64&lt;&gt;"")),"Remove Value Cln 25, 29, 33",IF(AND(Type_1="Doc",OR(AU64&lt;&gt;"",AY64&lt;&gt;"",BC64&lt;&gt;"")),"Remove Value Cln 47, 51, 55",IF(OR(AND(AR64&lt;&gt;"",AT64=""),AND(AV64&lt;&gt;"",AX64=""),AND(AZ64&lt;&gt;"",BB64="")),"Missing Eng Function",IF(OR(AND(AS64&lt;&gt;"",AU64=""),AND(AW64&lt;&gt;"",AY64=""),AND(BA64&lt;&gt;"",BC64="")),"Missing Design Function","OK"))))</f>
        <v>OK</v>
      </c>
      <c r="BJ64" s="19"/>
      <c r="BK64" s="788">
        <f>IF(SUM(BK65:BK84)=0,0,1)</f>
        <v>1</v>
      </c>
      <c r="BL64" s="325"/>
      <c r="BM64" s="326"/>
      <c r="BN64" s="326"/>
      <c r="BO64" s="326"/>
      <c r="BP64" s="326"/>
      <c r="BQ64" s="326"/>
      <c r="BR64" s="326"/>
      <c r="BS64" s="326"/>
      <c r="BT64" s="326"/>
      <c r="BU64" s="326"/>
      <c r="BV64" s="326"/>
      <c r="BW64" s="327"/>
      <c r="BX64" s="353">
        <f>SUM(BX65:BX84)</f>
        <v>31</v>
      </c>
      <c r="BY64" s="354">
        <f>SUM(BY65:BY84)</f>
        <v>0</v>
      </c>
      <c r="BZ64" s="351">
        <f>BX64+BY64</f>
        <v>31</v>
      </c>
      <c r="CA64" s="355">
        <f t="shared" si="120"/>
        <v>7.9081632653061229E-2</v>
      </c>
      <c r="CB64" s="222"/>
      <c r="CC64" s="574" t="str">
        <f t="shared" si="32"/>
        <v>OK</v>
      </c>
      <c r="CD64" s="19"/>
      <c r="CE64" s="792">
        <f>IF(SUM(CE65:CE84)=0,0,1)</f>
        <v>0</v>
      </c>
      <c r="CF64" s="986"/>
      <c r="CG64" s="987"/>
      <c r="CH64" s="987"/>
      <c r="CI64" s="987"/>
      <c r="CJ64" s="987"/>
      <c r="CK64" s="987"/>
      <c r="CL64" s="987"/>
      <c r="CM64" s="987"/>
      <c r="CN64" s="987"/>
      <c r="CO64" s="987"/>
      <c r="CP64" s="987"/>
      <c r="CQ64" s="988"/>
      <c r="CR64" s="353">
        <f>SUM(CR65:CR84)</f>
        <v>0</v>
      </c>
      <c r="CS64" s="354">
        <f>SUM(CS65:CS84)</f>
        <v>0</v>
      </c>
      <c r="CT64" s="351">
        <f>CR64+CS64</f>
        <v>0</v>
      </c>
      <c r="CU64" s="355"/>
      <c r="CV64" s="222"/>
      <c r="CW64" s="580" t="str">
        <f t="shared" si="10"/>
        <v>OK</v>
      </c>
      <c r="CX64" s="19"/>
      <c r="CY64" s="792">
        <f>IF(SUM(CY65:CY84)=0,0,1)</f>
        <v>0</v>
      </c>
      <c r="CZ64" s="325"/>
      <c r="DA64" s="326"/>
      <c r="DB64" s="326"/>
      <c r="DC64" s="326"/>
      <c r="DD64" s="326"/>
      <c r="DE64" s="326"/>
      <c r="DF64" s="326"/>
      <c r="DG64" s="326"/>
      <c r="DH64" s="326"/>
      <c r="DI64" s="326"/>
      <c r="DJ64" s="326"/>
      <c r="DK64" s="327"/>
      <c r="DL64" s="353">
        <f>SUM(DL65:DL84)</f>
        <v>0</v>
      </c>
      <c r="DM64" s="354">
        <f>SUM(DM65:DM84)</f>
        <v>0</v>
      </c>
      <c r="DN64" s="351">
        <f>DL64+DM64</f>
        <v>0</v>
      </c>
      <c r="DO64" s="355" t="str">
        <f>IF(OR(DN64=0,DN64="-"),"-",DN64/CONSTR_TOTAL_HOURS)</f>
        <v>-</v>
      </c>
      <c r="DP64" s="222"/>
      <c r="DQ64" s="574" t="str">
        <f t="shared" si="11"/>
        <v>OK</v>
      </c>
      <c r="DR64" s="19"/>
      <c r="DS64" s="788">
        <f>IF(SUM(DS65:DS84)=0,0,1)</f>
        <v>0</v>
      </c>
      <c r="DT64" s="325"/>
      <c r="DU64" s="326"/>
      <c r="DV64" s="326"/>
      <c r="DW64" s="326"/>
      <c r="DX64" s="326"/>
      <c r="DY64" s="326"/>
      <c r="DZ64" s="326"/>
      <c r="EA64" s="326"/>
      <c r="EB64" s="728">
        <f>SUM(EB65:EB84)</f>
        <v>0</v>
      </c>
      <c r="EC64" s="723">
        <f>EB64</f>
        <v>0</v>
      </c>
      <c r="ED64" s="355" t="str">
        <f>IF(OR(EC64=0,EC64="-"),"-",EC64/QUALIF_TOTAL_HOURS)</f>
        <v>-</v>
      </c>
      <c r="EE64" s="222"/>
      <c r="EF64" s="574" t="str">
        <f t="shared" si="104"/>
        <v>-</v>
      </c>
      <c r="EG64" s="19"/>
      <c r="EH64" s="179" t="s">
        <v>275</v>
      </c>
      <c r="EI64" s="171"/>
      <c r="EJ64" s="134"/>
      <c r="EK64" s="133"/>
      <c r="EL64" s="19"/>
      <c r="EM64" s="19"/>
      <c r="EN64" s="135">
        <f t="shared" si="98"/>
        <v>0</v>
      </c>
      <c r="EO64" s="136">
        <f t="shared" si="99"/>
        <v>0</v>
      </c>
      <c r="EP64" s="137"/>
      <c r="EQ64" s="172"/>
      <c r="ER64" s="138" t="str">
        <f t="shared" si="105"/>
        <v>-</v>
      </c>
      <c r="ES64" s="139"/>
      <c r="ET64" s="172"/>
      <c r="EU64" s="138" t="str">
        <f t="shared" si="106"/>
        <v>-</v>
      </c>
      <c r="EV64" s="140" t="str">
        <f t="shared" si="107"/>
        <v>-</v>
      </c>
      <c r="EW64" s="19"/>
      <c r="EX64" s="19"/>
      <c r="EY64" s="135" t="e">
        <f>#REF!</f>
        <v>#REF!</v>
      </c>
      <c r="EZ64" s="136" t="e">
        <f>#REF!</f>
        <v>#REF!</v>
      </c>
      <c r="FA64" s="137"/>
      <c r="FB64" s="172"/>
      <c r="FC64" s="138" t="e">
        <f t="shared" si="108"/>
        <v>#REF!</v>
      </c>
      <c r="FD64" s="139"/>
      <c r="FE64" s="172"/>
      <c r="FF64" s="138" t="e">
        <f t="shared" si="109"/>
        <v>#REF!</v>
      </c>
      <c r="FG64" s="140" t="e">
        <f t="shared" si="110"/>
        <v>#REF!</v>
      </c>
      <c r="FH64" s="19"/>
      <c r="FI64" s="19"/>
      <c r="FJ64" s="135" t="e">
        <f>#REF!</f>
        <v>#REF!</v>
      </c>
      <c r="FK64" s="136" t="e">
        <f>#REF!</f>
        <v>#REF!</v>
      </c>
      <c r="FL64" s="137"/>
      <c r="FM64" s="172"/>
      <c r="FN64" s="138" t="e">
        <f t="shared" si="111"/>
        <v>#REF!</v>
      </c>
      <c r="FO64" s="139"/>
      <c r="FP64" s="172"/>
      <c r="FQ64" s="138" t="e">
        <f t="shared" si="112"/>
        <v>#REF!</v>
      </c>
      <c r="FR64" s="140" t="e">
        <f t="shared" si="113"/>
        <v>#REF!</v>
      </c>
      <c r="FS64" s="19"/>
      <c r="FT64" s="19"/>
      <c r="FU64" s="135" t="e">
        <f>#REF!</f>
        <v>#REF!</v>
      </c>
      <c r="FV64" s="137"/>
      <c r="FW64" s="172"/>
      <c r="FX64" s="138" t="e">
        <f t="shared" si="114"/>
        <v>#REF!</v>
      </c>
      <c r="FY64" s="19"/>
      <c r="FZ64" s="19"/>
      <c r="GA64" s="135" t="e">
        <f>#REF!</f>
        <v>#REF!</v>
      </c>
      <c r="GB64" s="136" t="e">
        <f>#REF!</f>
        <v>#REF!</v>
      </c>
      <c r="GC64" s="137"/>
      <c r="GD64" s="172"/>
      <c r="GE64" s="138" t="e">
        <f t="shared" si="115"/>
        <v>#REF!</v>
      </c>
      <c r="GF64" s="139"/>
      <c r="GG64" s="172"/>
      <c r="GH64" s="138" t="e">
        <f t="shared" si="116"/>
        <v>#REF!</v>
      </c>
      <c r="GI64" s="140" t="e">
        <f t="shared" si="117"/>
        <v>#REF!</v>
      </c>
      <c r="GJ64" s="19"/>
      <c r="GK64" s="141"/>
      <c r="GL64" s="142"/>
      <c r="GN64" s="826" t="str">
        <f t="shared" ca="1" si="33"/>
        <v/>
      </c>
      <c r="GO64" s="827"/>
    </row>
    <row r="65" spans="1:197" ht="12" customHeight="1" outlineLevel="2" x14ac:dyDescent="0.2">
      <c r="A65" s="187">
        <f t="shared" ca="1" si="121"/>
        <v>56</v>
      </c>
      <c r="B65" s="754" t="str">
        <f t="shared" ca="1" si="29"/>
        <v/>
      </c>
      <c r="C65" s="755"/>
      <c r="D65" s="756"/>
      <c r="E65" s="103"/>
      <c r="F65" s="108"/>
      <c r="G65" s="105" t="s">
        <v>820</v>
      </c>
      <c r="H65" s="128" t="s">
        <v>53</v>
      </c>
      <c r="I65" s="105"/>
      <c r="J65" s="121" t="s">
        <v>24</v>
      </c>
      <c r="K65" s="123" t="s">
        <v>53</v>
      </c>
      <c r="L65" s="367" t="s">
        <v>866</v>
      </c>
      <c r="M65" s="589">
        <f t="shared" si="5"/>
        <v>1</v>
      </c>
      <c r="N65" s="811" t="str">
        <f t="shared" si="35"/>
        <v>-</v>
      </c>
      <c r="O65" s="812" t="str">
        <f t="shared" si="36"/>
        <v>-</v>
      </c>
      <c r="P65" s="812">
        <f t="shared" si="37"/>
        <v>1</v>
      </c>
      <c r="Q65" s="812" t="str">
        <f t="shared" si="38"/>
        <v>-</v>
      </c>
      <c r="R65" s="812" t="str">
        <f t="shared" si="39"/>
        <v>-</v>
      </c>
      <c r="S65" s="813" t="str">
        <f t="shared" si="40"/>
        <v>-</v>
      </c>
      <c r="T65" s="290" t="str">
        <f t="shared" si="30"/>
        <v>OK</v>
      </c>
      <c r="U65" s="402"/>
      <c r="W65" s="643"/>
      <c r="X65" s="208"/>
      <c r="Y65" s="448"/>
      <c r="Z65" s="410" t="s">
        <v>361</v>
      </c>
      <c r="AA65" s="422"/>
      <c r="AB65" s="469"/>
      <c r="AC65" s="453"/>
      <c r="AD65" s="427"/>
      <c r="AE65" s="428"/>
      <c r="AF65" s="469"/>
      <c r="AG65" s="453"/>
      <c r="AH65" s="427"/>
      <c r="AI65" s="428"/>
      <c r="AJ65" s="591" t="str">
        <f t="shared" ref="AJ65:AJ84" si="124">IF(AND(X65="",AB65="",AF65=""),"-",X65+AB65+AF65)</f>
        <v>-</v>
      </c>
      <c r="AK65" s="613"/>
      <c r="AL65" s="593" t="str">
        <f t="shared" ref="AL65:AL71" si="125">IF(AND(X65="",AB65="",AF65="",Y65="",AC65="",AG65=""),"-",SUM(X65:AG65))</f>
        <v>-</v>
      </c>
      <c r="AM65" s="594" t="str">
        <f t="shared" si="118"/>
        <v>-</v>
      </c>
      <c r="AN65" s="221"/>
      <c r="AO65" s="574" t="str">
        <f t="shared" si="122"/>
        <v>OK</v>
      </c>
      <c r="AQ65" s="263"/>
      <c r="AR65" s="208"/>
      <c r="AS65" s="448"/>
      <c r="AT65" s="410" t="s">
        <v>361</v>
      </c>
      <c r="AU65" s="422"/>
      <c r="AV65" s="469"/>
      <c r="AW65" s="453"/>
      <c r="AX65" s="427"/>
      <c r="AY65" s="428"/>
      <c r="AZ65" s="469"/>
      <c r="BA65" s="453"/>
      <c r="BB65" s="427"/>
      <c r="BC65" s="428"/>
      <c r="BD65" s="591" t="str">
        <f t="shared" ref="BD65:BD84" si="126">IF(AND(AR65="",AV65="",AZ65=""),"-",AR65+AV65+AZ65)</f>
        <v>-</v>
      </c>
      <c r="BE65" s="613"/>
      <c r="BF65" s="593" t="str">
        <f t="shared" ref="BF65:BF83" si="127">IF(AND(AR65="",AV65="",AZ65="",AS65="",AW65="",BA65=""),"-",SUM(AR65:BA65))</f>
        <v>-</v>
      </c>
      <c r="BG65" s="594" t="str">
        <f t="shared" si="119"/>
        <v>-</v>
      </c>
      <c r="BH65" s="221"/>
      <c r="BI65" s="574" t="str">
        <f t="shared" si="123"/>
        <v>OK</v>
      </c>
      <c r="BK65" s="263">
        <v>1</v>
      </c>
      <c r="BL65" s="856"/>
      <c r="BM65" s="448"/>
      <c r="BN65" s="410" t="s">
        <v>361</v>
      </c>
      <c r="BO65" s="422"/>
      <c r="BP65" s="469"/>
      <c r="BQ65" s="453"/>
      <c r="BR65" s="427"/>
      <c r="BS65" s="428"/>
      <c r="BT65" s="469"/>
      <c r="BU65" s="453"/>
      <c r="BV65" s="427"/>
      <c r="BW65" s="428"/>
      <c r="BX65" s="591" t="str">
        <f t="shared" ref="BX65:BX84" si="128">IF(AND(BL65="",BP65="",BT65=""),"-",BL65+BP65+BT65)</f>
        <v>-</v>
      </c>
      <c r="BY65" s="613"/>
      <c r="BZ65" s="593" t="str">
        <f t="shared" ref="BZ65:BZ71" si="129">IF(AND(BL65="",BP65="",BT65="",BM65="",BQ65="",BU65=""),"-",SUM(BL65:BU65))</f>
        <v>-</v>
      </c>
      <c r="CA65" s="594" t="str">
        <f t="shared" si="120"/>
        <v>-</v>
      </c>
      <c r="CB65" s="221"/>
      <c r="CC65" s="574" t="str">
        <f t="shared" si="32"/>
        <v>OK</v>
      </c>
      <c r="CE65" s="443"/>
      <c r="CF65" s="429"/>
      <c r="CH65" s="430"/>
      <c r="CI65" s="431"/>
      <c r="CJ65" s="429"/>
      <c r="CL65" s="430"/>
      <c r="CM65" s="431"/>
      <c r="CN65" s="429"/>
      <c r="CP65" s="430"/>
      <c r="CQ65" s="431"/>
      <c r="CR65" s="600"/>
      <c r="CS65" s="601"/>
      <c r="CT65" s="602"/>
      <c r="CU65" s="610"/>
      <c r="CV65" s="221"/>
      <c r="CW65" s="574" t="str">
        <f t="shared" si="10"/>
        <v>OK</v>
      </c>
      <c r="CY65" s="465"/>
      <c r="CZ65" s="529"/>
      <c r="DA65" s="453"/>
      <c r="DB65" s="427"/>
      <c r="DC65" s="530"/>
      <c r="DD65" s="529"/>
      <c r="DE65" s="453"/>
      <c r="DF65" s="427"/>
      <c r="DG65" s="530"/>
      <c r="DH65" s="529"/>
      <c r="DI65" s="453"/>
      <c r="DJ65" s="427"/>
      <c r="DK65" s="530"/>
      <c r="DL65" s="607"/>
      <c r="DM65" s="700"/>
      <c r="DN65" s="608"/>
      <c r="DO65" s="609"/>
      <c r="DP65" s="221"/>
      <c r="DQ65" s="574" t="str">
        <f t="shared" si="11"/>
        <v>OK</v>
      </c>
      <c r="DS65" s="443"/>
      <c r="DT65" s="529"/>
      <c r="DU65" s="530"/>
      <c r="DV65" s="426"/>
      <c r="DW65" s="530"/>
      <c r="DX65" s="426"/>
      <c r="DY65" s="530"/>
      <c r="DZ65" s="426"/>
      <c r="EA65" s="427"/>
      <c r="EB65" s="607"/>
      <c r="EC65" s="608"/>
      <c r="ED65" s="609"/>
      <c r="EE65" s="221"/>
      <c r="EF65" s="574" t="str">
        <f t="shared" si="104"/>
        <v>OK</v>
      </c>
      <c r="EH65" s="82"/>
      <c r="EI65" s="34"/>
      <c r="EJ65" s="11"/>
      <c r="EK65" s="61"/>
      <c r="EN65" s="97" t="str">
        <f t="shared" si="98"/>
        <v>-</v>
      </c>
      <c r="EO65" s="91">
        <f t="shared" si="99"/>
        <v>0</v>
      </c>
      <c r="EP65" s="92"/>
      <c r="EQ65" s="85"/>
      <c r="ER65" s="89" t="str">
        <f t="shared" si="105"/>
        <v>-</v>
      </c>
      <c r="ES65" s="84"/>
      <c r="ET65" s="85"/>
      <c r="EU65" s="89" t="str">
        <f t="shared" si="106"/>
        <v>-</v>
      </c>
      <c r="EV65" s="90" t="str">
        <f t="shared" si="107"/>
        <v>-</v>
      </c>
      <c r="EY65" s="97" t="e">
        <f>#REF!</f>
        <v>#REF!</v>
      </c>
      <c r="EZ65" s="91" t="e">
        <f>#REF!</f>
        <v>#REF!</v>
      </c>
      <c r="FA65" s="92"/>
      <c r="FB65" s="85"/>
      <c r="FC65" s="89" t="e">
        <f t="shared" si="108"/>
        <v>#REF!</v>
      </c>
      <c r="FD65" s="84"/>
      <c r="FE65" s="85"/>
      <c r="FF65" s="89" t="e">
        <f t="shared" si="109"/>
        <v>#REF!</v>
      </c>
      <c r="FG65" s="90" t="e">
        <f t="shared" si="110"/>
        <v>#REF!</v>
      </c>
      <c r="FJ65" s="97" t="e">
        <f>#REF!</f>
        <v>#REF!</v>
      </c>
      <c r="FK65" s="91" t="e">
        <f>#REF!</f>
        <v>#REF!</v>
      </c>
      <c r="FL65" s="92"/>
      <c r="FM65" s="85"/>
      <c r="FN65" s="89" t="e">
        <f t="shared" si="111"/>
        <v>#REF!</v>
      </c>
      <c r="FO65" s="84"/>
      <c r="FP65" s="85"/>
      <c r="FQ65" s="89" t="e">
        <f t="shared" si="112"/>
        <v>#REF!</v>
      </c>
      <c r="FR65" s="90" t="e">
        <f t="shared" si="113"/>
        <v>#REF!</v>
      </c>
      <c r="FU65" s="97" t="e">
        <f>#REF!</f>
        <v>#REF!</v>
      </c>
      <c r="FV65" s="92"/>
      <c r="FW65" s="85"/>
      <c r="FX65" s="89" t="e">
        <f t="shared" si="114"/>
        <v>#REF!</v>
      </c>
      <c r="GA65" s="97" t="e">
        <f>#REF!</f>
        <v>#REF!</v>
      </c>
      <c r="GB65" s="91" t="e">
        <f>#REF!</f>
        <v>#REF!</v>
      </c>
      <c r="GC65" s="92"/>
      <c r="GD65" s="85"/>
      <c r="GE65" s="89" t="e">
        <f t="shared" si="115"/>
        <v>#REF!</v>
      </c>
      <c r="GF65" s="84"/>
      <c r="GG65" s="85"/>
      <c r="GH65" s="89" t="e">
        <f t="shared" si="116"/>
        <v>#REF!</v>
      </c>
      <c r="GI65" s="90" t="e">
        <f t="shared" si="117"/>
        <v>#REF!</v>
      </c>
      <c r="GK65" s="20"/>
      <c r="GL65" s="21"/>
      <c r="GN65" s="826" t="str">
        <f t="shared" ca="1" si="33"/>
        <v/>
      </c>
      <c r="GO65" s="827"/>
    </row>
    <row r="66" spans="1:197" ht="12" customHeight="1" outlineLevel="2" x14ac:dyDescent="0.2">
      <c r="A66" s="187">
        <f t="shared" ca="1" si="121"/>
        <v>57</v>
      </c>
      <c r="B66" s="754" t="str">
        <f t="shared" ca="1" si="29"/>
        <v/>
      </c>
      <c r="C66" s="755"/>
      <c r="D66" s="756"/>
      <c r="E66" s="103"/>
      <c r="F66" s="108"/>
      <c r="G66" s="105" t="s">
        <v>191</v>
      </c>
      <c r="H66" s="128" t="s">
        <v>53</v>
      </c>
      <c r="I66" s="105"/>
      <c r="J66" s="121" t="s">
        <v>24</v>
      </c>
      <c r="K66" s="123" t="s">
        <v>53</v>
      </c>
      <c r="L66" s="367"/>
      <c r="M66" s="589">
        <f t="shared" si="5"/>
        <v>1</v>
      </c>
      <c r="N66" s="773" t="str">
        <f t="shared" si="35"/>
        <v>-</v>
      </c>
      <c r="O66" s="774" t="str">
        <f t="shared" si="36"/>
        <v>-</v>
      </c>
      <c r="P66" s="774">
        <f t="shared" si="37"/>
        <v>1</v>
      </c>
      <c r="Q66" s="774" t="str">
        <f t="shared" si="38"/>
        <v>-</v>
      </c>
      <c r="R66" s="774" t="str">
        <f t="shared" si="39"/>
        <v>-</v>
      </c>
      <c r="S66" s="280" t="str">
        <f t="shared" si="40"/>
        <v>-</v>
      </c>
      <c r="T66" s="290" t="str">
        <f t="shared" si="30"/>
        <v>OK</v>
      </c>
      <c r="U66" s="402"/>
      <c r="W66" s="643"/>
      <c r="X66" s="208"/>
      <c r="Y66" s="449"/>
      <c r="Z66" s="410" t="s">
        <v>361</v>
      </c>
      <c r="AA66" s="423"/>
      <c r="AB66" s="209"/>
      <c r="AC66" s="449"/>
      <c r="AD66" s="410" t="s">
        <v>361</v>
      </c>
      <c r="AE66" s="423"/>
      <c r="AF66" s="209"/>
      <c r="AG66" s="449"/>
      <c r="AH66" s="410" t="s">
        <v>361</v>
      </c>
      <c r="AI66" s="423"/>
      <c r="AJ66" s="591" t="str">
        <f t="shared" si="124"/>
        <v>-</v>
      </c>
      <c r="AK66" s="614"/>
      <c r="AL66" s="593" t="str">
        <f t="shared" si="125"/>
        <v>-</v>
      </c>
      <c r="AM66" s="594" t="str">
        <f t="shared" si="118"/>
        <v>-</v>
      </c>
      <c r="AN66" s="221"/>
      <c r="AO66" s="574" t="str">
        <f t="shared" si="122"/>
        <v>OK</v>
      </c>
      <c r="AQ66" s="263"/>
      <c r="AR66" s="208"/>
      <c r="AS66" s="449"/>
      <c r="AT66" s="410" t="s">
        <v>361</v>
      </c>
      <c r="AU66" s="423"/>
      <c r="AV66" s="209"/>
      <c r="AW66" s="449"/>
      <c r="AX66" s="410" t="s">
        <v>361</v>
      </c>
      <c r="AY66" s="423"/>
      <c r="AZ66" s="209"/>
      <c r="BA66" s="449"/>
      <c r="BB66" s="410" t="s">
        <v>361</v>
      </c>
      <c r="BC66" s="423"/>
      <c r="BD66" s="591" t="str">
        <f t="shared" si="126"/>
        <v>-</v>
      </c>
      <c r="BE66" s="614"/>
      <c r="BF66" s="593" t="str">
        <f t="shared" si="127"/>
        <v>-</v>
      </c>
      <c r="BG66" s="594" t="str">
        <f t="shared" si="119"/>
        <v>-</v>
      </c>
      <c r="BH66" s="221"/>
      <c r="BI66" s="574" t="str">
        <f t="shared" si="123"/>
        <v>OK</v>
      </c>
      <c r="BK66" s="263">
        <v>1</v>
      </c>
      <c r="BL66" s="856"/>
      <c r="BM66" s="449"/>
      <c r="BN66" s="410" t="s">
        <v>361</v>
      </c>
      <c r="BO66" s="423"/>
      <c r="BP66" s="209"/>
      <c r="BQ66" s="449"/>
      <c r="BR66" s="410" t="s">
        <v>361</v>
      </c>
      <c r="BS66" s="423"/>
      <c r="BT66" s="209"/>
      <c r="BU66" s="449"/>
      <c r="BV66" s="410" t="s">
        <v>361</v>
      </c>
      <c r="BW66" s="423"/>
      <c r="BX66" s="591" t="str">
        <f t="shared" si="128"/>
        <v>-</v>
      </c>
      <c r="BY66" s="614"/>
      <c r="BZ66" s="593" t="str">
        <f t="shared" si="129"/>
        <v>-</v>
      </c>
      <c r="CA66" s="594" t="str">
        <f t="shared" si="120"/>
        <v>-</v>
      </c>
      <c r="CB66" s="221"/>
      <c r="CC66" s="574" t="str">
        <f t="shared" si="32"/>
        <v>OK</v>
      </c>
      <c r="CE66" s="443"/>
      <c r="CF66" s="429"/>
      <c r="CH66" s="430"/>
      <c r="CI66" s="431"/>
      <c r="CJ66" s="429"/>
      <c r="CL66" s="430"/>
      <c r="CM66" s="431"/>
      <c r="CN66" s="429"/>
      <c r="CP66" s="430"/>
      <c r="CQ66" s="431"/>
      <c r="CR66" s="600"/>
      <c r="CS66" s="601"/>
      <c r="CT66" s="602"/>
      <c r="CU66" s="610"/>
      <c r="CV66" s="221"/>
      <c r="CW66" s="574" t="str">
        <f t="shared" si="10"/>
        <v>OK</v>
      </c>
      <c r="CY66" s="465"/>
      <c r="CZ66" s="429"/>
      <c r="DA66" s="454"/>
      <c r="DB66" s="430"/>
      <c r="DC66" s="431"/>
      <c r="DD66" s="429"/>
      <c r="DE66" s="454"/>
      <c r="DF66" s="430"/>
      <c r="DG66" s="431"/>
      <c r="DH66" s="429"/>
      <c r="DI66" s="454"/>
      <c r="DJ66" s="430"/>
      <c r="DK66" s="431"/>
      <c r="DL66" s="600"/>
      <c r="DM66" s="701"/>
      <c r="DN66" s="602"/>
      <c r="DO66" s="610"/>
      <c r="DP66" s="221"/>
      <c r="DQ66" s="574" t="str">
        <f t="shared" si="11"/>
        <v>OK</v>
      </c>
      <c r="DS66" s="443"/>
      <c r="DT66" s="429"/>
      <c r="DU66" s="431"/>
      <c r="DW66" s="431"/>
      <c r="DY66" s="431"/>
      <c r="EA66" s="430"/>
      <c r="EB66" s="600"/>
      <c r="EC66" s="602"/>
      <c r="ED66" s="610"/>
      <c r="EE66" s="221"/>
      <c r="EF66" s="574" t="str">
        <f t="shared" si="104"/>
        <v>OK</v>
      </c>
      <c r="EH66" s="82"/>
      <c r="EI66" s="34"/>
      <c r="EJ66" s="11"/>
      <c r="EK66" s="61"/>
      <c r="EN66" s="97" t="str">
        <f t="shared" si="98"/>
        <v>-</v>
      </c>
      <c r="EO66" s="91">
        <f t="shared" si="99"/>
        <v>0</v>
      </c>
      <c r="EP66" s="92"/>
      <c r="EQ66" s="85"/>
      <c r="ER66" s="89" t="str">
        <f t="shared" si="105"/>
        <v>-</v>
      </c>
      <c r="ES66" s="84"/>
      <c r="ET66" s="85"/>
      <c r="EU66" s="89" t="str">
        <f t="shared" si="106"/>
        <v>-</v>
      </c>
      <c r="EV66" s="90" t="str">
        <f t="shared" si="107"/>
        <v>-</v>
      </c>
      <c r="EY66" s="97" t="e">
        <f>#REF!</f>
        <v>#REF!</v>
      </c>
      <c r="EZ66" s="91" t="e">
        <f>#REF!</f>
        <v>#REF!</v>
      </c>
      <c r="FA66" s="92"/>
      <c r="FB66" s="85"/>
      <c r="FC66" s="89" t="e">
        <f t="shared" si="108"/>
        <v>#REF!</v>
      </c>
      <c r="FD66" s="84"/>
      <c r="FE66" s="85"/>
      <c r="FF66" s="89" t="e">
        <f t="shared" si="109"/>
        <v>#REF!</v>
      </c>
      <c r="FG66" s="90" t="e">
        <f t="shared" si="110"/>
        <v>#REF!</v>
      </c>
      <c r="FJ66" s="97" t="e">
        <f>#REF!</f>
        <v>#REF!</v>
      </c>
      <c r="FK66" s="91" t="e">
        <f>#REF!</f>
        <v>#REF!</v>
      </c>
      <c r="FL66" s="92"/>
      <c r="FM66" s="85"/>
      <c r="FN66" s="89" t="e">
        <f t="shared" si="111"/>
        <v>#REF!</v>
      </c>
      <c r="FO66" s="84"/>
      <c r="FP66" s="85"/>
      <c r="FQ66" s="89" t="e">
        <f t="shared" si="112"/>
        <v>#REF!</v>
      </c>
      <c r="FR66" s="90" t="e">
        <f t="shared" si="113"/>
        <v>#REF!</v>
      </c>
      <c r="FU66" s="97" t="e">
        <f>#REF!</f>
        <v>#REF!</v>
      </c>
      <c r="FV66" s="92"/>
      <c r="FW66" s="85"/>
      <c r="FX66" s="89" t="e">
        <f t="shared" si="114"/>
        <v>#REF!</v>
      </c>
      <c r="GA66" s="97" t="e">
        <f>#REF!</f>
        <v>#REF!</v>
      </c>
      <c r="GB66" s="91" t="e">
        <f>#REF!</f>
        <v>#REF!</v>
      </c>
      <c r="GC66" s="92"/>
      <c r="GD66" s="85"/>
      <c r="GE66" s="89" t="e">
        <f t="shared" si="115"/>
        <v>#REF!</v>
      </c>
      <c r="GF66" s="84"/>
      <c r="GG66" s="85"/>
      <c r="GH66" s="89" t="e">
        <f t="shared" si="116"/>
        <v>#REF!</v>
      </c>
      <c r="GI66" s="90" t="e">
        <f t="shared" si="117"/>
        <v>#REF!</v>
      </c>
      <c r="GK66" s="20"/>
      <c r="GL66" s="21"/>
      <c r="GN66" s="826" t="str">
        <f t="shared" ca="1" si="33"/>
        <v/>
      </c>
      <c r="GO66" s="827"/>
    </row>
    <row r="67" spans="1:197" ht="12" customHeight="1" outlineLevel="2" x14ac:dyDescent="0.2">
      <c r="A67" s="187">
        <f t="shared" ca="1" si="121"/>
        <v>58</v>
      </c>
      <c r="B67" s="754" t="str">
        <f t="shared" ca="1" si="29"/>
        <v/>
      </c>
      <c r="C67" s="755"/>
      <c r="D67" s="756"/>
      <c r="E67" s="103"/>
      <c r="F67" s="108"/>
      <c r="G67" s="105" t="s">
        <v>746</v>
      </c>
      <c r="H67" s="128" t="s">
        <v>53</v>
      </c>
      <c r="I67" s="105"/>
      <c r="J67" s="121" t="s">
        <v>24</v>
      </c>
      <c r="K67" s="123" t="s">
        <v>37</v>
      </c>
      <c r="L67" s="367"/>
      <c r="M67" s="589">
        <f t="shared" si="5"/>
        <v>0</v>
      </c>
      <c r="N67" s="773" t="str">
        <f t="shared" si="35"/>
        <v>-</v>
      </c>
      <c r="O67" s="774" t="str">
        <f t="shared" si="36"/>
        <v>-</v>
      </c>
      <c r="P67" s="774" t="str">
        <f t="shared" si="37"/>
        <v>-</v>
      </c>
      <c r="Q67" s="774" t="str">
        <f t="shared" si="38"/>
        <v>-</v>
      </c>
      <c r="R67" s="774" t="str">
        <f t="shared" si="39"/>
        <v>-</v>
      </c>
      <c r="S67" s="280" t="str">
        <f t="shared" si="40"/>
        <v>-</v>
      </c>
      <c r="T67" s="290" t="str">
        <f t="shared" si="30"/>
        <v>OK</v>
      </c>
      <c r="U67" s="402"/>
      <c r="W67" s="643"/>
      <c r="X67" s="208"/>
      <c r="Y67" s="449"/>
      <c r="Z67" s="410" t="s">
        <v>365</v>
      </c>
      <c r="AA67" s="423"/>
      <c r="AB67" s="209"/>
      <c r="AC67" s="449"/>
      <c r="AD67" s="410" t="s">
        <v>366</v>
      </c>
      <c r="AE67" s="423"/>
      <c r="AF67" s="209"/>
      <c r="AG67" s="449"/>
      <c r="AH67" s="410" t="s">
        <v>366</v>
      </c>
      <c r="AI67" s="423"/>
      <c r="AJ67" s="591" t="str">
        <f t="shared" si="124"/>
        <v>-</v>
      </c>
      <c r="AK67" s="614"/>
      <c r="AL67" s="593" t="str">
        <f t="shared" si="125"/>
        <v>-</v>
      </c>
      <c r="AM67" s="594" t="str">
        <f t="shared" si="118"/>
        <v>-</v>
      </c>
      <c r="AN67" s="221"/>
      <c r="AO67" s="574" t="str">
        <f t="shared" si="122"/>
        <v>OK</v>
      </c>
      <c r="AQ67" s="263"/>
      <c r="AR67" s="208"/>
      <c r="AS67" s="449"/>
      <c r="AT67" s="410" t="s">
        <v>365</v>
      </c>
      <c r="AU67" s="423"/>
      <c r="AV67" s="209"/>
      <c r="AW67" s="449"/>
      <c r="AX67" s="410" t="s">
        <v>366</v>
      </c>
      <c r="AY67" s="423"/>
      <c r="AZ67" s="209"/>
      <c r="BA67" s="449"/>
      <c r="BB67" s="410" t="s">
        <v>366</v>
      </c>
      <c r="BC67" s="423"/>
      <c r="BD67" s="591" t="str">
        <f t="shared" si="126"/>
        <v>-</v>
      </c>
      <c r="BE67" s="614"/>
      <c r="BF67" s="593" t="str">
        <f t="shared" si="127"/>
        <v>-</v>
      </c>
      <c r="BG67" s="594" t="str">
        <f t="shared" si="119"/>
        <v>-</v>
      </c>
      <c r="BH67" s="221"/>
      <c r="BI67" s="574" t="str">
        <f t="shared" si="123"/>
        <v>OK</v>
      </c>
      <c r="BK67" s="263"/>
      <c r="BL67" s="208"/>
      <c r="BM67" s="449"/>
      <c r="BN67" s="410" t="s">
        <v>365</v>
      </c>
      <c r="BO67" s="423"/>
      <c r="BP67" s="209"/>
      <c r="BQ67" s="449"/>
      <c r="BR67" s="410" t="s">
        <v>366</v>
      </c>
      <c r="BS67" s="423"/>
      <c r="BT67" s="209"/>
      <c r="BU67" s="449"/>
      <c r="BV67" s="410" t="s">
        <v>366</v>
      </c>
      <c r="BW67" s="423"/>
      <c r="BX67" s="591" t="str">
        <f t="shared" si="128"/>
        <v>-</v>
      </c>
      <c r="BY67" s="614"/>
      <c r="BZ67" s="593" t="str">
        <f t="shared" si="129"/>
        <v>-</v>
      </c>
      <c r="CA67" s="594" t="str">
        <f t="shared" si="120"/>
        <v>-</v>
      </c>
      <c r="CB67" s="221"/>
      <c r="CC67" s="574" t="str">
        <f t="shared" si="32"/>
        <v>OK</v>
      </c>
      <c r="CE67" s="443"/>
      <c r="CF67" s="429"/>
      <c r="CH67" s="430"/>
      <c r="CI67" s="431"/>
      <c r="CJ67" s="429"/>
      <c r="CL67" s="430"/>
      <c r="CM67" s="431"/>
      <c r="CN67" s="429"/>
      <c r="CP67" s="430"/>
      <c r="CQ67" s="431"/>
      <c r="CR67" s="600"/>
      <c r="CS67" s="601"/>
      <c r="CT67" s="602"/>
      <c r="CU67" s="610"/>
      <c r="CV67" s="221"/>
      <c r="CW67" s="574" t="str">
        <f t="shared" si="10"/>
        <v>OK</v>
      </c>
      <c r="CY67" s="465"/>
      <c r="CZ67" s="429"/>
      <c r="DA67" s="454"/>
      <c r="DB67" s="430"/>
      <c r="DC67" s="431"/>
      <c r="DD67" s="429"/>
      <c r="DE67" s="454"/>
      <c r="DF67" s="430"/>
      <c r="DG67" s="431"/>
      <c r="DH67" s="429"/>
      <c r="DI67" s="454"/>
      <c r="DJ67" s="430"/>
      <c r="DK67" s="431"/>
      <c r="DL67" s="600"/>
      <c r="DM67" s="701"/>
      <c r="DN67" s="602"/>
      <c r="DO67" s="610"/>
      <c r="DP67" s="221"/>
      <c r="DQ67" s="574" t="str">
        <f t="shared" si="11"/>
        <v>OK</v>
      </c>
      <c r="DS67" s="443"/>
      <c r="DT67" s="429"/>
      <c r="DU67" s="431"/>
      <c r="DW67" s="431"/>
      <c r="DY67" s="431"/>
      <c r="EA67" s="430"/>
      <c r="EB67" s="600"/>
      <c r="EC67" s="602"/>
      <c r="ED67" s="610"/>
      <c r="EE67" s="221"/>
      <c r="EF67" s="574" t="str">
        <f t="shared" si="104"/>
        <v>OK</v>
      </c>
      <c r="EH67" s="82"/>
      <c r="EI67" s="34"/>
      <c r="EJ67" s="11"/>
      <c r="EK67" s="61"/>
      <c r="EN67" s="97" t="str">
        <f t="shared" si="98"/>
        <v>-</v>
      </c>
      <c r="EO67" s="91">
        <f t="shared" si="99"/>
        <v>0</v>
      </c>
      <c r="EP67" s="92"/>
      <c r="EQ67" s="85"/>
      <c r="ER67" s="89" t="str">
        <f t="shared" si="105"/>
        <v>-</v>
      </c>
      <c r="ES67" s="84"/>
      <c r="ET67" s="85"/>
      <c r="EU67" s="89" t="str">
        <f t="shared" si="106"/>
        <v>-</v>
      </c>
      <c r="EV67" s="90" t="str">
        <f t="shared" si="107"/>
        <v>-</v>
      </c>
      <c r="EY67" s="97" t="e">
        <f>#REF!</f>
        <v>#REF!</v>
      </c>
      <c r="EZ67" s="91" t="e">
        <f>#REF!</f>
        <v>#REF!</v>
      </c>
      <c r="FA67" s="92"/>
      <c r="FB67" s="85"/>
      <c r="FC67" s="89" t="e">
        <f t="shared" si="108"/>
        <v>#REF!</v>
      </c>
      <c r="FD67" s="84"/>
      <c r="FE67" s="85"/>
      <c r="FF67" s="89" t="e">
        <f t="shared" si="109"/>
        <v>#REF!</v>
      </c>
      <c r="FG67" s="90" t="e">
        <f t="shared" si="110"/>
        <v>#REF!</v>
      </c>
      <c r="FJ67" s="97" t="e">
        <f>#REF!</f>
        <v>#REF!</v>
      </c>
      <c r="FK67" s="91" t="e">
        <f>#REF!</f>
        <v>#REF!</v>
      </c>
      <c r="FL67" s="92"/>
      <c r="FM67" s="85"/>
      <c r="FN67" s="89" t="e">
        <f t="shared" si="111"/>
        <v>#REF!</v>
      </c>
      <c r="FO67" s="84"/>
      <c r="FP67" s="85"/>
      <c r="FQ67" s="89" t="e">
        <f t="shared" si="112"/>
        <v>#REF!</v>
      </c>
      <c r="FR67" s="90" t="e">
        <f t="shared" si="113"/>
        <v>#REF!</v>
      </c>
      <c r="FU67" s="97" t="e">
        <f>#REF!</f>
        <v>#REF!</v>
      </c>
      <c r="FV67" s="92"/>
      <c r="FW67" s="85"/>
      <c r="FX67" s="89" t="e">
        <f t="shared" si="114"/>
        <v>#REF!</v>
      </c>
      <c r="GA67" s="97" t="e">
        <f>#REF!</f>
        <v>#REF!</v>
      </c>
      <c r="GB67" s="91" t="e">
        <f>#REF!</f>
        <v>#REF!</v>
      </c>
      <c r="GC67" s="92"/>
      <c r="GD67" s="85"/>
      <c r="GE67" s="89" t="e">
        <f t="shared" si="115"/>
        <v>#REF!</v>
      </c>
      <c r="GF67" s="84"/>
      <c r="GG67" s="85"/>
      <c r="GH67" s="89" t="e">
        <f t="shared" si="116"/>
        <v>#REF!</v>
      </c>
      <c r="GI67" s="90" t="e">
        <f t="shared" si="117"/>
        <v>#REF!</v>
      </c>
      <c r="GK67" s="20"/>
      <c r="GL67" s="21"/>
      <c r="GN67" s="826" t="str">
        <f t="shared" ca="1" si="33"/>
        <v/>
      </c>
      <c r="GO67" s="827"/>
    </row>
    <row r="68" spans="1:197" ht="12" customHeight="1" outlineLevel="2" x14ac:dyDescent="0.2">
      <c r="A68" s="187">
        <f t="shared" ca="1" si="121"/>
        <v>59</v>
      </c>
      <c r="B68" s="754" t="str">
        <f t="shared" ca="1" si="29"/>
        <v/>
      </c>
      <c r="C68" s="755"/>
      <c r="D68" s="756"/>
      <c r="E68" s="103"/>
      <c r="F68" s="108"/>
      <c r="G68" s="105" t="s">
        <v>192</v>
      </c>
      <c r="H68" s="128" t="s">
        <v>53</v>
      </c>
      <c r="I68" s="105"/>
      <c r="J68" s="121" t="s">
        <v>24</v>
      </c>
      <c r="K68" s="123" t="s">
        <v>37</v>
      </c>
      <c r="L68" s="367"/>
      <c r="M68" s="589">
        <f t="shared" si="5"/>
        <v>1</v>
      </c>
      <c r="N68" s="773" t="str">
        <f t="shared" si="35"/>
        <v>-</v>
      </c>
      <c r="O68" s="774" t="str">
        <f t="shared" si="36"/>
        <v>-</v>
      </c>
      <c r="P68" s="774">
        <f t="shared" si="37"/>
        <v>1</v>
      </c>
      <c r="Q68" s="774" t="str">
        <f t="shared" si="38"/>
        <v>-</v>
      </c>
      <c r="R68" s="774" t="str">
        <f t="shared" si="39"/>
        <v>-</v>
      </c>
      <c r="S68" s="280" t="str">
        <f t="shared" si="40"/>
        <v>-</v>
      </c>
      <c r="T68" s="290" t="str">
        <f t="shared" si="30"/>
        <v>OK</v>
      </c>
      <c r="U68" s="402"/>
      <c r="W68" s="643"/>
      <c r="X68" s="208"/>
      <c r="Y68" s="449"/>
      <c r="Z68" s="410"/>
      <c r="AA68" s="423"/>
      <c r="AB68" s="209"/>
      <c r="AC68" s="449"/>
      <c r="AD68" s="410"/>
      <c r="AE68" s="423"/>
      <c r="AF68" s="209"/>
      <c r="AG68" s="449"/>
      <c r="AH68" s="410"/>
      <c r="AI68" s="423"/>
      <c r="AJ68" s="591" t="str">
        <f t="shared" si="124"/>
        <v>-</v>
      </c>
      <c r="AK68" s="614"/>
      <c r="AL68" s="593" t="str">
        <f t="shared" si="125"/>
        <v>-</v>
      </c>
      <c r="AM68" s="594" t="str">
        <f t="shared" si="118"/>
        <v>-</v>
      </c>
      <c r="AN68" s="221"/>
      <c r="AO68" s="574" t="str">
        <f t="shared" si="122"/>
        <v>OK</v>
      </c>
      <c r="AQ68" s="263"/>
      <c r="AR68" s="208"/>
      <c r="AS68" s="449"/>
      <c r="AT68" s="410"/>
      <c r="AU68" s="423"/>
      <c r="AV68" s="209"/>
      <c r="AW68" s="449"/>
      <c r="AX68" s="410"/>
      <c r="AY68" s="423"/>
      <c r="AZ68" s="209"/>
      <c r="BA68" s="449"/>
      <c r="BB68" s="410"/>
      <c r="BC68" s="423"/>
      <c r="BD68" s="591" t="str">
        <f t="shared" si="126"/>
        <v>-</v>
      </c>
      <c r="BE68" s="614"/>
      <c r="BF68" s="593" t="str">
        <f t="shared" si="127"/>
        <v>-</v>
      </c>
      <c r="BG68" s="594" t="str">
        <f t="shared" si="119"/>
        <v>-</v>
      </c>
      <c r="BH68" s="221"/>
      <c r="BI68" s="574" t="str">
        <f t="shared" si="123"/>
        <v>OK</v>
      </c>
      <c r="BK68" s="263">
        <v>1</v>
      </c>
      <c r="BL68" s="208">
        <v>4</v>
      </c>
      <c r="BM68" s="449"/>
      <c r="BN68" s="410" t="s">
        <v>849</v>
      </c>
      <c r="BO68" s="423"/>
      <c r="BP68" s="209"/>
      <c r="BQ68" s="449"/>
      <c r="BR68" s="410"/>
      <c r="BS68" s="423"/>
      <c r="BT68" s="209"/>
      <c r="BU68" s="449"/>
      <c r="BV68" s="410"/>
      <c r="BW68" s="423"/>
      <c r="BX68" s="591">
        <f t="shared" si="128"/>
        <v>4</v>
      </c>
      <c r="BY68" s="614"/>
      <c r="BZ68" s="593">
        <f t="shared" si="129"/>
        <v>4</v>
      </c>
      <c r="CA68" s="594">
        <f t="shared" si="120"/>
        <v>1.020408163265306E-2</v>
      </c>
      <c r="CB68" s="221"/>
      <c r="CC68" s="574" t="str">
        <f t="shared" si="32"/>
        <v>OK</v>
      </c>
      <c r="CE68" s="443"/>
      <c r="CF68" s="429"/>
      <c r="CH68" s="430"/>
      <c r="CI68" s="431"/>
      <c r="CJ68" s="429"/>
      <c r="CL68" s="430"/>
      <c r="CM68" s="431"/>
      <c r="CN68" s="429"/>
      <c r="CP68" s="430"/>
      <c r="CQ68" s="431"/>
      <c r="CR68" s="600"/>
      <c r="CS68" s="601"/>
      <c r="CT68" s="602"/>
      <c r="CU68" s="610"/>
      <c r="CV68" s="221"/>
      <c r="CW68" s="574" t="str">
        <f t="shared" si="10"/>
        <v>OK</v>
      </c>
      <c r="CY68" s="465"/>
      <c r="CZ68" s="429"/>
      <c r="DA68" s="454"/>
      <c r="DB68" s="430"/>
      <c r="DC68" s="431"/>
      <c r="DD68" s="429"/>
      <c r="DE68" s="454"/>
      <c r="DF68" s="430"/>
      <c r="DG68" s="431"/>
      <c r="DH68" s="429"/>
      <c r="DI68" s="454"/>
      <c r="DJ68" s="430"/>
      <c r="DK68" s="431"/>
      <c r="DL68" s="600"/>
      <c r="DM68" s="701"/>
      <c r="DN68" s="602"/>
      <c r="DO68" s="610"/>
      <c r="DP68" s="221"/>
      <c r="DQ68" s="574" t="str">
        <f t="shared" si="11"/>
        <v>OK</v>
      </c>
      <c r="DS68" s="443"/>
      <c r="DT68" s="429"/>
      <c r="DU68" s="431"/>
      <c r="DW68" s="431"/>
      <c r="DY68" s="431"/>
      <c r="EA68" s="430"/>
      <c r="EB68" s="600"/>
      <c r="EC68" s="602"/>
      <c r="ED68" s="610"/>
      <c r="EE68" s="221"/>
      <c r="EF68" s="574" t="str">
        <f t="shared" si="104"/>
        <v>OK</v>
      </c>
      <c r="EH68" s="82"/>
      <c r="EI68" s="34"/>
      <c r="EJ68" s="11"/>
      <c r="EK68" s="61"/>
      <c r="EN68" s="97" t="str">
        <f t="shared" si="98"/>
        <v>-</v>
      </c>
      <c r="EO68" s="91">
        <f t="shared" si="99"/>
        <v>0</v>
      </c>
      <c r="EP68" s="92"/>
      <c r="EQ68" s="85"/>
      <c r="ER68" s="89" t="str">
        <f t="shared" ref="ER68:ER84" si="130">IF(OR(EN68="-",EQ68=""),"-",EQ68*EN68)</f>
        <v>-</v>
      </c>
      <c r="ES68" s="84"/>
      <c r="ET68" s="85"/>
      <c r="EU68" s="89" t="str">
        <f t="shared" ref="EU68:EU84" si="131">IF(OR(EO68="-",ET68=""),"-",ET68*EO68)</f>
        <v>-</v>
      </c>
      <c r="EV68" s="90" t="str">
        <f t="shared" ref="EV68:EV84" si="132">IF(AND(ER68="-",EU68="-"),"-",IF(ER68="-",EU68,IF(EU68="-",ER68,ER68+EU68)))</f>
        <v>-</v>
      </c>
      <c r="EY68" s="97" t="e">
        <f>#REF!</f>
        <v>#REF!</v>
      </c>
      <c r="EZ68" s="91" t="e">
        <f>#REF!</f>
        <v>#REF!</v>
      </c>
      <c r="FA68" s="92"/>
      <c r="FB68" s="85"/>
      <c r="FC68" s="89" t="e">
        <f t="shared" ref="FC68:FC84" si="133">IF(OR(EY68="-",FB68=""),"-",FB68*EY68)</f>
        <v>#REF!</v>
      </c>
      <c r="FD68" s="84"/>
      <c r="FE68" s="85"/>
      <c r="FF68" s="89" t="e">
        <f t="shared" ref="FF68:FF84" si="134">IF(OR(EZ68="-",FE68=""),"-",FE68*EZ68)</f>
        <v>#REF!</v>
      </c>
      <c r="FG68" s="90" t="e">
        <f t="shared" ref="FG68:FG84" si="135">IF(AND(FC68="-",FF68="-"),"-",IF(FC68="-",FF68,IF(FF68="-",FC68,FC68+FF68)))</f>
        <v>#REF!</v>
      </c>
      <c r="FJ68" s="97" t="e">
        <f>#REF!</f>
        <v>#REF!</v>
      </c>
      <c r="FK68" s="91" t="e">
        <f>#REF!</f>
        <v>#REF!</v>
      </c>
      <c r="FL68" s="92"/>
      <c r="FM68" s="85"/>
      <c r="FN68" s="89" t="e">
        <f t="shared" ref="FN68:FN84" si="136">IF(OR(FJ68="-",FM68=""),"-",FM68*FJ68)</f>
        <v>#REF!</v>
      </c>
      <c r="FO68" s="84"/>
      <c r="FP68" s="85"/>
      <c r="FQ68" s="89" t="e">
        <f t="shared" ref="FQ68:FQ84" si="137">IF(OR(FK68="-",FP68=""),"-",FP68*FK68)</f>
        <v>#REF!</v>
      </c>
      <c r="FR68" s="90" t="e">
        <f t="shared" ref="FR68:FR84" si="138">IF(AND(FN68="-",FQ68="-"),"-",IF(FN68="-",FQ68,IF(FQ68="-",FN68,FN68+FQ68)))</f>
        <v>#REF!</v>
      </c>
      <c r="FU68" s="97" t="e">
        <f>#REF!</f>
        <v>#REF!</v>
      </c>
      <c r="FV68" s="92"/>
      <c r="FW68" s="85"/>
      <c r="FX68" s="89" t="e">
        <f t="shared" ref="FX68:FX84" si="139">IF(OR(FU68="-",FW68=""),"-",FW68*FU68)</f>
        <v>#REF!</v>
      </c>
      <c r="GA68" s="97" t="e">
        <f>#REF!</f>
        <v>#REF!</v>
      </c>
      <c r="GB68" s="91" t="e">
        <f>#REF!</f>
        <v>#REF!</v>
      </c>
      <c r="GC68" s="92"/>
      <c r="GD68" s="85"/>
      <c r="GE68" s="89" t="e">
        <f t="shared" ref="GE68:GE84" si="140">IF(OR(GA68="-",GD68=""),"-",GD68*GA68)</f>
        <v>#REF!</v>
      </c>
      <c r="GF68" s="84"/>
      <c r="GG68" s="85"/>
      <c r="GH68" s="89" t="e">
        <f t="shared" ref="GH68:GH84" si="141">IF(OR(GB68="-",GG68=""),"-",GG68*GB68)</f>
        <v>#REF!</v>
      </c>
      <c r="GI68" s="90" t="e">
        <f t="shared" ref="GI68:GI84" si="142">IF(AND(GE68="-",GH68="-"),"-",IF(GE68="-",GH68,IF(GH68="-",GE68,GE68+GH68)))</f>
        <v>#REF!</v>
      </c>
      <c r="GK68" s="20"/>
      <c r="GL68" s="21"/>
      <c r="GN68" s="826" t="str">
        <f t="shared" ca="1" si="33"/>
        <v/>
      </c>
      <c r="GO68" s="827"/>
    </row>
    <row r="69" spans="1:197" ht="12" customHeight="1" outlineLevel="2" x14ac:dyDescent="0.2">
      <c r="A69" s="187">
        <f t="shared" ca="1" si="121"/>
        <v>60</v>
      </c>
      <c r="B69" s="754" t="str">
        <f t="shared" ca="1" si="29"/>
        <v/>
      </c>
      <c r="C69" s="755"/>
      <c r="D69" s="756"/>
      <c r="E69" s="103"/>
      <c r="F69" s="108"/>
      <c r="G69" s="105" t="s">
        <v>193</v>
      </c>
      <c r="H69" s="128" t="s">
        <v>53</v>
      </c>
      <c r="I69" s="105"/>
      <c r="J69" s="121" t="s">
        <v>24</v>
      </c>
      <c r="K69" s="123" t="s">
        <v>37</v>
      </c>
      <c r="L69" s="367"/>
      <c r="M69" s="589">
        <f t="shared" si="5"/>
        <v>0</v>
      </c>
      <c r="N69" s="773" t="str">
        <f t="shared" si="35"/>
        <v>-</v>
      </c>
      <c r="O69" s="774" t="str">
        <f t="shared" si="36"/>
        <v>-</v>
      </c>
      <c r="P69" s="774" t="str">
        <f t="shared" si="37"/>
        <v>-</v>
      </c>
      <c r="Q69" s="774" t="str">
        <f t="shared" si="38"/>
        <v>-</v>
      </c>
      <c r="R69" s="774" t="str">
        <f t="shared" si="39"/>
        <v>-</v>
      </c>
      <c r="S69" s="280" t="str">
        <f t="shared" si="40"/>
        <v>-</v>
      </c>
      <c r="T69" s="290" t="str">
        <f t="shared" si="30"/>
        <v>OK</v>
      </c>
      <c r="U69" s="402"/>
      <c r="W69" s="643"/>
      <c r="X69" s="208"/>
      <c r="Y69" s="449"/>
      <c r="Z69" s="410"/>
      <c r="AA69" s="423"/>
      <c r="AB69" s="209"/>
      <c r="AC69" s="449"/>
      <c r="AD69" s="410"/>
      <c r="AE69" s="423"/>
      <c r="AF69" s="209"/>
      <c r="AG69" s="449"/>
      <c r="AH69" s="410"/>
      <c r="AI69" s="423"/>
      <c r="AJ69" s="591" t="str">
        <f t="shared" si="124"/>
        <v>-</v>
      </c>
      <c r="AK69" s="614"/>
      <c r="AL69" s="593" t="str">
        <f t="shared" si="125"/>
        <v>-</v>
      </c>
      <c r="AM69" s="594" t="str">
        <f t="shared" si="118"/>
        <v>-</v>
      </c>
      <c r="AN69" s="221"/>
      <c r="AO69" s="574" t="str">
        <f t="shared" si="122"/>
        <v>OK</v>
      </c>
      <c r="AQ69" s="263"/>
      <c r="AR69" s="208"/>
      <c r="AS69" s="449"/>
      <c r="AT69" s="410"/>
      <c r="AU69" s="423"/>
      <c r="AV69" s="209"/>
      <c r="AW69" s="449"/>
      <c r="AX69" s="410"/>
      <c r="AY69" s="423"/>
      <c r="AZ69" s="209"/>
      <c r="BA69" s="449"/>
      <c r="BB69" s="410"/>
      <c r="BC69" s="423"/>
      <c r="BD69" s="591" t="str">
        <f t="shared" si="126"/>
        <v>-</v>
      </c>
      <c r="BE69" s="614"/>
      <c r="BF69" s="593" t="str">
        <f t="shared" si="127"/>
        <v>-</v>
      </c>
      <c r="BG69" s="594" t="str">
        <f t="shared" si="119"/>
        <v>-</v>
      </c>
      <c r="BH69" s="221"/>
      <c r="BI69" s="574" t="str">
        <f t="shared" si="123"/>
        <v>OK</v>
      </c>
      <c r="BK69" s="263"/>
      <c r="BL69" s="208"/>
      <c r="BM69" s="449"/>
      <c r="BN69" s="410"/>
      <c r="BO69" s="423"/>
      <c r="BP69" s="209"/>
      <c r="BQ69" s="449"/>
      <c r="BR69" s="410"/>
      <c r="BS69" s="423"/>
      <c r="BT69" s="209"/>
      <c r="BU69" s="449"/>
      <c r="BV69" s="410"/>
      <c r="BW69" s="423"/>
      <c r="BX69" s="591" t="str">
        <f t="shared" si="128"/>
        <v>-</v>
      </c>
      <c r="BY69" s="614"/>
      <c r="BZ69" s="593" t="str">
        <f t="shared" si="129"/>
        <v>-</v>
      </c>
      <c r="CA69" s="594" t="str">
        <f t="shared" si="120"/>
        <v>-</v>
      </c>
      <c r="CB69" s="221"/>
      <c r="CC69" s="574" t="str">
        <f t="shared" si="32"/>
        <v>OK</v>
      </c>
      <c r="CE69" s="443"/>
      <c r="CF69" s="429"/>
      <c r="CH69" s="430"/>
      <c r="CI69" s="431"/>
      <c r="CJ69" s="429"/>
      <c r="CL69" s="430"/>
      <c r="CM69" s="431"/>
      <c r="CN69" s="429"/>
      <c r="CP69" s="430"/>
      <c r="CQ69" s="431"/>
      <c r="CR69" s="600"/>
      <c r="CS69" s="601"/>
      <c r="CT69" s="602"/>
      <c r="CU69" s="610"/>
      <c r="CV69" s="221"/>
      <c r="CW69" s="574" t="str">
        <f t="shared" si="10"/>
        <v>OK</v>
      </c>
      <c r="CY69" s="465"/>
      <c r="CZ69" s="429"/>
      <c r="DA69" s="454"/>
      <c r="DB69" s="430"/>
      <c r="DC69" s="431"/>
      <c r="DD69" s="429"/>
      <c r="DE69" s="454"/>
      <c r="DF69" s="430"/>
      <c r="DG69" s="431"/>
      <c r="DH69" s="429"/>
      <c r="DI69" s="454"/>
      <c r="DJ69" s="430"/>
      <c r="DK69" s="431"/>
      <c r="DL69" s="600"/>
      <c r="DM69" s="701"/>
      <c r="DN69" s="602"/>
      <c r="DO69" s="610"/>
      <c r="DP69" s="221"/>
      <c r="DQ69" s="574" t="str">
        <f t="shared" si="11"/>
        <v>OK</v>
      </c>
      <c r="DS69" s="443"/>
      <c r="DT69" s="429"/>
      <c r="DU69" s="431"/>
      <c r="DW69" s="431"/>
      <c r="DY69" s="431"/>
      <c r="EA69" s="430"/>
      <c r="EB69" s="600"/>
      <c r="EC69" s="602"/>
      <c r="ED69" s="610"/>
      <c r="EE69" s="221"/>
      <c r="EF69" s="574" t="str">
        <f t="shared" si="104"/>
        <v>OK</v>
      </c>
      <c r="EH69" s="82"/>
      <c r="EI69" s="34"/>
      <c r="EJ69" s="11"/>
      <c r="EK69" s="61"/>
      <c r="EN69" s="97" t="str">
        <f t="shared" si="98"/>
        <v>-</v>
      </c>
      <c r="EO69" s="91">
        <f t="shared" si="99"/>
        <v>0</v>
      </c>
      <c r="EP69" s="92"/>
      <c r="EQ69" s="85"/>
      <c r="ER69" s="89" t="str">
        <f t="shared" si="130"/>
        <v>-</v>
      </c>
      <c r="ES69" s="84"/>
      <c r="ET69" s="85"/>
      <c r="EU69" s="89" t="str">
        <f t="shared" si="131"/>
        <v>-</v>
      </c>
      <c r="EV69" s="90" t="str">
        <f t="shared" si="132"/>
        <v>-</v>
      </c>
      <c r="EY69" s="97" t="e">
        <f>#REF!</f>
        <v>#REF!</v>
      </c>
      <c r="EZ69" s="91" t="e">
        <f>#REF!</f>
        <v>#REF!</v>
      </c>
      <c r="FA69" s="92"/>
      <c r="FB69" s="85"/>
      <c r="FC69" s="89" t="e">
        <f t="shared" si="133"/>
        <v>#REF!</v>
      </c>
      <c r="FD69" s="84"/>
      <c r="FE69" s="85"/>
      <c r="FF69" s="89" t="e">
        <f t="shared" si="134"/>
        <v>#REF!</v>
      </c>
      <c r="FG69" s="90" t="e">
        <f t="shared" si="135"/>
        <v>#REF!</v>
      </c>
      <c r="FJ69" s="97" t="e">
        <f>#REF!</f>
        <v>#REF!</v>
      </c>
      <c r="FK69" s="91" t="e">
        <f>#REF!</f>
        <v>#REF!</v>
      </c>
      <c r="FL69" s="92"/>
      <c r="FM69" s="85"/>
      <c r="FN69" s="89" t="e">
        <f t="shared" si="136"/>
        <v>#REF!</v>
      </c>
      <c r="FO69" s="84"/>
      <c r="FP69" s="85"/>
      <c r="FQ69" s="89" t="e">
        <f t="shared" si="137"/>
        <v>#REF!</v>
      </c>
      <c r="FR69" s="90" t="e">
        <f t="shared" si="138"/>
        <v>#REF!</v>
      </c>
      <c r="FU69" s="97" t="e">
        <f>#REF!</f>
        <v>#REF!</v>
      </c>
      <c r="FV69" s="92"/>
      <c r="FW69" s="85"/>
      <c r="FX69" s="89" t="e">
        <f t="shared" si="139"/>
        <v>#REF!</v>
      </c>
      <c r="GA69" s="97" t="e">
        <f>#REF!</f>
        <v>#REF!</v>
      </c>
      <c r="GB69" s="91" t="e">
        <f>#REF!</f>
        <v>#REF!</v>
      </c>
      <c r="GC69" s="92"/>
      <c r="GD69" s="85"/>
      <c r="GE69" s="89" t="e">
        <f t="shared" si="140"/>
        <v>#REF!</v>
      </c>
      <c r="GF69" s="84"/>
      <c r="GG69" s="85"/>
      <c r="GH69" s="89" t="e">
        <f t="shared" si="141"/>
        <v>#REF!</v>
      </c>
      <c r="GI69" s="90" t="e">
        <f t="shared" si="142"/>
        <v>#REF!</v>
      </c>
      <c r="GK69" s="20"/>
      <c r="GL69" s="21"/>
      <c r="GN69" s="826" t="str">
        <f t="shared" ca="1" si="33"/>
        <v/>
      </c>
      <c r="GO69" s="827"/>
    </row>
    <row r="70" spans="1:197" ht="12" customHeight="1" outlineLevel="2" x14ac:dyDescent="0.2">
      <c r="A70" s="187">
        <f t="shared" ca="1" si="121"/>
        <v>61</v>
      </c>
      <c r="B70" s="754" t="str">
        <f t="shared" ca="1" si="29"/>
        <v/>
      </c>
      <c r="C70" s="755"/>
      <c r="D70" s="756"/>
      <c r="E70" s="103"/>
      <c r="F70" s="108"/>
      <c r="G70" s="105" t="s">
        <v>744</v>
      </c>
      <c r="H70" s="128" t="s">
        <v>53</v>
      </c>
      <c r="I70" s="105"/>
      <c r="J70" s="121" t="s">
        <v>24</v>
      </c>
      <c r="K70" s="123" t="s">
        <v>38</v>
      </c>
      <c r="L70" s="367"/>
      <c r="M70" s="589">
        <f t="shared" si="5"/>
        <v>0</v>
      </c>
      <c r="N70" s="773" t="str">
        <f t="shared" si="35"/>
        <v>-</v>
      </c>
      <c r="O70" s="774" t="str">
        <f t="shared" si="36"/>
        <v>-</v>
      </c>
      <c r="P70" s="774" t="str">
        <f t="shared" si="37"/>
        <v>-</v>
      </c>
      <c r="Q70" s="774" t="str">
        <f t="shared" si="38"/>
        <v>-</v>
      </c>
      <c r="R70" s="774" t="str">
        <f t="shared" si="39"/>
        <v>-</v>
      </c>
      <c r="S70" s="280" t="str">
        <f t="shared" si="40"/>
        <v>-</v>
      </c>
      <c r="T70" s="290" t="str">
        <f t="shared" si="30"/>
        <v>OK</v>
      </c>
      <c r="U70" s="402"/>
      <c r="W70" s="643"/>
      <c r="X70" s="208"/>
      <c r="Y70" s="449"/>
      <c r="Z70" s="410" t="s">
        <v>368</v>
      </c>
      <c r="AA70" s="423"/>
      <c r="AB70" s="209"/>
      <c r="AC70" s="449"/>
      <c r="AD70" s="410" t="s">
        <v>369</v>
      </c>
      <c r="AE70" s="423"/>
      <c r="AF70" s="209"/>
      <c r="AG70" s="449"/>
      <c r="AH70" s="410" t="s">
        <v>369</v>
      </c>
      <c r="AI70" s="423"/>
      <c r="AJ70" s="591" t="str">
        <f t="shared" si="124"/>
        <v>-</v>
      </c>
      <c r="AK70" s="614"/>
      <c r="AL70" s="593" t="str">
        <f t="shared" si="125"/>
        <v>-</v>
      </c>
      <c r="AM70" s="594" t="str">
        <f t="shared" si="118"/>
        <v>-</v>
      </c>
      <c r="AN70" s="221"/>
      <c r="AO70" s="574" t="str">
        <f t="shared" si="122"/>
        <v>OK</v>
      </c>
      <c r="AQ70" s="263"/>
      <c r="AR70" s="208"/>
      <c r="AS70" s="449"/>
      <c r="AT70" s="410" t="s">
        <v>368</v>
      </c>
      <c r="AU70" s="423"/>
      <c r="AV70" s="209"/>
      <c r="AW70" s="449"/>
      <c r="AX70" s="410" t="s">
        <v>369</v>
      </c>
      <c r="AY70" s="423"/>
      <c r="AZ70" s="209"/>
      <c r="BA70" s="449"/>
      <c r="BB70" s="410" t="s">
        <v>369</v>
      </c>
      <c r="BC70" s="423"/>
      <c r="BD70" s="591" t="str">
        <f t="shared" si="126"/>
        <v>-</v>
      </c>
      <c r="BE70" s="614"/>
      <c r="BF70" s="593" t="str">
        <f t="shared" si="127"/>
        <v>-</v>
      </c>
      <c r="BG70" s="594" t="str">
        <f t="shared" si="119"/>
        <v>-</v>
      </c>
      <c r="BH70" s="221"/>
      <c r="BI70" s="574" t="str">
        <f t="shared" si="123"/>
        <v>OK</v>
      </c>
      <c r="BK70" s="263"/>
      <c r="BL70" s="208"/>
      <c r="BM70" s="449"/>
      <c r="BN70" s="410" t="s">
        <v>368</v>
      </c>
      <c r="BO70" s="423"/>
      <c r="BP70" s="209"/>
      <c r="BQ70" s="449"/>
      <c r="BR70" s="410" t="s">
        <v>369</v>
      </c>
      <c r="BS70" s="423"/>
      <c r="BT70" s="209"/>
      <c r="BU70" s="449"/>
      <c r="BV70" s="410" t="s">
        <v>369</v>
      </c>
      <c r="BW70" s="423"/>
      <c r="BX70" s="591" t="str">
        <f t="shared" si="128"/>
        <v>-</v>
      </c>
      <c r="BY70" s="614"/>
      <c r="BZ70" s="593" t="str">
        <f t="shared" si="129"/>
        <v>-</v>
      </c>
      <c r="CA70" s="594" t="str">
        <f t="shared" si="120"/>
        <v>-</v>
      </c>
      <c r="CB70" s="221"/>
      <c r="CC70" s="574" t="str">
        <f t="shared" si="32"/>
        <v>OK</v>
      </c>
      <c r="CE70" s="443"/>
      <c r="CF70" s="429"/>
      <c r="CH70" s="430"/>
      <c r="CI70" s="431"/>
      <c r="CJ70" s="429"/>
      <c r="CL70" s="430"/>
      <c r="CM70" s="431"/>
      <c r="CN70" s="429"/>
      <c r="CP70" s="430"/>
      <c r="CQ70" s="431"/>
      <c r="CR70" s="600"/>
      <c r="CS70" s="601"/>
      <c r="CT70" s="602"/>
      <c r="CU70" s="610"/>
      <c r="CV70" s="221"/>
      <c r="CW70" s="574" t="str">
        <f t="shared" si="10"/>
        <v>OK</v>
      </c>
      <c r="CY70" s="465"/>
      <c r="CZ70" s="429"/>
      <c r="DA70" s="454"/>
      <c r="DB70" s="430"/>
      <c r="DC70" s="431"/>
      <c r="DD70" s="429"/>
      <c r="DE70" s="454"/>
      <c r="DF70" s="430"/>
      <c r="DG70" s="431"/>
      <c r="DH70" s="429"/>
      <c r="DI70" s="454"/>
      <c r="DJ70" s="430"/>
      <c r="DK70" s="431"/>
      <c r="DL70" s="600"/>
      <c r="DM70" s="701"/>
      <c r="DN70" s="602"/>
      <c r="DO70" s="610"/>
      <c r="DP70" s="221"/>
      <c r="DQ70" s="574" t="str">
        <f t="shared" si="11"/>
        <v>OK</v>
      </c>
      <c r="DS70" s="443"/>
      <c r="DT70" s="429"/>
      <c r="DU70" s="431"/>
      <c r="DW70" s="431"/>
      <c r="DY70" s="431"/>
      <c r="EA70" s="430"/>
      <c r="EB70" s="600"/>
      <c r="EC70" s="602"/>
      <c r="ED70" s="610"/>
      <c r="EE70" s="221"/>
      <c r="EF70" s="574" t="str">
        <f t="shared" si="104"/>
        <v>OK</v>
      </c>
      <c r="EH70" s="82"/>
      <c r="EI70" s="34"/>
      <c r="EJ70" s="11"/>
      <c r="EK70" s="61"/>
      <c r="EN70" s="97" t="str">
        <f t="shared" si="98"/>
        <v>-</v>
      </c>
      <c r="EO70" s="91">
        <f t="shared" si="99"/>
        <v>0</v>
      </c>
      <c r="EP70" s="92"/>
      <c r="EQ70" s="85"/>
      <c r="ER70" s="89" t="str">
        <f t="shared" si="130"/>
        <v>-</v>
      </c>
      <c r="ES70" s="84"/>
      <c r="ET70" s="85"/>
      <c r="EU70" s="89" t="str">
        <f t="shared" si="131"/>
        <v>-</v>
      </c>
      <c r="EV70" s="90" t="str">
        <f t="shared" si="132"/>
        <v>-</v>
      </c>
      <c r="EY70" s="97" t="e">
        <f>#REF!</f>
        <v>#REF!</v>
      </c>
      <c r="EZ70" s="91" t="e">
        <f>#REF!</f>
        <v>#REF!</v>
      </c>
      <c r="FA70" s="92"/>
      <c r="FB70" s="85"/>
      <c r="FC70" s="89" t="e">
        <f t="shared" si="133"/>
        <v>#REF!</v>
      </c>
      <c r="FD70" s="84"/>
      <c r="FE70" s="85"/>
      <c r="FF70" s="89" t="e">
        <f t="shared" si="134"/>
        <v>#REF!</v>
      </c>
      <c r="FG70" s="90" t="e">
        <f t="shared" si="135"/>
        <v>#REF!</v>
      </c>
      <c r="FJ70" s="97" t="e">
        <f>#REF!</f>
        <v>#REF!</v>
      </c>
      <c r="FK70" s="91" t="e">
        <f>#REF!</f>
        <v>#REF!</v>
      </c>
      <c r="FL70" s="92"/>
      <c r="FM70" s="85"/>
      <c r="FN70" s="89" t="e">
        <f t="shared" si="136"/>
        <v>#REF!</v>
      </c>
      <c r="FO70" s="84"/>
      <c r="FP70" s="85"/>
      <c r="FQ70" s="89" t="e">
        <f t="shared" si="137"/>
        <v>#REF!</v>
      </c>
      <c r="FR70" s="90" t="e">
        <f t="shared" si="138"/>
        <v>#REF!</v>
      </c>
      <c r="FU70" s="97" t="e">
        <f>#REF!</f>
        <v>#REF!</v>
      </c>
      <c r="FV70" s="92"/>
      <c r="FW70" s="85"/>
      <c r="FX70" s="89" t="e">
        <f t="shared" si="139"/>
        <v>#REF!</v>
      </c>
      <c r="GA70" s="97" t="e">
        <f>#REF!</f>
        <v>#REF!</v>
      </c>
      <c r="GB70" s="91" t="e">
        <f>#REF!</f>
        <v>#REF!</v>
      </c>
      <c r="GC70" s="92"/>
      <c r="GD70" s="85"/>
      <c r="GE70" s="89" t="e">
        <f t="shared" si="140"/>
        <v>#REF!</v>
      </c>
      <c r="GF70" s="84"/>
      <c r="GG70" s="85"/>
      <c r="GH70" s="89" t="e">
        <f t="shared" si="141"/>
        <v>#REF!</v>
      </c>
      <c r="GI70" s="90" t="e">
        <f t="shared" si="142"/>
        <v>#REF!</v>
      </c>
      <c r="GK70" s="20"/>
      <c r="GL70" s="21"/>
      <c r="GN70" s="826" t="str">
        <f t="shared" ca="1" si="33"/>
        <v/>
      </c>
      <c r="GO70" s="827"/>
    </row>
    <row r="71" spans="1:197" ht="12" customHeight="1" outlineLevel="2" x14ac:dyDescent="0.2">
      <c r="A71" s="187">
        <f t="shared" ca="1" si="121"/>
        <v>62</v>
      </c>
      <c r="B71" s="754" t="str">
        <f t="shared" ca="1" si="29"/>
        <v/>
      </c>
      <c r="C71" s="755"/>
      <c r="D71" s="756"/>
      <c r="E71" s="103"/>
      <c r="F71" s="108"/>
      <c r="G71" s="105" t="s">
        <v>194</v>
      </c>
      <c r="H71" s="128" t="s">
        <v>53</v>
      </c>
      <c r="I71" s="105"/>
      <c r="J71" s="121" t="s">
        <v>24</v>
      </c>
      <c r="K71" s="123" t="s">
        <v>15</v>
      </c>
      <c r="L71" s="367"/>
      <c r="M71" s="589">
        <f t="shared" si="5"/>
        <v>1</v>
      </c>
      <c r="N71" s="773" t="str">
        <f t="shared" si="35"/>
        <v>-</v>
      </c>
      <c r="O71" s="774" t="str">
        <f t="shared" si="36"/>
        <v>-</v>
      </c>
      <c r="P71" s="774">
        <f t="shared" si="37"/>
        <v>1</v>
      </c>
      <c r="Q71" s="774" t="str">
        <f t="shared" si="38"/>
        <v>-</v>
      </c>
      <c r="R71" s="774" t="str">
        <f t="shared" si="39"/>
        <v>-</v>
      </c>
      <c r="S71" s="280" t="str">
        <f t="shared" si="40"/>
        <v>-</v>
      </c>
      <c r="T71" s="290" t="str">
        <f t="shared" si="30"/>
        <v>OK</v>
      </c>
      <c r="U71" s="402"/>
      <c r="W71" s="643"/>
      <c r="X71" s="208"/>
      <c r="Y71" s="449"/>
      <c r="Z71" s="410" t="s">
        <v>371</v>
      </c>
      <c r="AA71" s="423"/>
      <c r="AB71" s="209"/>
      <c r="AC71" s="449"/>
      <c r="AD71" s="410" t="s">
        <v>372</v>
      </c>
      <c r="AE71" s="423"/>
      <c r="AF71" s="209"/>
      <c r="AG71" s="449"/>
      <c r="AH71" s="410" t="s">
        <v>372</v>
      </c>
      <c r="AI71" s="423"/>
      <c r="AJ71" s="591" t="str">
        <f t="shared" si="124"/>
        <v>-</v>
      </c>
      <c r="AK71" s="614"/>
      <c r="AL71" s="593" t="str">
        <f t="shared" si="125"/>
        <v>-</v>
      </c>
      <c r="AM71" s="594" t="str">
        <f t="shared" si="118"/>
        <v>-</v>
      </c>
      <c r="AN71" s="221"/>
      <c r="AO71" s="574" t="str">
        <f t="shared" si="122"/>
        <v>OK</v>
      </c>
      <c r="AQ71" s="263"/>
      <c r="AR71" s="208"/>
      <c r="AS71" s="449"/>
      <c r="AT71" s="410" t="s">
        <v>371</v>
      </c>
      <c r="AU71" s="423"/>
      <c r="AV71" s="209"/>
      <c r="AW71" s="449"/>
      <c r="AX71" s="410" t="s">
        <v>372</v>
      </c>
      <c r="AY71" s="423"/>
      <c r="AZ71" s="209"/>
      <c r="BA71" s="449"/>
      <c r="BB71" s="410" t="s">
        <v>372</v>
      </c>
      <c r="BC71" s="423"/>
      <c r="BD71" s="591" t="str">
        <f t="shared" si="126"/>
        <v>-</v>
      </c>
      <c r="BE71" s="614"/>
      <c r="BF71" s="593" t="str">
        <f t="shared" si="127"/>
        <v>-</v>
      </c>
      <c r="BG71" s="594" t="str">
        <f t="shared" si="119"/>
        <v>-</v>
      </c>
      <c r="BH71" s="221"/>
      <c r="BI71" s="574" t="str">
        <f t="shared" si="123"/>
        <v>OK</v>
      </c>
      <c r="BK71" s="263">
        <v>1</v>
      </c>
      <c r="BL71" s="208">
        <v>4</v>
      </c>
      <c r="BM71" s="449"/>
      <c r="BN71" s="410" t="s">
        <v>371</v>
      </c>
      <c r="BO71" s="423"/>
      <c r="BP71" s="209"/>
      <c r="BQ71" s="449"/>
      <c r="BR71" s="410" t="s">
        <v>372</v>
      </c>
      <c r="BS71" s="423"/>
      <c r="BT71" s="209"/>
      <c r="BU71" s="449"/>
      <c r="BV71" s="410" t="s">
        <v>372</v>
      </c>
      <c r="BW71" s="423"/>
      <c r="BX71" s="591">
        <f t="shared" si="128"/>
        <v>4</v>
      </c>
      <c r="BY71" s="614"/>
      <c r="BZ71" s="593">
        <f t="shared" si="129"/>
        <v>4</v>
      </c>
      <c r="CA71" s="594">
        <f t="shared" si="120"/>
        <v>1.020408163265306E-2</v>
      </c>
      <c r="CB71" s="221"/>
      <c r="CC71" s="574" t="str">
        <f t="shared" si="32"/>
        <v>OK</v>
      </c>
      <c r="CE71" s="443"/>
      <c r="CF71" s="429"/>
      <c r="CH71" s="430"/>
      <c r="CI71" s="431"/>
      <c r="CJ71" s="429"/>
      <c r="CL71" s="430"/>
      <c r="CM71" s="431"/>
      <c r="CN71" s="429"/>
      <c r="CP71" s="430"/>
      <c r="CQ71" s="431"/>
      <c r="CR71" s="600"/>
      <c r="CS71" s="601"/>
      <c r="CT71" s="602"/>
      <c r="CU71" s="610"/>
      <c r="CV71" s="221"/>
      <c r="CW71" s="574" t="str">
        <f t="shared" si="10"/>
        <v>OK</v>
      </c>
      <c r="CY71" s="465"/>
      <c r="CZ71" s="429"/>
      <c r="DA71" s="454"/>
      <c r="DB71" s="430"/>
      <c r="DC71" s="431"/>
      <c r="DD71" s="429"/>
      <c r="DE71" s="454"/>
      <c r="DF71" s="430"/>
      <c r="DG71" s="431"/>
      <c r="DH71" s="429"/>
      <c r="DI71" s="454"/>
      <c r="DJ71" s="430"/>
      <c r="DK71" s="431"/>
      <c r="DL71" s="600"/>
      <c r="DM71" s="701"/>
      <c r="DN71" s="602"/>
      <c r="DO71" s="610"/>
      <c r="DP71" s="221"/>
      <c r="DQ71" s="574" t="str">
        <f t="shared" si="11"/>
        <v>OK</v>
      </c>
      <c r="DS71" s="443"/>
      <c r="DT71" s="429"/>
      <c r="DU71" s="431"/>
      <c r="DW71" s="431"/>
      <c r="DY71" s="431"/>
      <c r="EA71" s="430"/>
      <c r="EB71" s="600"/>
      <c r="EC71" s="602"/>
      <c r="ED71" s="610"/>
      <c r="EE71" s="221"/>
      <c r="EF71" s="574" t="str">
        <f t="shared" si="104"/>
        <v>OK</v>
      </c>
      <c r="EH71" s="82"/>
      <c r="EI71" s="34"/>
      <c r="EJ71" s="11"/>
      <c r="EK71" s="61"/>
      <c r="EN71" s="97" t="str">
        <f t="shared" si="98"/>
        <v>-</v>
      </c>
      <c r="EO71" s="91">
        <f t="shared" si="99"/>
        <v>0</v>
      </c>
      <c r="EP71" s="92"/>
      <c r="EQ71" s="85"/>
      <c r="ER71" s="89" t="str">
        <f t="shared" si="130"/>
        <v>-</v>
      </c>
      <c r="ES71" s="84"/>
      <c r="ET71" s="85"/>
      <c r="EU71" s="89" t="str">
        <f t="shared" si="131"/>
        <v>-</v>
      </c>
      <c r="EV71" s="90" t="str">
        <f t="shared" si="132"/>
        <v>-</v>
      </c>
      <c r="EY71" s="97" t="e">
        <f>#REF!</f>
        <v>#REF!</v>
      </c>
      <c r="EZ71" s="91" t="e">
        <f>#REF!</f>
        <v>#REF!</v>
      </c>
      <c r="FA71" s="92"/>
      <c r="FB71" s="85"/>
      <c r="FC71" s="89" t="e">
        <f t="shared" si="133"/>
        <v>#REF!</v>
      </c>
      <c r="FD71" s="84"/>
      <c r="FE71" s="85"/>
      <c r="FF71" s="89" t="e">
        <f t="shared" si="134"/>
        <v>#REF!</v>
      </c>
      <c r="FG71" s="90" t="e">
        <f t="shared" si="135"/>
        <v>#REF!</v>
      </c>
      <c r="FJ71" s="97" t="e">
        <f>#REF!</f>
        <v>#REF!</v>
      </c>
      <c r="FK71" s="91" t="e">
        <f>#REF!</f>
        <v>#REF!</v>
      </c>
      <c r="FL71" s="92"/>
      <c r="FM71" s="85"/>
      <c r="FN71" s="89" t="e">
        <f t="shared" si="136"/>
        <v>#REF!</v>
      </c>
      <c r="FO71" s="84"/>
      <c r="FP71" s="85"/>
      <c r="FQ71" s="89" t="e">
        <f t="shared" si="137"/>
        <v>#REF!</v>
      </c>
      <c r="FR71" s="90" t="e">
        <f t="shared" si="138"/>
        <v>#REF!</v>
      </c>
      <c r="FU71" s="97" t="e">
        <f>#REF!</f>
        <v>#REF!</v>
      </c>
      <c r="FV71" s="92"/>
      <c r="FW71" s="85"/>
      <c r="FX71" s="89" t="e">
        <f t="shared" si="139"/>
        <v>#REF!</v>
      </c>
      <c r="GA71" s="97" t="e">
        <f>#REF!</f>
        <v>#REF!</v>
      </c>
      <c r="GB71" s="91" t="e">
        <f>#REF!</f>
        <v>#REF!</v>
      </c>
      <c r="GC71" s="92"/>
      <c r="GD71" s="85"/>
      <c r="GE71" s="89" t="e">
        <f t="shared" si="140"/>
        <v>#REF!</v>
      </c>
      <c r="GF71" s="84"/>
      <c r="GG71" s="85"/>
      <c r="GH71" s="89" t="e">
        <f t="shared" si="141"/>
        <v>#REF!</v>
      </c>
      <c r="GI71" s="90" t="e">
        <f t="shared" si="142"/>
        <v>#REF!</v>
      </c>
      <c r="GK71" s="20"/>
      <c r="GL71" s="21"/>
      <c r="GN71" s="826" t="str">
        <f t="shared" ca="1" si="33"/>
        <v/>
      </c>
      <c r="GO71" s="827"/>
    </row>
    <row r="72" spans="1:197" ht="12" customHeight="1" outlineLevel="2" x14ac:dyDescent="0.2">
      <c r="A72" s="187">
        <f t="shared" ca="1" si="121"/>
        <v>63</v>
      </c>
      <c r="B72" s="754" t="str">
        <f t="shared" ca="1" si="29"/>
        <v/>
      </c>
      <c r="C72" s="755"/>
      <c r="D72" s="756"/>
      <c r="E72" s="103"/>
      <c r="F72" s="108"/>
      <c r="G72" s="105" t="s">
        <v>197</v>
      </c>
      <c r="H72" s="128" t="s">
        <v>53</v>
      </c>
      <c r="I72" s="105"/>
      <c r="J72" s="121" t="s">
        <v>24</v>
      </c>
      <c r="K72" s="123" t="s">
        <v>15</v>
      </c>
      <c r="L72" s="367"/>
      <c r="M72" s="589">
        <f t="shared" si="5"/>
        <v>1</v>
      </c>
      <c r="N72" s="773" t="str">
        <f t="shared" si="35"/>
        <v>-</v>
      </c>
      <c r="O72" s="774" t="str">
        <f t="shared" si="36"/>
        <v>-</v>
      </c>
      <c r="P72" s="774">
        <f t="shared" si="37"/>
        <v>1</v>
      </c>
      <c r="Q72" s="774" t="str">
        <f t="shared" si="38"/>
        <v>-</v>
      </c>
      <c r="R72" s="774" t="str">
        <f t="shared" si="39"/>
        <v>-</v>
      </c>
      <c r="S72" s="280" t="str">
        <f t="shared" si="40"/>
        <v>-</v>
      </c>
      <c r="T72" s="290" t="str">
        <f t="shared" si="30"/>
        <v>OK</v>
      </c>
      <c r="U72" s="402"/>
      <c r="W72" s="643"/>
      <c r="X72" s="208"/>
      <c r="Y72" s="449"/>
      <c r="Z72" s="410" t="s">
        <v>371</v>
      </c>
      <c r="AA72" s="423"/>
      <c r="AB72" s="209"/>
      <c r="AC72" s="449"/>
      <c r="AD72" s="410" t="s">
        <v>372</v>
      </c>
      <c r="AE72" s="423"/>
      <c r="AF72" s="209"/>
      <c r="AG72" s="449"/>
      <c r="AH72" s="410" t="s">
        <v>372</v>
      </c>
      <c r="AI72" s="423"/>
      <c r="AJ72" s="591" t="str">
        <f t="shared" si="124"/>
        <v>-</v>
      </c>
      <c r="AK72" s="614"/>
      <c r="AL72" s="593" t="str">
        <f t="shared" ref="AL72:AL77" si="143">IF(AND(X72="",AB72="",AF72="",Y72="",AC72="",AG72=""),"-",SUM(X72:AG72))</f>
        <v>-</v>
      </c>
      <c r="AM72" s="594" t="str">
        <f t="shared" si="118"/>
        <v>-</v>
      </c>
      <c r="AN72" s="221"/>
      <c r="AO72" s="574" t="str">
        <f t="shared" si="122"/>
        <v>OK</v>
      </c>
      <c r="AQ72" s="263"/>
      <c r="AR72" s="208"/>
      <c r="AS72" s="449"/>
      <c r="AT72" s="410" t="s">
        <v>371</v>
      </c>
      <c r="AU72" s="423"/>
      <c r="AV72" s="209"/>
      <c r="AW72" s="449"/>
      <c r="AX72" s="410" t="s">
        <v>372</v>
      </c>
      <c r="AY72" s="423"/>
      <c r="AZ72" s="209"/>
      <c r="BA72" s="449"/>
      <c r="BB72" s="410" t="s">
        <v>372</v>
      </c>
      <c r="BC72" s="423"/>
      <c r="BD72" s="591" t="str">
        <f t="shared" si="126"/>
        <v>-</v>
      </c>
      <c r="BE72" s="614"/>
      <c r="BF72" s="593" t="str">
        <f t="shared" si="127"/>
        <v>-</v>
      </c>
      <c r="BG72" s="594" t="str">
        <f t="shared" si="119"/>
        <v>-</v>
      </c>
      <c r="BH72" s="221"/>
      <c r="BI72" s="574" t="str">
        <f t="shared" si="123"/>
        <v>OK</v>
      </c>
      <c r="BK72" s="263">
        <v>1</v>
      </c>
      <c r="BL72" s="208">
        <v>3</v>
      </c>
      <c r="BM72" s="449"/>
      <c r="BN72" s="410" t="s">
        <v>371</v>
      </c>
      <c r="BO72" s="423"/>
      <c r="BP72" s="209"/>
      <c r="BQ72" s="449"/>
      <c r="BR72" s="410" t="s">
        <v>372</v>
      </c>
      <c r="BS72" s="423"/>
      <c r="BT72" s="209"/>
      <c r="BU72" s="449"/>
      <c r="BV72" s="410" t="s">
        <v>372</v>
      </c>
      <c r="BW72" s="423"/>
      <c r="BX72" s="591">
        <f t="shared" si="128"/>
        <v>3</v>
      </c>
      <c r="BY72" s="614"/>
      <c r="BZ72" s="593">
        <f t="shared" ref="BZ72:BZ83" si="144">IF(AND(BL72="",BP72="",BT72="",BM72="",BQ72="",BU72=""),"-",SUM(BL72:BU72))</f>
        <v>3</v>
      </c>
      <c r="CA72" s="594">
        <f t="shared" si="120"/>
        <v>7.6530612244897957E-3</v>
      </c>
      <c r="CB72" s="221"/>
      <c r="CC72" s="574" t="str">
        <f t="shared" si="32"/>
        <v>OK</v>
      </c>
      <c r="CE72" s="443"/>
      <c r="CF72" s="429"/>
      <c r="CH72" s="430"/>
      <c r="CI72" s="431"/>
      <c r="CJ72" s="429"/>
      <c r="CL72" s="430"/>
      <c r="CM72" s="431"/>
      <c r="CN72" s="429"/>
      <c r="CP72" s="430"/>
      <c r="CQ72" s="431"/>
      <c r="CR72" s="600"/>
      <c r="CS72" s="601"/>
      <c r="CT72" s="602"/>
      <c r="CU72" s="610"/>
      <c r="CV72" s="221"/>
      <c r="CW72" s="574" t="str">
        <f t="shared" si="10"/>
        <v>OK</v>
      </c>
      <c r="CY72" s="465"/>
      <c r="CZ72" s="429"/>
      <c r="DA72" s="454"/>
      <c r="DB72" s="430"/>
      <c r="DC72" s="431"/>
      <c r="DD72" s="429"/>
      <c r="DE72" s="454"/>
      <c r="DF72" s="430"/>
      <c r="DG72" s="431"/>
      <c r="DH72" s="429"/>
      <c r="DI72" s="454"/>
      <c r="DJ72" s="430"/>
      <c r="DK72" s="431"/>
      <c r="DL72" s="600"/>
      <c r="DM72" s="701"/>
      <c r="DN72" s="602"/>
      <c r="DO72" s="610"/>
      <c r="DP72" s="221"/>
      <c r="DQ72" s="574" t="str">
        <f t="shared" si="11"/>
        <v>OK</v>
      </c>
      <c r="DS72" s="443"/>
      <c r="DT72" s="429"/>
      <c r="DU72" s="431"/>
      <c r="DW72" s="431"/>
      <c r="DY72" s="431"/>
      <c r="EA72" s="430"/>
      <c r="EB72" s="600"/>
      <c r="EC72" s="602"/>
      <c r="ED72" s="610"/>
      <c r="EE72" s="221"/>
      <c r="EF72" s="574" t="str">
        <f t="shared" si="104"/>
        <v>OK</v>
      </c>
      <c r="EH72" s="82"/>
      <c r="EI72" s="34"/>
      <c r="EJ72" s="11"/>
      <c r="EK72" s="61"/>
      <c r="EN72" s="97" t="str">
        <f t="shared" si="98"/>
        <v>-</v>
      </c>
      <c r="EO72" s="91">
        <f t="shared" si="99"/>
        <v>0</v>
      </c>
      <c r="EP72" s="92"/>
      <c r="EQ72" s="85"/>
      <c r="ER72" s="89" t="str">
        <f t="shared" si="130"/>
        <v>-</v>
      </c>
      <c r="ES72" s="84"/>
      <c r="ET72" s="85"/>
      <c r="EU72" s="89" t="str">
        <f t="shared" si="131"/>
        <v>-</v>
      </c>
      <c r="EV72" s="90" t="str">
        <f t="shared" si="132"/>
        <v>-</v>
      </c>
      <c r="EY72" s="97" t="e">
        <f>#REF!</f>
        <v>#REF!</v>
      </c>
      <c r="EZ72" s="91" t="e">
        <f>#REF!</f>
        <v>#REF!</v>
      </c>
      <c r="FA72" s="92"/>
      <c r="FB72" s="85"/>
      <c r="FC72" s="89" t="e">
        <f t="shared" si="133"/>
        <v>#REF!</v>
      </c>
      <c r="FD72" s="84"/>
      <c r="FE72" s="85"/>
      <c r="FF72" s="89" t="e">
        <f t="shared" si="134"/>
        <v>#REF!</v>
      </c>
      <c r="FG72" s="90" t="e">
        <f t="shared" si="135"/>
        <v>#REF!</v>
      </c>
      <c r="FJ72" s="97" t="e">
        <f>#REF!</f>
        <v>#REF!</v>
      </c>
      <c r="FK72" s="91" t="e">
        <f>#REF!</f>
        <v>#REF!</v>
      </c>
      <c r="FL72" s="92"/>
      <c r="FM72" s="85"/>
      <c r="FN72" s="89" t="e">
        <f t="shared" si="136"/>
        <v>#REF!</v>
      </c>
      <c r="FO72" s="84"/>
      <c r="FP72" s="85"/>
      <c r="FQ72" s="89" t="e">
        <f t="shared" si="137"/>
        <v>#REF!</v>
      </c>
      <c r="FR72" s="90" t="e">
        <f t="shared" si="138"/>
        <v>#REF!</v>
      </c>
      <c r="FU72" s="97" t="e">
        <f>#REF!</f>
        <v>#REF!</v>
      </c>
      <c r="FV72" s="92"/>
      <c r="FW72" s="85"/>
      <c r="FX72" s="89" t="e">
        <f t="shared" si="139"/>
        <v>#REF!</v>
      </c>
      <c r="GA72" s="97" t="e">
        <f>#REF!</f>
        <v>#REF!</v>
      </c>
      <c r="GB72" s="91" t="e">
        <f>#REF!</f>
        <v>#REF!</v>
      </c>
      <c r="GC72" s="92"/>
      <c r="GD72" s="85"/>
      <c r="GE72" s="89" t="e">
        <f t="shared" si="140"/>
        <v>#REF!</v>
      </c>
      <c r="GF72" s="84"/>
      <c r="GG72" s="85"/>
      <c r="GH72" s="89" t="e">
        <f t="shared" si="141"/>
        <v>#REF!</v>
      </c>
      <c r="GI72" s="90" t="e">
        <f t="shared" si="142"/>
        <v>#REF!</v>
      </c>
      <c r="GK72" s="20"/>
      <c r="GL72" s="21"/>
      <c r="GN72" s="826" t="str">
        <f t="shared" ca="1" si="33"/>
        <v/>
      </c>
      <c r="GO72" s="827"/>
    </row>
    <row r="73" spans="1:197" ht="12" customHeight="1" outlineLevel="2" x14ac:dyDescent="0.2">
      <c r="A73" s="187">
        <f t="shared" ca="1" si="121"/>
        <v>64</v>
      </c>
      <c r="B73" s="754" t="str">
        <f t="shared" ca="1" si="29"/>
        <v/>
      </c>
      <c r="C73" s="755"/>
      <c r="D73" s="756"/>
      <c r="E73" s="103"/>
      <c r="F73" s="108"/>
      <c r="G73" s="105" t="s">
        <v>821</v>
      </c>
      <c r="H73" s="128" t="s">
        <v>53</v>
      </c>
      <c r="I73" s="105"/>
      <c r="J73" s="121" t="s">
        <v>24</v>
      </c>
      <c r="K73" s="123" t="s">
        <v>3</v>
      </c>
      <c r="L73" s="367" t="s">
        <v>50</v>
      </c>
      <c r="M73" s="589">
        <f t="shared" si="5"/>
        <v>1</v>
      </c>
      <c r="N73" s="773" t="str">
        <f t="shared" si="35"/>
        <v>-</v>
      </c>
      <c r="O73" s="774" t="str">
        <f t="shared" si="36"/>
        <v>-</v>
      </c>
      <c r="P73" s="774">
        <f t="shared" si="37"/>
        <v>1</v>
      </c>
      <c r="Q73" s="774" t="str">
        <f t="shared" si="38"/>
        <v>-</v>
      </c>
      <c r="R73" s="774" t="str">
        <f t="shared" si="39"/>
        <v>-</v>
      </c>
      <c r="S73" s="280" t="str">
        <f t="shared" si="40"/>
        <v>-</v>
      </c>
      <c r="T73" s="290" t="str">
        <f t="shared" si="30"/>
        <v>OK</v>
      </c>
      <c r="U73" s="402"/>
      <c r="W73" s="643"/>
      <c r="X73" s="208"/>
      <c r="Y73" s="449"/>
      <c r="Z73" s="410" t="s">
        <v>374</v>
      </c>
      <c r="AA73" s="423"/>
      <c r="AB73" s="209"/>
      <c r="AC73" s="449"/>
      <c r="AD73" s="410" t="s">
        <v>375</v>
      </c>
      <c r="AE73" s="423"/>
      <c r="AF73" s="209"/>
      <c r="AG73" s="449"/>
      <c r="AH73" s="410" t="s">
        <v>375</v>
      </c>
      <c r="AI73" s="423"/>
      <c r="AJ73" s="591" t="str">
        <f t="shared" si="124"/>
        <v>-</v>
      </c>
      <c r="AK73" s="614"/>
      <c r="AL73" s="593" t="str">
        <f t="shared" si="143"/>
        <v>-</v>
      </c>
      <c r="AM73" s="594" t="str">
        <f t="shared" si="118"/>
        <v>-</v>
      </c>
      <c r="AN73" s="221"/>
      <c r="AO73" s="574" t="str">
        <f t="shared" si="122"/>
        <v>OK</v>
      </c>
      <c r="AQ73" s="263"/>
      <c r="AR73" s="208"/>
      <c r="AS73" s="449"/>
      <c r="AT73" s="410" t="s">
        <v>374</v>
      </c>
      <c r="AU73" s="423"/>
      <c r="AV73" s="209"/>
      <c r="AW73" s="449"/>
      <c r="AX73" s="410" t="s">
        <v>375</v>
      </c>
      <c r="AY73" s="423"/>
      <c r="AZ73" s="209"/>
      <c r="BA73" s="449"/>
      <c r="BB73" s="410" t="s">
        <v>375</v>
      </c>
      <c r="BC73" s="423"/>
      <c r="BD73" s="591" t="str">
        <f t="shared" si="126"/>
        <v>-</v>
      </c>
      <c r="BE73" s="614"/>
      <c r="BF73" s="593" t="str">
        <f t="shared" si="127"/>
        <v>-</v>
      </c>
      <c r="BG73" s="594" t="str">
        <f t="shared" si="119"/>
        <v>-</v>
      </c>
      <c r="BH73" s="221"/>
      <c r="BI73" s="574" t="str">
        <f t="shared" si="123"/>
        <v>OK</v>
      </c>
      <c r="BK73" s="263">
        <v>1</v>
      </c>
      <c r="BL73" s="208">
        <v>4</v>
      </c>
      <c r="BM73" s="449"/>
      <c r="BN73" s="410" t="s">
        <v>374</v>
      </c>
      <c r="BO73" s="423"/>
      <c r="BP73" s="209"/>
      <c r="BQ73" s="449"/>
      <c r="BR73" s="410" t="s">
        <v>375</v>
      </c>
      <c r="BS73" s="423"/>
      <c r="BT73" s="209"/>
      <c r="BU73" s="449"/>
      <c r="BV73" s="410" t="s">
        <v>375</v>
      </c>
      <c r="BW73" s="423"/>
      <c r="BX73" s="591">
        <f t="shared" si="128"/>
        <v>4</v>
      </c>
      <c r="BY73" s="614"/>
      <c r="BZ73" s="593">
        <f t="shared" si="144"/>
        <v>4</v>
      </c>
      <c r="CA73" s="594">
        <f t="shared" si="120"/>
        <v>1.020408163265306E-2</v>
      </c>
      <c r="CB73" s="221"/>
      <c r="CC73" s="574" t="str">
        <f t="shared" si="32"/>
        <v>OK</v>
      </c>
      <c r="CE73" s="443"/>
      <c r="CF73" s="429"/>
      <c r="CH73" s="430"/>
      <c r="CI73" s="431"/>
      <c r="CJ73" s="429"/>
      <c r="CL73" s="430"/>
      <c r="CM73" s="431"/>
      <c r="CN73" s="429"/>
      <c r="CP73" s="430"/>
      <c r="CQ73" s="431"/>
      <c r="CR73" s="600"/>
      <c r="CS73" s="601"/>
      <c r="CT73" s="602"/>
      <c r="CU73" s="610"/>
      <c r="CV73" s="221"/>
      <c r="CW73" s="574" t="str">
        <f t="shared" si="10"/>
        <v>OK</v>
      </c>
      <c r="CY73" s="465"/>
      <c r="CZ73" s="429"/>
      <c r="DA73" s="454"/>
      <c r="DB73" s="430"/>
      <c r="DC73" s="431"/>
      <c r="DD73" s="429"/>
      <c r="DE73" s="454"/>
      <c r="DF73" s="430"/>
      <c r="DG73" s="431"/>
      <c r="DH73" s="429"/>
      <c r="DI73" s="454"/>
      <c r="DJ73" s="430"/>
      <c r="DK73" s="431"/>
      <c r="DL73" s="600"/>
      <c r="DM73" s="701"/>
      <c r="DN73" s="602"/>
      <c r="DO73" s="610"/>
      <c r="DP73" s="221"/>
      <c r="DQ73" s="574" t="str">
        <f t="shared" si="11"/>
        <v>OK</v>
      </c>
      <c r="DS73" s="443"/>
      <c r="DT73" s="429"/>
      <c r="DU73" s="431"/>
      <c r="DW73" s="431"/>
      <c r="DY73" s="431"/>
      <c r="EA73" s="430"/>
      <c r="EB73" s="600"/>
      <c r="EC73" s="602"/>
      <c r="ED73" s="610"/>
      <c r="EE73" s="221"/>
      <c r="EF73" s="574" t="str">
        <f t="shared" si="104"/>
        <v>OK</v>
      </c>
      <c r="EH73" s="82"/>
      <c r="EI73" s="34"/>
      <c r="EJ73" s="11"/>
      <c r="EK73" s="61"/>
      <c r="EN73" s="97" t="str">
        <f t="shared" si="98"/>
        <v>-</v>
      </c>
      <c r="EO73" s="91">
        <f t="shared" si="99"/>
        <v>0</v>
      </c>
      <c r="EP73" s="92"/>
      <c r="EQ73" s="85"/>
      <c r="ER73" s="89" t="str">
        <f t="shared" si="130"/>
        <v>-</v>
      </c>
      <c r="ES73" s="84"/>
      <c r="ET73" s="85"/>
      <c r="EU73" s="89" t="str">
        <f t="shared" si="131"/>
        <v>-</v>
      </c>
      <c r="EV73" s="90" t="str">
        <f t="shared" si="132"/>
        <v>-</v>
      </c>
      <c r="EY73" s="97" t="e">
        <f>#REF!</f>
        <v>#REF!</v>
      </c>
      <c r="EZ73" s="91" t="e">
        <f>#REF!</f>
        <v>#REF!</v>
      </c>
      <c r="FA73" s="92"/>
      <c r="FB73" s="85"/>
      <c r="FC73" s="89" t="e">
        <f t="shared" si="133"/>
        <v>#REF!</v>
      </c>
      <c r="FD73" s="84"/>
      <c r="FE73" s="85"/>
      <c r="FF73" s="89" t="e">
        <f t="shared" si="134"/>
        <v>#REF!</v>
      </c>
      <c r="FG73" s="90" t="e">
        <f t="shared" si="135"/>
        <v>#REF!</v>
      </c>
      <c r="FJ73" s="97" t="e">
        <f>#REF!</f>
        <v>#REF!</v>
      </c>
      <c r="FK73" s="91" t="e">
        <f>#REF!</f>
        <v>#REF!</v>
      </c>
      <c r="FL73" s="92"/>
      <c r="FM73" s="85"/>
      <c r="FN73" s="89" t="e">
        <f t="shared" si="136"/>
        <v>#REF!</v>
      </c>
      <c r="FO73" s="84"/>
      <c r="FP73" s="85"/>
      <c r="FQ73" s="89" t="e">
        <f t="shared" si="137"/>
        <v>#REF!</v>
      </c>
      <c r="FR73" s="90" t="e">
        <f t="shared" si="138"/>
        <v>#REF!</v>
      </c>
      <c r="FU73" s="97" t="e">
        <f>#REF!</f>
        <v>#REF!</v>
      </c>
      <c r="FV73" s="92"/>
      <c r="FW73" s="85"/>
      <c r="FX73" s="89" t="e">
        <f t="shared" si="139"/>
        <v>#REF!</v>
      </c>
      <c r="GA73" s="97" t="e">
        <f>#REF!</f>
        <v>#REF!</v>
      </c>
      <c r="GB73" s="91" t="e">
        <f>#REF!</f>
        <v>#REF!</v>
      </c>
      <c r="GC73" s="92"/>
      <c r="GD73" s="85"/>
      <c r="GE73" s="89" t="e">
        <f t="shared" si="140"/>
        <v>#REF!</v>
      </c>
      <c r="GF73" s="84"/>
      <c r="GG73" s="85"/>
      <c r="GH73" s="89" t="e">
        <f t="shared" si="141"/>
        <v>#REF!</v>
      </c>
      <c r="GI73" s="90" t="e">
        <f t="shared" si="142"/>
        <v>#REF!</v>
      </c>
      <c r="GK73" s="20"/>
      <c r="GL73" s="21"/>
      <c r="GN73" s="826" t="str">
        <f t="shared" ca="1" si="33"/>
        <v/>
      </c>
      <c r="GO73" s="827"/>
    </row>
    <row r="74" spans="1:197" ht="12" customHeight="1" outlineLevel="2" x14ac:dyDescent="0.2">
      <c r="A74" s="187">
        <f t="shared" ca="1" si="121"/>
        <v>65</v>
      </c>
      <c r="B74" s="754" t="str">
        <f t="shared" ca="1" si="29"/>
        <v/>
      </c>
      <c r="C74" s="755"/>
      <c r="D74" s="756"/>
      <c r="E74" s="103"/>
      <c r="F74" s="108"/>
      <c r="G74" s="105" t="s">
        <v>822</v>
      </c>
      <c r="H74" s="128" t="s">
        <v>53</v>
      </c>
      <c r="I74" s="105"/>
      <c r="J74" s="121" t="s">
        <v>24</v>
      </c>
      <c r="K74" s="123" t="s">
        <v>2</v>
      </c>
      <c r="L74" s="367"/>
      <c r="M74" s="589">
        <f t="shared" ref="M74:M85" si="145">IF(SUM(W74,AQ74,BK74,CE74,CY74,DS74)=0,0,1)</f>
        <v>1</v>
      </c>
      <c r="N74" s="773" t="str">
        <f t="shared" si="35"/>
        <v>-</v>
      </c>
      <c r="O74" s="774" t="str">
        <f t="shared" si="36"/>
        <v>-</v>
      </c>
      <c r="P74" s="774">
        <f t="shared" si="37"/>
        <v>1</v>
      </c>
      <c r="Q74" s="774" t="str">
        <f t="shared" si="38"/>
        <v>-</v>
      </c>
      <c r="R74" s="774" t="str">
        <f t="shared" si="39"/>
        <v>-</v>
      </c>
      <c r="S74" s="280" t="str">
        <f t="shared" si="40"/>
        <v>-</v>
      </c>
      <c r="T74" s="290" t="str">
        <f t="shared" si="30"/>
        <v>OK</v>
      </c>
      <c r="U74" s="402"/>
      <c r="W74" s="643"/>
      <c r="X74" s="208"/>
      <c r="Y74" s="449"/>
      <c r="Z74" s="410" t="s">
        <v>377</v>
      </c>
      <c r="AA74" s="423"/>
      <c r="AB74" s="209"/>
      <c r="AC74" s="449"/>
      <c r="AD74" s="410" t="s">
        <v>378</v>
      </c>
      <c r="AE74" s="423"/>
      <c r="AF74" s="209"/>
      <c r="AG74" s="449"/>
      <c r="AH74" s="410" t="s">
        <v>378</v>
      </c>
      <c r="AI74" s="423"/>
      <c r="AJ74" s="591" t="str">
        <f t="shared" si="124"/>
        <v>-</v>
      </c>
      <c r="AK74" s="614"/>
      <c r="AL74" s="593" t="str">
        <f t="shared" si="143"/>
        <v>-</v>
      </c>
      <c r="AM74" s="594" t="str">
        <f t="shared" si="118"/>
        <v>-</v>
      </c>
      <c r="AN74" s="221"/>
      <c r="AO74" s="574" t="str">
        <f t="shared" si="122"/>
        <v>OK</v>
      </c>
      <c r="AQ74" s="263"/>
      <c r="AR74" s="208"/>
      <c r="AS74" s="449"/>
      <c r="AT74" s="410" t="s">
        <v>377</v>
      </c>
      <c r="AU74" s="423"/>
      <c r="AV74" s="209"/>
      <c r="AW74" s="449"/>
      <c r="AX74" s="410" t="s">
        <v>378</v>
      </c>
      <c r="AY74" s="423"/>
      <c r="AZ74" s="209"/>
      <c r="BA74" s="449"/>
      <c r="BB74" s="410" t="s">
        <v>378</v>
      </c>
      <c r="BC74" s="423"/>
      <c r="BD74" s="591" t="str">
        <f t="shared" si="126"/>
        <v>-</v>
      </c>
      <c r="BE74" s="614"/>
      <c r="BF74" s="593" t="str">
        <f t="shared" si="127"/>
        <v>-</v>
      </c>
      <c r="BG74" s="594" t="str">
        <f t="shared" si="119"/>
        <v>-</v>
      </c>
      <c r="BH74" s="221"/>
      <c r="BI74" s="574" t="str">
        <f t="shared" si="123"/>
        <v>OK</v>
      </c>
      <c r="BK74" s="263">
        <v>1</v>
      </c>
      <c r="BL74" s="208"/>
      <c r="BM74" s="449"/>
      <c r="BN74" s="410" t="s">
        <v>377</v>
      </c>
      <c r="BO74" s="423"/>
      <c r="BP74" s="209"/>
      <c r="BQ74" s="449"/>
      <c r="BR74" s="410" t="s">
        <v>378</v>
      </c>
      <c r="BS74" s="423"/>
      <c r="BT74" s="209"/>
      <c r="BU74" s="449"/>
      <c r="BV74" s="410" t="s">
        <v>378</v>
      </c>
      <c r="BW74" s="423"/>
      <c r="BX74" s="591" t="str">
        <f t="shared" si="128"/>
        <v>-</v>
      </c>
      <c r="BY74" s="614"/>
      <c r="BZ74" s="593" t="str">
        <f t="shared" si="144"/>
        <v>-</v>
      </c>
      <c r="CA74" s="594" t="str">
        <f t="shared" si="120"/>
        <v>-</v>
      </c>
      <c r="CB74" s="221" t="s">
        <v>1071</v>
      </c>
      <c r="CC74" s="574" t="str">
        <f t="shared" si="32"/>
        <v>OK</v>
      </c>
      <c r="CE74" s="443"/>
      <c r="CF74" s="429"/>
      <c r="CH74" s="430"/>
      <c r="CI74" s="431"/>
      <c r="CJ74" s="429"/>
      <c r="CL74" s="430"/>
      <c r="CM74" s="431"/>
      <c r="CN74" s="429"/>
      <c r="CP74" s="430"/>
      <c r="CQ74" s="431"/>
      <c r="CR74" s="600"/>
      <c r="CS74" s="601"/>
      <c r="CT74" s="602"/>
      <c r="CU74" s="610"/>
      <c r="CV74" s="221"/>
      <c r="CW74" s="574" t="str">
        <f t="shared" ref="CW74:CW85" si="146">IF(AND(Type_1="Doc",OR(CG74&lt;&gt;"",CK74&lt;&gt;"",CO74&lt;&gt;"")),"Remove Value Cln 85, 89, 93",IF(AND(Type_1="Doc",OR(CI74&lt;&gt;"",CM74&lt;&gt;"",CQ74&lt;&gt;"")),"Remove Value Cln 87, 91, 95",IF(OR(AND(CF74&lt;&gt;"",CH74=""),AND(CJ74&lt;&gt;"",CL74=""),AND(CN74&lt;&gt;"",CP74="")),"Missing Eng Function",IF(OR(AND(CG74&lt;&gt;"",CI74=""),AND(CK74&lt;&gt;"",CM74=""),AND(CO74&lt;&gt;"",CQ74="")),"Missing Design Function","OK"))))</f>
        <v>OK</v>
      </c>
      <c r="CY74" s="465"/>
      <c r="CZ74" s="429"/>
      <c r="DA74" s="454"/>
      <c r="DB74" s="430"/>
      <c r="DC74" s="431"/>
      <c r="DD74" s="429"/>
      <c r="DE74" s="454"/>
      <c r="DF74" s="430"/>
      <c r="DG74" s="431"/>
      <c r="DH74" s="429"/>
      <c r="DI74" s="454"/>
      <c r="DJ74" s="430"/>
      <c r="DK74" s="431"/>
      <c r="DL74" s="600"/>
      <c r="DM74" s="701"/>
      <c r="DN74" s="602"/>
      <c r="DO74" s="610"/>
      <c r="DP74" s="221"/>
      <c r="DQ74" s="574" t="str">
        <f t="shared" ref="DQ74:DQ85" si="147">IF(AND(Type_1="Doc",OR(DA74&lt;&gt;"",DE74&lt;&gt;"",DI74&lt;&gt;"")),"Remove Value Cln 105, 109, 113",IF(AND(Type_1="Doc",OR(DC74&lt;&gt;"",DG74&lt;&gt;"",DK74&lt;&gt;"")),"Remove Value Cln 107, 111, 115",IF(OR(AND(CZ74&lt;&gt;"",DB74=""),AND(DD74&lt;&gt;"",DF74=""),AND(DH74&lt;&gt;"",DJ74="")),"Missing Eng Function",IF(OR(AND(DA74&lt;&gt;"",DC74=""),AND(DE74&lt;&gt;"",DG74=""),AND(DI74&lt;&gt;"",DK74="")),"Missing Design Function","OK"))))</f>
        <v>OK</v>
      </c>
      <c r="DS74" s="443"/>
      <c r="DT74" s="429"/>
      <c r="DU74" s="431"/>
      <c r="DW74" s="431"/>
      <c r="DY74" s="431"/>
      <c r="EA74" s="430"/>
      <c r="EB74" s="600"/>
      <c r="EC74" s="602"/>
      <c r="ED74" s="610"/>
      <c r="EE74" s="221"/>
      <c r="EF74" s="574" t="str">
        <f t="shared" si="104"/>
        <v>OK</v>
      </c>
      <c r="EH74" s="82"/>
      <c r="EI74" s="34"/>
      <c r="EJ74" s="11"/>
      <c r="EK74" s="61"/>
      <c r="EN74" s="97" t="str">
        <f t="shared" ref="EN74:EN84" si="148">AJ74</f>
        <v>-</v>
      </c>
      <c r="EO74" s="91">
        <f t="shared" ref="EO74:EO84" si="149">AK74</f>
        <v>0</v>
      </c>
      <c r="EP74" s="92"/>
      <c r="EQ74" s="85"/>
      <c r="ER74" s="89" t="str">
        <f t="shared" si="130"/>
        <v>-</v>
      </c>
      <c r="ES74" s="84"/>
      <c r="ET74" s="85"/>
      <c r="EU74" s="89" t="str">
        <f t="shared" si="131"/>
        <v>-</v>
      </c>
      <c r="EV74" s="90" t="str">
        <f t="shared" si="132"/>
        <v>-</v>
      </c>
      <c r="EY74" s="97" t="e">
        <f>#REF!</f>
        <v>#REF!</v>
      </c>
      <c r="EZ74" s="91" t="e">
        <f>#REF!</f>
        <v>#REF!</v>
      </c>
      <c r="FA74" s="92"/>
      <c r="FB74" s="85"/>
      <c r="FC74" s="89" t="e">
        <f t="shared" si="133"/>
        <v>#REF!</v>
      </c>
      <c r="FD74" s="84"/>
      <c r="FE74" s="85"/>
      <c r="FF74" s="89" t="e">
        <f t="shared" si="134"/>
        <v>#REF!</v>
      </c>
      <c r="FG74" s="90" t="e">
        <f t="shared" si="135"/>
        <v>#REF!</v>
      </c>
      <c r="FJ74" s="97" t="e">
        <f>#REF!</f>
        <v>#REF!</v>
      </c>
      <c r="FK74" s="91" t="e">
        <f>#REF!</f>
        <v>#REF!</v>
      </c>
      <c r="FL74" s="92"/>
      <c r="FM74" s="85"/>
      <c r="FN74" s="89" t="e">
        <f t="shared" si="136"/>
        <v>#REF!</v>
      </c>
      <c r="FO74" s="84"/>
      <c r="FP74" s="85"/>
      <c r="FQ74" s="89" t="e">
        <f t="shared" si="137"/>
        <v>#REF!</v>
      </c>
      <c r="FR74" s="90" t="e">
        <f t="shared" si="138"/>
        <v>#REF!</v>
      </c>
      <c r="FU74" s="97" t="e">
        <f>#REF!</f>
        <v>#REF!</v>
      </c>
      <c r="FV74" s="92"/>
      <c r="FW74" s="85"/>
      <c r="FX74" s="89" t="e">
        <f t="shared" si="139"/>
        <v>#REF!</v>
      </c>
      <c r="GA74" s="97" t="e">
        <f>#REF!</f>
        <v>#REF!</v>
      </c>
      <c r="GB74" s="91" t="e">
        <f>#REF!</f>
        <v>#REF!</v>
      </c>
      <c r="GC74" s="92"/>
      <c r="GD74" s="85"/>
      <c r="GE74" s="89" t="e">
        <f t="shared" si="140"/>
        <v>#REF!</v>
      </c>
      <c r="GF74" s="84"/>
      <c r="GG74" s="85"/>
      <c r="GH74" s="89" t="e">
        <f t="shared" si="141"/>
        <v>#REF!</v>
      </c>
      <c r="GI74" s="90" t="e">
        <f t="shared" si="142"/>
        <v>#REF!</v>
      </c>
      <c r="GK74" s="20"/>
      <c r="GL74" s="21"/>
      <c r="GN74" s="826" t="str">
        <f t="shared" ca="1" si="33"/>
        <v/>
      </c>
      <c r="GO74" s="827"/>
    </row>
    <row r="75" spans="1:197" ht="12" customHeight="1" outlineLevel="2" x14ac:dyDescent="0.2">
      <c r="A75" s="187">
        <f t="shared" ca="1" si="121"/>
        <v>66</v>
      </c>
      <c r="B75" s="754" t="str">
        <f t="shared" ref="B75:B85" ca="1" si="150">IF(MAX(GN75:GO75)=0,"",MAX(GN75:GO75))</f>
        <v/>
      </c>
      <c r="C75" s="755"/>
      <c r="D75" s="756"/>
      <c r="E75" s="103"/>
      <c r="F75" s="108"/>
      <c r="G75" s="105" t="s">
        <v>823</v>
      </c>
      <c r="H75" s="128" t="s">
        <v>53</v>
      </c>
      <c r="I75" s="105"/>
      <c r="J75" s="121" t="s">
        <v>24</v>
      </c>
      <c r="K75" s="123" t="s">
        <v>25</v>
      </c>
      <c r="L75" s="367" t="s">
        <v>50</v>
      </c>
      <c r="M75" s="589">
        <f t="shared" si="145"/>
        <v>1</v>
      </c>
      <c r="N75" s="773" t="str">
        <f t="shared" ref="N75:N84" si="151">IF(OR(W75="",W75="-"),"-",IF(W75=1,1,"POK"))</f>
        <v>-</v>
      </c>
      <c r="O75" s="774" t="str">
        <f t="shared" ref="O75:O84" si="152">IF(OR(AQ75="",AQ75="-"),"-",IF(AQ75=1,1,"POK"))</f>
        <v>-</v>
      </c>
      <c r="P75" s="774">
        <f t="shared" ref="P75:P84" si="153">IF(OR(BK75="",BK75="-"),"-",IF(BK75=1,1,"POK"))</f>
        <v>1</v>
      </c>
      <c r="Q75" s="774" t="str">
        <f t="shared" ref="Q75:Q84" si="154">IF(OR(CE75="",CE75="-"),"-",IF(CE75=1,1,"POK"))</f>
        <v>-</v>
      </c>
      <c r="R75" s="774" t="str">
        <f t="shared" ref="R75:R84" si="155">IF(OR(CY75="",CY75="-"),"-",IF(CY75=1,1,"POK"))</f>
        <v>-</v>
      </c>
      <c r="S75" s="280" t="str">
        <f t="shared" ref="S75:S84" si="156">IF(OR(DS75="",DS75="-"),"-",IF(DS75=1,1,"POK"))</f>
        <v>-</v>
      </c>
      <c r="T75" s="290" t="str">
        <f t="shared" ref="T75:T84" si="157">IF(AND(M75="",OR(N75=1,O75=1,P75=1,Q75=1,R75=1,S75=1)),"Value is missing Cln 13","OK")</f>
        <v>OK</v>
      </c>
      <c r="U75" s="402"/>
      <c r="W75" s="643"/>
      <c r="X75" s="208"/>
      <c r="Y75" s="449"/>
      <c r="Z75" s="410" t="s">
        <v>383</v>
      </c>
      <c r="AA75" s="423"/>
      <c r="AB75" s="209"/>
      <c r="AC75" s="449"/>
      <c r="AD75" s="410" t="s">
        <v>384</v>
      </c>
      <c r="AE75" s="423"/>
      <c r="AF75" s="209"/>
      <c r="AG75" s="449"/>
      <c r="AH75" s="410" t="s">
        <v>384</v>
      </c>
      <c r="AI75" s="423"/>
      <c r="AJ75" s="591" t="str">
        <f t="shared" si="124"/>
        <v>-</v>
      </c>
      <c r="AK75" s="614"/>
      <c r="AL75" s="593" t="str">
        <f t="shared" si="143"/>
        <v>-</v>
      </c>
      <c r="AM75" s="594" t="str">
        <f t="shared" si="118"/>
        <v>-</v>
      </c>
      <c r="AN75" s="221"/>
      <c r="AO75" s="574" t="str">
        <f t="shared" si="122"/>
        <v>OK</v>
      </c>
      <c r="AQ75" s="263"/>
      <c r="AR75" s="208"/>
      <c r="AS75" s="449"/>
      <c r="AT75" s="410" t="s">
        <v>383</v>
      </c>
      <c r="AU75" s="423"/>
      <c r="AV75" s="209"/>
      <c r="AW75" s="449"/>
      <c r="AX75" s="410" t="s">
        <v>384</v>
      </c>
      <c r="AY75" s="423"/>
      <c r="AZ75" s="209"/>
      <c r="BA75" s="449"/>
      <c r="BB75" s="410" t="s">
        <v>384</v>
      </c>
      <c r="BC75" s="423"/>
      <c r="BD75" s="591" t="str">
        <f t="shared" si="126"/>
        <v>-</v>
      </c>
      <c r="BE75" s="614"/>
      <c r="BF75" s="593" t="str">
        <f t="shared" si="127"/>
        <v>-</v>
      </c>
      <c r="BG75" s="594" t="str">
        <f t="shared" si="119"/>
        <v>-</v>
      </c>
      <c r="BH75" s="221"/>
      <c r="BI75" s="574" t="str">
        <f t="shared" si="123"/>
        <v>OK</v>
      </c>
      <c r="BK75" s="263">
        <v>1</v>
      </c>
      <c r="BL75" s="208">
        <v>4</v>
      </c>
      <c r="BM75" s="449"/>
      <c r="BN75" s="410" t="s">
        <v>383</v>
      </c>
      <c r="BO75" s="423"/>
      <c r="BP75" s="209"/>
      <c r="BQ75" s="449"/>
      <c r="BR75" s="410" t="s">
        <v>384</v>
      </c>
      <c r="BS75" s="423"/>
      <c r="BT75" s="209"/>
      <c r="BU75" s="449"/>
      <c r="BV75" s="410" t="s">
        <v>384</v>
      </c>
      <c r="BW75" s="423"/>
      <c r="BX75" s="591">
        <f t="shared" si="128"/>
        <v>4</v>
      </c>
      <c r="BY75" s="614"/>
      <c r="BZ75" s="593">
        <f t="shared" si="144"/>
        <v>4</v>
      </c>
      <c r="CA75" s="594">
        <f t="shared" si="120"/>
        <v>1.020408163265306E-2</v>
      </c>
      <c r="CB75" s="221"/>
      <c r="CC75" s="574" t="str">
        <f t="shared" si="32"/>
        <v>OK</v>
      </c>
      <c r="CE75" s="443"/>
      <c r="CF75" s="429"/>
      <c r="CH75" s="430"/>
      <c r="CI75" s="431"/>
      <c r="CJ75" s="429"/>
      <c r="CL75" s="430"/>
      <c r="CM75" s="431"/>
      <c r="CN75" s="429"/>
      <c r="CP75" s="430"/>
      <c r="CQ75" s="431"/>
      <c r="CR75" s="600"/>
      <c r="CS75" s="601"/>
      <c r="CT75" s="602"/>
      <c r="CU75" s="610"/>
      <c r="CV75" s="221"/>
      <c r="CW75" s="574" t="str">
        <f t="shared" si="146"/>
        <v>OK</v>
      </c>
      <c r="CY75" s="465"/>
      <c r="CZ75" s="429"/>
      <c r="DA75" s="454"/>
      <c r="DB75" s="430"/>
      <c r="DC75" s="431"/>
      <c r="DD75" s="429"/>
      <c r="DE75" s="454"/>
      <c r="DF75" s="430"/>
      <c r="DG75" s="431"/>
      <c r="DH75" s="429"/>
      <c r="DI75" s="454"/>
      <c r="DJ75" s="430"/>
      <c r="DK75" s="431"/>
      <c r="DL75" s="600"/>
      <c r="DM75" s="701"/>
      <c r="DN75" s="602"/>
      <c r="DO75" s="610"/>
      <c r="DP75" s="221"/>
      <c r="DQ75" s="574" t="str">
        <f t="shared" si="147"/>
        <v>OK</v>
      </c>
      <c r="DS75" s="443"/>
      <c r="DT75" s="429"/>
      <c r="DU75" s="431"/>
      <c r="DW75" s="431"/>
      <c r="DY75" s="431"/>
      <c r="EA75" s="430"/>
      <c r="EB75" s="600"/>
      <c r="EC75" s="602"/>
      <c r="ED75" s="610"/>
      <c r="EE75" s="221"/>
      <c r="EF75" s="574" t="str">
        <f t="shared" si="104"/>
        <v>OK</v>
      </c>
      <c r="EH75" s="82"/>
      <c r="EI75" s="34"/>
      <c r="EJ75" s="11"/>
      <c r="EK75" s="61"/>
      <c r="EN75" s="97" t="str">
        <f t="shared" si="148"/>
        <v>-</v>
      </c>
      <c r="EO75" s="91">
        <f t="shared" si="149"/>
        <v>0</v>
      </c>
      <c r="EP75" s="92"/>
      <c r="EQ75" s="85"/>
      <c r="ER75" s="89" t="str">
        <f t="shared" si="130"/>
        <v>-</v>
      </c>
      <c r="ES75" s="84"/>
      <c r="ET75" s="85"/>
      <c r="EU75" s="89" t="str">
        <f t="shared" si="131"/>
        <v>-</v>
      </c>
      <c r="EV75" s="90" t="str">
        <f t="shared" si="132"/>
        <v>-</v>
      </c>
      <c r="EY75" s="97" t="e">
        <f>#REF!</f>
        <v>#REF!</v>
      </c>
      <c r="EZ75" s="91" t="e">
        <f>#REF!</f>
        <v>#REF!</v>
      </c>
      <c r="FA75" s="92"/>
      <c r="FB75" s="85"/>
      <c r="FC75" s="89" t="e">
        <f t="shared" si="133"/>
        <v>#REF!</v>
      </c>
      <c r="FD75" s="84"/>
      <c r="FE75" s="85"/>
      <c r="FF75" s="89" t="e">
        <f t="shared" si="134"/>
        <v>#REF!</v>
      </c>
      <c r="FG75" s="90" t="e">
        <f t="shared" si="135"/>
        <v>#REF!</v>
      </c>
      <c r="FJ75" s="97" t="e">
        <f>#REF!</f>
        <v>#REF!</v>
      </c>
      <c r="FK75" s="91" t="e">
        <f>#REF!</f>
        <v>#REF!</v>
      </c>
      <c r="FL75" s="92"/>
      <c r="FM75" s="85"/>
      <c r="FN75" s="89" t="e">
        <f t="shared" si="136"/>
        <v>#REF!</v>
      </c>
      <c r="FO75" s="84"/>
      <c r="FP75" s="85"/>
      <c r="FQ75" s="89" t="e">
        <f t="shared" si="137"/>
        <v>#REF!</v>
      </c>
      <c r="FR75" s="90" t="e">
        <f t="shared" si="138"/>
        <v>#REF!</v>
      </c>
      <c r="FU75" s="97" t="e">
        <f>#REF!</f>
        <v>#REF!</v>
      </c>
      <c r="FV75" s="92"/>
      <c r="FW75" s="85"/>
      <c r="FX75" s="89" t="e">
        <f t="shared" si="139"/>
        <v>#REF!</v>
      </c>
      <c r="GA75" s="97" t="e">
        <f>#REF!</f>
        <v>#REF!</v>
      </c>
      <c r="GB75" s="91" t="e">
        <f>#REF!</f>
        <v>#REF!</v>
      </c>
      <c r="GC75" s="92"/>
      <c r="GD75" s="85"/>
      <c r="GE75" s="89" t="e">
        <f t="shared" si="140"/>
        <v>#REF!</v>
      </c>
      <c r="GF75" s="84"/>
      <c r="GG75" s="85"/>
      <c r="GH75" s="89" t="e">
        <f t="shared" si="141"/>
        <v>#REF!</v>
      </c>
      <c r="GI75" s="90" t="e">
        <f t="shared" si="142"/>
        <v>#REF!</v>
      </c>
      <c r="GK75" s="20"/>
      <c r="GL75" s="21"/>
      <c r="GN75" s="826" t="str">
        <f t="shared" ref="GN75:GN85" ca="1" si="158">IF($A75="-","-",IF($C75+$D75=0,"",$C75+$D75))</f>
        <v/>
      </c>
      <c r="GO75" s="827"/>
    </row>
    <row r="76" spans="1:197" ht="12" customHeight="1" outlineLevel="2" x14ac:dyDescent="0.2">
      <c r="A76" s="187">
        <f t="shared" ca="1" si="121"/>
        <v>67</v>
      </c>
      <c r="B76" s="754" t="str">
        <f t="shared" ca="1" si="150"/>
        <v/>
      </c>
      <c r="C76" s="755"/>
      <c r="D76" s="756"/>
      <c r="E76" s="103"/>
      <c r="F76" s="108"/>
      <c r="G76" s="105" t="s">
        <v>195</v>
      </c>
      <c r="H76" s="128" t="s">
        <v>53</v>
      </c>
      <c r="I76" s="105"/>
      <c r="J76" s="121" t="s">
        <v>24</v>
      </c>
      <c r="K76" s="123" t="s">
        <v>39</v>
      </c>
      <c r="L76" s="367"/>
      <c r="M76" s="589">
        <f t="shared" si="145"/>
        <v>1</v>
      </c>
      <c r="N76" s="773" t="str">
        <f t="shared" si="151"/>
        <v>-</v>
      </c>
      <c r="O76" s="774" t="str">
        <f t="shared" si="152"/>
        <v>-</v>
      </c>
      <c r="P76" s="774">
        <f t="shared" si="153"/>
        <v>1</v>
      </c>
      <c r="Q76" s="774" t="str">
        <f t="shared" si="154"/>
        <v>-</v>
      </c>
      <c r="R76" s="774" t="str">
        <f t="shared" si="155"/>
        <v>-</v>
      </c>
      <c r="S76" s="280" t="str">
        <f t="shared" si="156"/>
        <v>-</v>
      </c>
      <c r="T76" s="290" t="str">
        <f t="shared" si="157"/>
        <v>OK</v>
      </c>
      <c r="U76" s="402"/>
      <c r="W76" s="643"/>
      <c r="X76" s="208"/>
      <c r="Y76" s="449"/>
      <c r="Z76" s="410" t="s">
        <v>380</v>
      </c>
      <c r="AA76" s="423"/>
      <c r="AB76" s="209"/>
      <c r="AC76" s="449"/>
      <c r="AD76" s="410" t="s">
        <v>381</v>
      </c>
      <c r="AE76" s="423"/>
      <c r="AF76" s="209"/>
      <c r="AG76" s="449"/>
      <c r="AH76" s="410" t="s">
        <v>381</v>
      </c>
      <c r="AI76" s="423"/>
      <c r="AJ76" s="591" t="str">
        <f t="shared" si="124"/>
        <v>-</v>
      </c>
      <c r="AK76" s="614"/>
      <c r="AL76" s="593" t="str">
        <f t="shared" si="143"/>
        <v>-</v>
      </c>
      <c r="AM76" s="594" t="str">
        <f t="shared" si="118"/>
        <v>-</v>
      </c>
      <c r="AN76" s="221"/>
      <c r="AO76" s="574" t="str">
        <f t="shared" si="122"/>
        <v>OK</v>
      </c>
      <c r="AQ76" s="263"/>
      <c r="AR76" s="208"/>
      <c r="AS76" s="449"/>
      <c r="AT76" s="410" t="s">
        <v>380</v>
      </c>
      <c r="AU76" s="423"/>
      <c r="AV76" s="209"/>
      <c r="AW76" s="449"/>
      <c r="AX76" s="410" t="s">
        <v>381</v>
      </c>
      <c r="AY76" s="423"/>
      <c r="AZ76" s="209"/>
      <c r="BA76" s="449"/>
      <c r="BB76" s="410" t="s">
        <v>381</v>
      </c>
      <c r="BC76" s="423"/>
      <c r="BD76" s="591" t="str">
        <f t="shared" si="126"/>
        <v>-</v>
      </c>
      <c r="BE76" s="614"/>
      <c r="BF76" s="593" t="str">
        <f t="shared" si="127"/>
        <v>-</v>
      </c>
      <c r="BG76" s="594" t="str">
        <f t="shared" si="119"/>
        <v>-</v>
      </c>
      <c r="BH76" s="221"/>
      <c r="BI76" s="574" t="str">
        <f t="shared" si="123"/>
        <v>OK</v>
      </c>
      <c r="BK76" s="263">
        <v>1</v>
      </c>
      <c r="BL76" s="208">
        <v>4</v>
      </c>
      <c r="BM76" s="449"/>
      <c r="BN76" s="410" t="s">
        <v>380</v>
      </c>
      <c r="BO76" s="423"/>
      <c r="BP76" s="209"/>
      <c r="BQ76" s="449"/>
      <c r="BR76" s="410" t="s">
        <v>381</v>
      </c>
      <c r="BS76" s="423"/>
      <c r="BT76" s="209"/>
      <c r="BU76" s="449"/>
      <c r="BV76" s="410" t="s">
        <v>381</v>
      </c>
      <c r="BW76" s="423"/>
      <c r="BX76" s="591">
        <f t="shared" si="128"/>
        <v>4</v>
      </c>
      <c r="BY76" s="614"/>
      <c r="BZ76" s="593">
        <f t="shared" si="144"/>
        <v>4</v>
      </c>
      <c r="CA76" s="594">
        <f t="shared" si="120"/>
        <v>1.020408163265306E-2</v>
      </c>
      <c r="CB76" s="221"/>
      <c r="CC76" s="574" t="str">
        <f t="shared" si="32"/>
        <v>OK</v>
      </c>
      <c r="CE76" s="443"/>
      <c r="CF76" s="429"/>
      <c r="CH76" s="430"/>
      <c r="CI76" s="431"/>
      <c r="CJ76" s="429"/>
      <c r="CL76" s="430"/>
      <c r="CM76" s="431"/>
      <c r="CN76" s="429"/>
      <c r="CP76" s="430"/>
      <c r="CQ76" s="431"/>
      <c r="CR76" s="600"/>
      <c r="CS76" s="601"/>
      <c r="CT76" s="602"/>
      <c r="CU76" s="610"/>
      <c r="CV76" s="221"/>
      <c r="CW76" s="574" t="str">
        <f t="shared" si="146"/>
        <v>OK</v>
      </c>
      <c r="CY76" s="465"/>
      <c r="CZ76" s="429"/>
      <c r="DA76" s="454"/>
      <c r="DB76" s="430"/>
      <c r="DC76" s="431"/>
      <c r="DD76" s="429"/>
      <c r="DE76" s="454"/>
      <c r="DF76" s="430"/>
      <c r="DG76" s="431"/>
      <c r="DH76" s="429"/>
      <c r="DI76" s="454"/>
      <c r="DJ76" s="430"/>
      <c r="DK76" s="431"/>
      <c r="DL76" s="600"/>
      <c r="DM76" s="701"/>
      <c r="DN76" s="602"/>
      <c r="DO76" s="610"/>
      <c r="DP76" s="221"/>
      <c r="DQ76" s="574" t="str">
        <f t="shared" si="147"/>
        <v>OK</v>
      </c>
      <c r="DS76" s="443"/>
      <c r="DT76" s="429"/>
      <c r="DU76" s="431"/>
      <c r="DW76" s="431"/>
      <c r="DY76" s="431"/>
      <c r="EA76" s="430"/>
      <c r="EB76" s="600"/>
      <c r="EC76" s="602"/>
      <c r="ED76" s="610"/>
      <c r="EE76" s="221"/>
      <c r="EF76" s="574" t="str">
        <f t="shared" si="104"/>
        <v>OK</v>
      </c>
      <c r="EH76" s="82"/>
      <c r="EI76" s="34"/>
      <c r="EJ76" s="11"/>
      <c r="EK76" s="61"/>
      <c r="EN76" s="97" t="str">
        <f t="shared" si="148"/>
        <v>-</v>
      </c>
      <c r="EO76" s="91">
        <f t="shared" si="149"/>
        <v>0</v>
      </c>
      <c r="EP76" s="92"/>
      <c r="EQ76" s="85"/>
      <c r="ER76" s="89" t="str">
        <f t="shared" si="130"/>
        <v>-</v>
      </c>
      <c r="ES76" s="84"/>
      <c r="ET76" s="85"/>
      <c r="EU76" s="89" t="str">
        <f t="shared" si="131"/>
        <v>-</v>
      </c>
      <c r="EV76" s="90" t="str">
        <f t="shared" si="132"/>
        <v>-</v>
      </c>
      <c r="EY76" s="97" t="e">
        <f>#REF!</f>
        <v>#REF!</v>
      </c>
      <c r="EZ76" s="91" t="e">
        <f>#REF!</f>
        <v>#REF!</v>
      </c>
      <c r="FA76" s="92"/>
      <c r="FB76" s="85"/>
      <c r="FC76" s="89" t="e">
        <f t="shared" si="133"/>
        <v>#REF!</v>
      </c>
      <c r="FD76" s="84"/>
      <c r="FE76" s="85"/>
      <c r="FF76" s="89" t="e">
        <f t="shared" si="134"/>
        <v>#REF!</v>
      </c>
      <c r="FG76" s="90" t="e">
        <f t="shared" si="135"/>
        <v>#REF!</v>
      </c>
      <c r="FJ76" s="97" t="e">
        <f>#REF!</f>
        <v>#REF!</v>
      </c>
      <c r="FK76" s="91" t="e">
        <f>#REF!</f>
        <v>#REF!</v>
      </c>
      <c r="FL76" s="92"/>
      <c r="FM76" s="85"/>
      <c r="FN76" s="89" t="e">
        <f t="shared" si="136"/>
        <v>#REF!</v>
      </c>
      <c r="FO76" s="84"/>
      <c r="FP76" s="85"/>
      <c r="FQ76" s="89" t="e">
        <f t="shared" si="137"/>
        <v>#REF!</v>
      </c>
      <c r="FR76" s="90" t="e">
        <f t="shared" si="138"/>
        <v>#REF!</v>
      </c>
      <c r="FU76" s="97" t="e">
        <f>#REF!</f>
        <v>#REF!</v>
      </c>
      <c r="FV76" s="92"/>
      <c r="FW76" s="85"/>
      <c r="FX76" s="89" t="e">
        <f t="shared" si="139"/>
        <v>#REF!</v>
      </c>
      <c r="GA76" s="97" t="e">
        <f>#REF!</f>
        <v>#REF!</v>
      </c>
      <c r="GB76" s="91" t="e">
        <f>#REF!</f>
        <v>#REF!</v>
      </c>
      <c r="GC76" s="92"/>
      <c r="GD76" s="85"/>
      <c r="GE76" s="89" t="e">
        <f t="shared" si="140"/>
        <v>#REF!</v>
      </c>
      <c r="GF76" s="84"/>
      <c r="GG76" s="85"/>
      <c r="GH76" s="89" t="e">
        <f t="shared" si="141"/>
        <v>#REF!</v>
      </c>
      <c r="GI76" s="90" t="e">
        <f t="shared" si="142"/>
        <v>#REF!</v>
      </c>
      <c r="GK76" s="20"/>
      <c r="GL76" s="21"/>
      <c r="GN76" s="826" t="str">
        <f t="shared" ca="1" si="158"/>
        <v/>
      </c>
      <c r="GO76" s="827"/>
    </row>
    <row r="77" spans="1:197" ht="12" customHeight="1" outlineLevel="2" x14ac:dyDescent="0.2">
      <c r="A77" s="187">
        <f t="shared" ca="1" si="121"/>
        <v>68</v>
      </c>
      <c r="B77" s="754" t="str">
        <f t="shared" ca="1" si="150"/>
        <v/>
      </c>
      <c r="C77" s="755"/>
      <c r="D77" s="756"/>
      <c r="E77" s="103"/>
      <c r="F77" s="108"/>
      <c r="G77" s="105" t="s">
        <v>196</v>
      </c>
      <c r="H77" s="128" t="s">
        <v>53</v>
      </c>
      <c r="I77" s="105"/>
      <c r="J77" s="121" t="s">
        <v>24</v>
      </c>
      <c r="K77" s="123" t="s">
        <v>39</v>
      </c>
      <c r="L77" s="367"/>
      <c r="M77" s="589">
        <f t="shared" si="145"/>
        <v>0</v>
      </c>
      <c r="N77" s="773" t="str">
        <f t="shared" si="151"/>
        <v>-</v>
      </c>
      <c r="O77" s="774" t="str">
        <f t="shared" si="152"/>
        <v>-</v>
      </c>
      <c r="P77" s="774" t="str">
        <f t="shared" si="153"/>
        <v>-</v>
      </c>
      <c r="Q77" s="774" t="str">
        <f t="shared" si="154"/>
        <v>-</v>
      </c>
      <c r="R77" s="774" t="str">
        <f t="shared" si="155"/>
        <v>-</v>
      </c>
      <c r="S77" s="280" t="str">
        <f t="shared" si="156"/>
        <v>-</v>
      </c>
      <c r="T77" s="290" t="str">
        <f t="shared" si="157"/>
        <v>OK</v>
      </c>
      <c r="U77" s="402"/>
      <c r="W77" s="643"/>
      <c r="X77" s="208"/>
      <c r="Y77" s="449"/>
      <c r="Z77" s="410" t="s">
        <v>380</v>
      </c>
      <c r="AA77" s="423"/>
      <c r="AB77" s="209"/>
      <c r="AC77" s="449"/>
      <c r="AD77" s="410" t="s">
        <v>381</v>
      </c>
      <c r="AE77" s="423"/>
      <c r="AF77" s="209"/>
      <c r="AG77" s="449"/>
      <c r="AH77" s="410" t="s">
        <v>381</v>
      </c>
      <c r="AI77" s="423"/>
      <c r="AJ77" s="591" t="str">
        <f t="shared" si="124"/>
        <v>-</v>
      </c>
      <c r="AK77" s="614"/>
      <c r="AL77" s="593" t="str">
        <f t="shared" si="143"/>
        <v>-</v>
      </c>
      <c r="AM77" s="594" t="str">
        <f t="shared" si="118"/>
        <v>-</v>
      </c>
      <c r="AN77" s="221"/>
      <c r="AO77" s="574" t="str">
        <f t="shared" si="122"/>
        <v>OK</v>
      </c>
      <c r="AQ77" s="263"/>
      <c r="AR77" s="208"/>
      <c r="AS77" s="449"/>
      <c r="AT77" s="410" t="s">
        <v>380</v>
      </c>
      <c r="AU77" s="423"/>
      <c r="AV77" s="209"/>
      <c r="AW77" s="449"/>
      <c r="AX77" s="410" t="s">
        <v>381</v>
      </c>
      <c r="AY77" s="423"/>
      <c r="AZ77" s="209"/>
      <c r="BA77" s="449"/>
      <c r="BB77" s="410" t="s">
        <v>381</v>
      </c>
      <c r="BC77" s="423"/>
      <c r="BD77" s="591" t="str">
        <f t="shared" si="126"/>
        <v>-</v>
      </c>
      <c r="BE77" s="614"/>
      <c r="BF77" s="593" t="str">
        <f t="shared" si="127"/>
        <v>-</v>
      </c>
      <c r="BG77" s="594" t="str">
        <f t="shared" si="119"/>
        <v>-</v>
      </c>
      <c r="BH77" s="221"/>
      <c r="BI77" s="574" t="str">
        <f t="shared" si="123"/>
        <v>OK</v>
      </c>
      <c r="BK77" s="263"/>
      <c r="BL77" s="208"/>
      <c r="BM77" s="449"/>
      <c r="BN77" s="410" t="s">
        <v>380</v>
      </c>
      <c r="BO77" s="423"/>
      <c r="BP77" s="209"/>
      <c r="BQ77" s="449"/>
      <c r="BR77" s="410" t="s">
        <v>381</v>
      </c>
      <c r="BS77" s="423"/>
      <c r="BT77" s="209"/>
      <c r="BU77" s="449"/>
      <c r="BV77" s="410" t="s">
        <v>381</v>
      </c>
      <c r="BW77" s="423"/>
      <c r="BX77" s="591" t="str">
        <f t="shared" si="128"/>
        <v>-</v>
      </c>
      <c r="BY77" s="614"/>
      <c r="BZ77" s="593" t="str">
        <f t="shared" si="144"/>
        <v>-</v>
      </c>
      <c r="CA77" s="594" t="str">
        <f t="shared" si="120"/>
        <v>-</v>
      </c>
      <c r="CB77" s="221"/>
      <c r="CC77" s="574" t="str">
        <f t="shared" si="32"/>
        <v>OK</v>
      </c>
      <c r="CE77" s="443"/>
      <c r="CF77" s="429"/>
      <c r="CH77" s="430"/>
      <c r="CI77" s="431"/>
      <c r="CJ77" s="429"/>
      <c r="CL77" s="430"/>
      <c r="CM77" s="431"/>
      <c r="CN77" s="429"/>
      <c r="CP77" s="430"/>
      <c r="CQ77" s="431"/>
      <c r="CR77" s="600"/>
      <c r="CS77" s="601"/>
      <c r="CT77" s="602"/>
      <c r="CU77" s="610"/>
      <c r="CV77" s="221"/>
      <c r="CW77" s="574" t="str">
        <f t="shared" si="146"/>
        <v>OK</v>
      </c>
      <c r="CY77" s="465"/>
      <c r="CZ77" s="429"/>
      <c r="DA77" s="454"/>
      <c r="DB77" s="430"/>
      <c r="DC77" s="431"/>
      <c r="DD77" s="429"/>
      <c r="DE77" s="454"/>
      <c r="DF77" s="430"/>
      <c r="DG77" s="431"/>
      <c r="DH77" s="429"/>
      <c r="DI77" s="454"/>
      <c r="DJ77" s="430"/>
      <c r="DK77" s="431"/>
      <c r="DL77" s="600"/>
      <c r="DM77" s="701"/>
      <c r="DN77" s="602"/>
      <c r="DO77" s="610"/>
      <c r="DP77" s="221"/>
      <c r="DQ77" s="574" t="str">
        <f t="shared" si="147"/>
        <v>OK</v>
      </c>
      <c r="DS77" s="443"/>
      <c r="DT77" s="429"/>
      <c r="DU77" s="431"/>
      <c r="DW77" s="431"/>
      <c r="DY77" s="431"/>
      <c r="EA77" s="430"/>
      <c r="EB77" s="600"/>
      <c r="EC77" s="602"/>
      <c r="ED77" s="610"/>
      <c r="EE77" s="221"/>
      <c r="EF77" s="574" t="str">
        <f t="shared" si="104"/>
        <v>OK</v>
      </c>
      <c r="EH77" s="82"/>
      <c r="EI77" s="34"/>
      <c r="EJ77" s="11"/>
      <c r="EK77" s="61"/>
      <c r="EN77" s="97" t="str">
        <f t="shared" si="148"/>
        <v>-</v>
      </c>
      <c r="EO77" s="91">
        <f t="shared" si="149"/>
        <v>0</v>
      </c>
      <c r="EP77" s="92"/>
      <c r="EQ77" s="85"/>
      <c r="ER77" s="89" t="str">
        <f t="shared" si="130"/>
        <v>-</v>
      </c>
      <c r="ES77" s="84"/>
      <c r="ET77" s="85"/>
      <c r="EU77" s="89" t="str">
        <f t="shared" si="131"/>
        <v>-</v>
      </c>
      <c r="EV77" s="90" t="str">
        <f t="shared" si="132"/>
        <v>-</v>
      </c>
      <c r="EY77" s="97" t="e">
        <f>#REF!</f>
        <v>#REF!</v>
      </c>
      <c r="EZ77" s="91" t="e">
        <f>#REF!</f>
        <v>#REF!</v>
      </c>
      <c r="FA77" s="92"/>
      <c r="FB77" s="85"/>
      <c r="FC77" s="89" t="e">
        <f t="shared" si="133"/>
        <v>#REF!</v>
      </c>
      <c r="FD77" s="84"/>
      <c r="FE77" s="85"/>
      <c r="FF77" s="89" t="e">
        <f t="shared" si="134"/>
        <v>#REF!</v>
      </c>
      <c r="FG77" s="90" t="e">
        <f t="shared" si="135"/>
        <v>#REF!</v>
      </c>
      <c r="FJ77" s="97" t="e">
        <f>#REF!</f>
        <v>#REF!</v>
      </c>
      <c r="FK77" s="91" t="e">
        <f>#REF!</f>
        <v>#REF!</v>
      </c>
      <c r="FL77" s="92"/>
      <c r="FM77" s="85"/>
      <c r="FN77" s="89" t="e">
        <f t="shared" si="136"/>
        <v>#REF!</v>
      </c>
      <c r="FO77" s="84"/>
      <c r="FP77" s="85"/>
      <c r="FQ77" s="89" t="e">
        <f t="shared" si="137"/>
        <v>#REF!</v>
      </c>
      <c r="FR77" s="90" t="e">
        <f t="shared" si="138"/>
        <v>#REF!</v>
      </c>
      <c r="FU77" s="97" t="e">
        <f>#REF!</f>
        <v>#REF!</v>
      </c>
      <c r="FV77" s="92"/>
      <c r="FW77" s="85"/>
      <c r="FX77" s="89" t="e">
        <f t="shared" si="139"/>
        <v>#REF!</v>
      </c>
      <c r="GA77" s="97" t="e">
        <f>#REF!</f>
        <v>#REF!</v>
      </c>
      <c r="GB77" s="91" t="e">
        <f>#REF!</f>
        <v>#REF!</v>
      </c>
      <c r="GC77" s="92"/>
      <c r="GD77" s="85"/>
      <c r="GE77" s="89" t="e">
        <f t="shared" si="140"/>
        <v>#REF!</v>
      </c>
      <c r="GF77" s="84"/>
      <c r="GG77" s="85"/>
      <c r="GH77" s="89" t="e">
        <f t="shared" si="141"/>
        <v>#REF!</v>
      </c>
      <c r="GI77" s="90" t="e">
        <f t="shared" si="142"/>
        <v>#REF!</v>
      </c>
      <c r="GK77" s="20"/>
      <c r="GL77" s="21"/>
      <c r="GN77" s="826" t="str">
        <f t="shared" ca="1" si="158"/>
        <v/>
      </c>
      <c r="GO77" s="827"/>
    </row>
    <row r="78" spans="1:197" ht="12" customHeight="1" outlineLevel="2" x14ac:dyDescent="0.2">
      <c r="A78" s="187">
        <f t="shared" ca="1" si="121"/>
        <v>69</v>
      </c>
      <c r="B78" s="754" t="str">
        <f t="shared" ca="1" si="150"/>
        <v/>
      </c>
      <c r="C78" s="755"/>
      <c r="D78" s="756"/>
      <c r="E78" s="103"/>
      <c r="F78" s="108"/>
      <c r="G78" s="105" t="s">
        <v>825</v>
      </c>
      <c r="H78" s="128" t="s">
        <v>53</v>
      </c>
      <c r="I78" s="105"/>
      <c r="J78" s="121" t="s">
        <v>24</v>
      </c>
      <c r="K78" s="123" t="s">
        <v>25</v>
      </c>
      <c r="L78" s="367"/>
      <c r="M78" s="589">
        <f t="shared" si="145"/>
        <v>1</v>
      </c>
      <c r="N78" s="773" t="str">
        <f t="shared" si="151"/>
        <v>-</v>
      </c>
      <c r="O78" s="774" t="str">
        <f t="shared" si="152"/>
        <v>-</v>
      </c>
      <c r="P78" s="774">
        <f t="shared" si="153"/>
        <v>1</v>
      </c>
      <c r="Q78" s="774" t="str">
        <f t="shared" si="154"/>
        <v>-</v>
      </c>
      <c r="R78" s="774" t="str">
        <f t="shared" si="155"/>
        <v>-</v>
      </c>
      <c r="S78" s="280" t="str">
        <f t="shared" si="156"/>
        <v>-</v>
      </c>
      <c r="T78" s="290" t="str">
        <f t="shared" si="157"/>
        <v>OK</v>
      </c>
      <c r="U78" s="402"/>
      <c r="W78" s="643"/>
      <c r="X78" s="208"/>
      <c r="Y78" s="449"/>
      <c r="Z78" s="410" t="s">
        <v>383</v>
      </c>
      <c r="AA78" s="423"/>
      <c r="AB78" s="209"/>
      <c r="AC78" s="449"/>
      <c r="AD78" s="410" t="s">
        <v>384</v>
      </c>
      <c r="AE78" s="423"/>
      <c r="AF78" s="209"/>
      <c r="AG78" s="449"/>
      <c r="AH78" s="410" t="s">
        <v>384</v>
      </c>
      <c r="AI78" s="423"/>
      <c r="AJ78" s="591" t="str">
        <f t="shared" si="124"/>
        <v>-</v>
      </c>
      <c r="AK78" s="614"/>
      <c r="AL78" s="593" t="str">
        <f t="shared" ref="AL78:AL83" si="159">IF(AND(X78="",AB78="",AF78="",Y78="",AC78="",AG78=""),"-",SUM(X78:AG78))</f>
        <v>-</v>
      </c>
      <c r="AM78" s="594" t="str">
        <f t="shared" si="118"/>
        <v>-</v>
      </c>
      <c r="AN78" s="221"/>
      <c r="AO78" s="574" t="str">
        <f t="shared" si="122"/>
        <v>OK</v>
      </c>
      <c r="AQ78" s="263"/>
      <c r="AR78" s="208"/>
      <c r="AS78" s="449"/>
      <c r="AT78" s="410" t="s">
        <v>383</v>
      </c>
      <c r="AU78" s="423"/>
      <c r="AV78" s="209"/>
      <c r="AW78" s="449"/>
      <c r="AX78" s="410" t="s">
        <v>384</v>
      </c>
      <c r="AY78" s="423"/>
      <c r="AZ78" s="209"/>
      <c r="BA78" s="449"/>
      <c r="BB78" s="410" t="s">
        <v>384</v>
      </c>
      <c r="BC78" s="423"/>
      <c r="BD78" s="591" t="str">
        <f t="shared" si="126"/>
        <v>-</v>
      </c>
      <c r="BE78" s="614"/>
      <c r="BF78" s="593" t="str">
        <f t="shared" si="127"/>
        <v>-</v>
      </c>
      <c r="BG78" s="594" t="str">
        <f t="shared" si="119"/>
        <v>-</v>
      </c>
      <c r="BH78" s="221"/>
      <c r="BI78" s="574" t="str">
        <f t="shared" si="123"/>
        <v>OK</v>
      </c>
      <c r="BK78" s="263">
        <v>1</v>
      </c>
      <c r="BL78" s="208">
        <v>4</v>
      </c>
      <c r="BM78" s="449"/>
      <c r="BN78" s="410" t="s">
        <v>383</v>
      </c>
      <c r="BO78" s="423"/>
      <c r="BP78" s="209"/>
      <c r="BQ78" s="449"/>
      <c r="BR78" s="410" t="s">
        <v>384</v>
      </c>
      <c r="BS78" s="423"/>
      <c r="BT78" s="209"/>
      <c r="BU78" s="449"/>
      <c r="BV78" s="410" t="s">
        <v>384</v>
      </c>
      <c r="BW78" s="423"/>
      <c r="BX78" s="591">
        <f t="shared" si="128"/>
        <v>4</v>
      </c>
      <c r="BY78" s="614"/>
      <c r="BZ78" s="593">
        <f t="shared" si="144"/>
        <v>4</v>
      </c>
      <c r="CA78" s="594">
        <f t="shared" si="120"/>
        <v>1.020408163265306E-2</v>
      </c>
      <c r="CB78" s="221"/>
      <c r="CC78" s="574" t="str">
        <f t="shared" si="32"/>
        <v>OK</v>
      </c>
      <c r="CE78" s="443"/>
      <c r="CF78" s="429"/>
      <c r="CH78" s="430"/>
      <c r="CI78" s="431"/>
      <c r="CJ78" s="429"/>
      <c r="CL78" s="430"/>
      <c r="CM78" s="431"/>
      <c r="CN78" s="429"/>
      <c r="CP78" s="430"/>
      <c r="CQ78" s="431"/>
      <c r="CR78" s="600"/>
      <c r="CS78" s="601"/>
      <c r="CT78" s="602"/>
      <c r="CU78" s="610"/>
      <c r="CV78" s="221"/>
      <c r="CW78" s="574" t="str">
        <f t="shared" si="146"/>
        <v>OK</v>
      </c>
      <c r="CY78" s="465"/>
      <c r="CZ78" s="429"/>
      <c r="DA78" s="454"/>
      <c r="DB78" s="430"/>
      <c r="DC78" s="431"/>
      <c r="DD78" s="429"/>
      <c r="DE78" s="454"/>
      <c r="DF78" s="430"/>
      <c r="DG78" s="431"/>
      <c r="DH78" s="429"/>
      <c r="DI78" s="454"/>
      <c r="DJ78" s="430"/>
      <c r="DK78" s="431"/>
      <c r="DL78" s="600"/>
      <c r="DM78" s="701"/>
      <c r="DN78" s="602"/>
      <c r="DO78" s="610"/>
      <c r="DP78" s="221"/>
      <c r="DQ78" s="574" t="str">
        <f t="shared" si="147"/>
        <v>OK</v>
      </c>
      <c r="DS78" s="443"/>
      <c r="DT78" s="429"/>
      <c r="DU78" s="431"/>
      <c r="DW78" s="431"/>
      <c r="DY78" s="431"/>
      <c r="EA78" s="430"/>
      <c r="EB78" s="600"/>
      <c r="EC78" s="602"/>
      <c r="ED78" s="610"/>
      <c r="EE78" s="221"/>
      <c r="EF78" s="574" t="str">
        <f t="shared" si="104"/>
        <v>OK</v>
      </c>
      <c r="EH78" s="82"/>
      <c r="EI78" s="34"/>
      <c r="EJ78" s="11"/>
      <c r="EK78" s="61"/>
      <c r="EN78" s="97" t="str">
        <f t="shared" si="148"/>
        <v>-</v>
      </c>
      <c r="EO78" s="91">
        <f t="shared" si="149"/>
        <v>0</v>
      </c>
      <c r="EP78" s="92"/>
      <c r="EQ78" s="85"/>
      <c r="ER78" s="89" t="str">
        <f t="shared" si="130"/>
        <v>-</v>
      </c>
      <c r="ES78" s="84"/>
      <c r="ET78" s="85"/>
      <c r="EU78" s="89" t="str">
        <f t="shared" si="131"/>
        <v>-</v>
      </c>
      <c r="EV78" s="90" t="str">
        <f t="shared" si="132"/>
        <v>-</v>
      </c>
      <c r="EY78" s="97" t="e">
        <f>#REF!</f>
        <v>#REF!</v>
      </c>
      <c r="EZ78" s="91" t="e">
        <f>#REF!</f>
        <v>#REF!</v>
      </c>
      <c r="FA78" s="92"/>
      <c r="FB78" s="85"/>
      <c r="FC78" s="89" t="e">
        <f t="shared" si="133"/>
        <v>#REF!</v>
      </c>
      <c r="FD78" s="84"/>
      <c r="FE78" s="85"/>
      <c r="FF78" s="89" t="e">
        <f t="shared" si="134"/>
        <v>#REF!</v>
      </c>
      <c r="FG78" s="90" t="e">
        <f t="shared" si="135"/>
        <v>#REF!</v>
      </c>
      <c r="FJ78" s="97" t="e">
        <f>#REF!</f>
        <v>#REF!</v>
      </c>
      <c r="FK78" s="91" t="e">
        <f>#REF!</f>
        <v>#REF!</v>
      </c>
      <c r="FL78" s="92"/>
      <c r="FM78" s="85"/>
      <c r="FN78" s="89" t="e">
        <f t="shared" si="136"/>
        <v>#REF!</v>
      </c>
      <c r="FO78" s="84"/>
      <c r="FP78" s="85"/>
      <c r="FQ78" s="89" t="e">
        <f t="shared" si="137"/>
        <v>#REF!</v>
      </c>
      <c r="FR78" s="90" t="e">
        <f t="shared" si="138"/>
        <v>#REF!</v>
      </c>
      <c r="FU78" s="97" t="e">
        <f>#REF!</f>
        <v>#REF!</v>
      </c>
      <c r="FV78" s="92"/>
      <c r="FW78" s="85"/>
      <c r="FX78" s="89" t="e">
        <f t="shared" si="139"/>
        <v>#REF!</v>
      </c>
      <c r="GA78" s="97" t="e">
        <f>#REF!</f>
        <v>#REF!</v>
      </c>
      <c r="GB78" s="91" t="e">
        <f>#REF!</f>
        <v>#REF!</v>
      </c>
      <c r="GC78" s="92"/>
      <c r="GD78" s="85"/>
      <c r="GE78" s="89" t="e">
        <f t="shared" si="140"/>
        <v>#REF!</v>
      </c>
      <c r="GF78" s="84"/>
      <c r="GG78" s="85"/>
      <c r="GH78" s="89" t="e">
        <f t="shared" si="141"/>
        <v>#REF!</v>
      </c>
      <c r="GI78" s="90" t="e">
        <f t="shared" si="142"/>
        <v>#REF!</v>
      </c>
      <c r="GK78" s="20"/>
      <c r="GL78" s="21"/>
      <c r="GN78" s="826" t="str">
        <f t="shared" ca="1" si="158"/>
        <v/>
      </c>
      <c r="GO78" s="827"/>
    </row>
    <row r="79" spans="1:197" ht="15.75" outlineLevel="2" x14ac:dyDescent="0.2">
      <c r="A79" s="187">
        <f t="shared" ca="1" si="121"/>
        <v>70</v>
      </c>
      <c r="B79" s="747" t="str">
        <f t="shared" ca="1" si="150"/>
        <v/>
      </c>
      <c r="C79" s="748"/>
      <c r="D79" s="749"/>
      <c r="E79" s="272"/>
      <c r="F79" s="271"/>
      <c r="G79" s="105" t="s">
        <v>824</v>
      </c>
      <c r="H79" s="128" t="s">
        <v>53</v>
      </c>
      <c r="I79" s="105"/>
      <c r="J79" s="121" t="s">
        <v>24</v>
      </c>
      <c r="K79" s="123" t="s">
        <v>27</v>
      </c>
      <c r="L79" s="367"/>
      <c r="M79" s="589">
        <f t="shared" si="145"/>
        <v>1</v>
      </c>
      <c r="N79" s="773" t="str">
        <f t="shared" si="151"/>
        <v>-</v>
      </c>
      <c r="O79" s="774" t="str">
        <f t="shared" si="152"/>
        <v>-</v>
      </c>
      <c r="P79" s="774">
        <f t="shared" si="153"/>
        <v>1</v>
      </c>
      <c r="Q79" s="774" t="str">
        <f t="shared" si="154"/>
        <v>-</v>
      </c>
      <c r="R79" s="774" t="str">
        <f t="shared" si="155"/>
        <v>-</v>
      </c>
      <c r="S79" s="280" t="str">
        <f t="shared" si="156"/>
        <v>-</v>
      </c>
      <c r="T79" s="290" t="str">
        <f t="shared" si="157"/>
        <v>OK</v>
      </c>
      <c r="U79" s="402"/>
      <c r="W79" s="643"/>
      <c r="X79" s="208"/>
      <c r="Y79" s="449"/>
      <c r="Z79" s="410" t="s">
        <v>386</v>
      </c>
      <c r="AA79" s="423"/>
      <c r="AB79" s="209"/>
      <c r="AC79" s="449"/>
      <c r="AD79" s="410" t="s">
        <v>387</v>
      </c>
      <c r="AE79" s="423"/>
      <c r="AF79" s="209"/>
      <c r="AG79" s="449"/>
      <c r="AH79" s="410" t="s">
        <v>387</v>
      </c>
      <c r="AI79" s="423"/>
      <c r="AJ79" s="591" t="str">
        <f t="shared" si="124"/>
        <v>-</v>
      </c>
      <c r="AK79" s="614"/>
      <c r="AL79" s="593" t="str">
        <f t="shared" si="159"/>
        <v>-</v>
      </c>
      <c r="AM79" s="615" t="str">
        <f t="shared" si="118"/>
        <v>-</v>
      </c>
      <c r="AN79" s="221"/>
      <c r="AO79" s="574" t="str">
        <f t="shared" si="122"/>
        <v>OK</v>
      </c>
      <c r="AQ79" s="263"/>
      <c r="AR79" s="208"/>
      <c r="AS79" s="449"/>
      <c r="AT79" s="410" t="s">
        <v>386</v>
      </c>
      <c r="AU79" s="423"/>
      <c r="AV79" s="209"/>
      <c r="AW79" s="449"/>
      <c r="AX79" s="410" t="s">
        <v>387</v>
      </c>
      <c r="AY79" s="423"/>
      <c r="AZ79" s="209"/>
      <c r="BA79" s="449"/>
      <c r="BB79" s="410" t="s">
        <v>387</v>
      </c>
      <c r="BC79" s="423"/>
      <c r="BD79" s="591" t="str">
        <f t="shared" si="126"/>
        <v>-</v>
      </c>
      <c r="BE79" s="614"/>
      <c r="BF79" s="593" t="str">
        <f t="shared" si="127"/>
        <v>-</v>
      </c>
      <c r="BG79" s="676" t="str">
        <f t="shared" si="119"/>
        <v>-</v>
      </c>
      <c r="BH79" s="221"/>
      <c r="BI79" s="574" t="str">
        <f t="shared" si="123"/>
        <v>OK</v>
      </c>
      <c r="BK79" s="263">
        <v>1</v>
      </c>
      <c r="BL79" s="208">
        <v>4</v>
      </c>
      <c r="BM79" s="449"/>
      <c r="BN79" s="410" t="s">
        <v>386</v>
      </c>
      <c r="BO79" s="423"/>
      <c r="BP79" s="209"/>
      <c r="BQ79" s="449"/>
      <c r="BR79" s="410" t="s">
        <v>387</v>
      </c>
      <c r="BS79" s="423"/>
      <c r="BT79" s="209"/>
      <c r="BU79" s="449"/>
      <c r="BV79" s="410" t="s">
        <v>387</v>
      </c>
      <c r="BW79" s="423"/>
      <c r="BX79" s="591">
        <f t="shared" si="128"/>
        <v>4</v>
      </c>
      <c r="BY79" s="614"/>
      <c r="BZ79" s="593">
        <f t="shared" si="144"/>
        <v>4</v>
      </c>
      <c r="CA79" s="594">
        <f t="shared" si="120"/>
        <v>1.020408163265306E-2</v>
      </c>
      <c r="CB79" s="221"/>
      <c r="CC79" s="574" t="str">
        <f t="shared" si="32"/>
        <v>OK</v>
      </c>
      <c r="CE79" s="443"/>
      <c r="CF79" s="429"/>
      <c r="CH79" s="430"/>
      <c r="CI79" s="431"/>
      <c r="CJ79" s="429"/>
      <c r="CL79" s="430"/>
      <c r="CM79" s="431"/>
      <c r="CN79" s="429"/>
      <c r="CP79" s="430"/>
      <c r="CQ79" s="431"/>
      <c r="CR79" s="600"/>
      <c r="CS79" s="601"/>
      <c r="CT79" s="602"/>
      <c r="CU79" s="610"/>
      <c r="CV79" s="221"/>
      <c r="CW79" s="574" t="str">
        <f t="shared" si="146"/>
        <v>OK</v>
      </c>
      <c r="CY79" s="465"/>
      <c r="CZ79" s="429"/>
      <c r="DA79" s="454"/>
      <c r="DB79" s="430"/>
      <c r="DC79" s="431"/>
      <c r="DD79" s="429"/>
      <c r="DE79" s="454"/>
      <c r="DF79" s="430"/>
      <c r="DG79" s="431"/>
      <c r="DH79" s="429"/>
      <c r="DI79" s="454"/>
      <c r="DJ79" s="430"/>
      <c r="DK79" s="431"/>
      <c r="DL79" s="600"/>
      <c r="DM79" s="701"/>
      <c r="DN79" s="602"/>
      <c r="DO79" s="610"/>
      <c r="DP79" s="221"/>
      <c r="DQ79" s="574" t="str">
        <f t="shared" si="147"/>
        <v>OK</v>
      </c>
      <c r="DS79" s="443"/>
      <c r="DT79" s="429"/>
      <c r="DU79" s="431"/>
      <c r="DW79" s="431"/>
      <c r="DY79" s="431"/>
      <c r="EA79" s="430"/>
      <c r="EB79" s="600"/>
      <c r="EC79" s="602"/>
      <c r="ED79" s="610"/>
      <c r="EE79" s="221"/>
      <c r="EF79" s="574" t="str">
        <f t="shared" si="104"/>
        <v>OK</v>
      </c>
      <c r="EH79" s="82"/>
      <c r="EI79" s="34"/>
      <c r="EJ79" s="11"/>
      <c r="EK79" s="61"/>
      <c r="EN79" s="97" t="str">
        <f t="shared" si="148"/>
        <v>-</v>
      </c>
      <c r="EO79" s="91">
        <f t="shared" si="149"/>
        <v>0</v>
      </c>
      <c r="EP79" s="92"/>
      <c r="EQ79" s="85"/>
      <c r="ER79" s="89" t="str">
        <f t="shared" si="130"/>
        <v>-</v>
      </c>
      <c r="ES79" s="84"/>
      <c r="ET79" s="85"/>
      <c r="EU79" s="89" t="str">
        <f t="shared" si="131"/>
        <v>-</v>
      </c>
      <c r="EV79" s="90" t="str">
        <f t="shared" si="132"/>
        <v>-</v>
      </c>
      <c r="EY79" s="97" t="e">
        <f>#REF!</f>
        <v>#REF!</v>
      </c>
      <c r="EZ79" s="91" t="e">
        <f>#REF!</f>
        <v>#REF!</v>
      </c>
      <c r="FA79" s="92"/>
      <c r="FB79" s="85"/>
      <c r="FC79" s="89" t="e">
        <f t="shared" si="133"/>
        <v>#REF!</v>
      </c>
      <c r="FD79" s="84"/>
      <c r="FE79" s="85"/>
      <c r="FF79" s="89" t="e">
        <f t="shared" si="134"/>
        <v>#REF!</v>
      </c>
      <c r="FG79" s="90" t="e">
        <f t="shared" si="135"/>
        <v>#REF!</v>
      </c>
      <c r="FJ79" s="97" t="e">
        <f>#REF!</f>
        <v>#REF!</v>
      </c>
      <c r="FK79" s="91" t="e">
        <f>#REF!</f>
        <v>#REF!</v>
      </c>
      <c r="FL79" s="92"/>
      <c r="FM79" s="85"/>
      <c r="FN79" s="89" t="e">
        <f t="shared" si="136"/>
        <v>#REF!</v>
      </c>
      <c r="FO79" s="84"/>
      <c r="FP79" s="85"/>
      <c r="FQ79" s="89" t="e">
        <f t="shared" si="137"/>
        <v>#REF!</v>
      </c>
      <c r="FR79" s="90" t="e">
        <f t="shared" si="138"/>
        <v>#REF!</v>
      </c>
      <c r="FU79" s="97" t="e">
        <f>#REF!</f>
        <v>#REF!</v>
      </c>
      <c r="FV79" s="92"/>
      <c r="FW79" s="85"/>
      <c r="FX79" s="89" t="e">
        <f t="shared" si="139"/>
        <v>#REF!</v>
      </c>
      <c r="GA79" s="97" t="e">
        <f>#REF!</f>
        <v>#REF!</v>
      </c>
      <c r="GB79" s="91" t="e">
        <f>#REF!</f>
        <v>#REF!</v>
      </c>
      <c r="GC79" s="92"/>
      <c r="GD79" s="85"/>
      <c r="GE79" s="89" t="e">
        <f t="shared" si="140"/>
        <v>#REF!</v>
      </c>
      <c r="GF79" s="84"/>
      <c r="GG79" s="85"/>
      <c r="GH79" s="89" t="e">
        <f t="shared" si="141"/>
        <v>#REF!</v>
      </c>
      <c r="GI79" s="90" t="e">
        <f t="shared" si="142"/>
        <v>#REF!</v>
      </c>
      <c r="GK79" s="20" t="str">
        <f t="shared" ref="GK79:GK84" si="160">IF(C79+D79=0,"",C79+D79)</f>
        <v/>
      </c>
      <c r="GL79" s="21"/>
      <c r="GN79" s="826" t="str">
        <f t="shared" ca="1" si="158"/>
        <v/>
      </c>
      <c r="GO79" s="827"/>
    </row>
    <row r="80" spans="1:197" ht="15.75" outlineLevel="2" x14ac:dyDescent="0.2">
      <c r="A80" s="187">
        <f t="shared" ca="1" si="121"/>
        <v>71</v>
      </c>
      <c r="B80" s="747" t="str">
        <f t="shared" ca="1" si="150"/>
        <v/>
      </c>
      <c r="C80" s="748"/>
      <c r="D80" s="749"/>
      <c r="E80" s="272"/>
      <c r="F80" s="271"/>
      <c r="G80" s="105" t="s">
        <v>826</v>
      </c>
      <c r="H80" s="128" t="s">
        <v>53</v>
      </c>
      <c r="I80" s="105"/>
      <c r="J80" s="121" t="s">
        <v>24</v>
      </c>
      <c r="K80" s="123" t="s">
        <v>426</v>
      </c>
      <c r="L80" s="367" t="s">
        <v>50</v>
      </c>
      <c r="M80" s="589">
        <f t="shared" si="145"/>
        <v>0</v>
      </c>
      <c r="N80" s="773" t="str">
        <f t="shared" si="151"/>
        <v>-</v>
      </c>
      <c r="O80" s="774" t="str">
        <f t="shared" si="152"/>
        <v>-</v>
      </c>
      <c r="P80" s="774" t="str">
        <f t="shared" si="153"/>
        <v>-</v>
      </c>
      <c r="Q80" s="774" t="str">
        <f t="shared" si="154"/>
        <v>-</v>
      </c>
      <c r="R80" s="774" t="str">
        <f t="shared" si="155"/>
        <v>-</v>
      </c>
      <c r="S80" s="280" t="str">
        <f t="shared" si="156"/>
        <v>-</v>
      </c>
      <c r="T80" s="290" t="str">
        <f t="shared" si="157"/>
        <v>OK</v>
      </c>
      <c r="U80" s="402"/>
      <c r="W80" s="643"/>
      <c r="X80" s="208"/>
      <c r="Y80" s="449"/>
      <c r="Z80" s="410" t="s">
        <v>389</v>
      </c>
      <c r="AA80" s="423"/>
      <c r="AB80" s="209"/>
      <c r="AC80" s="449"/>
      <c r="AD80" s="410" t="s">
        <v>390</v>
      </c>
      <c r="AE80" s="423"/>
      <c r="AF80" s="209"/>
      <c r="AG80" s="449"/>
      <c r="AH80" s="410" t="s">
        <v>390</v>
      </c>
      <c r="AI80" s="423"/>
      <c r="AJ80" s="591" t="str">
        <f t="shared" si="124"/>
        <v>-</v>
      </c>
      <c r="AK80" s="614"/>
      <c r="AL80" s="593" t="str">
        <f t="shared" si="159"/>
        <v>-</v>
      </c>
      <c r="AM80" s="615" t="str">
        <f t="shared" si="118"/>
        <v>-</v>
      </c>
      <c r="AN80" s="221"/>
      <c r="AO80" s="574" t="str">
        <f t="shared" si="122"/>
        <v>OK</v>
      </c>
      <c r="AQ80" s="263"/>
      <c r="AR80" s="208"/>
      <c r="AS80" s="449"/>
      <c r="AT80" s="410" t="s">
        <v>389</v>
      </c>
      <c r="AU80" s="423"/>
      <c r="AV80" s="209"/>
      <c r="AW80" s="449"/>
      <c r="AX80" s="410" t="s">
        <v>390</v>
      </c>
      <c r="AY80" s="423"/>
      <c r="AZ80" s="209"/>
      <c r="BA80" s="449"/>
      <c r="BB80" s="410" t="s">
        <v>390</v>
      </c>
      <c r="BC80" s="423"/>
      <c r="BD80" s="591" t="str">
        <f t="shared" si="126"/>
        <v>-</v>
      </c>
      <c r="BE80" s="614"/>
      <c r="BF80" s="593" t="str">
        <f t="shared" si="127"/>
        <v>-</v>
      </c>
      <c r="BG80" s="676" t="str">
        <f t="shared" si="119"/>
        <v>-</v>
      </c>
      <c r="BH80" s="221"/>
      <c r="BI80" s="574" t="str">
        <f t="shared" si="123"/>
        <v>OK</v>
      </c>
      <c r="BK80" s="263"/>
      <c r="BL80" s="208"/>
      <c r="BM80" s="449"/>
      <c r="BN80" s="410" t="s">
        <v>389</v>
      </c>
      <c r="BO80" s="423"/>
      <c r="BP80" s="209"/>
      <c r="BQ80" s="449"/>
      <c r="BR80" s="410" t="s">
        <v>390</v>
      </c>
      <c r="BS80" s="423"/>
      <c r="BT80" s="209"/>
      <c r="BU80" s="449"/>
      <c r="BV80" s="410" t="s">
        <v>390</v>
      </c>
      <c r="BW80" s="423"/>
      <c r="BX80" s="591" t="str">
        <f t="shared" si="128"/>
        <v>-</v>
      </c>
      <c r="BY80" s="614"/>
      <c r="BZ80" s="593" t="str">
        <f t="shared" si="144"/>
        <v>-</v>
      </c>
      <c r="CA80" s="594" t="str">
        <f t="shared" si="120"/>
        <v>-</v>
      </c>
      <c r="CB80" s="221"/>
      <c r="CC80" s="574" t="str">
        <f t="shared" si="32"/>
        <v>OK</v>
      </c>
      <c r="CE80" s="443"/>
      <c r="CF80" s="429"/>
      <c r="CH80" s="430"/>
      <c r="CI80" s="431"/>
      <c r="CJ80" s="429"/>
      <c r="CL80" s="430"/>
      <c r="CM80" s="431"/>
      <c r="CN80" s="429"/>
      <c r="CP80" s="430"/>
      <c r="CQ80" s="431"/>
      <c r="CR80" s="600"/>
      <c r="CS80" s="601"/>
      <c r="CT80" s="602"/>
      <c r="CU80" s="610"/>
      <c r="CV80" s="221"/>
      <c r="CW80" s="574" t="str">
        <f t="shared" si="146"/>
        <v>OK</v>
      </c>
      <c r="CY80" s="465"/>
      <c r="CZ80" s="429"/>
      <c r="DA80" s="454"/>
      <c r="DB80" s="430"/>
      <c r="DC80" s="431"/>
      <c r="DD80" s="429"/>
      <c r="DE80" s="454"/>
      <c r="DF80" s="430"/>
      <c r="DG80" s="431"/>
      <c r="DH80" s="429"/>
      <c r="DI80" s="454"/>
      <c r="DJ80" s="430"/>
      <c r="DK80" s="431"/>
      <c r="DL80" s="600"/>
      <c r="DM80" s="701"/>
      <c r="DN80" s="602"/>
      <c r="DO80" s="610"/>
      <c r="DP80" s="221"/>
      <c r="DQ80" s="574" t="str">
        <f t="shared" si="147"/>
        <v>OK</v>
      </c>
      <c r="DS80" s="443"/>
      <c r="DT80" s="429"/>
      <c r="DU80" s="431"/>
      <c r="DW80" s="431"/>
      <c r="DY80" s="431"/>
      <c r="EA80" s="430"/>
      <c r="EB80" s="600"/>
      <c r="EC80" s="602"/>
      <c r="ED80" s="610"/>
      <c r="EE80" s="221"/>
      <c r="EF80" s="574" t="str">
        <f t="shared" si="104"/>
        <v>OK</v>
      </c>
      <c r="EH80" s="82"/>
      <c r="EI80" s="34"/>
      <c r="EJ80" s="11"/>
      <c r="EK80" s="61"/>
      <c r="EN80" s="97" t="str">
        <f t="shared" si="148"/>
        <v>-</v>
      </c>
      <c r="EO80" s="91">
        <f t="shared" si="149"/>
        <v>0</v>
      </c>
      <c r="EP80" s="92"/>
      <c r="EQ80" s="85"/>
      <c r="ER80" s="89" t="str">
        <f t="shared" si="130"/>
        <v>-</v>
      </c>
      <c r="ES80" s="84"/>
      <c r="ET80" s="85"/>
      <c r="EU80" s="89" t="str">
        <f t="shared" si="131"/>
        <v>-</v>
      </c>
      <c r="EV80" s="90" t="str">
        <f t="shared" si="132"/>
        <v>-</v>
      </c>
      <c r="EY80" s="97" t="e">
        <f>#REF!</f>
        <v>#REF!</v>
      </c>
      <c r="EZ80" s="91" t="e">
        <f>#REF!</f>
        <v>#REF!</v>
      </c>
      <c r="FA80" s="92"/>
      <c r="FB80" s="85"/>
      <c r="FC80" s="89" t="e">
        <f t="shared" si="133"/>
        <v>#REF!</v>
      </c>
      <c r="FD80" s="84"/>
      <c r="FE80" s="85"/>
      <c r="FF80" s="89" t="e">
        <f t="shared" si="134"/>
        <v>#REF!</v>
      </c>
      <c r="FG80" s="90" t="e">
        <f t="shared" si="135"/>
        <v>#REF!</v>
      </c>
      <c r="FJ80" s="97" t="e">
        <f>#REF!</f>
        <v>#REF!</v>
      </c>
      <c r="FK80" s="91" t="e">
        <f>#REF!</f>
        <v>#REF!</v>
      </c>
      <c r="FL80" s="92"/>
      <c r="FM80" s="85"/>
      <c r="FN80" s="89" t="e">
        <f t="shared" si="136"/>
        <v>#REF!</v>
      </c>
      <c r="FO80" s="84"/>
      <c r="FP80" s="85"/>
      <c r="FQ80" s="89" t="e">
        <f t="shared" si="137"/>
        <v>#REF!</v>
      </c>
      <c r="FR80" s="90" t="e">
        <f t="shared" si="138"/>
        <v>#REF!</v>
      </c>
      <c r="FU80" s="97" t="e">
        <f>#REF!</f>
        <v>#REF!</v>
      </c>
      <c r="FV80" s="92"/>
      <c r="FW80" s="85"/>
      <c r="FX80" s="89" t="e">
        <f t="shared" si="139"/>
        <v>#REF!</v>
      </c>
      <c r="GA80" s="97" t="e">
        <f>#REF!</f>
        <v>#REF!</v>
      </c>
      <c r="GB80" s="91" t="e">
        <f>#REF!</f>
        <v>#REF!</v>
      </c>
      <c r="GC80" s="92"/>
      <c r="GD80" s="85"/>
      <c r="GE80" s="89" t="e">
        <f t="shared" si="140"/>
        <v>#REF!</v>
      </c>
      <c r="GF80" s="84"/>
      <c r="GG80" s="85"/>
      <c r="GH80" s="89" t="e">
        <f t="shared" si="141"/>
        <v>#REF!</v>
      </c>
      <c r="GI80" s="90" t="e">
        <f t="shared" si="142"/>
        <v>#REF!</v>
      </c>
      <c r="GK80" s="20" t="str">
        <f t="shared" si="160"/>
        <v/>
      </c>
      <c r="GL80" s="21"/>
      <c r="GN80" s="826" t="str">
        <f t="shared" ca="1" si="158"/>
        <v/>
      </c>
      <c r="GO80" s="827"/>
    </row>
    <row r="81" spans="1:197" ht="24" outlineLevel="2" x14ac:dyDescent="0.2">
      <c r="A81" s="187">
        <f t="shared" ca="1" si="121"/>
        <v>72</v>
      </c>
      <c r="B81" s="747" t="str">
        <f t="shared" ca="1" si="150"/>
        <v/>
      </c>
      <c r="C81" s="748"/>
      <c r="D81" s="749"/>
      <c r="E81" s="272"/>
      <c r="F81" s="271"/>
      <c r="G81" s="105" t="s">
        <v>827</v>
      </c>
      <c r="H81" s="128" t="s">
        <v>53</v>
      </c>
      <c r="I81" s="105"/>
      <c r="J81" s="121" t="s">
        <v>24</v>
      </c>
      <c r="K81" s="123" t="s">
        <v>797</v>
      </c>
      <c r="L81" s="367"/>
      <c r="M81" s="589">
        <f t="shared" si="145"/>
        <v>0</v>
      </c>
      <c r="N81" s="773" t="str">
        <f t="shared" si="151"/>
        <v>-</v>
      </c>
      <c r="O81" s="774" t="str">
        <f t="shared" si="152"/>
        <v>-</v>
      </c>
      <c r="P81" s="774" t="str">
        <f t="shared" si="153"/>
        <v>-</v>
      </c>
      <c r="Q81" s="774" t="str">
        <f t="shared" si="154"/>
        <v>-</v>
      </c>
      <c r="R81" s="774" t="str">
        <f t="shared" si="155"/>
        <v>-</v>
      </c>
      <c r="S81" s="280" t="str">
        <f t="shared" si="156"/>
        <v>-</v>
      </c>
      <c r="T81" s="290" t="str">
        <f t="shared" si="157"/>
        <v>OK</v>
      </c>
      <c r="U81" s="402"/>
      <c r="W81" s="643"/>
      <c r="X81" s="208"/>
      <c r="Y81" s="449"/>
      <c r="Z81" s="410" t="s">
        <v>830</v>
      </c>
      <c r="AA81" s="423"/>
      <c r="AB81" s="209"/>
      <c r="AC81" s="449"/>
      <c r="AD81" s="410" t="s">
        <v>831</v>
      </c>
      <c r="AE81" s="423"/>
      <c r="AF81" s="209"/>
      <c r="AG81" s="449"/>
      <c r="AH81" s="410" t="s">
        <v>831</v>
      </c>
      <c r="AI81" s="423"/>
      <c r="AJ81" s="591" t="str">
        <f t="shared" si="124"/>
        <v>-</v>
      </c>
      <c r="AK81" s="614"/>
      <c r="AL81" s="593" t="str">
        <f t="shared" si="159"/>
        <v>-</v>
      </c>
      <c r="AM81" s="615" t="str">
        <f t="shared" si="118"/>
        <v>-</v>
      </c>
      <c r="AN81" s="221"/>
      <c r="AO81" s="574" t="str">
        <f t="shared" si="122"/>
        <v>OK</v>
      </c>
      <c r="AQ81" s="263"/>
      <c r="AR81" s="208"/>
      <c r="AS81" s="449"/>
      <c r="AT81" s="410" t="s">
        <v>830</v>
      </c>
      <c r="AU81" s="423"/>
      <c r="AV81" s="209"/>
      <c r="AW81" s="449"/>
      <c r="AX81" s="410" t="s">
        <v>831</v>
      </c>
      <c r="AY81" s="423"/>
      <c r="AZ81" s="209"/>
      <c r="BA81" s="449"/>
      <c r="BB81" s="410" t="s">
        <v>831</v>
      </c>
      <c r="BC81" s="423"/>
      <c r="BD81" s="591" t="str">
        <f t="shared" si="126"/>
        <v>-</v>
      </c>
      <c r="BE81" s="614"/>
      <c r="BF81" s="593" t="str">
        <f t="shared" si="127"/>
        <v>-</v>
      </c>
      <c r="BG81" s="676" t="str">
        <f t="shared" si="119"/>
        <v>-</v>
      </c>
      <c r="BH81" s="221"/>
      <c r="BI81" s="574" t="str">
        <f t="shared" si="123"/>
        <v>OK</v>
      </c>
      <c r="BK81" s="263"/>
      <c r="BL81" s="208"/>
      <c r="BM81" s="449"/>
      <c r="BN81" s="410" t="s">
        <v>830</v>
      </c>
      <c r="BO81" s="423"/>
      <c r="BP81" s="209"/>
      <c r="BQ81" s="449"/>
      <c r="BR81" s="410" t="s">
        <v>831</v>
      </c>
      <c r="BS81" s="423"/>
      <c r="BT81" s="209"/>
      <c r="BU81" s="449"/>
      <c r="BV81" s="410" t="s">
        <v>831</v>
      </c>
      <c r="BW81" s="423"/>
      <c r="BX81" s="591" t="str">
        <f t="shared" si="128"/>
        <v>-</v>
      </c>
      <c r="BY81" s="614"/>
      <c r="BZ81" s="593" t="str">
        <f t="shared" si="144"/>
        <v>-</v>
      </c>
      <c r="CA81" s="594" t="str">
        <f t="shared" si="120"/>
        <v>-</v>
      </c>
      <c r="CB81" s="221"/>
      <c r="CC81" s="574" t="str">
        <f t="shared" si="32"/>
        <v>OK</v>
      </c>
      <c r="CE81" s="443"/>
      <c r="CF81" s="429"/>
      <c r="CH81" s="430"/>
      <c r="CI81" s="431"/>
      <c r="CJ81" s="429"/>
      <c r="CL81" s="430"/>
      <c r="CM81" s="431"/>
      <c r="CN81" s="429"/>
      <c r="CP81" s="430"/>
      <c r="CQ81" s="431"/>
      <c r="CR81" s="600"/>
      <c r="CS81" s="601"/>
      <c r="CT81" s="602"/>
      <c r="CU81" s="610"/>
      <c r="CV81" s="221"/>
      <c r="CW81" s="574" t="str">
        <f t="shared" si="146"/>
        <v>OK</v>
      </c>
      <c r="CY81" s="465"/>
      <c r="CZ81" s="429"/>
      <c r="DA81" s="454"/>
      <c r="DB81" s="430"/>
      <c r="DC81" s="431"/>
      <c r="DD81" s="429"/>
      <c r="DE81" s="454"/>
      <c r="DF81" s="430"/>
      <c r="DG81" s="431"/>
      <c r="DH81" s="429"/>
      <c r="DI81" s="454"/>
      <c r="DJ81" s="430"/>
      <c r="DK81" s="431"/>
      <c r="DL81" s="600"/>
      <c r="DM81" s="701"/>
      <c r="DN81" s="602"/>
      <c r="DO81" s="610"/>
      <c r="DP81" s="221"/>
      <c r="DQ81" s="574" t="str">
        <f t="shared" si="147"/>
        <v>OK</v>
      </c>
      <c r="DS81" s="443"/>
      <c r="DT81" s="429"/>
      <c r="DU81" s="431"/>
      <c r="DW81" s="431"/>
      <c r="DY81" s="431"/>
      <c r="EA81" s="430"/>
      <c r="EB81" s="600"/>
      <c r="EC81" s="602"/>
      <c r="ED81" s="610"/>
      <c r="EE81" s="221"/>
      <c r="EF81" s="574" t="str">
        <f t="shared" si="104"/>
        <v>OK</v>
      </c>
      <c r="EH81" s="82"/>
      <c r="EI81" s="34"/>
      <c r="EJ81" s="11"/>
      <c r="EK81" s="61"/>
      <c r="EN81" s="97" t="str">
        <f t="shared" si="148"/>
        <v>-</v>
      </c>
      <c r="EO81" s="91">
        <f t="shared" si="149"/>
        <v>0</v>
      </c>
      <c r="EP81" s="92"/>
      <c r="EQ81" s="85"/>
      <c r="ER81" s="89" t="str">
        <f t="shared" si="130"/>
        <v>-</v>
      </c>
      <c r="ES81" s="84"/>
      <c r="ET81" s="85"/>
      <c r="EU81" s="89" t="str">
        <f t="shared" si="131"/>
        <v>-</v>
      </c>
      <c r="EV81" s="90" t="str">
        <f t="shared" si="132"/>
        <v>-</v>
      </c>
      <c r="EY81" s="97" t="e">
        <f>#REF!</f>
        <v>#REF!</v>
      </c>
      <c r="EZ81" s="91" t="e">
        <f>#REF!</f>
        <v>#REF!</v>
      </c>
      <c r="FA81" s="92"/>
      <c r="FB81" s="85"/>
      <c r="FC81" s="89" t="e">
        <f t="shared" si="133"/>
        <v>#REF!</v>
      </c>
      <c r="FD81" s="84"/>
      <c r="FE81" s="85"/>
      <c r="FF81" s="89" t="e">
        <f t="shared" si="134"/>
        <v>#REF!</v>
      </c>
      <c r="FG81" s="90" t="e">
        <f t="shared" si="135"/>
        <v>#REF!</v>
      </c>
      <c r="FJ81" s="97" t="e">
        <f>#REF!</f>
        <v>#REF!</v>
      </c>
      <c r="FK81" s="91" t="e">
        <f>#REF!</f>
        <v>#REF!</v>
      </c>
      <c r="FL81" s="92"/>
      <c r="FM81" s="85"/>
      <c r="FN81" s="89" t="e">
        <f t="shared" si="136"/>
        <v>#REF!</v>
      </c>
      <c r="FO81" s="84"/>
      <c r="FP81" s="85"/>
      <c r="FQ81" s="89" t="e">
        <f t="shared" si="137"/>
        <v>#REF!</v>
      </c>
      <c r="FR81" s="90" t="e">
        <f t="shared" si="138"/>
        <v>#REF!</v>
      </c>
      <c r="FU81" s="97" t="e">
        <f>#REF!</f>
        <v>#REF!</v>
      </c>
      <c r="FV81" s="92"/>
      <c r="FW81" s="85"/>
      <c r="FX81" s="89" t="e">
        <f t="shared" si="139"/>
        <v>#REF!</v>
      </c>
      <c r="GA81" s="97" t="e">
        <f>#REF!</f>
        <v>#REF!</v>
      </c>
      <c r="GB81" s="91" t="e">
        <f>#REF!</f>
        <v>#REF!</v>
      </c>
      <c r="GC81" s="92"/>
      <c r="GD81" s="85"/>
      <c r="GE81" s="89" t="e">
        <f t="shared" si="140"/>
        <v>#REF!</v>
      </c>
      <c r="GF81" s="84"/>
      <c r="GG81" s="85"/>
      <c r="GH81" s="89" t="e">
        <f t="shared" si="141"/>
        <v>#REF!</v>
      </c>
      <c r="GI81" s="90" t="e">
        <f t="shared" si="142"/>
        <v>#REF!</v>
      </c>
      <c r="GK81" s="20" t="str">
        <f t="shared" si="160"/>
        <v/>
      </c>
      <c r="GL81" s="21"/>
      <c r="GN81" s="826" t="str">
        <f t="shared" ca="1" si="158"/>
        <v/>
      </c>
      <c r="GO81" s="827"/>
    </row>
    <row r="82" spans="1:197" ht="15.75" outlineLevel="2" x14ac:dyDescent="0.2">
      <c r="A82" s="187">
        <f t="shared" ca="1" si="121"/>
        <v>73</v>
      </c>
      <c r="B82" s="747" t="str">
        <f t="shared" ca="1" si="150"/>
        <v/>
      </c>
      <c r="C82" s="748"/>
      <c r="D82" s="749"/>
      <c r="E82" s="272"/>
      <c r="F82" s="271"/>
      <c r="G82" s="105" t="s">
        <v>828</v>
      </c>
      <c r="H82" s="128" t="s">
        <v>53</v>
      </c>
      <c r="I82" s="105"/>
      <c r="J82" s="121" t="s">
        <v>24</v>
      </c>
      <c r="K82" s="123" t="s">
        <v>799</v>
      </c>
      <c r="L82" s="367"/>
      <c r="M82" s="589">
        <f t="shared" si="145"/>
        <v>0</v>
      </c>
      <c r="N82" s="773" t="str">
        <f t="shared" si="151"/>
        <v>-</v>
      </c>
      <c r="O82" s="774" t="str">
        <f t="shared" si="152"/>
        <v>-</v>
      </c>
      <c r="P82" s="774" t="str">
        <f t="shared" si="153"/>
        <v>-</v>
      </c>
      <c r="Q82" s="774" t="str">
        <f t="shared" si="154"/>
        <v>-</v>
      </c>
      <c r="R82" s="774" t="str">
        <f t="shared" si="155"/>
        <v>-</v>
      </c>
      <c r="S82" s="280" t="str">
        <f t="shared" si="156"/>
        <v>-</v>
      </c>
      <c r="T82" s="290" t="str">
        <f t="shared" si="157"/>
        <v>OK</v>
      </c>
      <c r="U82" s="402"/>
      <c r="W82" s="643"/>
      <c r="X82" s="208"/>
      <c r="Y82" s="449"/>
      <c r="Z82" s="410" t="s">
        <v>833</v>
      </c>
      <c r="AA82" s="423"/>
      <c r="AB82" s="209"/>
      <c r="AC82" s="449"/>
      <c r="AD82" s="410" t="s">
        <v>834</v>
      </c>
      <c r="AE82" s="423"/>
      <c r="AF82" s="209"/>
      <c r="AG82" s="449"/>
      <c r="AH82" s="410" t="s">
        <v>834</v>
      </c>
      <c r="AI82" s="423"/>
      <c r="AJ82" s="591" t="str">
        <f t="shared" si="124"/>
        <v>-</v>
      </c>
      <c r="AK82" s="614"/>
      <c r="AL82" s="593" t="str">
        <f t="shared" si="159"/>
        <v>-</v>
      </c>
      <c r="AM82" s="615" t="str">
        <f t="shared" si="118"/>
        <v>-</v>
      </c>
      <c r="AN82" s="221"/>
      <c r="AO82" s="574" t="str">
        <f t="shared" si="122"/>
        <v>OK</v>
      </c>
      <c r="AQ82" s="263"/>
      <c r="AR82" s="208"/>
      <c r="AS82" s="449"/>
      <c r="AT82" s="410" t="s">
        <v>833</v>
      </c>
      <c r="AU82" s="423"/>
      <c r="AV82" s="209"/>
      <c r="AW82" s="449"/>
      <c r="AX82" s="410" t="s">
        <v>834</v>
      </c>
      <c r="AY82" s="423"/>
      <c r="AZ82" s="209"/>
      <c r="BA82" s="449"/>
      <c r="BB82" s="410" t="s">
        <v>834</v>
      </c>
      <c r="BC82" s="423"/>
      <c r="BD82" s="591" t="str">
        <f t="shared" si="126"/>
        <v>-</v>
      </c>
      <c r="BE82" s="614"/>
      <c r="BF82" s="593" t="str">
        <f t="shared" si="127"/>
        <v>-</v>
      </c>
      <c r="BG82" s="676" t="str">
        <f t="shared" si="119"/>
        <v>-</v>
      </c>
      <c r="BH82" s="221"/>
      <c r="BI82" s="574" t="str">
        <f t="shared" si="123"/>
        <v>OK</v>
      </c>
      <c r="BK82" s="263"/>
      <c r="BL82" s="208"/>
      <c r="BM82" s="449"/>
      <c r="BN82" s="410" t="s">
        <v>833</v>
      </c>
      <c r="BO82" s="423"/>
      <c r="BP82" s="209"/>
      <c r="BQ82" s="449"/>
      <c r="BR82" s="410" t="s">
        <v>834</v>
      </c>
      <c r="BS82" s="423"/>
      <c r="BT82" s="209"/>
      <c r="BU82" s="449"/>
      <c r="BV82" s="410" t="s">
        <v>834</v>
      </c>
      <c r="BW82" s="423"/>
      <c r="BX82" s="591" t="str">
        <f t="shared" si="128"/>
        <v>-</v>
      </c>
      <c r="BY82" s="614"/>
      <c r="BZ82" s="593" t="str">
        <f t="shared" si="144"/>
        <v>-</v>
      </c>
      <c r="CA82" s="594" t="str">
        <f t="shared" si="120"/>
        <v>-</v>
      </c>
      <c r="CB82" s="221"/>
      <c r="CC82" s="574" t="str">
        <f t="shared" si="32"/>
        <v>OK</v>
      </c>
      <c r="CE82" s="443"/>
      <c r="CF82" s="429"/>
      <c r="CH82" s="430"/>
      <c r="CI82" s="431"/>
      <c r="CJ82" s="429"/>
      <c r="CL82" s="430"/>
      <c r="CM82" s="431"/>
      <c r="CN82" s="429"/>
      <c r="CP82" s="430"/>
      <c r="CQ82" s="431"/>
      <c r="CR82" s="600"/>
      <c r="CS82" s="601"/>
      <c r="CT82" s="602"/>
      <c r="CU82" s="610"/>
      <c r="CV82" s="221"/>
      <c r="CW82" s="574" t="str">
        <f t="shared" si="146"/>
        <v>OK</v>
      </c>
      <c r="CY82" s="465"/>
      <c r="CZ82" s="429"/>
      <c r="DA82" s="454"/>
      <c r="DB82" s="430"/>
      <c r="DC82" s="431"/>
      <c r="DD82" s="429"/>
      <c r="DE82" s="454"/>
      <c r="DF82" s="430"/>
      <c r="DG82" s="431"/>
      <c r="DH82" s="429"/>
      <c r="DI82" s="454"/>
      <c r="DJ82" s="430"/>
      <c r="DK82" s="431"/>
      <c r="DL82" s="600"/>
      <c r="DM82" s="701"/>
      <c r="DN82" s="602"/>
      <c r="DO82" s="610"/>
      <c r="DP82" s="221"/>
      <c r="DQ82" s="574" t="str">
        <f t="shared" si="147"/>
        <v>OK</v>
      </c>
      <c r="DS82" s="443"/>
      <c r="DT82" s="429"/>
      <c r="DU82" s="431"/>
      <c r="DW82" s="431"/>
      <c r="DY82" s="431"/>
      <c r="EA82" s="430"/>
      <c r="EB82" s="600"/>
      <c r="EC82" s="602"/>
      <c r="ED82" s="610"/>
      <c r="EE82" s="221"/>
      <c r="EF82" s="574" t="str">
        <f t="shared" si="104"/>
        <v>OK</v>
      </c>
      <c r="EH82" s="82"/>
      <c r="EI82" s="34"/>
      <c r="EJ82" s="11"/>
      <c r="EK82" s="61"/>
      <c r="EN82" s="97" t="str">
        <f t="shared" si="148"/>
        <v>-</v>
      </c>
      <c r="EO82" s="91">
        <f t="shared" si="149"/>
        <v>0</v>
      </c>
      <c r="EP82" s="92"/>
      <c r="EQ82" s="85"/>
      <c r="ER82" s="89" t="str">
        <f t="shared" si="130"/>
        <v>-</v>
      </c>
      <c r="ES82" s="84"/>
      <c r="ET82" s="85"/>
      <c r="EU82" s="89" t="str">
        <f t="shared" si="131"/>
        <v>-</v>
      </c>
      <c r="EV82" s="90" t="str">
        <f t="shared" si="132"/>
        <v>-</v>
      </c>
      <c r="EY82" s="97" t="e">
        <f>#REF!</f>
        <v>#REF!</v>
      </c>
      <c r="EZ82" s="91" t="e">
        <f>#REF!</f>
        <v>#REF!</v>
      </c>
      <c r="FA82" s="92"/>
      <c r="FB82" s="85"/>
      <c r="FC82" s="89" t="e">
        <f t="shared" si="133"/>
        <v>#REF!</v>
      </c>
      <c r="FD82" s="84"/>
      <c r="FE82" s="85"/>
      <c r="FF82" s="89" t="e">
        <f t="shared" si="134"/>
        <v>#REF!</v>
      </c>
      <c r="FG82" s="90" t="e">
        <f t="shared" si="135"/>
        <v>#REF!</v>
      </c>
      <c r="FJ82" s="97" t="e">
        <f>#REF!</f>
        <v>#REF!</v>
      </c>
      <c r="FK82" s="91" t="e">
        <f>#REF!</f>
        <v>#REF!</v>
      </c>
      <c r="FL82" s="92"/>
      <c r="FM82" s="85"/>
      <c r="FN82" s="89" t="e">
        <f t="shared" si="136"/>
        <v>#REF!</v>
      </c>
      <c r="FO82" s="84"/>
      <c r="FP82" s="85"/>
      <c r="FQ82" s="89" t="e">
        <f t="shared" si="137"/>
        <v>#REF!</v>
      </c>
      <c r="FR82" s="90" t="e">
        <f t="shared" si="138"/>
        <v>#REF!</v>
      </c>
      <c r="FU82" s="97" t="e">
        <f>#REF!</f>
        <v>#REF!</v>
      </c>
      <c r="FV82" s="92"/>
      <c r="FW82" s="85"/>
      <c r="FX82" s="89" t="e">
        <f t="shared" si="139"/>
        <v>#REF!</v>
      </c>
      <c r="GA82" s="97" t="e">
        <f>#REF!</f>
        <v>#REF!</v>
      </c>
      <c r="GB82" s="91" t="e">
        <f>#REF!</f>
        <v>#REF!</v>
      </c>
      <c r="GC82" s="92"/>
      <c r="GD82" s="85"/>
      <c r="GE82" s="89" t="e">
        <f t="shared" si="140"/>
        <v>#REF!</v>
      </c>
      <c r="GF82" s="84"/>
      <c r="GG82" s="85"/>
      <c r="GH82" s="89" t="e">
        <f t="shared" si="141"/>
        <v>#REF!</v>
      </c>
      <c r="GI82" s="90" t="e">
        <f t="shared" si="142"/>
        <v>#REF!</v>
      </c>
      <c r="GK82" s="20" t="str">
        <f t="shared" si="160"/>
        <v/>
      </c>
      <c r="GL82" s="21"/>
      <c r="GN82" s="826" t="str">
        <f t="shared" ca="1" si="158"/>
        <v/>
      </c>
      <c r="GO82" s="827"/>
    </row>
    <row r="83" spans="1:197" ht="15.75" outlineLevel="2" x14ac:dyDescent="0.2">
      <c r="A83" s="187">
        <f t="shared" ca="1" si="121"/>
        <v>74</v>
      </c>
      <c r="B83" s="747" t="str">
        <f t="shared" ca="1" si="150"/>
        <v/>
      </c>
      <c r="C83" s="748"/>
      <c r="D83" s="749"/>
      <c r="E83" s="272"/>
      <c r="F83" s="271"/>
      <c r="G83" s="105" t="s">
        <v>829</v>
      </c>
      <c r="H83" s="128" t="s">
        <v>53</v>
      </c>
      <c r="I83" s="105"/>
      <c r="J83" s="121" t="s">
        <v>24</v>
      </c>
      <c r="K83" s="123" t="s">
        <v>815</v>
      </c>
      <c r="L83" s="367"/>
      <c r="M83" s="589">
        <f t="shared" si="145"/>
        <v>0</v>
      </c>
      <c r="N83" s="773" t="str">
        <f t="shared" si="151"/>
        <v>-</v>
      </c>
      <c r="O83" s="774" t="str">
        <f t="shared" si="152"/>
        <v>-</v>
      </c>
      <c r="P83" s="774" t="str">
        <f t="shared" si="153"/>
        <v>-</v>
      </c>
      <c r="Q83" s="774" t="str">
        <f t="shared" si="154"/>
        <v>-</v>
      </c>
      <c r="R83" s="774" t="str">
        <f t="shared" si="155"/>
        <v>-</v>
      </c>
      <c r="S83" s="280" t="str">
        <f t="shared" si="156"/>
        <v>-</v>
      </c>
      <c r="T83" s="290" t="str">
        <f t="shared" si="157"/>
        <v>OK</v>
      </c>
      <c r="U83" s="402"/>
      <c r="W83" s="643"/>
      <c r="X83" s="208"/>
      <c r="Y83" s="449"/>
      <c r="Z83" s="410" t="s">
        <v>836</v>
      </c>
      <c r="AA83" s="423"/>
      <c r="AB83" s="209"/>
      <c r="AC83" s="449"/>
      <c r="AD83" s="410" t="s">
        <v>837</v>
      </c>
      <c r="AE83" s="423"/>
      <c r="AF83" s="209"/>
      <c r="AG83" s="449"/>
      <c r="AH83" s="410" t="s">
        <v>837</v>
      </c>
      <c r="AI83" s="423"/>
      <c r="AJ83" s="591" t="str">
        <f t="shared" si="124"/>
        <v>-</v>
      </c>
      <c r="AK83" s="614"/>
      <c r="AL83" s="593" t="str">
        <f t="shared" si="159"/>
        <v>-</v>
      </c>
      <c r="AM83" s="615" t="str">
        <f t="shared" si="118"/>
        <v>-</v>
      </c>
      <c r="AN83" s="221"/>
      <c r="AO83" s="574" t="str">
        <f t="shared" si="122"/>
        <v>OK</v>
      </c>
      <c r="AQ83" s="263"/>
      <c r="AR83" s="208"/>
      <c r="AS83" s="449"/>
      <c r="AT83" s="410" t="s">
        <v>836</v>
      </c>
      <c r="AU83" s="423"/>
      <c r="AV83" s="209"/>
      <c r="AW83" s="449"/>
      <c r="AX83" s="410" t="s">
        <v>837</v>
      </c>
      <c r="AY83" s="423"/>
      <c r="AZ83" s="209"/>
      <c r="BA83" s="449"/>
      <c r="BB83" s="410" t="s">
        <v>837</v>
      </c>
      <c r="BC83" s="423"/>
      <c r="BD83" s="591" t="str">
        <f t="shared" si="126"/>
        <v>-</v>
      </c>
      <c r="BE83" s="614"/>
      <c r="BF83" s="593" t="str">
        <f t="shared" si="127"/>
        <v>-</v>
      </c>
      <c r="BG83" s="676" t="str">
        <f t="shared" si="119"/>
        <v>-</v>
      </c>
      <c r="BH83" s="221"/>
      <c r="BI83" s="574" t="str">
        <f t="shared" si="123"/>
        <v>OK</v>
      </c>
      <c r="BK83" s="263"/>
      <c r="BL83" s="208"/>
      <c r="BM83" s="449"/>
      <c r="BN83" s="410" t="s">
        <v>836</v>
      </c>
      <c r="BO83" s="423"/>
      <c r="BP83" s="209"/>
      <c r="BQ83" s="449"/>
      <c r="BR83" s="410" t="s">
        <v>837</v>
      </c>
      <c r="BS83" s="423"/>
      <c r="BT83" s="209"/>
      <c r="BU83" s="449"/>
      <c r="BV83" s="410" t="s">
        <v>837</v>
      </c>
      <c r="BW83" s="423"/>
      <c r="BX83" s="591" t="str">
        <f t="shared" si="128"/>
        <v>-</v>
      </c>
      <c r="BY83" s="614"/>
      <c r="BZ83" s="593" t="str">
        <f t="shared" si="144"/>
        <v>-</v>
      </c>
      <c r="CA83" s="594" t="str">
        <f t="shared" si="120"/>
        <v>-</v>
      </c>
      <c r="CB83" s="221"/>
      <c r="CC83" s="574" t="str">
        <f t="shared" si="32"/>
        <v>OK</v>
      </c>
      <c r="CE83" s="443"/>
      <c r="CF83" s="429"/>
      <c r="CH83" s="430"/>
      <c r="CI83" s="431"/>
      <c r="CJ83" s="429"/>
      <c r="CL83" s="430"/>
      <c r="CM83" s="431"/>
      <c r="CN83" s="429"/>
      <c r="CP83" s="430"/>
      <c r="CQ83" s="431"/>
      <c r="CR83" s="600"/>
      <c r="CS83" s="601"/>
      <c r="CT83" s="602"/>
      <c r="CU83" s="610"/>
      <c r="CV83" s="221"/>
      <c r="CW83" s="574" t="str">
        <f t="shared" si="146"/>
        <v>OK</v>
      </c>
      <c r="CY83" s="465"/>
      <c r="CZ83" s="429"/>
      <c r="DA83" s="454"/>
      <c r="DB83" s="430"/>
      <c r="DC83" s="431"/>
      <c r="DD83" s="429"/>
      <c r="DE83" s="454"/>
      <c r="DF83" s="430"/>
      <c r="DG83" s="431"/>
      <c r="DH83" s="429"/>
      <c r="DI83" s="454"/>
      <c r="DJ83" s="430"/>
      <c r="DK83" s="431"/>
      <c r="DL83" s="600"/>
      <c r="DM83" s="701"/>
      <c r="DN83" s="602"/>
      <c r="DO83" s="610"/>
      <c r="DP83" s="221"/>
      <c r="DQ83" s="574" t="str">
        <f t="shared" si="147"/>
        <v>OK</v>
      </c>
      <c r="DS83" s="443"/>
      <c r="DT83" s="429"/>
      <c r="DU83" s="431"/>
      <c r="DW83" s="431"/>
      <c r="DY83" s="431"/>
      <c r="EA83" s="430"/>
      <c r="EB83" s="600"/>
      <c r="EC83" s="602"/>
      <c r="ED83" s="610"/>
      <c r="EE83" s="221"/>
      <c r="EF83" s="574" t="str">
        <f t="shared" si="104"/>
        <v>OK</v>
      </c>
      <c r="EH83" s="82"/>
      <c r="EI83" s="34"/>
      <c r="EJ83" s="11"/>
      <c r="EK83" s="61"/>
      <c r="EN83" s="97" t="str">
        <f t="shared" si="148"/>
        <v>-</v>
      </c>
      <c r="EO83" s="91">
        <f t="shared" si="149"/>
        <v>0</v>
      </c>
      <c r="EP83" s="92"/>
      <c r="EQ83" s="85"/>
      <c r="ER83" s="89" t="str">
        <f t="shared" si="130"/>
        <v>-</v>
      </c>
      <c r="ES83" s="84"/>
      <c r="ET83" s="85"/>
      <c r="EU83" s="89" t="str">
        <f t="shared" si="131"/>
        <v>-</v>
      </c>
      <c r="EV83" s="90" t="str">
        <f t="shared" si="132"/>
        <v>-</v>
      </c>
      <c r="EY83" s="97" t="e">
        <f>#REF!</f>
        <v>#REF!</v>
      </c>
      <c r="EZ83" s="91" t="e">
        <f>#REF!</f>
        <v>#REF!</v>
      </c>
      <c r="FA83" s="92"/>
      <c r="FB83" s="85"/>
      <c r="FC83" s="89" t="e">
        <f t="shared" si="133"/>
        <v>#REF!</v>
      </c>
      <c r="FD83" s="84"/>
      <c r="FE83" s="85"/>
      <c r="FF83" s="89" t="e">
        <f t="shared" si="134"/>
        <v>#REF!</v>
      </c>
      <c r="FG83" s="90" t="e">
        <f t="shared" si="135"/>
        <v>#REF!</v>
      </c>
      <c r="FJ83" s="97" t="e">
        <f>#REF!</f>
        <v>#REF!</v>
      </c>
      <c r="FK83" s="91" t="e">
        <f>#REF!</f>
        <v>#REF!</v>
      </c>
      <c r="FL83" s="92"/>
      <c r="FM83" s="85"/>
      <c r="FN83" s="89" t="e">
        <f t="shared" si="136"/>
        <v>#REF!</v>
      </c>
      <c r="FO83" s="84"/>
      <c r="FP83" s="85"/>
      <c r="FQ83" s="89" t="e">
        <f t="shared" si="137"/>
        <v>#REF!</v>
      </c>
      <c r="FR83" s="90" t="e">
        <f t="shared" si="138"/>
        <v>#REF!</v>
      </c>
      <c r="FU83" s="97" t="e">
        <f>#REF!</f>
        <v>#REF!</v>
      </c>
      <c r="FV83" s="92"/>
      <c r="FW83" s="85"/>
      <c r="FX83" s="89" t="e">
        <f t="shared" si="139"/>
        <v>#REF!</v>
      </c>
      <c r="GA83" s="97" t="e">
        <f>#REF!</f>
        <v>#REF!</v>
      </c>
      <c r="GB83" s="91" t="e">
        <f>#REF!</f>
        <v>#REF!</v>
      </c>
      <c r="GC83" s="92"/>
      <c r="GD83" s="85"/>
      <c r="GE83" s="89" t="e">
        <f t="shared" si="140"/>
        <v>#REF!</v>
      </c>
      <c r="GF83" s="84"/>
      <c r="GG83" s="85"/>
      <c r="GH83" s="89" t="e">
        <f t="shared" si="141"/>
        <v>#REF!</v>
      </c>
      <c r="GI83" s="90" t="e">
        <f t="shared" si="142"/>
        <v>#REF!</v>
      </c>
      <c r="GK83" s="20" t="str">
        <f t="shared" si="160"/>
        <v/>
      </c>
      <c r="GL83" s="21"/>
      <c r="GN83" s="826" t="str">
        <f t="shared" ca="1" si="158"/>
        <v/>
      </c>
      <c r="GO83" s="827"/>
    </row>
    <row r="84" spans="1:197" ht="15.75" outlineLevel="2" x14ac:dyDescent="0.2">
      <c r="A84" s="187">
        <f t="shared" ca="1" si="121"/>
        <v>75</v>
      </c>
      <c r="B84" s="747" t="str">
        <f t="shared" ca="1" si="150"/>
        <v/>
      </c>
      <c r="C84" s="748"/>
      <c r="D84" s="749"/>
      <c r="E84" s="272" t="s">
        <v>395</v>
      </c>
      <c r="F84" s="271"/>
      <c r="G84" s="105"/>
      <c r="H84" s="128" t="s">
        <v>53</v>
      </c>
      <c r="I84" s="105"/>
      <c r="J84" s="121" t="s">
        <v>24</v>
      </c>
      <c r="K84" s="123"/>
      <c r="L84" s="367"/>
      <c r="M84" s="589">
        <f t="shared" si="145"/>
        <v>0</v>
      </c>
      <c r="N84" s="773" t="str">
        <f t="shared" si="151"/>
        <v>-</v>
      </c>
      <c r="O84" s="774" t="str">
        <f t="shared" si="152"/>
        <v>-</v>
      </c>
      <c r="P84" s="774" t="str">
        <f t="shared" si="153"/>
        <v>-</v>
      </c>
      <c r="Q84" s="774" t="str">
        <f t="shared" si="154"/>
        <v>-</v>
      </c>
      <c r="R84" s="774" t="str">
        <f t="shared" si="155"/>
        <v>-</v>
      </c>
      <c r="S84" s="280" t="str">
        <f t="shared" si="156"/>
        <v>-</v>
      </c>
      <c r="T84" s="290" t="str">
        <f t="shared" si="157"/>
        <v>OK</v>
      </c>
      <c r="U84" s="402"/>
      <c r="W84" s="643"/>
      <c r="X84" s="208"/>
      <c r="Y84" s="450"/>
      <c r="Z84" s="410"/>
      <c r="AA84" s="424"/>
      <c r="AB84" s="209"/>
      <c r="AC84" s="450"/>
      <c r="AD84" s="410"/>
      <c r="AE84" s="424"/>
      <c r="AF84" s="209"/>
      <c r="AG84" s="450"/>
      <c r="AH84" s="410"/>
      <c r="AI84" s="424"/>
      <c r="AJ84" s="591" t="str">
        <f t="shared" si="124"/>
        <v>-</v>
      </c>
      <c r="AK84" s="616"/>
      <c r="AL84" s="593" t="str">
        <f>IF(AND(X84="",AB84="",AF84="",Y84="",AC84="",AG84=""),"-",SUM(X84:AG84))</f>
        <v>-</v>
      </c>
      <c r="AM84" s="615" t="str">
        <f t="shared" si="118"/>
        <v>-</v>
      </c>
      <c r="AN84" s="221"/>
      <c r="AO84" s="574" t="str">
        <f t="shared" si="122"/>
        <v>OK</v>
      </c>
      <c r="AQ84" s="263"/>
      <c r="AR84" s="208"/>
      <c r="AS84" s="450"/>
      <c r="AT84" s="410"/>
      <c r="AU84" s="424"/>
      <c r="AV84" s="209"/>
      <c r="AW84" s="450"/>
      <c r="AX84" s="410"/>
      <c r="AY84" s="424"/>
      <c r="AZ84" s="209"/>
      <c r="BA84" s="450"/>
      <c r="BB84" s="410"/>
      <c r="BC84" s="424"/>
      <c r="BD84" s="591" t="str">
        <f t="shared" si="126"/>
        <v>-</v>
      </c>
      <c r="BE84" s="616"/>
      <c r="BF84" s="593" t="str">
        <f>IF(AND(AR84="",AV84="",AZ84="",AS84="",AW84="",BA84=""),"-",SUM(AR84:BA84))</f>
        <v>-</v>
      </c>
      <c r="BG84" s="676" t="str">
        <f t="shared" si="119"/>
        <v>-</v>
      </c>
      <c r="BH84" s="221"/>
      <c r="BI84" s="574" t="str">
        <f t="shared" si="123"/>
        <v>OK</v>
      </c>
      <c r="BK84" s="263"/>
      <c r="BL84" s="208"/>
      <c r="BM84" s="450"/>
      <c r="BN84" s="410"/>
      <c r="BO84" s="424"/>
      <c r="BP84" s="209"/>
      <c r="BQ84" s="450"/>
      <c r="BR84" s="410"/>
      <c r="BS84" s="424"/>
      <c r="BT84" s="209"/>
      <c r="BU84" s="450"/>
      <c r="BV84" s="410"/>
      <c r="BW84" s="424"/>
      <c r="BX84" s="591" t="str">
        <f t="shared" si="128"/>
        <v>-</v>
      </c>
      <c r="BY84" s="616"/>
      <c r="BZ84" s="593" t="str">
        <f>IF(AND(BL84="",BP84="",BT84="",BM84="",BQ84="",BU84=""),"-",SUM(BL84:BU84))</f>
        <v>-</v>
      </c>
      <c r="CA84" s="594" t="str">
        <f t="shared" si="120"/>
        <v>-</v>
      </c>
      <c r="CB84" s="221"/>
      <c r="CC84" s="574" t="str">
        <f t="shared" si="32"/>
        <v>OK</v>
      </c>
      <c r="CE84" s="443"/>
      <c r="CF84" s="429"/>
      <c r="CH84" s="430"/>
      <c r="CI84" s="431"/>
      <c r="CJ84" s="429"/>
      <c r="CL84" s="430"/>
      <c r="CM84" s="431"/>
      <c r="CN84" s="429"/>
      <c r="CP84" s="430"/>
      <c r="CQ84" s="431"/>
      <c r="CR84" s="600"/>
      <c r="CS84" s="601"/>
      <c r="CT84" s="602"/>
      <c r="CU84" s="610"/>
      <c r="CV84" s="221"/>
      <c r="CW84" s="574" t="str">
        <f t="shared" si="146"/>
        <v>OK</v>
      </c>
      <c r="CY84" s="465"/>
      <c r="CZ84" s="429"/>
      <c r="DA84" s="454"/>
      <c r="DB84" s="430"/>
      <c r="DC84" s="431"/>
      <c r="DD84" s="429"/>
      <c r="DE84" s="454"/>
      <c r="DF84" s="430"/>
      <c r="DG84" s="431"/>
      <c r="DH84" s="429"/>
      <c r="DI84" s="454"/>
      <c r="DJ84" s="430"/>
      <c r="DK84" s="431"/>
      <c r="DL84" s="600"/>
      <c r="DM84" s="701"/>
      <c r="DN84" s="602"/>
      <c r="DO84" s="610"/>
      <c r="DP84" s="221"/>
      <c r="DQ84" s="574" t="str">
        <f t="shared" si="147"/>
        <v>OK</v>
      </c>
      <c r="DS84" s="443"/>
      <c r="DT84" s="429"/>
      <c r="DU84" s="431"/>
      <c r="DW84" s="435"/>
      <c r="DY84" s="435"/>
      <c r="EA84" s="430"/>
      <c r="EB84" s="600"/>
      <c r="EC84" s="602"/>
      <c r="ED84" s="610"/>
      <c r="EE84" s="221"/>
      <c r="EF84" s="574" t="str">
        <f t="shared" si="104"/>
        <v>OK</v>
      </c>
      <c r="EH84" s="82"/>
      <c r="EI84" s="34"/>
      <c r="EJ84" s="11"/>
      <c r="EK84" s="61"/>
      <c r="EN84" s="97" t="str">
        <f t="shared" si="148"/>
        <v>-</v>
      </c>
      <c r="EO84" s="91">
        <f t="shared" si="149"/>
        <v>0</v>
      </c>
      <c r="EP84" s="92"/>
      <c r="EQ84" s="85"/>
      <c r="ER84" s="89" t="str">
        <f t="shared" si="130"/>
        <v>-</v>
      </c>
      <c r="ES84" s="84"/>
      <c r="ET84" s="85"/>
      <c r="EU84" s="89" t="str">
        <f t="shared" si="131"/>
        <v>-</v>
      </c>
      <c r="EV84" s="90" t="str">
        <f t="shared" si="132"/>
        <v>-</v>
      </c>
      <c r="EY84" s="97" t="e">
        <f>#REF!</f>
        <v>#REF!</v>
      </c>
      <c r="EZ84" s="91" t="e">
        <f>#REF!</f>
        <v>#REF!</v>
      </c>
      <c r="FA84" s="92"/>
      <c r="FB84" s="85"/>
      <c r="FC84" s="89" t="e">
        <f t="shared" si="133"/>
        <v>#REF!</v>
      </c>
      <c r="FD84" s="84"/>
      <c r="FE84" s="85"/>
      <c r="FF84" s="89" t="e">
        <f t="shared" si="134"/>
        <v>#REF!</v>
      </c>
      <c r="FG84" s="90" t="e">
        <f t="shared" si="135"/>
        <v>#REF!</v>
      </c>
      <c r="FJ84" s="97" t="e">
        <f>#REF!</f>
        <v>#REF!</v>
      </c>
      <c r="FK84" s="91" t="e">
        <f>#REF!</f>
        <v>#REF!</v>
      </c>
      <c r="FL84" s="92"/>
      <c r="FM84" s="85"/>
      <c r="FN84" s="89" t="e">
        <f t="shared" si="136"/>
        <v>#REF!</v>
      </c>
      <c r="FO84" s="84"/>
      <c r="FP84" s="85"/>
      <c r="FQ84" s="89" t="e">
        <f t="shared" si="137"/>
        <v>#REF!</v>
      </c>
      <c r="FR84" s="90" t="e">
        <f t="shared" si="138"/>
        <v>#REF!</v>
      </c>
      <c r="FU84" s="97" t="e">
        <f>#REF!</f>
        <v>#REF!</v>
      </c>
      <c r="FV84" s="92"/>
      <c r="FW84" s="85"/>
      <c r="FX84" s="89" t="e">
        <f t="shared" si="139"/>
        <v>#REF!</v>
      </c>
      <c r="GA84" s="97" t="e">
        <f>#REF!</f>
        <v>#REF!</v>
      </c>
      <c r="GB84" s="91" t="e">
        <f>#REF!</f>
        <v>#REF!</v>
      </c>
      <c r="GC84" s="92"/>
      <c r="GD84" s="85"/>
      <c r="GE84" s="89" t="e">
        <f t="shared" si="140"/>
        <v>#REF!</v>
      </c>
      <c r="GF84" s="84"/>
      <c r="GG84" s="85"/>
      <c r="GH84" s="89" t="e">
        <f t="shared" si="141"/>
        <v>#REF!</v>
      </c>
      <c r="GI84" s="90" t="e">
        <f t="shared" si="142"/>
        <v>#REF!</v>
      </c>
      <c r="GK84" s="20" t="str">
        <f t="shared" si="160"/>
        <v/>
      </c>
      <c r="GL84" s="21"/>
      <c r="GN84" s="826" t="str">
        <f t="shared" ca="1" si="158"/>
        <v/>
      </c>
      <c r="GO84" s="827"/>
    </row>
    <row r="85" spans="1:197" ht="12.75" customHeight="1" outlineLevel="1" thickBot="1" x14ac:dyDescent="0.25">
      <c r="A85" s="187">
        <f ca="1">OFFSET(A85,-1,0,1,1)+1</f>
        <v>76</v>
      </c>
      <c r="B85" s="757" t="str">
        <f t="shared" ca="1" si="150"/>
        <v/>
      </c>
      <c r="C85" s="758"/>
      <c r="D85" s="759"/>
      <c r="E85" s="357"/>
      <c r="F85" s="358"/>
      <c r="G85" s="359"/>
      <c r="H85" s="864"/>
      <c r="I85" s="230"/>
      <c r="J85" s="359"/>
      <c r="K85" s="359"/>
      <c r="L85" s="359"/>
      <c r="M85" s="378">
        <f t="shared" si="145"/>
        <v>0</v>
      </c>
      <c r="N85" s="775"/>
      <c r="O85" s="776"/>
      <c r="P85" s="776"/>
      <c r="Q85" s="776"/>
      <c r="R85" s="776"/>
      <c r="S85" s="282"/>
      <c r="T85" s="281"/>
      <c r="U85" s="404"/>
      <c r="W85" s="660"/>
      <c r="X85" s="661"/>
      <c r="Y85" s="661"/>
      <c r="Z85" s="661"/>
      <c r="AA85" s="661"/>
      <c r="AB85" s="661"/>
      <c r="AC85" s="661"/>
      <c r="AD85" s="661"/>
      <c r="AE85" s="661"/>
      <c r="AF85" s="661"/>
      <c r="AG85" s="661"/>
      <c r="AH85" s="661"/>
      <c r="AI85" s="662"/>
      <c r="AJ85" s="981"/>
      <c r="AK85" s="977"/>
      <c r="AL85" s="977"/>
      <c r="AM85" s="503"/>
      <c r="AN85" s="236"/>
      <c r="AO85" s="574"/>
      <c r="AQ85" s="660"/>
      <c r="AR85" s="661"/>
      <c r="AS85" s="661"/>
      <c r="AT85" s="661"/>
      <c r="AU85" s="661"/>
      <c r="AV85" s="661"/>
      <c r="AW85" s="661"/>
      <c r="AX85" s="661"/>
      <c r="AY85" s="661"/>
      <c r="AZ85" s="661"/>
      <c r="BA85" s="661"/>
      <c r="BB85" s="661"/>
      <c r="BC85" s="662"/>
      <c r="BD85" s="981"/>
      <c r="BE85" s="977"/>
      <c r="BF85" s="977" t="e">
        <f>CD_TOTAL_12_80_ENG+CD_TOTAL_12_80_DESIGNER</f>
        <v>#REF!</v>
      </c>
      <c r="BG85" s="503"/>
      <c r="BH85" s="236"/>
      <c r="BI85" s="574"/>
      <c r="BK85" s="660"/>
      <c r="BL85" s="661"/>
      <c r="BM85" s="661"/>
      <c r="BN85" s="661"/>
      <c r="BO85" s="661"/>
      <c r="BP85" s="661"/>
      <c r="BQ85" s="661"/>
      <c r="BR85" s="661"/>
      <c r="BS85" s="661"/>
      <c r="BT85" s="661"/>
      <c r="BU85" s="661"/>
      <c r="BV85" s="661"/>
      <c r="BW85" s="662"/>
      <c r="BX85" s="981"/>
      <c r="BY85" s="977"/>
      <c r="BZ85" s="977"/>
      <c r="CA85" s="503"/>
      <c r="CB85" s="236"/>
      <c r="CC85" s="574"/>
      <c r="CE85" s="660"/>
      <c r="CF85" s="661"/>
      <c r="CG85" s="661"/>
      <c r="CH85" s="661"/>
      <c r="CI85" s="661"/>
      <c r="CJ85" s="661"/>
      <c r="CK85" s="661"/>
      <c r="CL85" s="661"/>
      <c r="CM85" s="661"/>
      <c r="CN85" s="661"/>
      <c r="CO85" s="661"/>
      <c r="CP85" s="661"/>
      <c r="CQ85" s="662"/>
      <c r="CR85" s="981"/>
      <c r="CS85" s="977"/>
      <c r="CT85" s="977"/>
      <c r="CU85" s="503"/>
      <c r="CV85" s="236"/>
      <c r="CW85" s="574" t="str">
        <f t="shared" si="146"/>
        <v>OK</v>
      </c>
      <c r="CY85" s="660"/>
      <c r="CZ85" s="661"/>
      <c r="DA85" s="661"/>
      <c r="DB85" s="661"/>
      <c r="DC85" s="661"/>
      <c r="DD85" s="661"/>
      <c r="DE85" s="661"/>
      <c r="DF85" s="661"/>
      <c r="DG85" s="661"/>
      <c r="DH85" s="661"/>
      <c r="DI85" s="661"/>
      <c r="DJ85" s="661"/>
      <c r="DK85" s="662"/>
      <c r="DL85" s="981"/>
      <c r="DM85" s="977"/>
      <c r="DN85" s="977"/>
      <c r="DO85" s="503"/>
      <c r="DP85" s="236"/>
      <c r="DQ85" s="574" t="str">
        <f t="shared" si="147"/>
        <v>OK</v>
      </c>
      <c r="DS85" s="660"/>
      <c r="DT85" s="661"/>
      <c r="DU85" s="661"/>
      <c r="DV85" s="661"/>
      <c r="DW85" s="661"/>
      <c r="DX85" s="661"/>
      <c r="DY85" s="661"/>
      <c r="DZ85" s="661"/>
      <c r="EA85" s="661"/>
      <c r="EB85" s="965"/>
      <c r="EC85" s="966"/>
      <c r="ED85" s="503"/>
      <c r="EE85" s="236"/>
      <c r="EF85" s="574" t="str">
        <f t="shared" si="104"/>
        <v>-</v>
      </c>
      <c r="EH85" s="127"/>
      <c r="EI85" s="106"/>
      <c r="EJ85" s="11"/>
      <c r="EK85" s="125"/>
      <c r="EN85" s="97"/>
      <c r="EO85" s="126"/>
      <c r="EP85" s="106"/>
      <c r="EQ85" s="106"/>
      <c r="ER85" s="93"/>
      <c r="ES85" s="128"/>
      <c r="ET85" s="106"/>
      <c r="EU85" s="93"/>
      <c r="EV85" s="129"/>
      <c r="EY85" s="97"/>
      <c r="EZ85" s="126"/>
      <c r="FA85" s="106"/>
      <c r="FB85" s="106"/>
      <c r="FC85" s="93"/>
      <c r="FD85" s="128"/>
      <c r="FE85" s="106"/>
      <c r="FF85" s="93"/>
      <c r="FG85" s="129"/>
      <c r="FJ85" s="97"/>
      <c r="FK85" s="126"/>
      <c r="FL85" s="106"/>
      <c r="FM85" s="106"/>
      <c r="FN85" s="93"/>
      <c r="FO85" s="128"/>
      <c r="FP85" s="106"/>
      <c r="FQ85" s="93"/>
      <c r="FR85" s="129"/>
      <c r="FU85" s="97"/>
      <c r="FV85" s="106"/>
      <c r="FW85" s="106"/>
      <c r="FX85" s="93"/>
      <c r="GA85" s="97"/>
      <c r="GB85" s="126"/>
      <c r="GC85" s="106"/>
      <c r="GD85" s="106"/>
      <c r="GE85" s="93"/>
      <c r="GF85" s="128"/>
      <c r="GG85" s="106"/>
      <c r="GH85" s="93"/>
      <c r="GI85" s="129"/>
      <c r="GK85" s="131"/>
      <c r="GL85" s="132"/>
      <c r="GN85" s="826" t="str">
        <f t="shared" ca="1" si="158"/>
        <v/>
      </c>
      <c r="GO85" s="827"/>
    </row>
    <row r="86" spans="1:197" s="170" customFormat="1" ht="32.25" customHeight="1" thickBot="1" x14ac:dyDescent="0.25">
      <c r="A86" s="187">
        <f t="shared" ref="A86:A137" ca="1" si="161">OFFSET(A86,-1,0,1,1)+1</f>
        <v>77</v>
      </c>
      <c r="B86" s="742" t="str">
        <f t="shared" ref="B86:B125" ca="1" si="162">IF(MAX(GN86:GO86)=0,"",MAX(GN86:GO86))</f>
        <v/>
      </c>
      <c r="C86" s="461"/>
      <c r="D86" s="743"/>
      <c r="E86" s="557" t="s">
        <v>3</v>
      </c>
      <c r="F86" s="555" t="s">
        <v>4</v>
      </c>
      <c r="G86" s="224"/>
      <c r="H86" s="868" t="s">
        <v>3</v>
      </c>
      <c r="I86" s="225"/>
      <c r="J86" s="556" t="s">
        <v>355</v>
      </c>
      <c r="K86" s="223" t="s">
        <v>3</v>
      </c>
      <c r="L86" s="368" t="s">
        <v>50</v>
      </c>
      <c r="M86" s="552">
        <f t="shared" ref="M86:M124" si="163">IF(SUM(W86,AQ86,BK86,CE86,CY86,DS86)=0,0,1)</f>
        <v>1</v>
      </c>
      <c r="N86" s="734" t="str">
        <f t="shared" ref="N86:N125" si="164">IF(OR(W86="",W86="-"),"-",IF(W86=1,1,"POK"))</f>
        <v>-</v>
      </c>
      <c r="O86" s="735" t="str">
        <f t="shared" ref="O86:O125" si="165">IF(OR(AQ86="",AQ86="-"),"-",IF(AQ86=1,1,"POK"))</f>
        <v>-</v>
      </c>
      <c r="P86" s="735">
        <f t="shared" ref="P86:P125" si="166">IF(OR(BK86="",BK86="-"),"-",IF(BK86=1,1,"POK"))</f>
        <v>1</v>
      </c>
      <c r="Q86" s="735">
        <f t="shared" ref="Q86:Q125" si="167">IF(OR(CE86="",CE86="-"),"-",IF(CE86=1,1,"POK"))</f>
        <v>1</v>
      </c>
      <c r="R86" s="735">
        <f t="shared" ref="R86:R125" si="168">IF(OR(CY86="",CY86="-"),"-",IF(CY86=1,1,"POK"))</f>
        <v>1</v>
      </c>
      <c r="S86" s="299">
        <f t="shared" ref="S86:S125" si="169">IF(OR(DS86="",DS86="-"),"-",IF(DS86=1,1,"POK"))</f>
        <v>1</v>
      </c>
      <c r="T86" s="289" t="str">
        <f t="shared" ref="T86:T125" si="170">IF(AND(M86="",OR(N86=1,O86=1,P86=1,Q86=1,R86=1,S86=1)),"Value is missing Cln 13","OK")</f>
        <v>OK</v>
      </c>
      <c r="U86" s="373"/>
      <c r="V86" s="156"/>
      <c r="W86" s="379"/>
      <c r="X86" s="328"/>
      <c r="Y86" s="329"/>
      <c r="Z86" s="329"/>
      <c r="AA86" s="329"/>
      <c r="AB86" s="329"/>
      <c r="AC86" s="329"/>
      <c r="AD86" s="329"/>
      <c r="AE86" s="329"/>
      <c r="AF86" s="329"/>
      <c r="AG86" s="329"/>
      <c r="AH86" s="329"/>
      <c r="AI86" s="330"/>
      <c r="AJ86" s="321">
        <f>+CD_TOTAL_04_10_ENG+CD_TOTAL_04_20_ENG+CD_TOTAL_04_30_ENG</f>
        <v>0</v>
      </c>
      <c r="AK86" s="322">
        <f>+CD_TOTAL_04_10_DESIGNER+CD_TOTAL_04_20_DESIGNER+CD_TOTAL_04_30_DESIGNER</f>
        <v>0</v>
      </c>
      <c r="AL86" s="323">
        <f>CD_TOTAL_04_00_ENG+CD_TOTAL_04_00_DESIGNER</f>
        <v>0</v>
      </c>
      <c r="AM86" s="462" t="str">
        <f t="shared" ref="AM86:AM102" si="171">IF(OR(AL86=0,AL86="-"),"-",AL86/CD_TOTAL_HOURS)</f>
        <v>-</v>
      </c>
      <c r="AN86" s="226"/>
      <c r="AO86" s="376" t="str">
        <f t="shared" ref="AO86:AO138" si="172">IF(AND(Type_1="Doc",OR(Y86&lt;&gt;"",AC86&lt;&gt;"",AG86&lt;&gt;"")),"Remove Value Cln 25, 29, 33",IF(AND(Type_1="Doc",OR(AA86&lt;&gt;"",AE86&lt;&gt;"",AI86&lt;&gt;"")),"Remove Value Cln 27, 31, 35",IF(OR(AND(X86&lt;&gt;"",Z86=""),AND(AB86&lt;&gt;"",AD86=""),AND(AF86&lt;&gt;"",AH86="")),"Missing Eng Function",IF(OR(AND(Y86&lt;&gt;"",AA86=""),AND(AC86&lt;&gt;"",AE86=""),AND(AG86&lt;&gt;"",AI86="")),"Missing Design Function","OK"))))</f>
        <v>OK</v>
      </c>
      <c r="AP86" s="156"/>
      <c r="AQ86" s="379"/>
      <c r="AR86" s="328"/>
      <c r="AS86" s="329"/>
      <c r="AT86" s="329"/>
      <c r="AU86" s="329"/>
      <c r="AV86" s="329"/>
      <c r="AW86" s="329"/>
      <c r="AX86" s="329"/>
      <c r="AY86" s="329"/>
      <c r="AZ86" s="329"/>
      <c r="BA86" s="329"/>
      <c r="BB86" s="329"/>
      <c r="BC86" s="330"/>
      <c r="BD86" s="321">
        <f>+BD_TOTAL_04_10_ENG+BD_TOTAL_04_20_ENG+BD_TOTAL_04_30_ENG</f>
        <v>0</v>
      </c>
      <c r="BE86" s="322">
        <f>+BD_TOTAL_04_10_DESIGNER+BD_TOTAL_04_20_DESIGNER+BD_TOTAL_04_30_DESIGNER</f>
        <v>0</v>
      </c>
      <c r="BF86" s="323">
        <f>BD_TOTAL_04_00_ENG+BD_TOTAL_04_00_DESIGNER</f>
        <v>0</v>
      </c>
      <c r="BG86" s="462" t="str">
        <f t="shared" ref="BG86:BG88" si="173">IF(OR(BF86=0,BF86="-"),"-",BF86/BD_TOTAL_HOURS)</f>
        <v>-</v>
      </c>
      <c r="BH86" s="684"/>
      <c r="BI86" s="376" t="str">
        <f t="shared" ref="BI86:BI138" si="174">IF(AND(Type_1="Doc",OR(AS86&lt;&gt;"",AW86&lt;&gt;"",BA86&lt;&gt;"")),"Remove Value Cln 25, 29, 33",IF(AND(Type_1="Doc",OR(AU86&lt;&gt;"",AY86&lt;&gt;"",BC86&lt;&gt;"")),"Remove Value Cln 47, 51, 55",IF(OR(AND(AR86&lt;&gt;"",AT86=""),AND(AV86&lt;&gt;"",AX86=""),AND(AZ86&lt;&gt;"",BB86="")),"Missing Eng Function",IF(OR(AND(AS86&lt;&gt;"",AU86=""),AND(AW86&lt;&gt;"",AY86=""),AND(BA86&lt;&gt;"",BC86="")),"Missing Design Function","OK"))))</f>
        <v>OK</v>
      </c>
      <c r="BJ86" s="156"/>
      <c r="BK86" s="379">
        <v>1</v>
      </c>
      <c r="BL86" s="328"/>
      <c r="BM86" s="329"/>
      <c r="BN86" s="329"/>
      <c r="BO86" s="329"/>
      <c r="BP86" s="329"/>
      <c r="BQ86" s="329"/>
      <c r="BR86" s="329"/>
      <c r="BS86" s="329"/>
      <c r="BT86" s="329"/>
      <c r="BU86" s="329"/>
      <c r="BV86" s="329"/>
      <c r="BW86" s="330"/>
      <c r="BX86" s="321">
        <f>+DD_TOTAL_04_10_ENG+DD_TOTAL_04_20_ENG+DD_TOTAL_04_30_ENG</f>
        <v>317</v>
      </c>
      <c r="BY86" s="322">
        <f>+DD_TOTAL_04_10_DESIGNER+DD_TOTAL_04_20_DESIGNER+DD_TOTAL_04_30_DESIGNER</f>
        <v>2</v>
      </c>
      <c r="BZ86" s="323">
        <f>DD_TOTAL_04_00_ENG+DD_TOTAL_04_00_DESIGNER</f>
        <v>319</v>
      </c>
      <c r="CA86" s="462">
        <f t="shared" ref="CA86:CA87" si="175">IF(OR(BZ86=0,BZ86="-"),"-",BZ86/DD_TOTAL_HOURS)</f>
        <v>0.81377551020408168</v>
      </c>
      <c r="CB86" s="226"/>
      <c r="CC86" s="376" t="str">
        <f t="shared" ref="CC86:CC107" si="176">IF(AND(Type_1="Doc",OR(BM86&lt;&gt;"",BQ86&lt;&gt;"",BU86&lt;&gt;"")),"Remove Value Cln 65, 69, 73",IF(AND(Type_1="Doc",OR(BO86&lt;&gt;"",BS86&lt;&gt;"",BW86&lt;&gt;"")),"Remove Value Cln 67, 71, 75",IF(OR(AND(BL86&lt;&gt;"",BN86=""),AND(BP86&lt;&gt;"",BR86=""),AND(BT86&lt;&gt;"",BV86="")),"Missing Eng Function",IF(OR(AND(BM86&lt;&gt;"",BO86=""),AND(BQ86&lt;&gt;"",BS86=""),AND(BU86&lt;&gt;"",BW86="")),"Missing Design Function","OK"))))</f>
        <v>OK</v>
      </c>
      <c r="CD86" s="156"/>
      <c r="CE86" s="379">
        <v>1</v>
      </c>
      <c r="CF86" s="328"/>
      <c r="CG86" s="329"/>
      <c r="CH86" s="329"/>
      <c r="CI86" s="329"/>
      <c r="CJ86" s="329"/>
      <c r="CK86" s="329"/>
      <c r="CL86" s="329"/>
      <c r="CM86" s="329"/>
      <c r="CN86" s="329"/>
      <c r="CO86" s="329"/>
      <c r="CP86" s="329"/>
      <c r="CQ86" s="330"/>
      <c r="CR86" s="321">
        <f>PRO_TOTAL_04_10_ENG+PRO_TOTAL_04_20_ENG+PRO_TOTAL_04_30_ENG</f>
        <v>113</v>
      </c>
      <c r="CS86" s="322"/>
      <c r="CT86" s="323">
        <f>PRO_04_00_ENG</f>
        <v>113</v>
      </c>
      <c r="CU86" s="462">
        <f>IF(OR(CT86=0,CT86="-"),"-",CT86/PRO_TOTAL_HOURS)</f>
        <v>1</v>
      </c>
      <c r="CV86" s="226"/>
      <c r="CW86" s="376" t="str">
        <f t="shared" ref="CW86:CW124" si="177">IF(AND(Type_1="Doc",OR(CG86&lt;&gt;"",CK86&lt;&gt;"",CO86&lt;&gt;"")),"Remove Value Cln 85, 89, 93",IF(AND(Type_1="Doc",OR(CI86&lt;&gt;"",CM86&lt;&gt;"",CQ86&lt;&gt;"")),"Remove Value Cln 87, 91, 95",IF(OR(AND(CF86&lt;&gt;"",CH86=""),AND(CJ86&lt;&gt;"",CL86=""),AND(CN86&lt;&gt;"",CP86="")),"Missing Eng Function",IF(OR(AND(CG86&lt;&gt;"",CI86=""),AND(CK86&lt;&gt;"",CM86=""),AND(CO86&lt;&gt;"",CQ86="")),"Missing Design Function","OK"))))</f>
        <v>OK</v>
      </c>
      <c r="CX86" s="156"/>
      <c r="CY86" s="379">
        <v>1</v>
      </c>
      <c r="CZ86" s="328"/>
      <c r="DA86" s="329"/>
      <c r="DB86" s="329"/>
      <c r="DC86" s="329"/>
      <c r="DD86" s="329"/>
      <c r="DE86" s="329"/>
      <c r="DF86" s="329"/>
      <c r="DG86" s="329"/>
      <c r="DH86" s="329"/>
      <c r="DI86" s="329"/>
      <c r="DJ86" s="329"/>
      <c r="DK86" s="330"/>
      <c r="DL86" s="321">
        <f>+CONSTR_TOTAL_04_10_ENG+CONSTR_TOTAL_04_20_ENG+CONSTR_TOTAL_04_30_ENG</f>
        <v>427</v>
      </c>
      <c r="DM86" s="322">
        <f>+CONSTR_TOTAL_04_10_DESIGNER+CONSTR_TOTAL_04_20_DESIGNER+CONSTR_TOTAL_04_30_DESIGNER</f>
        <v>0</v>
      </c>
      <c r="DN86" s="323">
        <f>CONSTR_TOTAL_04_00_ENG+CONSTR_TOTAL_04_00_DESIGNER</f>
        <v>427</v>
      </c>
      <c r="DO86" s="462">
        <f>IF(OR(DN86=0,DN86="-"),"-",DN86/CONSTR_TOTAL_HOURS)</f>
        <v>1</v>
      </c>
      <c r="DP86" s="226"/>
      <c r="DQ86" s="376" t="str">
        <f t="shared" ref="DQ86:DQ124" si="178">IF(AND(Type_1="Doc",OR(DA86&lt;&gt;"",DE86&lt;&gt;"",DI86&lt;&gt;"")),"Remove Value Cln 105, 109, 113",IF(AND(Type_1="Doc",OR(DC86&lt;&gt;"",DG86&lt;&gt;"",DK86&lt;&gt;"")),"Remove Value Cln 107, 111, 115",IF(OR(AND(CZ86&lt;&gt;"",DB86=""),AND(DD86&lt;&gt;"",DF86=""),AND(DH86&lt;&gt;"",DJ86="")),"Missing Eng Function",IF(OR(AND(DA86&lt;&gt;"",DC86=""),AND(DE86&lt;&gt;"",DG86=""),AND(DI86&lt;&gt;"",DK86="")),"Missing Design Function","OK"))))</f>
        <v>OK</v>
      </c>
      <c r="DR86" s="156"/>
      <c r="DS86" s="379">
        <v>1</v>
      </c>
      <c r="DT86" s="328"/>
      <c r="DU86" s="329"/>
      <c r="DV86" s="329"/>
      <c r="DW86" s="329"/>
      <c r="DX86" s="329"/>
      <c r="DY86" s="329"/>
      <c r="DZ86" s="329"/>
      <c r="EA86" s="329"/>
      <c r="EB86" s="543">
        <f>+QUALIF_TOTAL_04_10_ENG+QUALIF_TOTAL_04_20_ENG+QUALIF_TOTAL_04_30_ENG</f>
        <v>842</v>
      </c>
      <c r="EC86" s="323">
        <f>QUALIF_TOTAL_04_00_ENG</f>
        <v>842</v>
      </c>
      <c r="ED86" s="324">
        <f>IF(OR(EC86=0,EC86="-"),"-",EC86/QUALIF_TOTAL_HOURS)</f>
        <v>1</v>
      </c>
      <c r="EE86" s="226"/>
      <c r="EF86" s="376" t="str">
        <f t="shared" ref="EF86:EF111" si="179">IF(AND(Type_1&lt;&gt;"Doc",Type_1&lt;&gt;"Dwg"),"-",IF(Type_1="Dwg","-",IF(Type_1="Doc",IF(OR(AND(DT86&lt;&gt;"",DU86=""),AND(DV86&lt;&gt;"",DW86=""),AND(DX86&lt;&gt;"",DY86="")),"Missing Eng Function",IF(OR(AND(DT86="",DU86&lt;&gt;""),AND(DV86="",DW86&lt;&gt;""),AND(DX86="",DY86&lt;&gt;"")),"Missing Eng Hours","OK")))))</f>
        <v>-</v>
      </c>
      <c r="EG86" s="156"/>
      <c r="EH86" s="178" t="s">
        <v>5</v>
      </c>
      <c r="EI86" s="175"/>
      <c r="EJ86" s="159"/>
      <c r="EK86" s="157"/>
      <c r="EL86" s="156"/>
      <c r="EM86" s="156"/>
      <c r="EN86" s="161">
        <f t="shared" ref="EN86:EN142" si="180">AJ86</f>
        <v>0</v>
      </c>
      <c r="EO86" s="162">
        <f t="shared" ref="EO86:EO142" si="181">AK86</f>
        <v>0</v>
      </c>
      <c r="EP86" s="163"/>
      <c r="EQ86" s="176"/>
      <c r="ER86" s="165" t="str">
        <f t="shared" ref="ER86:ER111" si="182">IF(OR(EN86="-",EQ86=""),"-",EQ86*EN86)</f>
        <v>-</v>
      </c>
      <c r="ES86" s="166"/>
      <c r="ET86" s="176"/>
      <c r="EU86" s="165" t="str">
        <f t="shared" ref="EU86:EU111" si="183">IF(OR(EO86="-",ET86=""),"-",ET86*EO86)</f>
        <v>-</v>
      </c>
      <c r="EV86" s="167" t="str">
        <f t="shared" ref="EV86:EV111" si="184">IF(AND(ER86="-",EU86="-"),"-",IF(ER86="-",EU86,IF(EU86="-",ER86,ER86+EU86)))</f>
        <v>-</v>
      </c>
      <c r="EW86" s="156"/>
      <c r="EX86" s="156"/>
      <c r="EY86" s="161" t="e">
        <f>#REF!</f>
        <v>#REF!</v>
      </c>
      <c r="EZ86" s="162" t="e">
        <f>#REF!</f>
        <v>#REF!</v>
      </c>
      <c r="FA86" s="163"/>
      <c r="FB86" s="176"/>
      <c r="FC86" s="165" t="e">
        <f t="shared" ref="FC86:FC160" si="185">IF(OR(EY86="-",FB86=""),"-",FB86*EY86)</f>
        <v>#REF!</v>
      </c>
      <c r="FD86" s="166"/>
      <c r="FE86" s="176"/>
      <c r="FF86" s="165" t="e">
        <f t="shared" ref="FF86:FF160" si="186">IF(OR(EZ86="-",FE86=""),"-",FE86*EZ86)</f>
        <v>#REF!</v>
      </c>
      <c r="FG86" s="167" t="e">
        <f t="shared" ref="FG86:FG160" si="187">IF(AND(FC86="-",FF86="-"),"-",IF(FC86="-",FF86,IF(FF86="-",FC86,FC86+FF86)))</f>
        <v>#REF!</v>
      </c>
      <c r="FH86" s="156"/>
      <c r="FI86" s="156"/>
      <c r="FJ86" s="161" t="e">
        <f>#REF!</f>
        <v>#REF!</v>
      </c>
      <c r="FK86" s="162" t="e">
        <f>#REF!</f>
        <v>#REF!</v>
      </c>
      <c r="FL86" s="163"/>
      <c r="FM86" s="176"/>
      <c r="FN86" s="165" t="e">
        <f t="shared" ref="FN86:FN111" si="188">IF(OR(FJ86="-",FM86=""),"-",FM86*FJ86)</f>
        <v>#REF!</v>
      </c>
      <c r="FO86" s="166"/>
      <c r="FP86" s="176"/>
      <c r="FQ86" s="165" t="e">
        <f t="shared" ref="FQ86:FQ111" si="189">IF(OR(FK86="-",FP86=""),"-",FP86*FK86)</f>
        <v>#REF!</v>
      </c>
      <c r="FR86" s="167" t="e">
        <f t="shared" ref="FR86:FR111" si="190">IF(AND(FN86="-",FQ86="-"),"-",IF(FN86="-",FQ86,IF(FQ86="-",FN86,FN86+FQ86)))</f>
        <v>#REF!</v>
      </c>
      <c r="FS86" s="156"/>
      <c r="FT86" s="156"/>
      <c r="FU86" s="161" t="e">
        <f>#REF!</f>
        <v>#REF!</v>
      </c>
      <c r="FV86" s="163"/>
      <c r="FW86" s="176"/>
      <c r="FX86" s="165" t="e">
        <f t="shared" ref="FX86:FX111" si="191">IF(OR(FU86="-",FW86=""),"-",FW86*FU86)</f>
        <v>#REF!</v>
      </c>
      <c r="FY86" s="156"/>
      <c r="FZ86" s="156"/>
      <c r="GA86" s="161" t="e">
        <f>#REF!</f>
        <v>#REF!</v>
      </c>
      <c r="GB86" s="162" t="e">
        <f>#REF!</f>
        <v>#REF!</v>
      </c>
      <c r="GC86" s="163"/>
      <c r="GD86" s="176"/>
      <c r="GE86" s="165" t="e">
        <f t="shared" ref="GE86:GE111" si="192">IF(OR(GA86="-",GD86=""),"-",GD86*GA86)</f>
        <v>#REF!</v>
      </c>
      <c r="GF86" s="166"/>
      <c r="GG86" s="176"/>
      <c r="GH86" s="165" t="e">
        <f t="shared" ref="GH86:GH111" si="193">IF(OR(GB86="-",GG86=""),"-",GG86*GB86)</f>
        <v>#REF!</v>
      </c>
      <c r="GI86" s="167" t="e">
        <f t="shared" ref="GI86:GI111" si="194">IF(AND(GE86="-",GH86="-"),"-",IF(GE86="-",GH86,IF(GH86="-",GE86,GE86+GH86)))</f>
        <v>#REF!</v>
      </c>
      <c r="GJ86" s="156"/>
      <c r="GK86" s="168" t="str">
        <f t="shared" ref="GK86:GK142" si="195">IF(C86+D86=0,"",C86+D86)</f>
        <v/>
      </c>
      <c r="GL86" s="169"/>
      <c r="GN86" s="826" t="str">
        <f t="shared" ref="GN86:GN125" ca="1" si="196">IF($A86="-","-",IF($C86+$D86=0,"",$C86+$D86))</f>
        <v/>
      </c>
      <c r="GO86" s="827"/>
    </row>
    <row r="87" spans="1:197" s="155" customFormat="1" ht="28.5" customHeight="1" outlineLevel="1" x14ac:dyDescent="0.2">
      <c r="A87" s="187">
        <f t="shared" ca="1" si="161"/>
        <v>78</v>
      </c>
      <c r="B87" s="760" t="str">
        <f t="shared" ca="1" si="162"/>
        <v/>
      </c>
      <c r="C87" s="761"/>
      <c r="D87" s="762"/>
      <c r="E87" s="237" t="s">
        <v>52</v>
      </c>
      <c r="F87" s="238" t="s">
        <v>94</v>
      </c>
      <c r="G87" s="239"/>
      <c r="H87" s="878" t="s">
        <v>3</v>
      </c>
      <c r="I87" s="240"/>
      <c r="J87" s="241" t="s">
        <v>166</v>
      </c>
      <c r="K87" s="250" t="s">
        <v>3</v>
      </c>
      <c r="L87" s="241" t="s">
        <v>50</v>
      </c>
      <c r="M87" s="517">
        <f t="shared" si="163"/>
        <v>1</v>
      </c>
      <c r="N87" s="779" t="str">
        <f t="shared" si="164"/>
        <v>-</v>
      </c>
      <c r="O87" s="786" t="str">
        <f t="shared" si="165"/>
        <v>-</v>
      </c>
      <c r="P87" s="786">
        <f t="shared" si="166"/>
        <v>1</v>
      </c>
      <c r="Q87" s="786">
        <f t="shared" si="167"/>
        <v>1</v>
      </c>
      <c r="R87" s="786">
        <f t="shared" si="168"/>
        <v>1</v>
      </c>
      <c r="S87" s="787">
        <f t="shared" si="169"/>
        <v>1</v>
      </c>
      <c r="T87" s="292" t="str">
        <f t="shared" si="170"/>
        <v>OK</v>
      </c>
      <c r="U87" s="380"/>
      <c r="V87" s="144"/>
      <c r="W87" s="380" t="s">
        <v>60</v>
      </c>
      <c r="X87" s="669"/>
      <c r="Y87" s="670"/>
      <c r="Z87" s="670"/>
      <c r="AA87" s="670"/>
      <c r="AB87" s="670"/>
      <c r="AC87" s="670"/>
      <c r="AD87" s="670"/>
      <c r="AE87" s="670"/>
      <c r="AF87" s="670"/>
      <c r="AG87" s="670"/>
      <c r="AH87" s="670"/>
      <c r="AI87" s="671"/>
      <c r="AJ87" s="337">
        <f>+AJ88+AJ100+AJ137+AJ166+AJ168+AJ182+AJ208+AJ215+AJ223+CD_TOTAL_04_11_ENG+CD_TOTAL_04_12_ENG+CD_TOTAL_04_13_ENG+CD_TOTAL_04_14_ENG+CD_TOTAL_04_15_ENG+CD_TOTAL_04_16_ENG</f>
        <v>0</v>
      </c>
      <c r="AK87" s="338">
        <f>+AK88+AK100+AK137+AK166+AK168+AK182+AK208+AK215+AK223+CD_TOTAL_04_11_DESIGNER+CD_TOTAL_04_12_DESIGNER+CD_TOTAL_04_13_DESIGNER+CD_TOTAL_04_14_DESIGNER+CD_TOTAL_04_15_DESIGNER+CD_TOTAL_04_16_DESIGNER</f>
        <v>0</v>
      </c>
      <c r="AL87" s="339">
        <f>+CD_TOTAL_04_10_ENG+CD_TOTAL_04_10_DESIGNER</f>
        <v>0</v>
      </c>
      <c r="AM87" s="587" t="str">
        <f t="shared" si="171"/>
        <v>-</v>
      </c>
      <c r="AN87" s="242"/>
      <c r="AO87" s="376" t="str">
        <f t="shared" si="172"/>
        <v>OK</v>
      </c>
      <c r="AP87" s="144"/>
      <c r="AQ87" s="380" t="s">
        <v>60</v>
      </c>
      <c r="AR87" s="669"/>
      <c r="AS87" s="670"/>
      <c r="AT87" s="670"/>
      <c r="AU87" s="670"/>
      <c r="AV87" s="670"/>
      <c r="AW87" s="670"/>
      <c r="AX87" s="670"/>
      <c r="AY87" s="670"/>
      <c r="AZ87" s="670"/>
      <c r="BA87" s="670"/>
      <c r="BB87" s="670"/>
      <c r="BC87" s="671"/>
      <c r="BD87" s="337">
        <f>+BD88+BD100+BD137+BD166+BD168+BD182+BD208+BD215+BD223+BD_TOTAL_04_11_ENG+BD_TOTAL_04_12_ENG+BD_TOTAL_04_13_ENG+BD_TOTAL_04_14_ENG+BD_TOTAL_04_15_ENG+BD_TOTAL_04_16_ENG</f>
        <v>0</v>
      </c>
      <c r="BE87" s="338">
        <f>+BE88+BE100+BE137+BE166+BE168+BE182+BE208+BE215+BE223+BD_TOTAL_04_11_DESIGNER+BD_TOTAL_04_12_DESIGNER+BD_TOTAL_04_13_DESIGNER+BD_TOTAL_04_14_DESIGNER+BD_TOTAL_04_15_DESIGNER+BD_TOTAL_04_16_DESIGNER</f>
        <v>0</v>
      </c>
      <c r="BF87" s="339" t="e">
        <f>CD_TOTAL_07_18_ENG+CD_TOTAL_07_18_DESIGNER</f>
        <v>#REF!</v>
      </c>
      <c r="BG87" s="587" t="e">
        <f t="shared" si="173"/>
        <v>#REF!</v>
      </c>
      <c r="BH87" s="685"/>
      <c r="BI87" s="376" t="str">
        <f t="shared" si="174"/>
        <v>OK</v>
      </c>
      <c r="BJ87" s="144"/>
      <c r="BK87" s="380">
        <v>1</v>
      </c>
      <c r="BL87" s="669"/>
      <c r="BM87" s="670"/>
      <c r="BN87" s="670"/>
      <c r="BO87" s="670"/>
      <c r="BP87" s="670"/>
      <c r="BQ87" s="670"/>
      <c r="BR87" s="670"/>
      <c r="BS87" s="670"/>
      <c r="BT87" s="670"/>
      <c r="BU87" s="670"/>
      <c r="BV87" s="670"/>
      <c r="BW87" s="671"/>
      <c r="BX87" s="337">
        <f>+BX88+BX100+BX137+BX166+BX168+BX182+BX208+BX215+BX223+DD_TOTAL_04_11_ENG+DD_TOTAL_04_12_ENG+DD_TOTAL_04_13_ENG+DD_TOTAL_04_14_ENG+DD_TOTAL_04_15_ENG+DD_TOTAL_04_16_ENG</f>
        <v>205</v>
      </c>
      <c r="BY87" s="338">
        <f>+BY88+BY100+BY137+BY166+BY168+BY182+BY208+BY215+BY223+DD_TOTAL_04_11_DESIGNER+DD_TOTAL_04_12_DESIGNER+DD_TOTAL_04_13_DESIGNER+DD_TOTAL_04_14_DESIGNER+DD_TOTAL_04_15_DESIGNER+DD_TOTAL_04_16_DESIGNER</f>
        <v>2</v>
      </c>
      <c r="BZ87" s="339">
        <f>+DD_TOTAL_04_10_ENG+DD_TOTAL_04_10_DESIGNER</f>
        <v>207</v>
      </c>
      <c r="CA87" s="587">
        <f t="shared" si="175"/>
        <v>0.52806122448979587</v>
      </c>
      <c r="CB87" s="242"/>
      <c r="CC87" s="376" t="str">
        <f t="shared" si="176"/>
        <v>OK</v>
      </c>
      <c r="CD87" s="144"/>
      <c r="CE87" s="380">
        <v>1</v>
      </c>
      <c r="CF87" s="669"/>
      <c r="CG87" s="670"/>
      <c r="CH87" s="670"/>
      <c r="CI87" s="670"/>
      <c r="CJ87" s="670"/>
      <c r="CK87" s="670"/>
      <c r="CL87" s="670"/>
      <c r="CM87" s="670"/>
      <c r="CN87" s="670"/>
      <c r="CO87" s="670"/>
      <c r="CP87" s="670"/>
      <c r="CQ87" s="671"/>
      <c r="CR87" s="337">
        <f>CR215+CR223+PRO_TOTAL_04_11_ENG+PRO_TOTAL_04_14_ENG+PRO_TOTAL_04_16_ENG</f>
        <v>62</v>
      </c>
      <c r="CS87" s="338"/>
      <c r="CT87" s="339">
        <f>PRO_TOTAL_04_10_ENG</f>
        <v>62</v>
      </c>
      <c r="CU87" s="587">
        <f>IF(OR(CT87=0,CT87="-"),"-",CT87/PRO_TOTAL_HOURS)</f>
        <v>0.54867256637168138</v>
      </c>
      <c r="CV87" s="242"/>
      <c r="CW87" s="376" t="str">
        <f t="shared" si="177"/>
        <v>OK</v>
      </c>
      <c r="CX87" s="144"/>
      <c r="CY87" s="380">
        <v>1</v>
      </c>
      <c r="CZ87" s="669"/>
      <c r="DA87" s="670"/>
      <c r="DB87" s="670"/>
      <c r="DC87" s="670"/>
      <c r="DD87" s="670"/>
      <c r="DE87" s="670"/>
      <c r="DF87" s="670"/>
      <c r="DG87" s="670"/>
      <c r="DH87" s="670"/>
      <c r="DI87" s="670"/>
      <c r="DJ87" s="670"/>
      <c r="DK87" s="671"/>
      <c r="DL87" s="337">
        <f>+DL88+DL100+DL137+DL166+DL168+DL182+DL208+DL215+CONSTR_TOTAL_04_11_ENG+CONSTR_TOTAL_04_12_ENG+CONSTR_TOTAL_04_13_ENG+CONSTR_TOTAL_04_14_ENG+CONSTR_TOTAL_04_15_ENG+CONSTR_TOTAL_04_16_ENG</f>
        <v>206</v>
      </c>
      <c r="DM87" s="338">
        <f>+DM88+DM100+DM137+DM166+DM168+DM182+DM208+DM215+DM236+CONSTR_TOTAL_04_11_DESIGNER+CONSTR_TOTAL_04_12_DESIGNER+CONSTR_TOTAL_04_13_DESIGNER+CONSTR_TOTAL_04_14_DESIGNER+CONSTR_TOTAL_04_15_DESIGNER+CONSTR_TOTAL_04_16_DESIGNER</f>
        <v>0</v>
      </c>
      <c r="DN87" s="339">
        <f>+CONSTR_TOTAL_04_10_ENG+CONSTR_TOTAL_04_10_DESIGNER</f>
        <v>206</v>
      </c>
      <c r="DO87" s="587">
        <f>IF(OR(DN87=0,DN87="-"),"-",DN87/CONSTR_TOTAL_HOURS)</f>
        <v>0.48243559718969553</v>
      </c>
      <c r="DP87" s="242"/>
      <c r="DQ87" s="376" t="str">
        <f t="shared" si="178"/>
        <v>OK</v>
      </c>
      <c r="DR87" s="144"/>
      <c r="DS87" s="380">
        <v>1</v>
      </c>
      <c r="DT87" s="669"/>
      <c r="DU87" s="670"/>
      <c r="DV87" s="670"/>
      <c r="DW87" s="670"/>
      <c r="DX87" s="670"/>
      <c r="DY87" s="670"/>
      <c r="DZ87" s="670"/>
      <c r="EA87" s="670"/>
      <c r="EB87" s="729">
        <f>+EB88+EB100+EB137+EB166+EB168+EB182+EB208+EB215+QUALIF_TOTAL_04_11_ENG+QUALIF_TOTAL_04_12_ENG+QUALIF_TOTAL_04_13_ENG+QUALIF_TOTAL_04_14_ENG+QUALIF_TOTAL_04_15_ENG+QUALIF_TOTAL_04_16_ENG</f>
        <v>600</v>
      </c>
      <c r="EC87" s="730">
        <f>+QUALIF_TOTAL_04_10_ENG</f>
        <v>600</v>
      </c>
      <c r="ED87" s="587">
        <f>IF(OR(EC87=0,EC87="-"),"-",EC87/QUALIF_TOTAL_HOURS)</f>
        <v>0.71258907363420432</v>
      </c>
      <c r="EE87" s="242"/>
      <c r="EF87" s="376" t="str">
        <f t="shared" si="179"/>
        <v>-</v>
      </c>
      <c r="EG87" s="144"/>
      <c r="EH87" s="177" t="s">
        <v>5</v>
      </c>
      <c r="EI87" s="173"/>
      <c r="EJ87" s="146"/>
      <c r="EK87" s="145"/>
      <c r="EL87" s="144"/>
      <c r="EM87" s="144"/>
      <c r="EN87" s="147">
        <f t="shared" si="180"/>
        <v>0</v>
      </c>
      <c r="EO87" s="148">
        <f t="shared" si="181"/>
        <v>0</v>
      </c>
      <c r="EP87" s="149"/>
      <c r="EQ87" s="174"/>
      <c r="ER87" s="150" t="str">
        <f t="shared" si="182"/>
        <v>-</v>
      </c>
      <c r="ES87" s="151"/>
      <c r="ET87" s="174"/>
      <c r="EU87" s="150" t="str">
        <f t="shared" si="183"/>
        <v>-</v>
      </c>
      <c r="EV87" s="152" t="str">
        <f t="shared" si="184"/>
        <v>-</v>
      </c>
      <c r="EW87" s="144"/>
      <c r="EX87" s="144"/>
      <c r="EY87" s="147" t="e">
        <f>#REF!</f>
        <v>#REF!</v>
      </c>
      <c r="EZ87" s="148" t="e">
        <f>#REF!</f>
        <v>#REF!</v>
      </c>
      <c r="FA87" s="149"/>
      <c r="FB87" s="174"/>
      <c r="FC87" s="150" t="e">
        <f t="shared" si="185"/>
        <v>#REF!</v>
      </c>
      <c r="FD87" s="151"/>
      <c r="FE87" s="174"/>
      <c r="FF87" s="150" t="e">
        <f t="shared" si="186"/>
        <v>#REF!</v>
      </c>
      <c r="FG87" s="152" t="e">
        <f t="shared" si="187"/>
        <v>#REF!</v>
      </c>
      <c r="FH87" s="144"/>
      <c r="FI87" s="144"/>
      <c r="FJ87" s="147" t="e">
        <f>#REF!</f>
        <v>#REF!</v>
      </c>
      <c r="FK87" s="148" t="e">
        <f>#REF!</f>
        <v>#REF!</v>
      </c>
      <c r="FL87" s="149"/>
      <c r="FM87" s="174"/>
      <c r="FN87" s="150" t="e">
        <f t="shared" si="188"/>
        <v>#REF!</v>
      </c>
      <c r="FO87" s="151"/>
      <c r="FP87" s="174"/>
      <c r="FQ87" s="150" t="e">
        <f t="shared" si="189"/>
        <v>#REF!</v>
      </c>
      <c r="FR87" s="152" t="e">
        <f t="shared" si="190"/>
        <v>#REF!</v>
      </c>
      <c r="FS87" s="144"/>
      <c r="FT87" s="144"/>
      <c r="FU87" s="147" t="e">
        <f>#REF!</f>
        <v>#REF!</v>
      </c>
      <c r="FV87" s="149"/>
      <c r="FW87" s="174"/>
      <c r="FX87" s="150" t="e">
        <f t="shared" si="191"/>
        <v>#REF!</v>
      </c>
      <c r="FY87" s="144"/>
      <c r="FZ87" s="144"/>
      <c r="GA87" s="147" t="e">
        <f>#REF!</f>
        <v>#REF!</v>
      </c>
      <c r="GB87" s="148" t="e">
        <f>#REF!</f>
        <v>#REF!</v>
      </c>
      <c r="GC87" s="149"/>
      <c r="GD87" s="174"/>
      <c r="GE87" s="150" t="e">
        <f t="shared" si="192"/>
        <v>#REF!</v>
      </c>
      <c r="GF87" s="151"/>
      <c r="GG87" s="174"/>
      <c r="GH87" s="150" t="e">
        <f t="shared" si="193"/>
        <v>#REF!</v>
      </c>
      <c r="GI87" s="152" t="e">
        <f t="shared" si="194"/>
        <v>#REF!</v>
      </c>
      <c r="GJ87" s="144"/>
      <c r="GK87" s="153" t="str">
        <f t="shared" si="195"/>
        <v/>
      </c>
      <c r="GL87" s="154"/>
      <c r="GN87" s="826" t="str">
        <f t="shared" ca="1" si="196"/>
        <v/>
      </c>
      <c r="GO87" s="827"/>
    </row>
    <row r="88" spans="1:197" s="143" customFormat="1" ht="15.75" customHeight="1" outlineLevel="3" x14ac:dyDescent="0.2">
      <c r="A88" s="190">
        <f t="shared" ref="A88:A98" ca="1" si="197">OFFSET(A88,-1,0,1,1)+1</f>
        <v>79</v>
      </c>
      <c r="B88" s="744" t="str">
        <f t="shared" ca="1" si="162"/>
        <v/>
      </c>
      <c r="C88" s="752"/>
      <c r="D88" s="753"/>
      <c r="E88" s="191" t="s">
        <v>42</v>
      </c>
      <c r="F88" s="181" t="s">
        <v>58</v>
      </c>
      <c r="G88" s="182"/>
      <c r="H88" s="863" t="s">
        <v>3</v>
      </c>
      <c r="I88" s="183"/>
      <c r="J88" s="192" t="s">
        <v>23</v>
      </c>
      <c r="K88" s="194" t="s">
        <v>52</v>
      </c>
      <c r="L88" s="366"/>
      <c r="M88" s="560">
        <f t="shared" si="163"/>
        <v>0</v>
      </c>
      <c r="N88" s="814" t="str">
        <f>IF(OR(W88="",W88=0,W88="-"),"-",IF(W88=1,1,"POK"))</f>
        <v>-</v>
      </c>
      <c r="O88" s="815" t="str">
        <f>IF(OR(AQ88="",AQ88=0,AQ88="-"),"-",IF(AQ88=1,1,"POK"))</f>
        <v>-</v>
      </c>
      <c r="P88" s="815" t="str">
        <f>IF(OR(BK88="",BK88=0,BK88="-"),"-",IF(BK88=1,1,"POK"))</f>
        <v>-</v>
      </c>
      <c r="Q88" s="815" t="str">
        <f>IF(OR(CE88="",CE88=0,CE88="-"),"-",IF(CE88=1,1,"POK"))</f>
        <v>-</v>
      </c>
      <c r="R88" s="815" t="str">
        <f>IF(OR(CY88="",CY88=0,CY88="-"),"-",IF(CY88=1,1,"POK"))</f>
        <v>-</v>
      </c>
      <c r="S88" s="816" t="str">
        <f>IF(OR(DS88="",DS88=0,DS88="-"),"-",IF(DS88=1,1,"POK"))</f>
        <v>-</v>
      </c>
      <c r="T88" s="293" t="str">
        <f t="shared" si="170"/>
        <v>OK</v>
      </c>
      <c r="U88" s="403"/>
      <c r="V88" s="19"/>
      <c r="W88" s="788">
        <f>IF(SUM(W89:W99)=0,0,1)</f>
        <v>0</v>
      </c>
      <c r="X88" s="325"/>
      <c r="Y88" s="326"/>
      <c r="Z88" s="326"/>
      <c r="AA88" s="326"/>
      <c r="AB88" s="326"/>
      <c r="AC88" s="326"/>
      <c r="AD88" s="326"/>
      <c r="AE88" s="326"/>
      <c r="AF88" s="326"/>
      <c r="AG88" s="326"/>
      <c r="AH88" s="326"/>
      <c r="AI88" s="327"/>
      <c r="AJ88" s="353">
        <f>SUM(AJ89:AJ99)</f>
        <v>0</v>
      </c>
      <c r="AK88" s="354">
        <f>SUM(AK89:AK99)</f>
        <v>0</v>
      </c>
      <c r="AL88" s="579">
        <f>AJ88+AK88</f>
        <v>0</v>
      </c>
      <c r="AM88" s="356" t="str">
        <f t="shared" si="171"/>
        <v>-</v>
      </c>
      <c r="AN88" s="222"/>
      <c r="AO88" s="580" t="str">
        <f t="shared" si="172"/>
        <v>OK</v>
      </c>
      <c r="AP88" s="19"/>
      <c r="AQ88" s="794">
        <f>IF(SUM(AQ89:AQ99)=0,0,1)</f>
        <v>0</v>
      </c>
      <c r="AR88" s="325"/>
      <c r="AS88" s="326"/>
      <c r="AT88" s="326"/>
      <c r="AU88" s="326"/>
      <c r="AV88" s="326"/>
      <c r="AW88" s="326"/>
      <c r="AX88" s="326"/>
      <c r="AY88" s="326"/>
      <c r="AZ88" s="326"/>
      <c r="BA88" s="326"/>
      <c r="BB88" s="326"/>
      <c r="BC88" s="327"/>
      <c r="BD88" s="353">
        <f>SUM(BD89:BD99)</f>
        <v>0</v>
      </c>
      <c r="BE88" s="354">
        <f>SUM(BE89:BE99)</f>
        <v>0</v>
      </c>
      <c r="BF88" s="579">
        <f>BD88+BE88</f>
        <v>0</v>
      </c>
      <c r="BG88" s="356" t="str">
        <f t="shared" si="173"/>
        <v>-</v>
      </c>
      <c r="BH88" s="222"/>
      <c r="BI88" s="580" t="str">
        <f t="shared" si="174"/>
        <v>OK</v>
      </c>
      <c r="BJ88" s="19"/>
      <c r="BK88" s="794">
        <f>IF(SUM(BK89:BK99)=0,0,1)</f>
        <v>0</v>
      </c>
      <c r="BL88" s="325"/>
      <c r="BM88" s="326"/>
      <c r="BN88" s="326"/>
      <c r="BO88" s="326"/>
      <c r="BP88" s="326"/>
      <c r="BQ88" s="326"/>
      <c r="BR88" s="326"/>
      <c r="BS88" s="326"/>
      <c r="BT88" s="326"/>
      <c r="BU88" s="326"/>
      <c r="BV88" s="326"/>
      <c r="BW88" s="327"/>
      <c r="BX88" s="353">
        <f>SUM(BX89:BX99)</f>
        <v>0</v>
      </c>
      <c r="BY88" s="354">
        <f>SUM(BY89:BY99)</f>
        <v>0</v>
      </c>
      <c r="BZ88" s="579">
        <f>BX88+BY88</f>
        <v>0</v>
      </c>
      <c r="CA88" s="356"/>
      <c r="CB88" s="222"/>
      <c r="CC88" s="574" t="str">
        <f t="shared" si="176"/>
        <v>OK</v>
      </c>
      <c r="CD88" s="19"/>
      <c r="CE88" s="792">
        <f>IF(SUM(CE89:CE99)=0,0,1)</f>
        <v>0</v>
      </c>
      <c r="CF88" s="325"/>
      <c r="CG88" s="326"/>
      <c r="CH88" s="326"/>
      <c r="CI88" s="326"/>
      <c r="CJ88" s="326"/>
      <c r="CK88" s="326"/>
      <c r="CL88" s="326"/>
      <c r="CM88" s="326"/>
      <c r="CN88" s="326"/>
      <c r="CO88" s="326"/>
      <c r="CP88" s="326"/>
      <c r="CQ88" s="327"/>
      <c r="CR88" s="353">
        <f>SUM(CR89:CR99)</f>
        <v>0</v>
      </c>
      <c r="CS88" s="354">
        <f>SUM(CS89:CS99)</f>
        <v>0</v>
      </c>
      <c r="CT88" s="579">
        <f>CR88+CS88</f>
        <v>0</v>
      </c>
      <c r="CU88" s="356"/>
      <c r="CV88" s="222"/>
      <c r="CW88" s="580" t="str">
        <f t="shared" si="177"/>
        <v>OK</v>
      </c>
      <c r="CX88" s="19"/>
      <c r="CY88" s="794">
        <f>IF(SUM(CY89:CY99)=0,0,1)</f>
        <v>0</v>
      </c>
      <c r="CZ88" s="325"/>
      <c r="DA88" s="326"/>
      <c r="DB88" s="326"/>
      <c r="DC88" s="326"/>
      <c r="DD88" s="326"/>
      <c r="DE88" s="326"/>
      <c r="DF88" s="326"/>
      <c r="DG88" s="326"/>
      <c r="DH88" s="326"/>
      <c r="DI88" s="326"/>
      <c r="DJ88" s="326"/>
      <c r="DK88" s="327"/>
      <c r="DL88" s="353">
        <f>SUM(DL89:DL99)</f>
        <v>0</v>
      </c>
      <c r="DM88" s="354">
        <f>SUM(DM89:DM99)</f>
        <v>0</v>
      </c>
      <c r="DN88" s="579">
        <f>DL88+DM88</f>
        <v>0</v>
      </c>
      <c r="DO88" s="356"/>
      <c r="DP88" s="222"/>
      <c r="DQ88" s="574" t="str">
        <f t="shared" si="178"/>
        <v>OK</v>
      </c>
      <c r="DR88" s="19"/>
      <c r="DS88" s="788">
        <f>IF(SUM(DS89:DS99)=0,0,1)</f>
        <v>0</v>
      </c>
      <c r="DT88" s="325"/>
      <c r="DU88" s="326"/>
      <c r="DV88" s="326"/>
      <c r="DW88" s="326"/>
      <c r="DX88" s="326"/>
      <c r="DY88" s="326"/>
      <c r="DZ88" s="326"/>
      <c r="EA88" s="326"/>
      <c r="EB88" s="353">
        <f>SUM(EB89:EB99)</f>
        <v>0</v>
      </c>
      <c r="EC88" s="710">
        <f>EB88</f>
        <v>0</v>
      </c>
      <c r="ED88" s="356"/>
      <c r="EE88" s="222"/>
      <c r="EF88" s="574" t="str">
        <f t="shared" si="179"/>
        <v>-</v>
      </c>
      <c r="EG88" s="19"/>
      <c r="EH88" s="179" t="s">
        <v>5</v>
      </c>
      <c r="EI88" s="171" t="s">
        <v>4</v>
      </c>
      <c r="EJ88" s="134"/>
      <c r="EK88" s="133"/>
      <c r="EL88" s="19"/>
      <c r="EM88" s="19"/>
      <c r="EN88" s="135">
        <f t="shared" si="180"/>
        <v>0</v>
      </c>
      <c r="EO88" s="136">
        <f t="shared" si="181"/>
        <v>0</v>
      </c>
      <c r="EP88" s="137"/>
      <c r="EQ88" s="172"/>
      <c r="ER88" s="138" t="str">
        <f t="shared" si="182"/>
        <v>-</v>
      </c>
      <c r="ES88" s="139"/>
      <c r="ET88" s="172"/>
      <c r="EU88" s="138" t="str">
        <f t="shared" si="183"/>
        <v>-</v>
      </c>
      <c r="EV88" s="140" t="str">
        <f t="shared" si="184"/>
        <v>-</v>
      </c>
      <c r="EW88" s="19"/>
      <c r="EX88" s="19"/>
      <c r="EY88" s="135" t="e">
        <f>#REF!</f>
        <v>#REF!</v>
      </c>
      <c r="EZ88" s="136" t="e">
        <f>#REF!</f>
        <v>#REF!</v>
      </c>
      <c r="FA88" s="137"/>
      <c r="FB88" s="172"/>
      <c r="FC88" s="138" t="e">
        <f t="shared" si="185"/>
        <v>#REF!</v>
      </c>
      <c r="FD88" s="139"/>
      <c r="FE88" s="172"/>
      <c r="FF88" s="138" t="e">
        <f t="shared" si="186"/>
        <v>#REF!</v>
      </c>
      <c r="FG88" s="140" t="e">
        <f t="shared" si="187"/>
        <v>#REF!</v>
      </c>
      <c r="FH88" s="19"/>
      <c r="FI88" s="19"/>
      <c r="FJ88" s="135" t="e">
        <f>#REF!</f>
        <v>#REF!</v>
      </c>
      <c r="FK88" s="136" t="e">
        <f>#REF!</f>
        <v>#REF!</v>
      </c>
      <c r="FL88" s="137"/>
      <c r="FM88" s="172"/>
      <c r="FN88" s="138" t="e">
        <f t="shared" si="188"/>
        <v>#REF!</v>
      </c>
      <c r="FO88" s="139"/>
      <c r="FP88" s="172"/>
      <c r="FQ88" s="138" t="e">
        <f t="shared" si="189"/>
        <v>#REF!</v>
      </c>
      <c r="FR88" s="140" t="e">
        <f t="shared" si="190"/>
        <v>#REF!</v>
      </c>
      <c r="FS88" s="19"/>
      <c r="FT88" s="19"/>
      <c r="FU88" s="135" t="e">
        <f>#REF!</f>
        <v>#REF!</v>
      </c>
      <c r="FV88" s="137"/>
      <c r="FW88" s="172"/>
      <c r="FX88" s="138" t="e">
        <f t="shared" si="191"/>
        <v>#REF!</v>
      </c>
      <c r="FY88" s="19"/>
      <c r="FZ88" s="19"/>
      <c r="GA88" s="135" t="e">
        <f>#REF!</f>
        <v>#REF!</v>
      </c>
      <c r="GB88" s="136" t="e">
        <f>#REF!</f>
        <v>#REF!</v>
      </c>
      <c r="GC88" s="137"/>
      <c r="GD88" s="172"/>
      <c r="GE88" s="138" t="e">
        <f t="shared" si="192"/>
        <v>#REF!</v>
      </c>
      <c r="GF88" s="139"/>
      <c r="GG88" s="172"/>
      <c r="GH88" s="138" t="e">
        <f t="shared" si="193"/>
        <v>#REF!</v>
      </c>
      <c r="GI88" s="140" t="e">
        <f t="shared" si="194"/>
        <v>#REF!</v>
      </c>
      <c r="GJ88" s="19"/>
      <c r="GK88" s="141" t="str">
        <f t="shared" si="195"/>
        <v/>
      </c>
      <c r="GL88" s="142"/>
      <c r="GN88" s="826" t="str">
        <f t="shared" ca="1" si="196"/>
        <v/>
      </c>
      <c r="GO88" s="827"/>
    </row>
    <row r="89" spans="1:197" ht="12" customHeight="1" outlineLevel="3" x14ac:dyDescent="0.2">
      <c r="A89" s="187">
        <f t="shared" ca="1" si="197"/>
        <v>80</v>
      </c>
      <c r="B89" s="747" t="str">
        <f t="shared" ca="1" si="162"/>
        <v/>
      </c>
      <c r="C89" s="748"/>
      <c r="D89" s="749"/>
      <c r="E89" s="110"/>
      <c r="F89" s="108"/>
      <c r="G89" s="105" t="s">
        <v>747</v>
      </c>
      <c r="H89" s="128" t="s">
        <v>3</v>
      </c>
      <c r="I89" s="105" t="s">
        <v>72</v>
      </c>
      <c r="J89" s="121" t="s">
        <v>26</v>
      </c>
      <c r="K89" s="124" t="s">
        <v>52</v>
      </c>
      <c r="L89" s="367" t="s">
        <v>50</v>
      </c>
      <c r="M89" s="589">
        <f t="shared" si="163"/>
        <v>0</v>
      </c>
      <c r="N89" s="773" t="str">
        <f t="shared" si="164"/>
        <v>-</v>
      </c>
      <c r="O89" s="774" t="str">
        <f t="shared" si="165"/>
        <v>-</v>
      </c>
      <c r="P89" s="774" t="str">
        <f t="shared" si="166"/>
        <v>-</v>
      </c>
      <c r="Q89" s="774" t="str">
        <f t="shared" si="167"/>
        <v>-</v>
      </c>
      <c r="R89" s="774" t="str">
        <f t="shared" si="168"/>
        <v>-</v>
      </c>
      <c r="S89" s="280" t="str">
        <f t="shared" si="169"/>
        <v>-</v>
      </c>
      <c r="T89" s="291" t="str">
        <f t="shared" si="170"/>
        <v>OK</v>
      </c>
      <c r="U89" s="402"/>
      <c r="W89" s="643"/>
      <c r="X89" s="208"/>
      <c r="Y89" s="316"/>
      <c r="Z89" s="410" t="s">
        <v>374</v>
      </c>
      <c r="AA89" s="411" t="s">
        <v>407</v>
      </c>
      <c r="AB89" s="209"/>
      <c r="AC89" s="316"/>
      <c r="AD89" s="410" t="s">
        <v>375</v>
      </c>
      <c r="AE89" s="411" t="s">
        <v>408</v>
      </c>
      <c r="AF89" s="209"/>
      <c r="AG89" s="316"/>
      <c r="AH89" s="410" t="s">
        <v>376</v>
      </c>
      <c r="AI89" s="411" t="s">
        <v>409</v>
      </c>
      <c r="AJ89" s="591" t="str">
        <f t="shared" ref="AJ89:AJ99" si="198">IF(AND(X89="",AB89="",AF89=""),"-",X89+AB89+AF89)</f>
        <v>-</v>
      </c>
      <c r="AK89" s="592" t="str">
        <f t="shared" ref="AK89:AK99" si="199">IF(AND(Y89="",AC89="",AG89=""),"-",Y89+AC89+AG89)</f>
        <v>-</v>
      </c>
      <c r="AL89" s="593" t="str">
        <f t="shared" ref="AL89:AL99" si="200">IF(AND(X89="",AB89="",AF89="",Y89="",AC89="",AG89=""),"-",SUM(X89:AG89))</f>
        <v>-</v>
      </c>
      <c r="AM89" s="594" t="str">
        <f t="shared" si="171"/>
        <v>-</v>
      </c>
      <c r="AN89" s="221"/>
      <c r="AO89" s="574" t="str">
        <f t="shared" si="172"/>
        <v>OK</v>
      </c>
      <c r="AQ89" s="465"/>
      <c r="AR89" s="425"/>
      <c r="AS89" s="426"/>
      <c r="AT89" s="427"/>
      <c r="AU89" s="428"/>
      <c r="AV89" s="425"/>
      <c r="AW89" s="426"/>
      <c r="AX89" s="427"/>
      <c r="AY89" s="428"/>
      <c r="AZ89" s="425"/>
      <c r="BA89" s="426"/>
      <c r="BB89" s="427"/>
      <c r="BC89" s="428"/>
      <c r="BD89" s="607"/>
      <c r="BE89" s="598"/>
      <c r="BF89" s="608"/>
      <c r="BG89" s="609"/>
      <c r="BH89" s="221"/>
      <c r="BI89" s="574" t="str">
        <f t="shared" si="174"/>
        <v>OK</v>
      </c>
      <c r="BK89" s="465"/>
      <c r="BL89" s="425"/>
      <c r="BM89" s="426"/>
      <c r="BN89" s="427"/>
      <c r="BO89" s="428"/>
      <c r="BP89" s="425"/>
      <c r="BQ89" s="426"/>
      <c r="BR89" s="427"/>
      <c r="BS89" s="428"/>
      <c r="BT89" s="425"/>
      <c r="BU89" s="426"/>
      <c r="BV89" s="427"/>
      <c r="BW89" s="428"/>
      <c r="BX89" s="607"/>
      <c r="BY89" s="598"/>
      <c r="BZ89" s="608"/>
      <c r="CA89" s="609"/>
      <c r="CB89" s="221"/>
      <c r="CC89" s="574" t="str">
        <f t="shared" si="176"/>
        <v>OK</v>
      </c>
      <c r="CE89" s="465"/>
      <c r="CF89" s="425"/>
      <c r="CG89" s="426"/>
      <c r="CH89" s="427"/>
      <c r="CI89" s="428"/>
      <c r="CJ89" s="425"/>
      <c r="CK89" s="426"/>
      <c r="CL89" s="427"/>
      <c r="CM89" s="428"/>
      <c r="CN89" s="425"/>
      <c r="CO89" s="426"/>
      <c r="CP89" s="427"/>
      <c r="CQ89" s="428"/>
      <c r="CR89" s="597"/>
      <c r="CS89" s="598"/>
      <c r="CT89" s="599"/>
      <c r="CU89" s="609"/>
      <c r="CV89" s="221"/>
      <c r="CW89" s="574" t="str">
        <f t="shared" si="177"/>
        <v>OK</v>
      </c>
      <c r="CY89" s="465"/>
      <c r="CZ89" s="425"/>
      <c r="DA89" s="426"/>
      <c r="DB89" s="427"/>
      <c r="DC89" s="428"/>
      <c r="DD89" s="425"/>
      <c r="DE89" s="426"/>
      <c r="DF89" s="427"/>
      <c r="DG89" s="428"/>
      <c r="DH89" s="425"/>
      <c r="DI89" s="426"/>
      <c r="DJ89" s="427"/>
      <c r="DK89" s="428"/>
      <c r="DL89" s="607"/>
      <c r="DM89" s="598"/>
      <c r="DN89" s="608"/>
      <c r="DO89" s="609"/>
      <c r="DP89" s="221"/>
      <c r="DQ89" s="574" t="str">
        <f t="shared" si="178"/>
        <v>OK</v>
      </c>
      <c r="DS89" s="465"/>
      <c r="DT89" s="425"/>
      <c r="DU89" s="530"/>
      <c r="DV89" s="426"/>
      <c r="DW89" s="530"/>
      <c r="DX89" s="426"/>
      <c r="DY89" s="530"/>
      <c r="DZ89" s="426"/>
      <c r="EA89" s="427"/>
      <c r="EB89" s="607"/>
      <c r="EC89" s="608"/>
      <c r="ED89" s="609"/>
      <c r="EE89" s="221"/>
      <c r="EF89" s="574" t="str">
        <f t="shared" si="179"/>
        <v>-</v>
      </c>
      <c r="EH89" s="82"/>
      <c r="EI89" s="34" t="s">
        <v>4</v>
      </c>
      <c r="EJ89" s="11"/>
      <c r="EK89" s="61"/>
      <c r="EN89" s="97" t="str">
        <f t="shared" si="180"/>
        <v>-</v>
      </c>
      <c r="EO89" s="91" t="str">
        <f t="shared" si="181"/>
        <v>-</v>
      </c>
      <c r="EP89" s="92"/>
      <c r="EQ89" s="85"/>
      <c r="ER89" s="89" t="str">
        <f t="shared" si="182"/>
        <v>-</v>
      </c>
      <c r="ES89" s="84"/>
      <c r="ET89" s="85"/>
      <c r="EU89" s="89" t="str">
        <f t="shared" si="183"/>
        <v>-</v>
      </c>
      <c r="EV89" s="90" t="str">
        <f t="shared" si="184"/>
        <v>-</v>
      </c>
      <c r="EY89" s="97" t="e">
        <f>#REF!</f>
        <v>#REF!</v>
      </c>
      <c r="EZ89" s="91" t="e">
        <f>#REF!</f>
        <v>#REF!</v>
      </c>
      <c r="FA89" s="92"/>
      <c r="FB89" s="85"/>
      <c r="FC89" s="89" t="e">
        <f t="shared" si="185"/>
        <v>#REF!</v>
      </c>
      <c r="FD89" s="84"/>
      <c r="FE89" s="85"/>
      <c r="FF89" s="89" t="e">
        <f t="shared" si="186"/>
        <v>#REF!</v>
      </c>
      <c r="FG89" s="90" t="e">
        <f t="shared" si="187"/>
        <v>#REF!</v>
      </c>
      <c r="FJ89" s="97" t="e">
        <f>#REF!</f>
        <v>#REF!</v>
      </c>
      <c r="FK89" s="91" t="e">
        <f>#REF!</f>
        <v>#REF!</v>
      </c>
      <c r="FL89" s="92"/>
      <c r="FM89" s="85"/>
      <c r="FN89" s="89" t="e">
        <f t="shared" si="188"/>
        <v>#REF!</v>
      </c>
      <c r="FO89" s="84"/>
      <c r="FP89" s="85"/>
      <c r="FQ89" s="89" t="e">
        <f t="shared" si="189"/>
        <v>#REF!</v>
      </c>
      <c r="FR89" s="90" t="e">
        <f t="shared" si="190"/>
        <v>#REF!</v>
      </c>
      <c r="FU89" s="97" t="e">
        <f>#REF!</f>
        <v>#REF!</v>
      </c>
      <c r="FV89" s="92"/>
      <c r="FW89" s="85"/>
      <c r="FX89" s="89" t="e">
        <f t="shared" si="191"/>
        <v>#REF!</v>
      </c>
      <c r="GA89" s="97" t="e">
        <f>#REF!</f>
        <v>#REF!</v>
      </c>
      <c r="GB89" s="91" t="e">
        <f>#REF!</f>
        <v>#REF!</v>
      </c>
      <c r="GC89" s="92"/>
      <c r="GD89" s="85"/>
      <c r="GE89" s="89" t="e">
        <f t="shared" si="192"/>
        <v>#REF!</v>
      </c>
      <c r="GF89" s="84"/>
      <c r="GG89" s="85"/>
      <c r="GH89" s="89" t="e">
        <f t="shared" si="193"/>
        <v>#REF!</v>
      </c>
      <c r="GI89" s="90" t="e">
        <f t="shared" si="194"/>
        <v>#REF!</v>
      </c>
      <c r="GK89" s="20" t="str">
        <f t="shared" si="195"/>
        <v/>
      </c>
      <c r="GL89" s="21"/>
      <c r="GN89" s="826" t="str">
        <f t="shared" ca="1" si="196"/>
        <v/>
      </c>
      <c r="GO89" s="827"/>
    </row>
    <row r="90" spans="1:197" ht="12" customHeight="1" outlineLevel="3" x14ac:dyDescent="0.2">
      <c r="A90" s="187">
        <f t="shared" ca="1" si="197"/>
        <v>81</v>
      </c>
      <c r="B90" s="747" t="str">
        <f t="shared" ca="1" si="162"/>
        <v/>
      </c>
      <c r="C90" s="748"/>
      <c r="D90" s="749"/>
      <c r="E90" s="110"/>
      <c r="F90" s="108"/>
      <c r="G90" s="105" t="s">
        <v>747</v>
      </c>
      <c r="H90" s="128" t="s">
        <v>3</v>
      </c>
      <c r="I90" s="105" t="s">
        <v>72</v>
      </c>
      <c r="J90" s="121" t="s">
        <v>26</v>
      </c>
      <c r="K90" s="124" t="s">
        <v>52</v>
      </c>
      <c r="L90" s="367" t="s">
        <v>50</v>
      </c>
      <c r="M90" s="589">
        <f t="shared" si="163"/>
        <v>0</v>
      </c>
      <c r="N90" s="773" t="str">
        <f t="shared" si="164"/>
        <v>-</v>
      </c>
      <c r="O90" s="774" t="str">
        <f t="shared" si="165"/>
        <v>-</v>
      </c>
      <c r="P90" s="774" t="str">
        <f t="shared" si="166"/>
        <v>-</v>
      </c>
      <c r="Q90" s="774" t="str">
        <f t="shared" si="167"/>
        <v>-</v>
      </c>
      <c r="R90" s="774" t="str">
        <f t="shared" si="168"/>
        <v>-</v>
      </c>
      <c r="S90" s="280" t="str">
        <f t="shared" si="169"/>
        <v>-</v>
      </c>
      <c r="T90" s="291" t="str">
        <f t="shared" si="170"/>
        <v>OK</v>
      </c>
      <c r="U90" s="402"/>
      <c r="W90" s="643"/>
      <c r="X90" s="208"/>
      <c r="Y90" s="316"/>
      <c r="Z90" s="410" t="s">
        <v>374</v>
      </c>
      <c r="AA90" s="411" t="s">
        <v>407</v>
      </c>
      <c r="AB90" s="209"/>
      <c r="AC90" s="316"/>
      <c r="AD90" s="410" t="s">
        <v>375</v>
      </c>
      <c r="AE90" s="411" t="s">
        <v>408</v>
      </c>
      <c r="AF90" s="209"/>
      <c r="AG90" s="316"/>
      <c r="AH90" s="410" t="s">
        <v>376</v>
      </c>
      <c r="AI90" s="411" t="s">
        <v>409</v>
      </c>
      <c r="AJ90" s="591" t="str">
        <f t="shared" si="198"/>
        <v>-</v>
      </c>
      <c r="AK90" s="592" t="str">
        <f t="shared" si="199"/>
        <v>-</v>
      </c>
      <c r="AL90" s="593" t="str">
        <f t="shared" si="200"/>
        <v>-</v>
      </c>
      <c r="AM90" s="594" t="str">
        <f t="shared" si="171"/>
        <v>-</v>
      </c>
      <c r="AN90" s="221"/>
      <c r="AO90" s="574" t="str">
        <f t="shared" si="172"/>
        <v>OK</v>
      </c>
      <c r="AQ90" s="465"/>
      <c r="AR90" s="429"/>
      <c r="AT90" s="430"/>
      <c r="AU90" s="431"/>
      <c r="AV90" s="429"/>
      <c r="AX90" s="430"/>
      <c r="AY90" s="431"/>
      <c r="AZ90" s="429"/>
      <c r="BB90" s="430"/>
      <c r="BC90" s="431"/>
      <c r="BD90" s="600"/>
      <c r="BE90" s="601"/>
      <c r="BF90" s="602"/>
      <c r="BG90" s="610"/>
      <c r="BH90" s="221"/>
      <c r="BI90" s="574" t="str">
        <f t="shared" si="174"/>
        <v>OK</v>
      </c>
      <c r="BK90" s="465"/>
      <c r="BL90" s="429"/>
      <c r="BN90" s="430"/>
      <c r="BO90" s="431"/>
      <c r="BP90" s="429"/>
      <c r="BR90" s="430"/>
      <c r="BS90" s="431"/>
      <c r="BT90" s="429"/>
      <c r="BV90" s="430"/>
      <c r="BW90" s="431"/>
      <c r="BX90" s="600"/>
      <c r="BY90" s="601"/>
      <c r="BZ90" s="602"/>
      <c r="CA90" s="610"/>
      <c r="CB90" s="221"/>
      <c r="CC90" s="574" t="str">
        <f t="shared" si="176"/>
        <v>OK</v>
      </c>
      <c r="CE90" s="465"/>
      <c r="CF90" s="429"/>
      <c r="CH90" s="430"/>
      <c r="CI90" s="431"/>
      <c r="CJ90" s="429"/>
      <c r="CL90" s="430"/>
      <c r="CM90" s="431"/>
      <c r="CN90" s="429"/>
      <c r="CP90" s="430"/>
      <c r="CQ90" s="431"/>
      <c r="CR90" s="600"/>
      <c r="CS90" s="601"/>
      <c r="CT90" s="602"/>
      <c r="CU90" s="610"/>
      <c r="CV90" s="221"/>
      <c r="CW90" s="574" t="str">
        <f t="shared" si="177"/>
        <v>OK</v>
      </c>
      <c r="CY90" s="465"/>
      <c r="CZ90" s="429"/>
      <c r="DB90" s="430"/>
      <c r="DC90" s="431"/>
      <c r="DD90" s="429"/>
      <c r="DF90" s="430"/>
      <c r="DG90" s="431"/>
      <c r="DH90" s="429"/>
      <c r="DJ90" s="430"/>
      <c r="DK90" s="431"/>
      <c r="DL90" s="600"/>
      <c r="DM90" s="601"/>
      <c r="DN90" s="602"/>
      <c r="DO90" s="610"/>
      <c r="DP90" s="221"/>
      <c r="DQ90" s="574" t="str">
        <f t="shared" si="178"/>
        <v>OK</v>
      </c>
      <c r="DS90" s="465"/>
      <c r="DT90" s="429"/>
      <c r="DU90" s="431"/>
      <c r="DW90" s="431"/>
      <c r="DY90" s="431"/>
      <c r="EA90" s="430"/>
      <c r="EB90" s="600"/>
      <c r="EC90" s="602"/>
      <c r="ED90" s="610"/>
      <c r="EE90" s="221"/>
      <c r="EF90" s="574" t="str">
        <f t="shared" si="179"/>
        <v>-</v>
      </c>
      <c r="EH90" s="82"/>
      <c r="EI90" s="34" t="s">
        <v>4</v>
      </c>
      <c r="EJ90" s="11"/>
      <c r="EK90" s="61"/>
      <c r="EN90" s="97" t="str">
        <f t="shared" si="180"/>
        <v>-</v>
      </c>
      <c r="EO90" s="91" t="str">
        <f t="shared" si="181"/>
        <v>-</v>
      </c>
      <c r="EP90" s="92"/>
      <c r="EQ90" s="85"/>
      <c r="ER90" s="89" t="str">
        <f t="shared" si="182"/>
        <v>-</v>
      </c>
      <c r="ES90" s="84"/>
      <c r="ET90" s="85"/>
      <c r="EU90" s="89" t="str">
        <f t="shared" si="183"/>
        <v>-</v>
      </c>
      <c r="EV90" s="90" t="str">
        <f t="shared" si="184"/>
        <v>-</v>
      </c>
      <c r="EY90" s="97" t="e">
        <f>#REF!</f>
        <v>#REF!</v>
      </c>
      <c r="EZ90" s="91" t="e">
        <f>#REF!</f>
        <v>#REF!</v>
      </c>
      <c r="FA90" s="92"/>
      <c r="FB90" s="85"/>
      <c r="FC90" s="89" t="e">
        <f t="shared" si="185"/>
        <v>#REF!</v>
      </c>
      <c r="FD90" s="84"/>
      <c r="FE90" s="85"/>
      <c r="FF90" s="89" t="e">
        <f t="shared" si="186"/>
        <v>#REF!</v>
      </c>
      <c r="FG90" s="90" t="e">
        <f t="shared" si="187"/>
        <v>#REF!</v>
      </c>
      <c r="FJ90" s="97" t="e">
        <f>#REF!</f>
        <v>#REF!</v>
      </c>
      <c r="FK90" s="91" t="e">
        <f>#REF!</f>
        <v>#REF!</v>
      </c>
      <c r="FL90" s="92"/>
      <c r="FM90" s="85"/>
      <c r="FN90" s="89" t="e">
        <f t="shared" si="188"/>
        <v>#REF!</v>
      </c>
      <c r="FO90" s="84"/>
      <c r="FP90" s="85"/>
      <c r="FQ90" s="89" t="e">
        <f t="shared" si="189"/>
        <v>#REF!</v>
      </c>
      <c r="FR90" s="90" t="e">
        <f t="shared" si="190"/>
        <v>#REF!</v>
      </c>
      <c r="FU90" s="97" t="e">
        <f>#REF!</f>
        <v>#REF!</v>
      </c>
      <c r="FV90" s="92"/>
      <c r="FW90" s="85"/>
      <c r="FX90" s="89" t="e">
        <f t="shared" si="191"/>
        <v>#REF!</v>
      </c>
      <c r="GA90" s="97" t="e">
        <f>#REF!</f>
        <v>#REF!</v>
      </c>
      <c r="GB90" s="91" t="e">
        <f>#REF!</f>
        <v>#REF!</v>
      </c>
      <c r="GC90" s="92"/>
      <c r="GD90" s="85"/>
      <c r="GE90" s="89" t="e">
        <f t="shared" si="192"/>
        <v>#REF!</v>
      </c>
      <c r="GF90" s="84"/>
      <c r="GG90" s="85"/>
      <c r="GH90" s="89" t="e">
        <f t="shared" si="193"/>
        <v>#REF!</v>
      </c>
      <c r="GI90" s="90" t="e">
        <f t="shared" si="194"/>
        <v>#REF!</v>
      </c>
      <c r="GK90" s="20" t="str">
        <f t="shared" si="195"/>
        <v/>
      </c>
      <c r="GL90" s="21"/>
      <c r="GN90" s="826" t="str">
        <f t="shared" ca="1" si="196"/>
        <v/>
      </c>
      <c r="GO90" s="827"/>
    </row>
    <row r="91" spans="1:197" ht="12" customHeight="1" outlineLevel="3" x14ac:dyDescent="0.2">
      <c r="A91" s="187">
        <f t="shared" ca="1" si="197"/>
        <v>82</v>
      </c>
      <c r="B91" s="747" t="str">
        <f t="shared" ca="1" si="162"/>
        <v/>
      </c>
      <c r="C91" s="748"/>
      <c r="D91" s="749"/>
      <c r="E91" s="110"/>
      <c r="F91" s="108"/>
      <c r="G91" s="105" t="s">
        <v>747</v>
      </c>
      <c r="H91" s="128" t="s">
        <v>3</v>
      </c>
      <c r="I91" s="105" t="s">
        <v>72</v>
      </c>
      <c r="J91" s="121" t="s">
        <v>26</v>
      </c>
      <c r="K91" s="124" t="s">
        <v>52</v>
      </c>
      <c r="L91" s="367" t="s">
        <v>50</v>
      </c>
      <c r="M91" s="589">
        <f t="shared" si="163"/>
        <v>0</v>
      </c>
      <c r="N91" s="773" t="str">
        <f t="shared" si="164"/>
        <v>-</v>
      </c>
      <c r="O91" s="774" t="str">
        <f t="shared" si="165"/>
        <v>-</v>
      </c>
      <c r="P91" s="774" t="str">
        <f t="shared" si="166"/>
        <v>-</v>
      </c>
      <c r="Q91" s="774" t="str">
        <f t="shared" si="167"/>
        <v>-</v>
      </c>
      <c r="R91" s="774" t="str">
        <f t="shared" si="168"/>
        <v>-</v>
      </c>
      <c r="S91" s="280" t="str">
        <f t="shared" si="169"/>
        <v>-</v>
      </c>
      <c r="T91" s="291" t="str">
        <f t="shared" si="170"/>
        <v>OK</v>
      </c>
      <c r="U91" s="402"/>
      <c r="W91" s="643"/>
      <c r="X91" s="208"/>
      <c r="Y91" s="316"/>
      <c r="Z91" s="410" t="s">
        <v>374</v>
      </c>
      <c r="AA91" s="411" t="s">
        <v>407</v>
      </c>
      <c r="AB91" s="209"/>
      <c r="AC91" s="316"/>
      <c r="AD91" s="410" t="s">
        <v>375</v>
      </c>
      <c r="AE91" s="411" t="s">
        <v>408</v>
      </c>
      <c r="AF91" s="209"/>
      <c r="AG91" s="316"/>
      <c r="AH91" s="410" t="s">
        <v>376</v>
      </c>
      <c r="AI91" s="411" t="s">
        <v>409</v>
      </c>
      <c r="AJ91" s="591" t="str">
        <f t="shared" si="198"/>
        <v>-</v>
      </c>
      <c r="AK91" s="592" t="str">
        <f t="shared" si="199"/>
        <v>-</v>
      </c>
      <c r="AL91" s="593" t="str">
        <f t="shared" si="200"/>
        <v>-</v>
      </c>
      <c r="AM91" s="594" t="str">
        <f t="shared" si="171"/>
        <v>-</v>
      </c>
      <c r="AN91" s="221"/>
      <c r="AO91" s="574" t="str">
        <f t="shared" si="172"/>
        <v>OK</v>
      </c>
      <c r="AQ91" s="465"/>
      <c r="AR91" s="429"/>
      <c r="AT91" s="430"/>
      <c r="AU91" s="431"/>
      <c r="AV91" s="429"/>
      <c r="AX91" s="430"/>
      <c r="AY91" s="431"/>
      <c r="AZ91" s="429"/>
      <c r="BB91" s="430"/>
      <c r="BC91" s="431"/>
      <c r="BD91" s="600"/>
      <c r="BE91" s="601"/>
      <c r="BF91" s="602"/>
      <c r="BG91" s="610"/>
      <c r="BH91" s="221"/>
      <c r="BI91" s="574" t="str">
        <f t="shared" si="174"/>
        <v>OK</v>
      </c>
      <c r="BK91" s="465"/>
      <c r="BL91" s="429"/>
      <c r="BN91" s="430"/>
      <c r="BO91" s="431"/>
      <c r="BP91" s="429"/>
      <c r="BR91" s="430"/>
      <c r="BS91" s="431"/>
      <c r="BT91" s="429"/>
      <c r="BV91" s="430"/>
      <c r="BW91" s="431"/>
      <c r="BX91" s="600"/>
      <c r="BY91" s="601"/>
      <c r="BZ91" s="602"/>
      <c r="CA91" s="610"/>
      <c r="CB91" s="221"/>
      <c r="CC91" s="574" t="str">
        <f t="shared" si="176"/>
        <v>OK</v>
      </c>
      <c r="CE91" s="465"/>
      <c r="CF91" s="429"/>
      <c r="CH91" s="430"/>
      <c r="CI91" s="431"/>
      <c r="CJ91" s="429"/>
      <c r="CL91" s="430"/>
      <c r="CM91" s="431"/>
      <c r="CN91" s="429"/>
      <c r="CP91" s="430"/>
      <c r="CQ91" s="431"/>
      <c r="CR91" s="600"/>
      <c r="CS91" s="601"/>
      <c r="CT91" s="602"/>
      <c r="CU91" s="610"/>
      <c r="CV91" s="221"/>
      <c r="CW91" s="574" t="str">
        <f t="shared" si="177"/>
        <v>OK</v>
      </c>
      <c r="CY91" s="465"/>
      <c r="CZ91" s="429"/>
      <c r="DB91" s="430"/>
      <c r="DC91" s="431"/>
      <c r="DD91" s="429"/>
      <c r="DF91" s="430"/>
      <c r="DG91" s="431"/>
      <c r="DH91" s="429"/>
      <c r="DJ91" s="430"/>
      <c r="DK91" s="431"/>
      <c r="DL91" s="600"/>
      <c r="DM91" s="601"/>
      <c r="DN91" s="602"/>
      <c r="DO91" s="610"/>
      <c r="DP91" s="221"/>
      <c r="DQ91" s="574" t="str">
        <f t="shared" si="178"/>
        <v>OK</v>
      </c>
      <c r="DS91" s="465"/>
      <c r="DT91" s="429"/>
      <c r="DU91" s="431"/>
      <c r="DW91" s="431"/>
      <c r="DY91" s="431"/>
      <c r="EA91" s="430"/>
      <c r="EB91" s="600"/>
      <c r="EC91" s="602"/>
      <c r="ED91" s="610"/>
      <c r="EE91" s="221"/>
      <c r="EF91" s="574" t="str">
        <f t="shared" si="179"/>
        <v>-</v>
      </c>
      <c r="EH91" s="82"/>
      <c r="EI91" s="34" t="s">
        <v>4</v>
      </c>
      <c r="EJ91" s="11"/>
      <c r="EK91" s="61"/>
      <c r="EN91" s="97" t="str">
        <f t="shared" si="180"/>
        <v>-</v>
      </c>
      <c r="EO91" s="91" t="str">
        <f t="shared" si="181"/>
        <v>-</v>
      </c>
      <c r="EP91" s="92"/>
      <c r="EQ91" s="85"/>
      <c r="ER91" s="89" t="str">
        <f t="shared" si="182"/>
        <v>-</v>
      </c>
      <c r="ES91" s="84"/>
      <c r="ET91" s="85"/>
      <c r="EU91" s="89" t="str">
        <f t="shared" si="183"/>
        <v>-</v>
      </c>
      <c r="EV91" s="90" t="str">
        <f t="shared" si="184"/>
        <v>-</v>
      </c>
      <c r="EY91" s="97" t="e">
        <f>#REF!</f>
        <v>#REF!</v>
      </c>
      <c r="EZ91" s="91" t="e">
        <f>#REF!</f>
        <v>#REF!</v>
      </c>
      <c r="FA91" s="92"/>
      <c r="FB91" s="85"/>
      <c r="FC91" s="89" t="e">
        <f t="shared" si="185"/>
        <v>#REF!</v>
      </c>
      <c r="FD91" s="84"/>
      <c r="FE91" s="85"/>
      <c r="FF91" s="89" t="e">
        <f t="shared" si="186"/>
        <v>#REF!</v>
      </c>
      <c r="FG91" s="90" t="e">
        <f t="shared" si="187"/>
        <v>#REF!</v>
      </c>
      <c r="FJ91" s="97" t="e">
        <f>#REF!</f>
        <v>#REF!</v>
      </c>
      <c r="FK91" s="91" t="e">
        <f>#REF!</f>
        <v>#REF!</v>
      </c>
      <c r="FL91" s="92"/>
      <c r="FM91" s="85"/>
      <c r="FN91" s="89" t="e">
        <f t="shared" si="188"/>
        <v>#REF!</v>
      </c>
      <c r="FO91" s="84"/>
      <c r="FP91" s="85"/>
      <c r="FQ91" s="89" t="e">
        <f t="shared" si="189"/>
        <v>#REF!</v>
      </c>
      <c r="FR91" s="90" t="e">
        <f t="shared" si="190"/>
        <v>#REF!</v>
      </c>
      <c r="FU91" s="97" t="e">
        <f>#REF!</f>
        <v>#REF!</v>
      </c>
      <c r="FV91" s="92"/>
      <c r="FW91" s="85"/>
      <c r="FX91" s="89" t="e">
        <f t="shared" si="191"/>
        <v>#REF!</v>
      </c>
      <c r="GA91" s="97" t="e">
        <f>#REF!</f>
        <v>#REF!</v>
      </c>
      <c r="GB91" s="91" t="e">
        <f>#REF!</f>
        <v>#REF!</v>
      </c>
      <c r="GC91" s="92"/>
      <c r="GD91" s="85"/>
      <c r="GE91" s="89" t="e">
        <f t="shared" si="192"/>
        <v>#REF!</v>
      </c>
      <c r="GF91" s="84"/>
      <c r="GG91" s="85"/>
      <c r="GH91" s="89" t="e">
        <f t="shared" si="193"/>
        <v>#REF!</v>
      </c>
      <c r="GI91" s="90" t="e">
        <f t="shared" si="194"/>
        <v>#REF!</v>
      </c>
      <c r="GK91" s="20" t="str">
        <f t="shared" si="195"/>
        <v/>
      </c>
      <c r="GL91" s="21"/>
      <c r="GN91" s="826" t="str">
        <f t="shared" ca="1" si="196"/>
        <v/>
      </c>
      <c r="GO91" s="827"/>
    </row>
    <row r="92" spans="1:197" ht="12" customHeight="1" outlineLevel="3" x14ac:dyDescent="0.2">
      <c r="A92" s="187">
        <f t="shared" ca="1" si="197"/>
        <v>83</v>
      </c>
      <c r="B92" s="747" t="str">
        <f t="shared" ca="1" si="162"/>
        <v/>
      </c>
      <c r="C92" s="748"/>
      <c r="D92" s="749"/>
      <c r="E92" s="110"/>
      <c r="F92" s="108"/>
      <c r="G92" s="105" t="s">
        <v>747</v>
      </c>
      <c r="H92" s="128" t="s">
        <v>3</v>
      </c>
      <c r="I92" s="105" t="s">
        <v>72</v>
      </c>
      <c r="J92" s="121" t="s">
        <v>26</v>
      </c>
      <c r="K92" s="124" t="s">
        <v>52</v>
      </c>
      <c r="L92" s="367" t="s">
        <v>50</v>
      </c>
      <c r="M92" s="589">
        <f t="shared" si="163"/>
        <v>0</v>
      </c>
      <c r="N92" s="773" t="str">
        <f t="shared" si="164"/>
        <v>-</v>
      </c>
      <c r="O92" s="774" t="str">
        <f t="shared" si="165"/>
        <v>-</v>
      </c>
      <c r="P92" s="774" t="str">
        <f t="shared" si="166"/>
        <v>-</v>
      </c>
      <c r="Q92" s="774" t="str">
        <f t="shared" si="167"/>
        <v>-</v>
      </c>
      <c r="R92" s="774" t="str">
        <f t="shared" si="168"/>
        <v>-</v>
      </c>
      <c r="S92" s="280" t="str">
        <f t="shared" si="169"/>
        <v>-</v>
      </c>
      <c r="T92" s="291" t="str">
        <f t="shared" si="170"/>
        <v>OK</v>
      </c>
      <c r="U92" s="402"/>
      <c r="W92" s="643"/>
      <c r="X92" s="208"/>
      <c r="Y92" s="316"/>
      <c r="Z92" s="410" t="s">
        <v>374</v>
      </c>
      <c r="AA92" s="411" t="s">
        <v>407</v>
      </c>
      <c r="AB92" s="209"/>
      <c r="AC92" s="316"/>
      <c r="AD92" s="410" t="s">
        <v>375</v>
      </c>
      <c r="AE92" s="411" t="s">
        <v>408</v>
      </c>
      <c r="AF92" s="209"/>
      <c r="AG92" s="316"/>
      <c r="AH92" s="410" t="s">
        <v>376</v>
      </c>
      <c r="AI92" s="411" t="s">
        <v>409</v>
      </c>
      <c r="AJ92" s="591" t="str">
        <f t="shared" si="198"/>
        <v>-</v>
      </c>
      <c r="AK92" s="592" t="str">
        <f t="shared" si="199"/>
        <v>-</v>
      </c>
      <c r="AL92" s="593" t="str">
        <f t="shared" si="200"/>
        <v>-</v>
      </c>
      <c r="AM92" s="594" t="str">
        <f t="shared" si="171"/>
        <v>-</v>
      </c>
      <c r="AN92" s="221"/>
      <c r="AO92" s="574" t="str">
        <f t="shared" si="172"/>
        <v>OK</v>
      </c>
      <c r="AQ92" s="465"/>
      <c r="AR92" s="429"/>
      <c r="AT92" s="430"/>
      <c r="AU92" s="431"/>
      <c r="AV92" s="429"/>
      <c r="AX92" s="430"/>
      <c r="AY92" s="431"/>
      <c r="AZ92" s="429"/>
      <c r="BB92" s="430"/>
      <c r="BC92" s="431"/>
      <c r="BD92" s="600"/>
      <c r="BE92" s="601"/>
      <c r="BF92" s="602"/>
      <c r="BG92" s="610"/>
      <c r="BH92" s="221"/>
      <c r="BI92" s="574" t="str">
        <f t="shared" si="174"/>
        <v>OK</v>
      </c>
      <c r="BK92" s="465"/>
      <c r="BL92" s="429"/>
      <c r="BN92" s="430"/>
      <c r="BO92" s="431"/>
      <c r="BP92" s="429"/>
      <c r="BR92" s="430"/>
      <c r="BS92" s="431"/>
      <c r="BT92" s="429"/>
      <c r="BV92" s="430"/>
      <c r="BW92" s="431"/>
      <c r="BX92" s="600"/>
      <c r="BY92" s="601"/>
      <c r="BZ92" s="602"/>
      <c r="CA92" s="610"/>
      <c r="CB92" s="221"/>
      <c r="CC92" s="574" t="str">
        <f t="shared" si="176"/>
        <v>OK</v>
      </c>
      <c r="CE92" s="465"/>
      <c r="CF92" s="429"/>
      <c r="CH92" s="430"/>
      <c r="CI92" s="431"/>
      <c r="CJ92" s="429"/>
      <c r="CL92" s="430"/>
      <c r="CM92" s="431"/>
      <c r="CN92" s="429"/>
      <c r="CP92" s="430"/>
      <c r="CQ92" s="431"/>
      <c r="CR92" s="600"/>
      <c r="CS92" s="601"/>
      <c r="CT92" s="602"/>
      <c r="CU92" s="610"/>
      <c r="CV92" s="221"/>
      <c r="CW92" s="574" t="str">
        <f t="shared" si="177"/>
        <v>OK</v>
      </c>
      <c r="CY92" s="465"/>
      <c r="CZ92" s="429"/>
      <c r="DB92" s="430"/>
      <c r="DC92" s="431"/>
      <c r="DD92" s="429"/>
      <c r="DF92" s="430"/>
      <c r="DG92" s="431"/>
      <c r="DH92" s="429"/>
      <c r="DJ92" s="430"/>
      <c r="DK92" s="431"/>
      <c r="DL92" s="600"/>
      <c r="DM92" s="601"/>
      <c r="DN92" s="602"/>
      <c r="DO92" s="610"/>
      <c r="DP92" s="221"/>
      <c r="DQ92" s="574" t="str">
        <f t="shared" si="178"/>
        <v>OK</v>
      </c>
      <c r="DS92" s="465"/>
      <c r="DT92" s="429"/>
      <c r="DU92" s="431"/>
      <c r="DW92" s="431"/>
      <c r="DY92" s="431"/>
      <c r="EA92" s="430"/>
      <c r="EB92" s="600"/>
      <c r="EC92" s="602"/>
      <c r="ED92" s="610"/>
      <c r="EE92" s="221"/>
      <c r="EF92" s="574" t="str">
        <f t="shared" si="179"/>
        <v>-</v>
      </c>
      <c r="EH92" s="82"/>
      <c r="EI92" s="34" t="s">
        <v>4</v>
      </c>
      <c r="EJ92" s="11"/>
      <c r="EK92" s="61"/>
      <c r="EN92" s="97" t="str">
        <f t="shared" si="180"/>
        <v>-</v>
      </c>
      <c r="EO92" s="91" t="str">
        <f t="shared" si="181"/>
        <v>-</v>
      </c>
      <c r="EP92" s="92"/>
      <c r="EQ92" s="85"/>
      <c r="ER92" s="89" t="str">
        <f t="shared" si="182"/>
        <v>-</v>
      </c>
      <c r="ES92" s="84"/>
      <c r="ET92" s="85"/>
      <c r="EU92" s="89" t="str">
        <f t="shared" si="183"/>
        <v>-</v>
      </c>
      <c r="EV92" s="90" t="str">
        <f t="shared" si="184"/>
        <v>-</v>
      </c>
      <c r="EY92" s="97" t="e">
        <f>#REF!</f>
        <v>#REF!</v>
      </c>
      <c r="EZ92" s="91" t="e">
        <f>#REF!</f>
        <v>#REF!</v>
      </c>
      <c r="FA92" s="92"/>
      <c r="FB92" s="85"/>
      <c r="FC92" s="89" t="e">
        <f t="shared" si="185"/>
        <v>#REF!</v>
      </c>
      <c r="FD92" s="84"/>
      <c r="FE92" s="85"/>
      <c r="FF92" s="89" t="e">
        <f t="shared" si="186"/>
        <v>#REF!</v>
      </c>
      <c r="FG92" s="90" t="e">
        <f t="shared" si="187"/>
        <v>#REF!</v>
      </c>
      <c r="FJ92" s="97" t="e">
        <f>#REF!</f>
        <v>#REF!</v>
      </c>
      <c r="FK92" s="91" t="e">
        <f>#REF!</f>
        <v>#REF!</v>
      </c>
      <c r="FL92" s="92"/>
      <c r="FM92" s="85"/>
      <c r="FN92" s="89" t="e">
        <f t="shared" si="188"/>
        <v>#REF!</v>
      </c>
      <c r="FO92" s="84"/>
      <c r="FP92" s="85"/>
      <c r="FQ92" s="89" t="e">
        <f t="shared" si="189"/>
        <v>#REF!</v>
      </c>
      <c r="FR92" s="90" t="e">
        <f t="shared" si="190"/>
        <v>#REF!</v>
      </c>
      <c r="FU92" s="97" t="e">
        <f>#REF!</f>
        <v>#REF!</v>
      </c>
      <c r="FV92" s="92"/>
      <c r="FW92" s="85"/>
      <c r="FX92" s="89" t="e">
        <f t="shared" si="191"/>
        <v>#REF!</v>
      </c>
      <c r="GA92" s="97" t="e">
        <f>#REF!</f>
        <v>#REF!</v>
      </c>
      <c r="GB92" s="91" t="e">
        <f>#REF!</f>
        <v>#REF!</v>
      </c>
      <c r="GC92" s="92"/>
      <c r="GD92" s="85"/>
      <c r="GE92" s="89" t="e">
        <f t="shared" si="192"/>
        <v>#REF!</v>
      </c>
      <c r="GF92" s="84"/>
      <c r="GG92" s="85"/>
      <c r="GH92" s="89" t="e">
        <f t="shared" si="193"/>
        <v>#REF!</v>
      </c>
      <c r="GI92" s="90" t="e">
        <f t="shared" si="194"/>
        <v>#REF!</v>
      </c>
      <c r="GK92" s="20" t="str">
        <f t="shared" si="195"/>
        <v/>
      </c>
      <c r="GL92" s="21"/>
      <c r="GN92" s="826" t="str">
        <f t="shared" ca="1" si="196"/>
        <v/>
      </c>
      <c r="GO92" s="827"/>
    </row>
    <row r="93" spans="1:197" ht="12" customHeight="1" outlineLevel="3" x14ac:dyDescent="0.2">
      <c r="A93" s="187">
        <f t="shared" ca="1" si="197"/>
        <v>84</v>
      </c>
      <c r="B93" s="747" t="str">
        <f t="shared" ca="1" si="162"/>
        <v/>
      </c>
      <c r="C93" s="748"/>
      <c r="D93" s="749"/>
      <c r="E93" s="110"/>
      <c r="F93" s="108"/>
      <c r="G93" s="105" t="s">
        <v>747</v>
      </c>
      <c r="H93" s="128" t="s">
        <v>3</v>
      </c>
      <c r="I93" s="105" t="s">
        <v>72</v>
      </c>
      <c r="J93" s="121" t="s">
        <v>26</v>
      </c>
      <c r="K93" s="124" t="s">
        <v>52</v>
      </c>
      <c r="L93" s="367" t="s">
        <v>50</v>
      </c>
      <c r="M93" s="589">
        <f t="shared" si="163"/>
        <v>0</v>
      </c>
      <c r="N93" s="773" t="str">
        <f t="shared" si="164"/>
        <v>-</v>
      </c>
      <c r="O93" s="774" t="str">
        <f t="shared" si="165"/>
        <v>-</v>
      </c>
      <c r="P93" s="774" t="str">
        <f t="shared" si="166"/>
        <v>-</v>
      </c>
      <c r="Q93" s="774" t="str">
        <f t="shared" si="167"/>
        <v>-</v>
      </c>
      <c r="R93" s="774" t="str">
        <f t="shared" si="168"/>
        <v>-</v>
      </c>
      <c r="S93" s="280" t="str">
        <f t="shared" si="169"/>
        <v>-</v>
      </c>
      <c r="T93" s="291" t="str">
        <f t="shared" si="170"/>
        <v>OK</v>
      </c>
      <c r="U93" s="402"/>
      <c r="W93" s="643"/>
      <c r="X93" s="208"/>
      <c r="Y93" s="316"/>
      <c r="Z93" s="410" t="s">
        <v>374</v>
      </c>
      <c r="AA93" s="411" t="s">
        <v>407</v>
      </c>
      <c r="AB93" s="209"/>
      <c r="AC93" s="316"/>
      <c r="AD93" s="410" t="s">
        <v>375</v>
      </c>
      <c r="AE93" s="411" t="s">
        <v>408</v>
      </c>
      <c r="AF93" s="209"/>
      <c r="AG93" s="316"/>
      <c r="AH93" s="410" t="s">
        <v>376</v>
      </c>
      <c r="AI93" s="411" t="s">
        <v>409</v>
      </c>
      <c r="AJ93" s="591" t="str">
        <f t="shared" si="198"/>
        <v>-</v>
      </c>
      <c r="AK93" s="592" t="str">
        <f t="shared" si="199"/>
        <v>-</v>
      </c>
      <c r="AL93" s="593" t="str">
        <f t="shared" si="200"/>
        <v>-</v>
      </c>
      <c r="AM93" s="594" t="str">
        <f t="shared" si="171"/>
        <v>-</v>
      </c>
      <c r="AN93" s="221"/>
      <c r="AO93" s="574" t="str">
        <f t="shared" si="172"/>
        <v>OK</v>
      </c>
      <c r="AQ93" s="465"/>
      <c r="AR93" s="429"/>
      <c r="AT93" s="430"/>
      <c r="AU93" s="431"/>
      <c r="AV93" s="429"/>
      <c r="AX93" s="430"/>
      <c r="AY93" s="431"/>
      <c r="AZ93" s="429"/>
      <c r="BB93" s="430"/>
      <c r="BC93" s="431"/>
      <c r="BD93" s="600"/>
      <c r="BE93" s="601"/>
      <c r="BF93" s="602"/>
      <c r="BG93" s="610"/>
      <c r="BH93" s="221"/>
      <c r="BI93" s="574" t="str">
        <f t="shared" si="174"/>
        <v>OK</v>
      </c>
      <c r="BK93" s="465"/>
      <c r="BL93" s="429"/>
      <c r="BN93" s="430"/>
      <c r="BO93" s="431"/>
      <c r="BP93" s="429"/>
      <c r="BR93" s="430"/>
      <c r="BS93" s="431"/>
      <c r="BT93" s="429"/>
      <c r="BV93" s="430"/>
      <c r="BW93" s="431"/>
      <c r="BX93" s="600"/>
      <c r="BY93" s="601"/>
      <c r="BZ93" s="602"/>
      <c r="CA93" s="610"/>
      <c r="CB93" s="221"/>
      <c r="CC93" s="574" t="str">
        <f t="shared" si="176"/>
        <v>OK</v>
      </c>
      <c r="CE93" s="465"/>
      <c r="CF93" s="429"/>
      <c r="CH93" s="430"/>
      <c r="CI93" s="431"/>
      <c r="CJ93" s="429"/>
      <c r="CL93" s="430"/>
      <c r="CM93" s="431"/>
      <c r="CN93" s="429"/>
      <c r="CP93" s="430"/>
      <c r="CQ93" s="431"/>
      <c r="CR93" s="600"/>
      <c r="CS93" s="601"/>
      <c r="CT93" s="602"/>
      <c r="CU93" s="610"/>
      <c r="CV93" s="221"/>
      <c r="CW93" s="574" t="str">
        <f t="shared" si="177"/>
        <v>OK</v>
      </c>
      <c r="CY93" s="465"/>
      <c r="CZ93" s="429"/>
      <c r="DB93" s="430"/>
      <c r="DC93" s="431"/>
      <c r="DD93" s="429"/>
      <c r="DF93" s="430"/>
      <c r="DG93" s="431"/>
      <c r="DH93" s="429"/>
      <c r="DJ93" s="430"/>
      <c r="DK93" s="431"/>
      <c r="DL93" s="600"/>
      <c r="DM93" s="601"/>
      <c r="DN93" s="602"/>
      <c r="DO93" s="610"/>
      <c r="DP93" s="221"/>
      <c r="DQ93" s="574" t="str">
        <f t="shared" si="178"/>
        <v>OK</v>
      </c>
      <c r="DS93" s="465"/>
      <c r="DT93" s="429"/>
      <c r="DU93" s="431"/>
      <c r="DW93" s="431"/>
      <c r="DY93" s="431"/>
      <c r="EA93" s="430"/>
      <c r="EB93" s="600"/>
      <c r="EC93" s="602"/>
      <c r="ED93" s="610"/>
      <c r="EE93" s="221"/>
      <c r="EF93" s="574" t="str">
        <f t="shared" si="179"/>
        <v>-</v>
      </c>
      <c r="EH93" s="82"/>
      <c r="EI93" s="34" t="s">
        <v>4</v>
      </c>
      <c r="EJ93" s="11"/>
      <c r="EK93" s="61"/>
      <c r="EN93" s="97" t="str">
        <f t="shared" si="180"/>
        <v>-</v>
      </c>
      <c r="EO93" s="91" t="str">
        <f t="shared" si="181"/>
        <v>-</v>
      </c>
      <c r="EP93" s="92"/>
      <c r="EQ93" s="85"/>
      <c r="ER93" s="89" t="str">
        <f t="shared" si="182"/>
        <v>-</v>
      </c>
      <c r="ES93" s="84"/>
      <c r="ET93" s="85"/>
      <c r="EU93" s="89" t="str">
        <f t="shared" si="183"/>
        <v>-</v>
      </c>
      <c r="EV93" s="90" t="str">
        <f t="shared" si="184"/>
        <v>-</v>
      </c>
      <c r="EY93" s="97" t="e">
        <f>#REF!</f>
        <v>#REF!</v>
      </c>
      <c r="EZ93" s="91" t="e">
        <f>#REF!</f>
        <v>#REF!</v>
      </c>
      <c r="FA93" s="92"/>
      <c r="FB93" s="85"/>
      <c r="FC93" s="89" t="e">
        <f t="shared" si="185"/>
        <v>#REF!</v>
      </c>
      <c r="FD93" s="84"/>
      <c r="FE93" s="85"/>
      <c r="FF93" s="89" t="e">
        <f t="shared" si="186"/>
        <v>#REF!</v>
      </c>
      <c r="FG93" s="90" t="e">
        <f t="shared" si="187"/>
        <v>#REF!</v>
      </c>
      <c r="FJ93" s="97" t="e">
        <f>#REF!</f>
        <v>#REF!</v>
      </c>
      <c r="FK93" s="91" t="e">
        <f>#REF!</f>
        <v>#REF!</v>
      </c>
      <c r="FL93" s="92"/>
      <c r="FM93" s="85"/>
      <c r="FN93" s="89" t="e">
        <f t="shared" si="188"/>
        <v>#REF!</v>
      </c>
      <c r="FO93" s="84"/>
      <c r="FP93" s="85"/>
      <c r="FQ93" s="89" t="e">
        <f t="shared" si="189"/>
        <v>#REF!</v>
      </c>
      <c r="FR93" s="90" t="e">
        <f t="shared" si="190"/>
        <v>#REF!</v>
      </c>
      <c r="FU93" s="97" t="e">
        <f>#REF!</f>
        <v>#REF!</v>
      </c>
      <c r="FV93" s="92"/>
      <c r="FW93" s="85"/>
      <c r="FX93" s="89" t="e">
        <f t="shared" si="191"/>
        <v>#REF!</v>
      </c>
      <c r="GA93" s="97" t="e">
        <f>#REF!</f>
        <v>#REF!</v>
      </c>
      <c r="GB93" s="91" t="e">
        <f>#REF!</f>
        <v>#REF!</v>
      </c>
      <c r="GC93" s="92"/>
      <c r="GD93" s="85"/>
      <c r="GE93" s="89" t="e">
        <f t="shared" si="192"/>
        <v>#REF!</v>
      </c>
      <c r="GF93" s="84"/>
      <c r="GG93" s="85"/>
      <c r="GH93" s="89" t="e">
        <f t="shared" si="193"/>
        <v>#REF!</v>
      </c>
      <c r="GI93" s="90" t="e">
        <f t="shared" si="194"/>
        <v>#REF!</v>
      </c>
      <c r="GK93" s="20" t="str">
        <f t="shared" si="195"/>
        <v/>
      </c>
      <c r="GL93" s="21"/>
      <c r="GN93" s="826" t="str">
        <f t="shared" ca="1" si="196"/>
        <v/>
      </c>
      <c r="GO93" s="827"/>
    </row>
    <row r="94" spans="1:197" ht="12" customHeight="1" outlineLevel="3" x14ac:dyDescent="0.2">
      <c r="A94" s="187">
        <f t="shared" ca="1" si="197"/>
        <v>85</v>
      </c>
      <c r="B94" s="747" t="str">
        <f t="shared" ca="1" si="162"/>
        <v/>
      </c>
      <c r="C94" s="748"/>
      <c r="D94" s="749"/>
      <c r="E94" s="110"/>
      <c r="F94" s="108"/>
      <c r="G94" s="105" t="s">
        <v>747</v>
      </c>
      <c r="H94" s="128" t="s">
        <v>3</v>
      </c>
      <c r="I94" s="105" t="s">
        <v>72</v>
      </c>
      <c r="J94" s="121" t="s">
        <v>26</v>
      </c>
      <c r="K94" s="124" t="s">
        <v>52</v>
      </c>
      <c r="L94" s="367" t="s">
        <v>50</v>
      </c>
      <c r="M94" s="589">
        <f t="shared" si="163"/>
        <v>0</v>
      </c>
      <c r="N94" s="773" t="str">
        <f t="shared" si="164"/>
        <v>-</v>
      </c>
      <c r="O94" s="774" t="str">
        <f t="shared" si="165"/>
        <v>-</v>
      </c>
      <c r="P94" s="774" t="str">
        <f t="shared" si="166"/>
        <v>-</v>
      </c>
      <c r="Q94" s="774" t="str">
        <f t="shared" si="167"/>
        <v>-</v>
      </c>
      <c r="R94" s="774" t="str">
        <f t="shared" si="168"/>
        <v>-</v>
      </c>
      <c r="S94" s="280" t="str">
        <f t="shared" si="169"/>
        <v>-</v>
      </c>
      <c r="T94" s="291" t="str">
        <f t="shared" si="170"/>
        <v>OK</v>
      </c>
      <c r="U94" s="402"/>
      <c r="W94" s="643"/>
      <c r="X94" s="208"/>
      <c r="Y94" s="316"/>
      <c r="Z94" s="410" t="s">
        <v>374</v>
      </c>
      <c r="AA94" s="411" t="s">
        <v>407</v>
      </c>
      <c r="AB94" s="209"/>
      <c r="AC94" s="316"/>
      <c r="AD94" s="410" t="s">
        <v>375</v>
      </c>
      <c r="AE94" s="411" t="s">
        <v>408</v>
      </c>
      <c r="AF94" s="209"/>
      <c r="AG94" s="316"/>
      <c r="AH94" s="410" t="s">
        <v>376</v>
      </c>
      <c r="AI94" s="411" t="s">
        <v>409</v>
      </c>
      <c r="AJ94" s="591" t="str">
        <f t="shared" si="198"/>
        <v>-</v>
      </c>
      <c r="AK94" s="592" t="str">
        <f t="shared" si="199"/>
        <v>-</v>
      </c>
      <c r="AL94" s="593" t="str">
        <f t="shared" si="200"/>
        <v>-</v>
      </c>
      <c r="AM94" s="594" t="str">
        <f t="shared" si="171"/>
        <v>-</v>
      </c>
      <c r="AN94" s="221"/>
      <c r="AO94" s="574" t="str">
        <f t="shared" si="172"/>
        <v>OK</v>
      </c>
      <c r="AQ94" s="465"/>
      <c r="AR94" s="429"/>
      <c r="AT94" s="430"/>
      <c r="AU94" s="431"/>
      <c r="AV94" s="429"/>
      <c r="AX94" s="430"/>
      <c r="AY94" s="431"/>
      <c r="AZ94" s="429"/>
      <c r="BB94" s="430"/>
      <c r="BC94" s="431"/>
      <c r="BD94" s="600"/>
      <c r="BE94" s="601"/>
      <c r="BF94" s="602"/>
      <c r="BG94" s="610"/>
      <c r="BH94" s="221"/>
      <c r="BI94" s="574" t="str">
        <f t="shared" si="174"/>
        <v>OK</v>
      </c>
      <c r="BK94" s="465"/>
      <c r="BL94" s="429"/>
      <c r="BN94" s="430"/>
      <c r="BO94" s="431"/>
      <c r="BP94" s="429"/>
      <c r="BR94" s="430"/>
      <c r="BS94" s="431"/>
      <c r="BT94" s="429"/>
      <c r="BV94" s="430"/>
      <c r="BW94" s="431"/>
      <c r="BX94" s="600"/>
      <c r="BY94" s="601"/>
      <c r="BZ94" s="602"/>
      <c r="CA94" s="610"/>
      <c r="CB94" s="221"/>
      <c r="CC94" s="574" t="str">
        <f t="shared" si="176"/>
        <v>OK</v>
      </c>
      <c r="CE94" s="465"/>
      <c r="CF94" s="429"/>
      <c r="CH94" s="430"/>
      <c r="CI94" s="431"/>
      <c r="CJ94" s="429"/>
      <c r="CL94" s="430"/>
      <c r="CM94" s="431"/>
      <c r="CN94" s="429"/>
      <c r="CP94" s="430"/>
      <c r="CQ94" s="431"/>
      <c r="CR94" s="600"/>
      <c r="CS94" s="601"/>
      <c r="CT94" s="602"/>
      <c r="CU94" s="610"/>
      <c r="CV94" s="221"/>
      <c r="CW94" s="574" t="str">
        <f t="shared" si="177"/>
        <v>OK</v>
      </c>
      <c r="CY94" s="465"/>
      <c r="CZ94" s="429"/>
      <c r="DB94" s="430"/>
      <c r="DC94" s="431"/>
      <c r="DD94" s="429"/>
      <c r="DF94" s="430"/>
      <c r="DG94" s="431"/>
      <c r="DH94" s="429"/>
      <c r="DJ94" s="430"/>
      <c r="DK94" s="431"/>
      <c r="DL94" s="600"/>
      <c r="DM94" s="601"/>
      <c r="DN94" s="602"/>
      <c r="DO94" s="610"/>
      <c r="DP94" s="221"/>
      <c r="DQ94" s="574" t="str">
        <f t="shared" si="178"/>
        <v>OK</v>
      </c>
      <c r="DS94" s="465"/>
      <c r="DT94" s="429"/>
      <c r="DU94" s="431"/>
      <c r="DW94" s="431"/>
      <c r="DY94" s="431"/>
      <c r="EA94" s="430"/>
      <c r="EB94" s="600"/>
      <c r="EC94" s="602"/>
      <c r="ED94" s="610"/>
      <c r="EE94" s="221"/>
      <c r="EF94" s="574" t="str">
        <f t="shared" si="179"/>
        <v>-</v>
      </c>
      <c r="EH94" s="82"/>
      <c r="EI94" s="34" t="s">
        <v>4</v>
      </c>
      <c r="EJ94" s="11"/>
      <c r="EK94" s="61"/>
      <c r="EN94" s="97" t="str">
        <f t="shared" si="180"/>
        <v>-</v>
      </c>
      <c r="EO94" s="91" t="str">
        <f t="shared" si="181"/>
        <v>-</v>
      </c>
      <c r="EP94" s="92"/>
      <c r="EQ94" s="85"/>
      <c r="ER94" s="89" t="str">
        <f t="shared" si="182"/>
        <v>-</v>
      </c>
      <c r="ES94" s="84"/>
      <c r="ET94" s="85"/>
      <c r="EU94" s="89" t="str">
        <f t="shared" si="183"/>
        <v>-</v>
      </c>
      <c r="EV94" s="90" t="str">
        <f t="shared" si="184"/>
        <v>-</v>
      </c>
      <c r="EY94" s="97" t="e">
        <f>#REF!</f>
        <v>#REF!</v>
      </c>
      <c r="EZ94" s="91" t="e">
        <f>#REF!</f>
        <v>#REF!</v>
      </c>
      <c r="FA94" s="92"/>
      <c r="FB94" s="85"/>
      <c r="FC94" s="89" t="e">
        <f>IF(OR(EY94="-",FB94=""),"-",FB94*EY94)</f>
        <v>#REF!</v>
      </c>
      <c r="FD94" s="84"/>
      <c r="FE94" s="85"/>
      <c r="FF94" s="89" t="e">
        <f>IF(OR(EZ94="-",FE94=""),"-",FE94*EZ94)</f>
        <v>#REF!</v>
      </c>
      <c r="FG94" s="90" t="e">
        <f>IF(AND(FC94="-",FF94="-"),"-",IF(FC94="-",FF94,IF(FF94="-",FC94,FC94+FF94)))</f>
        <v>#REF!</v>
      </c>
      <c r="FJ94" s="97" t="e">
        <f>#REF!</f>
        <v>#REF!</v>
      </c>
      <c r="FK94" s="91" t="e">
        <f>#REF!</f>
        <v>#REF!</v>
      </c>
      <c r="FL94" s="92"/>
      <c r="FM94" s="85"/>
      <c r="FN94" s="89" t="e">
        <f t="shared" si="188"/>
        <v>#REF!</v>
      </c>
      <c r="FO94" s="84"/>
      <c r="FP94" s="85"/>
      <c r="FQ94" s="89" t="e">
        <f t="shared" si="189"/>
        <v>#REF!</v>
      </c>
      <c r="FR94" s="90" t="e">
        <f t="shared" si="190"/>
        <v>#REF!</v>
      </c>
      <c r="FU94" s="97" t="e">
        <f>#REF!</f>
        <v>#REF!</v>
      </c>
      <c r="FV94" s="92"/>
      <c r="FW94" s="85"/>
      <c r="FX94" s="89" t="e">
        <f t="shared" si="191"/>
        <v>#REF!</v>
      </c>
      <c r="GA94" s="97" t="e">
        <f>#REF!</f>
        <v>#REF!</v>
      </c>
      <c r="GB94" s="91" t="e">
        <f>#REF!</f>
        <v>#REF!</v>
      </c>
      <c r="GC94" s="92"/>
      <c r="GD94" s="85"/>
      <c r="GE94" s="89" t="e">
        <f t="shared" si="192"/>
        <v>#REF!</v>
      </c>
      <c r="GF94" s="84"/>
      <c r="GG94" s="85"/>
      <c r="GH94" s="89" t="e">
        <f t="shared" si="193"/>
        <v>#REF!</v>
      </c>
      <c r="GI94" s="90" t="e">
        <f t="shared" si="194"/>
        <v>#REF!</v>
      </c>
      <c r="GK94" s="20" t="str">
        <f t="shared" si="195"/>
        <v/>
      </c>
      <c r="GL94" s="21"/>
      <c r="GN94" s="826" t="str">
        <f t="shared" ca="1" si="196"/>
        <v/>
      </c>
      <c r="GO94" s="827"/>
    </row>
    <row r="95" spans="1:197" ht="12" customHeight="1" outlineLevel="3" x14ac:dyDescent="0.2">
      <c r="A95" s="187">
        <f t="shared" ca="1" si="197"/>
        <v>86</v>
      </c>
      <c r="B95" s="747" t="str">
        <f t="shared" ca="1" si="162"/>
        <v/>
      </c>
      <c r="C95" s="748"/>
      <c r="D95" s="749"/>
      <c r="E95" s="110"/>
      <c r="F95" s="108"/>
      <c r="G95" s="105" t="s">
        <v>747</v>
      </c>
      <c r="H95" s="128" t="s">
        <v>3</v>
      </c>
      <c r="I95" s="105" t="s">
        <v>72</v>
      </c>
      <c r="J95" s="121" t="s">
        <v>26</v>
      </c>
      <c r="K95" s="124" t="s">
        <v>52</v>
      </c>
      <c r="L95" s="367" t="s">
        <v>50</v>
      </c>
      <c r="M95" s="589">
        <f t="shared" si="163"/>
        <v>0</v>
      </c>
      <c r="N95" s="773" t="str">
        <f t="shared" si="164"/>
        <v>-</v>
      </c>
      <c r="O95" s="774" t="str">
        <f t="shared" si="165"/>
        <v>-</v>
      </c>
      <c r="P95" s="774" t="str">
        <f t="shared" si="166"/>
        <v>-</v>
      </c>
      <c r="Q95" s="774" t="str">
        <f t="shared" si="167"/>
        <v>-</v>
      </c>
      <c r="R95" s="774" t="str">
        <f t="shared" si="168"/>
        <v>-</v>
      </c>
      <c r="S95" s="280" t="str">
        <f t="shared" si="169"/>
        <v>-</v>
      </c>
      <c r="T95" s="291" t="str">
        <f t="shared" si="170"/>
        <v>OK</v>
      </c>
      <c r="U95" s="402"/>
      <c r="W95" s="643"/>
      <c r="X95" s="208"/>
      <c r="Y95" s="316"/>
      <c r="Z95" s="410" t="s">
        <v>374</v>
      </c>
      <c r="AA95" s="411" t="s">
        <v>407</v>
      </c>
      <c r="AB95" s="209"/>
      <c r="AC95" s="316"/>
      <c r="AD95" s="410" t="s">
        <v>375</v>
      </c>
      <c r="AE95" s="411" t="s">
        <v>408</v>
      </c>
      <c r="AF95" s="209"/>
      <c r="AG95" s="316"/>
      <c r="AH95" s="410" t="s">
        <v>376</v>
      </c>
      <c r="AI95" s="411" t="s">
        <v>409</v>
      </c>
      <c r="AJ95" s="591" t="str">
        <f t="shared" si="198"/>
        <v>-</v>
      </c>
      <c r="AK95" s="592" t="str">
        <f t="shared" si="199"/>
        <v>-</v>
      </c>
      <c r="AL95" s="593" t="str">
        <f t="shared" si="200"/>
        <v>-</v>
      </c>
      <c r="AM95" s="594" t="str">
        <f t="shared" si="171"/>
        <v>-</v>
      </c>
      <c r="AN95" s="221"/>
      <c r="AO95" s="574" t="str">
        <f t="shared" si="172"/>
        <v>OK</v>
      </c>
      <c r="AQ95" s="465"/>
      <c r="AR95" s="429"/>
      <c r="AT95" s="430"/>
      <c r="AU95" s="431"/>
      <c r="AV95" s="429"/>
      <c r="AX95" s="430"/>
      <c r="AY95" s="431"/>
      <c r="AZ95" s="429"/>
      <c r="BB95" s="430"/>
      <c r="BC95" s="431"/>
      <c r="BD95" s="600"/>
      <c r="BE95" s="601"/>
      <c r="BF95" s="602"/>
      <c r="BG95" s="610"/>
      <c r="BH95" s="221"/>
      <c r="BI95" s="574" t="str">
        <f t="shared" si="174"/>
        <v>OK</v>
      </c>
      <c r="BK95" s="465"/>
      <c r="BL95" s="429"/>
      <c r="BN95" s="430"/>
      <c r="BO95" s="431"/>
      <c r="BP95" s="429"/>
      <c r="BR95" s="430"/>
      <c r="BS95" s="431"/>
      <c r="BT95" s="429"/>
      <c r="BV95" s="430"/>
      <c r="BW95" s="431"/>
      <c r="BX95" s="600"/>
      <c r="BY95" s="601"/>
      <c r="BZ95" s="602"/>
      <c r="CA95" s="610"/>
      <c r="CB95" s="221"/>
      <c r="CC95" s="574" t="str">
        <f t="shared" si="176"/>
        <v>OK</v>
      </c>
      <c r="CE95" s="465"/>
      <c r="CF95" s="429"/>
      <c r="CH95" s="430"/>
      <c r="CI95" s="431"/>
      <c r="CJ95" s="429"/>
      <c r="CL95" s="430"/>
      <c r="CM95" s="431"/>
      <c r="CN95" s="429"/>
      <c r="CP95" s="430"/>
      <c r="CQ95" s="431"/>
      <c r="CR95" s="600"/>
      <c r="CS95" s="601"/>
      <c r="CT95" s="602"/>
      <c r="CU95" s="610"/>
      <c r="CV95" s="221"/>
      <c r="CW95" s="574" t="str">
        <f t="shared" si="177"/>
        <v>OK</v>
      </c>
      <c r="CY95" s="465"/>
      <c r="CZ95" s="429"/>
      <c r="DB95" s="430"/>
      <c r="DC95" s="431"/>
      <c r="DD95" s="429"/>
      <c r="DF95" s="430"/>
      <c r="DG95" s="431"/>
      <c r="DH95" s="429"/>
      <c r="DJ95" s="430"/>
      <c r="DK95" s="431"/>
      <c r="DL95" s="600"/>
      <c r="DM95" s="601"/>
      <c r="DN95" s="602"/>
      <c r="DO95" s="610"/>
      <c r="DP95" s="221"/>
      <c r="DQ95" s="574" t="str">
        <f t="shared" si="178"/>
        <v>OK</v>
      </c>
      <c r="DS95" s="465"/>
      <c r="DT95" s="429"/>
      <c r="DU95" s="431"/>
      <c r="DW95" s="431"/>
      <c r="DY95" s="431"/>
      <c r="EA95" s="430"/>
      <c r="EB95" s="600"/>
      <c r="EC95" s="602"/>
      <c r="ED95" s="610"/>
      <c r="EE95" s="221"/>
      <c r="EF95" s="574" t="str">
        <f t="shared" si="179"/>
        <v>-</v>
      </c>
      <c r="EH95" s="82"/>
      <c r="EI95" s="34" t="s">
        <v>4</v>
      </c>
      <c r="EJ95" s="11"/>
      <c r="EK95" s="61"/>
      <c r="EN95" s="97" t="str">
        <f t="shared" si="180"/>
        <v>-</v>
      </c>
      <c r="EO95" s="91" t="str">
        <f t="shared" si="181"/>
        <v>-</v>
      </c>
      <c r="EP95" s="92"/>
      <c r="EQ95" s="85"/>
      <c r="ER95" s="89" t="str">
        <f t="shared" si="182"/>
        <v>-</v>
      </c>
      <c r="ES95" s="84"/>
      <c r="ET95" s="85"/>
      <c r="EU95" s="89" t="str">
        <f t="shared" si="183"/>
        <v>-</v>
      </c>
      <c r="EV95" s="90" t="str">
        <f t="shared" si="184"/>
        <v>-</v>
      </c>
      <c r="EY95" s="97" t="e">
        <f>#REF!</f>
        <v>#REF!</v>
      </c>
      <c r="EZ95" s="91" t="e">
        <f>#REF!</f>
        <v>#REF!</v>
      </c>
      <c r="FA95" s="92"/>
      <c r="FB95" s="85"/>
      <c r="FC95" s="89" t="e">
        <f>IF(OR(EY95="-",FB95=""),"-",FB95*EY95)</f>
        <v>#REF!</v>
      </c>
      <c r="FD95" s="84"/>
      <c r="FE95" s="85"/>
      <c r="FF95" s="89" t="e">
        <f>IF(OR(EZ95="-",FE95=""),"-",FE95*EZ95)</f>
        <v>#REF!</v>
      </c>
      <c r="FG95" s="90" t="e">
        <f>IF(AND(FC95="-",FF95="-"),"-",IF(FC95="-",FF95,IF(FF95="-",FC95,FC95+FF95)))</f>
        <v>#REF!</v>
      </c>
      <c r="FJ95" s="97" t="e">
        <f>#REF!</f>
        <v>#REF!</v>
      </c>
      <c r="FK95" s="91" t="e">
        <f>#REF!</f>
        <v>#REF!</v>
      </c>
      <c r="FL95" s="92"/>
      <c r="FM95" s="85"/>
      <c r="FN95" s="89" t="e">
        <f t="shared" si="188"/>
        <v>#REF!</v>
      </c>
      <c r="FO95" s="84"/>
      <c r="FP95" s="85"/>
      <c r="FQ95" s="89" t="e">
        <f t="shared" si="189"/>
        <v>#REF!</v>
      </c>
      <c r="FR95" s="90" t="e">
        <f t="shared" si="190"/>
        <v>#REF!</v>
      </c>
      <c r="FU95" s="97" t="e">
        <f>#REF!</f>
        <v>#REF!</v>
      </c>
      <c r="FV95" s="92"/>
      <c r="FW95" s="85"/>
      <c r="FX95" s="89" t="e">
        <f t="shared" si="191"/>
        <v>#REF!</v>
      </c>
      <c r="GA95" s="97" t="e">
        <f>#REF!</f>
        <v>#REF!</v>
      </c>
      <c r="GB95" s="91" t="e">
        <f>#REF!</f>
        <v>#REF!</v>
      </c>
      <c r="GC95" s="92"/>
      <c r="GD95" s="85"/>
      <c r="GE95" s="89" t="e">
        <f t="shared" si="192"/>
        <v>#REF!</v>
      </c>
      <c r="GF95" s="84"/>
      <c r="GG95" s="85"/>
      <c r="GH95" s="89" t="e">
        <f t="shared" si="193"/>
        <v>#REF!</v>
      </c>
      <c r="GI95" s="90" t="e">
        <f t="shared" si="194"/>
        <v>#REF!</v>
      </c>
      <c r="GK95" s="20" t="str">
        <f t="shared" si="195"/>
        <v/>
      </c>
      <c r="GL95" s="21"/>
      <c r="GN95" s="826" t="str">
        <f t="shared" ca="1" si="196"/>
        <v/>
      </c>
      <c r="GO95" s="827"/>
    </row>
    <row r="96" spans="1:197" ht="12" customHeight="1" outlineLevel="3" x14ac:dyDescent="0.2">
      <c r="A96" s="187">
        <f t="shared" ca="1" si="197"/>
        <v>87</v>
      </c>
      <c r="B96" s="747" t="str">
        <f t="shared" ca="1" si="162"/>
        <v/>
      </c>
      <c r="C96" s="748"/>
      <c r="D96" s="749"/>
      <c r="E96" s="110"/>
      <c r="F96" s="108"/>
      <c r="G96" s="105" t="s">
        <v>747</v>
      </c>
      <c r="H96" s="128" t="s">
        <v>3</v>
      </c>
      <c r="I96" s="105" t="s">
        <v>72</v>
      </c>
      <c r="J96" s="121" t="s">
        <v>26</v>
      </c>
      <c r="K96" s="124" t="s">
        <v>52</v>
      </c>
      <c r="L96" s="367" t="s">
        <v>50</v>
      </c>
      <c r="M96" s="589">
        <f t="shared" si="163"/>
        <v>0</v>
      </c>
      <c r="N96" s="773" t="str">
        <f t="shared" si="164"/>
        <v>-</v>
      </c>
      <c r="O96" s="774" t="str">
        <f t="shared" si="165"/>
        <v>-</v>
      </c>
      <c r="P96" s="774" t="str">
        <f t="shared" si="166"/>
        <v>-</v>
      </c>
      <c r="Q96" s="774" t="str">
        <f t="shared" si="167"/>
        <v>-</v>
      </c>
      <c r="R96" s="774" t="str">
        <f t="shared" si="168"/>
        <v>-</v>
      </c>
      <c r="S96" s="280" t="str">
        <f t="shared" si="169"/>
        <v>-</v>
      </c>
      <c r="T96" s="291" t="str">
        <f t="shared" si="170"/>
        <v>OK</v>
      </c>
      <c r="U96" s="402"/>
      <c r="W96" s="643"/>
      <c r="X96" s="208"/>
      <c r="Y96" s="316"/>
      <c r="Z96" s="410" t="s">
        <v>374</v>
      </c>
      <c r="AA96" s="411" t="s">
        <v>407</v>
      </c>
      <c r="AB96" s="209"/>
      <c r="AC96" s="316"/>
      <c r="AD96" s="410" t="s">
        <v>375</v>
      </c>
      <c r="AE96" s="411" t="s">
        <v>408</v>
      </c>
      <c r="AF96" s="209"/>
      <c r="AG96" s="316"/>
      <c r="AH96" s="410" t="s">
        <v>376</v>
      </c>
      <c r="AI96" s="411" t="s">
        <v>409</v>
      </c>
      <c r="AJ96" s="591" t="str">
        <f t="shared" si="198"/>
        <v>-</v>
      </c>
      <c r="AK96" s="592" t="str">
        <f t="shared" si="199"/>
        <v>-</v>
      </c>
      <c r="AL96" s="593" t="str">
        <f t="shared" si="200"/>
        <v>-</v>
      </c>
      <c r="AM96" s="594" t="str">
        <f t="shared" si="171"/>
        <v>-</v>
      </c>
      <c r="AN96" s="221"/>
      <c r="AO96" s="574" t="str">
        <f t="shared" si="172"/>
        <v>OK</v>
      </c>
      <c r="AQ96" s="465"/>
      <c r="AR96" s="429"/>
      <c r="AT96" s="430"/>
      <c r="AU96" s="431"/>
      <c r="AV96" s="429"/>
      <c r="AX96" s="430"/>
      <c r="AY96" s="431"/>
      <c r="AZ96" s="429"/>
      <c r="BB96" s="430"/>
      <c r="BC96" s="431"/>
      <c r="BD96" s="600"/>
      <c r="BE96" s="601"/>
      <c r="BF96" s="602"/>
      <c r="BG96" s="610"/>
      <c r="BH96" s="221"/>
      <c r="BI96" s="574" t="str">
        <f t="shared" si="174"/>
        <v>OK</v>
      </c>
      <c r="BK96" s="465"/>
      <c r="BL96" s="429"/>
      <c r="BN96" s="430"/>
      <c r="BO96" s="431"/>
      <c r="BP96" s="429"/>
      <c r="BR96" s="430"/>
      <c r="BS96" s="431"/>
      <c r="BT96" s="429"/>
      <c r="BV96" s="430"/>
      <c r="BW96" s="431"/>
      <c r="BX96" s="600"/>
      <c r="BY96" s="601"/>
      <c r="BZ96" s="602"/>
      <c r="CA96" s="610"/>
      <c r="CB96" s="221"/>
      <c r="CC96" s="574" t="str">
        <f t="shared" si="176"/>
        <v>OK</v>
      </c>
      <c r="CE96" s="465"/>
      <c r="CF96" s="429"/>
      <c r="CH96" s="430"/>
      <c r="CI96" s="431"/>
      <c r="CJ96" s="429"/>
      <c r="CL96" s="430"/>
      <c r="CM96" s="431"/>
      <c r="CN96" s="429"/>
      <c r="CP96" s="430"/>
      <c r="CQ96" s="431"/>
      <c r="CR96" s="600"/>
      <c r="CS96" s="601"/>
      <c r="CT96" s="602"/>
      <c r="CU96" s="610"/>
      <c r="CV96" s="221"/>
      <c r="CW96" s="574" t="str">
        <f t="shared" si="177"/>
        <v>OK</v>
      </c>
      <c r="CY96" s="465"/>
      <c r="CZ96" s="429"/>
      <c r="DB96" s="430"/>
      <c r="DC96" s="431"/>
      <c r="DD96" s="429"/>
      <c r="DF96" s="430"/>
      <c r="DG96" s="431"/>
      <c r="DH96" s="429"/>
      <c r="DJ96" s="430"/>
      <c r="DK96" s="431"/>
      <c r="DL96" s="600"/>
      <c r="DM96" s="601"/>
      <c r="DN96" s="602"/>
      <c r="DO96" s="610"/>
      <c r="DP96" s="221"/>
      <c r="DQ96" s="574" t="str">
        <f t="shared" si="178"/>
        <v>OK</v>
      </c>
      <c r="DS96" s="465"/>
      <c r="DT96" s="429"/>
      <c r="DU96" s="431"/>
      <c r="DW96" s="431"/>
      <c r="DY96" s="431"/>
      <c r="EA96" s="430"/>
      <c r="EB96" s="600"/>
      <c r="EC96" s="602"/>
      <c r="ED96" s="610"/>
      <c r="EE96" s="221"/>
      <c r="EF96" s="574" t="str">
        <f t="shared" si="179"/>
        <v>-</v>
      </c>
      <c r="EH96" s="82"/>
      <c r="EI96" s="34" t="s">
        <v>4</v>
      </c>
      <c r="EJ96" s="11"/>
      <c r="EK96" s="61"/>
      <c r="EN96" s="97" t="str">
        <f t="shared" si="180"/>
        <v>-</v>
      </c>
      <c r="EO96" s="91" t="str">
        <f t="shared" si="181"/>
        <v>-</v>
      </c>
      <c r="EP96" s="92"/>
      <c r="EQ96" s="85"/>
      <c r="ER96" s="89" t="str">
        <f t="shared" si="182"/>
        <v>-</v>
      </c>
      <c r="ES96" s="84"/>
      <c r="ET96" s="85"/>
      <c r="EU96" s="89" t="str">
        <f t="shared" si="183"/>
        <v>-</v>
      </c>
      <c r="EV96" s="90" t="str">
        <f t="shared" si="184"/>
        <v>-</v>
      </c>
      <c r="EY96" s="97" t="e">
        <f>#REF!</f>
        <v>#REF!</v>
      </c>
      <c r="EZ96" s="91" t="e">
        <f>#REF!</f>
        <v>#REF!</v>
      </c>
      <c r="FA96" s="92"/>
      <c r="FB96" s="85"/>
      <c r="FC96" s="89" t="e">
        <f t="shared" si="185"/>
        <v>#REF!</v>
      </c>
      <c r="FD96" s="84"/>
      <c r="FE96" s="85"/>
      <c r="FF96" s="89" t="e">
        <f t="shared" si="186"/>
        <v>#REF!</v>
      </c>
      <c r="FG96" s="90" t="e">
        <f t="shared" si="187"/>
        <v>#REF!</v>
      </c>
      <c r="FJ96" s="97" t="e">
        <f>#REF!</f>
        <v>#REF!</v>
      </c>
      <c r="FK96" s="91" t="e">
        <f>#REF!</f>
        <v>#REF!</v>
      </c>
      <c r="FL96" s="92"/>
      <c r="FM96" s="85"/>
      <c r="FN96" s="89" t="e">
        <f t="shared" si="188"/>
        <v>#REF!</v>
      </c>
      <c r="FO96" s="84"/>
      <c r="FP96" s="85"/>
      <c r="FQ96" s="89" t="e">
        <f t="shared" si="189"/>
        <v>#REF!</v>
      </c>
      <c r="FR96" s="90" t="e">
        <f t="shared" si="190"/>
        <v>#REF!</v>
      </c>
      <c r="FU96" s="97" t="e">
        <f>#REF!</f>
        <v>#REF!</v>
      </c>
      <c r="FV96" s="92"/>
      <c r="FW96" s="85"/>
      <c r="FX96" s="89" t="e">
        <f t="shared" si="191"/>
        <v>#REF!</v>
      </c>
      <c r="GA96" s="97" t="e">
        <f>#REF!</f>
        <v>#REF!</v>
      </c>
      <c r="GB96" s="91" t="e">
        <f>#REF!</f>
        <v>#REF!</v>
      </c>
      <c r="GC96" s="92"/>
      <c r="GD96" s="85"/>
      <c r="GE96" s="89" t="e">
        <f t="shared" si="192"/>
        <v>#REF!</v>
      </c>
      <c r="GF96" s="84"/>
      <c r="GG96" s="85"/>
      <c r="GH96" s="89" t="e">
        <f t="shared" si="193"/>
        <v>#REF!</v>
      </c>
      <c r="GI96" s="90" t="e">
        <f t="shared" si="194"/>
        <v>#REF!</v>
      </c>
      <c r="GK96" s="20" t="str">
        <f t="shared" si="195"/>
        <v/>
      </c>
      <c r="GL96" s="21"/>
      <c r="GN96" s="826" t="str">
        <f t="shared" ca="1" si="196"/>
        <v/>
      </c>
      <c r="GO96" s="827"/>
    </row>
    <row r="97" spans="1:197" ht="12" customHeight="1" outlineLevel="3" x14ac:dyDescent="0.2">
      <c r="A97" s="187">
        <f t="shared" ca="1" si="197"/>
        <v>88</v>
      </c>
      <c r="B97" s="747" t="str">
        <f t="shared" ca="1" si="162"/>
        <v/>
      </c>
      <c r="C97" s="748"/>
      <c r="D97" s="749"/>
      <c r="E97" s="110"/>
      <c r="F97" s="108"/>
      <c r="G97" s="105" t="s">
        <v>747</v>
      </c>
      <c r="H97" s="128" t="s">
        <v>3</v>
      </c>
      <c r="I97" s="105" t="s">
        <v>72</v>
      </c>
      <c r="J97" s="121" t="s">
        <v>26</v>
      </c>
      <c r="K97" s="124" t="s">
        <v>52</v>
      </c>
      <c r="L97" s="367" t="s">
        <v>50</v>
      </c>
      <c r="M97" s="589">
        <f t="shared" si="163"/>
        <v>0</v>
      </c>
      <c r="N97" s="773" t="str">
        <f t="shared" si="164"/>
        <v>-</v>
      </c>
      <c r="O97" s="774" t="str">
        <f t="shared" si="165"/>
        <v>-</v>
      </c>
      <c r="P97" s="774" t="str">
        <f t="shared" si="166"/>
        <v>-</v>
      </c>
      <c r="Q97" s="774" t="str">
        <f t="shared" si="167"/>
        <v>-</v>
      </c>
      <c r="R97" s="774" t="str">
        <f t="shared" si="168"/>
        <v>-</v>
      </c>
      <c r="S97" s="280" t="str">
        <f t="shared" si="169"/>
        <v>-</v>
      </c>
      <c r="T97" s="291" t="str">
        <f t="shared" si="170"/>
        <v>OK</v>
      </c>
      <c r="U97" s="402"/>
      <c r="W97" s="643"/>
      <c r="X97" s="208"/>
      <c r="Y97" s="316"/>
      <c r="Z97" s="410" t="s">
        <v>374</v>
      </c>
      <c r="AA97" s="411" t="s">
        <v>407</v>
      </c>
      <c r="AB97" s="209"/>
      <c r="AC97" s="316"/>
      <c r="AD97" s="410" t="s">
        <v>375</v>
      </c>
      <c r="AE97" s="411" t="s">
        <v>408</v>
      </c>
      <c r="AF97" s="209"/>
      <c r="AG97" s="316"/>
      <c r="AH97" s="410" t="s">
        <v>376</v>
      </c>
      <c r="AI97" s="411" t="s">
        <v>409</v>
      </c>
      <c r="AJ97" s="591" t="str">
        <f t="shared" si="198"/>
        <v>-</v>
      </c>
      <c r="AK97" s="592" t="str">
        <f t="shared" si="199"/>
        <v>-</v>
      </c>
      <c r="AL97" s="593" t="str">
        <f t="shared" si="200"/>
        <v>-</v>
      </c>
      <c r="AM97" s="594" t="str">
        <f t="shared" si="171"/>
        <v>-</v>
      </c>
      <c r="AN97" s="221"/>
      <c r="AO97" s="574" t="str">
        <f t="shared" si="172"/>
        <v>OK</v>
      </c>
      <c r="AQ97" s="465"/>
      <c r="AR97" s="429"/>
      <c r="AT97" s="430"/>
      <c r="AU97" s="431"/>
      <c r="AV97" s="429"/>
      <c r="AX97" s="430"/>
      <c r="AY97" s="431"/>
      <c r="AZ97" s="429"/>
      <c r="BB97" s="430"/>
      <c r="BC97" s="431"/>
      <c r="BD97" s="600"/>
      <c r="BE97" s="601"/>
      <c r="BF97" s="602"/>
      <c r="BG97" s="610"/>
      <c r="BH97" s="221"/>
      <c r="BI97" s="574" t="str">
        <f t="shared" si="174"/>
        <v>OK</v>
      </c>
      <c r="BK97" s="465"/>
      <c r="BL97" s="429"/>
      <c r="BN97" s="430"/>
      <c r="BO97" s="431"/>
      <c r="BP97" s="429"/>
      <c r="BR97" s="430"/>
      <c r="BS97" s="431"/>
      <c r="BT97" s="429"/>
      <c r="BV97" s="430"/>
      <c r="BW97" s="431"/>
      <c r="BX97" s="600"/>
      <c r="BY97" s="601"/>
      <c r="BZ97" s="602"/>
      <c r="CA97" s="610"/>
      <c r="CB97" s="221"/>
      <c r="CC97" s="574" t="str">
        <f t="shared" si="176"/>
        <v>OK</v>
      </c>
      <c r="CE97" s="465"/>
      <c r="CF97" s="429"/>
      <c r="CH97" s="430"/>
      <c r="CI97" s="431"/>
      <c r="CJ97" s="429"/>
      <c r="CL97" s="430"/>
      <c r="CM97" s="431"/>
      <c r="CN97" s="429"/>
      <c r="CP97" s="430"/>
      <c r="CQ97" s="431"/>
      <c r="CR97" s="600"/>
      <c r="CS97" s="601"/>
      <c r="CT97" s="602"/>
      <c r="CU97" s="610"/>
      <c r="CV97" s="221"/>
      <c r="CW97" s="574" t="str">
        <f t="shared" si="177"/>
        <v>OK</v>
      </c>
      <c r="CY97" s="465"/>
      <c r="CZ97" s="429"/>
      <c r="DB97" s="430"/>
      <c r="DC97" s="431"/>
      <c r="DD97" s="429"/>
      <c r="DF97" s="430"/>
      <c r="DG97" s="431"/>
      <c r="DH97" s="429"/>
      <c r="DJ97" s="430"/>
      <c r="DK97" s="431"/>
      <c r="DL97" s="600"/>
      <c r="DM97" s="601"/>
      <c r="DN97" s="602"/>
      <c r="DO97" s="610"/>
      <c r="DP97" s="221"/>
      <c r="DQ97" s="574" t="str">
        <f t="shared" si="178"/>
        <v>OK</v>
      </c>
      <c r="DS97" s="465"/>
      <c r="DT97" s="429"/>
      <c r="DU97" s="431"/>
      <c r="DW97" s="431"/>
      <c r="DY97" s="431"/>
      <c r="EA97" s="430"/>
      <c r="EB97" s="600"/>
      <c r="EC97" s="602"/>
      <c r="ED97" s="610"/>
      <c r="EE97" s="221"/>
      <c r="EF97" s="574" t="str">
        <f t="shared" si="179"/>
        <v>-</v>
      </c>
      <c r="EH97" s="82"/>
      <c r="EI97" s="34" t="s">
        <v>4</v>
      </c>
      <c r="EJ97" s="11"/>
      <c r="EK97" s="61"/>
      <c r="EN97" s="97" t="str">
        <f t="shared" si="180"/>
        <v>-</v>
      </c>
      <c r="EO97" s="91" t="str">
        <f t="shared" si="181"/>
        <v>-</v>
      </c>
      <c r="EP97" s="92"/>
      <c r="EQ97" s="85"/>
      <c r="ER97" s="89" t="str">
        <f t="shared" si="182"/>
        <v>-</v>
      </c>
      <c r="ES97" s="84"/>
      <c r="ET97" s="85"/>
      <c r="EU97" s="89" t="str">
        <f t="shared" si="183"/>
        <v>-</v>
      </c>
      <c r="EV97" s="90" t="str">
        <f t="shared" si="184"/>
        <v>-</v>
      </c>
      <c r="EY97" s="97" t="e">
        <f>#REF!</f>
        <v>#REF!</v>
      </c>
      <c r="EZ97" s="91" t="e">
        <f>#REF!</f>
        <v>#REF!</v>
      </c>
      <c r="FA97" s="92"/>
      <c r="FB97" s="85"/>
      <c r="FC97" s="89" t="e">
        <f>IF(OR(EY97="-",FB97=""),"-",FB97*EY97)</f>
        <v>#REF!</v>
      </c>
      <c r="FD97" s="84"/>
      <c r="FE97" s="85"/>
      <c r="FF97" s="89" t="e">
        <f>IF(OR(EZ97="-",FE97=""),"-",FE97*EZ97)</f>
        <v>#REF!</v>
      </c>
      <c r="FG97" s="90" t="e">
        <f>IF(AND(FC97="-",FF97="-"),"-",IF(FC97="-",FF97,IF(FF97="-",FC97,FC97+FF97)))</f>
        <v>#REF!</v>
      </c>
      <c r="FJ97" s="97" t="e">
        <f>#REF!</f>
        <v>#REF!</v>
      </c>
      <c r="FK97" s="91" t="e">
        <f>#REF!</f>
        <v>#REF!</v>
      </c>
      <c r="FL97" s="92"/>
      <c r="FM97" s="85"/>
      <c r="FN97" s="89" t="e">
        <f t="shared" si="188"/>
        <v>#REF!</v>
      </c>
      <c r="FO97" s="84"/>
      <c r="FP97" s="85"/>
      <c r="FQ97" s="89" t="e">
        <f t="shared" si="189"/>
        <v>#REF!</v>
      </c>
      <c r="FR97" s="90" t="e">
        <f t="shared" si="190"/>
        <v>#REF!</v>
      </c>
      <c r="FU97" s="97" t="e">
        <f>#REF!</f>
        <v>#REF!</v>
      </c>
      <c r="FV97" s="92"/>
      <c r="FW97" s="85"/>
      <c r="FX97" s="89" t="e">
        <f t="shared" si="191"/>
        <v>#REF!</v>
      </c>
      <c r="GA97" s="97" t="e">
        <f>#REF!</f>
        <v>#REF!</v>
      </c>
      <c r="GB97" s="91" t="e">
        <f>#REF!</f>
        <v>#REF!</v>
      </c>
      <c r="GC97" s="92"/>
      <c r="GD97" s="85"/>
      <c r="GE97" s="89" t="e">
        <f t="shared" si="192"/>
        <v>#REF!</v>
      </c>
      <c r="GF97" s="84"/>
      <c r="GG97" s="85"/>
      <c r="GH97" s="89" t="e">
        <f t="shared" si="193"/>
        <v>#REF!</v>
      </c>
      <c r="GI97" s="90" t="e">
        <f t="shared" si="194"/>
        <v>#REF!</v>
      </c>
      <c r="GK97" s="20" t="str">
        <f t="shared" si="195"/>
        <v/>
      </c>
      <c r="GL97" s="21"/>
      <c r="GN97" s="826" t="str">
        <f t="shared" ca="1" si="196"/>
        <v/>
      </c>
      <c r="GO97" s="827"/>
    </row>
    <row r="98" spans="1:197" ht="12" customHeight="1" outlineLevel="3" x14ac:dyDescent="0.2">
      <c r="A98" s="187">
        <f t="shared" ca="1" si="197"/>
        <v>89</v>
      </c>
      <c r="B98" s="747" t="str">
        <f t="shared" ca="1" si="162"/>
        <v/>
      </c>
      <c r="C98" s="748"/>
      <c r="D98" s="749"/>
      <c r="E98" s="110"/>
      <c r="F98" s="108"/>
      <c r="G98" s="105" t="s">
        <v>747</v>
      </c>
      <c r="H98" s="128" t="s">
        <v>3</v>
      </c>
      <c r="I98" s="105" t="s">
        <v>72</v>
      </c>
      <c r="J98" s="121" t="s">
        <v>26</v>
      </c>
      <c r="K98" s="124" t="s">
        <v>52</v>
      </c>
      <c r="L98" s="367" t="s">
        <v>50</v>
      </c>
      <c r="M98" s="589">
        <f t="shared" si="163"/>
        <v>0</v>
      </c>
      <c r="N98" s="773" t="str">
        <f t="shared" si="164"/>
        <v>-</v>
      </c>
      <c r="O98" s="774" t="str">
        <f t="shared" si="165"/>
        <v>-</v>
      </c>
      <c r="P98" s="774" t="str">
        <f t="shared" si="166"/>
        <v>-</v>
      </c>
      <c r="Q98" s="774" t="str">
        <f t="shared" si="167"/>
        <v>-</v>
      </c>
      <c r="R98" s="774" t="str">
        <f t="shared" si="168"/>
        <v>-</v>
      </c>
      <c r="S98" s="280" t="str">
        <f t="shared" si="169"/>
        <v>-</v>
      </c>
      <c r="T98" s="291" t="str">
        <f t="shared" si="170"/>
        <v>OK</v>
      </c>
      <c r="U98" s="402"/>
      <c r="W98" s="643"/>
      <c r="X98" s="208"/>
      <c r="Y98" s="316"/>
      <c r="Z98" s="410" t="s">
        <v>374</v>
      </c>
      <c r="AA98" s="411" t="s">
        <v>407</v>
      </c>
      <c r="AB98" s="209"/>
      <c r="AC98" s="316"/>
      <c r="AD98" s="410" t="s">
        <v>375</v>
      </c>
      <c r="AE98" s="411" t="s">
        <v>408</v>
      </c>
      <c r="AF98" s="209"/>
      <c r="AG98" s="316"/>
      <c r="AH98" s="410" t="s">
        <v>376</v>
      </c>
      <c r="AI98" s="411" t="s">
        <v>409</v>
      </c>
      <c r="AJ98" s="591" t="str">
        <f t="shared" si="198"/>
        <v>-</v>
      </c>
      <c r="AK98" s="592" t="str">
        <f t="shared" si="199"/>
        <v>-</v>
      </c>
      <c r="AL98" s="593" t="str">
        <f t="shared" si="200"/>
        <v>-</v>
      </c>
      <c r="AM98" s="594" t="str">
        <f t="shared" si="171"/>
        <v>-</v>
      </c>
      <c r="AN98" s="221"/>
      <c r="AO98" s="574" t="str">
        <f t="shared" si="172"/>
        <v>OK</v>
      </c>
      <c r="AQ98" s="465"/>
      <c r="AR98" s="429"/>
      <c r="AT98" s="430"/>
      <c r="AU98" s="431"/>
      <c r="AV98" s="429"/>
      <c r="AX98" s="430"/>
      <c r="AY98" s="431"/>
      <c r="AZ98" s="429"/>
      <c r="BB98" s="430"/>
      <c r="BC98" s="431"/>
      <c r="BD98" s="600"/>
      <c r="BE98" s="601"/>
      <c r="BF98" s="602"/>
      <c r="BG98" s="610"/>
      <c r="BH98" s="221"/>
      <c r="BI98" s="574" t="str">
        <f t="shared" si="174"/>
        <v>OK</v>
      </c>
      <c r="BK98" s="465"/>
      <c r="BL98" s="429"/>
      <c r="BN98" s="430"/>
      <c r="BO98" s="431"/>
      <c r="BP98" s="429"/>
      <c r="BR98" s="430"/>
      <c r="BS98" s="431"/>
      <c r="BT98" s="429"/>
      <c r="BV98" s="430"/>
      <c r="BW98" s="431"/>
      <c r="BX98" s="600"/>
      <c r="BY98" s="601"/>
      <c r="BZ98" s="602"/>
      <c r="CA98" s="610"/>
      <c r="CB98" s="221"/>
      <c r="CC98" s="574" t="str">
        <f t="shared" si="176"/>
        <v>OK</v>
      </c>
      <c r="CE98" s="465"/>
      <c r="CF98" s="429"/>
      <c r="CH98" s="430"/>
      <c r="CI98" s="431"/>
      <c r="CJ98" s="429"/>
      <c r="CL98" s="430"/>
      <c r="CM98" s="431"/>
      <c r="CN98" s="429"/>
      <c r="CP98" s="430"/>
      <c r="CQ98" s="431"/>
      <c r="CR98" s="600"/>
      <c r="CS98" s="601"/>
      <c r="CT98" s="602"/>
      <c r="CU98" s="610"/>
      <c r="CV98" s="221"/>
      <c r="CW98" s="574" t="str">
        <f t="shared" si="177"/>
        <v>OK</v>
      </c>
      <c r="CY98" s="465"/>
      <c r="CZ98" s="429"/>
      <c r="DB98" s="430"/>
      <c r="DC98" s="431"/>
      <c r="DD98" s="429"/>
      <c r="DF98" s="430"/>
      <c r="DG98" s="431"/>
      <c r="DH98" s="429"/>
      <c r="DJ98" s="430"/>
      <c r="DK98" s="431"/>
      <c r="DL98" s="600"/>
      <c r="DM98" s="601"/>
      <c r="DN98" s="602"/>
      <c r="DO98" s="610"/>
      <c r="DP98" s="221"/>
      <c r="DQ98" s="574" t="str">
        <f t="shared" si="178"/>
        <v>OK</v>
      </c>
      <c r="DS98" s="465"/>
      <c r="DT98" s="429"/>
      <c r="DU98" s="431"/>
      <c r="DW98" s="431"/>
      <c r="DY98" s="431"/>
      <c r="EA98" s="430"/>
      <c r="EB98" s="600"/>
      <c r="EC98" s="602"/>
      <c r="ED98" s="610"/>
      <c r="EE98" s="221"/>
      <c r="EF98" s="574" t="str">
        <f t="shared" si="179"/>
        <v>-</v>
      </c>
      <c r="EH98" s="82"/>
      <c r="EI98" s="34" t="s">
        <v>4</v>
      </c>
      <c r="EJ98" s="11"/>
      <c r="EK98" s="61"/>
      <c r="EN98" s="97" t="str">
        <f t="shared" si="180"/>
        <v>-</v>
      </c>
      <c r="EO98" s="91" t="str">
        <f t="shared" si="181"/>
        <v>-</v>
      </c>
      <c r="EP98" s="92"/>
      <c r="EQ98" s="85"/>
      <c r="ER98" s="89" t="str">
        <f t="shared" si="182"/>
        <v>-</v>
      </c>
      <c r="ES98" s="84"/>
      <c r="ET98" s="85"/>
      <c r="EU98" s="89" t="str">
        <f t="shared" si="183"/>
        <v>-</v>
      </c>
      <c r="EV98" s="90" t="str">
        <f t="shared" si="184"/>
        <v>-</v>
      </c>
      <c r="EY98" s="97" t="e">
        <f>#REF!</f>
        <v>#REF!</v>
      </c>
      <c r="EZ98" s="91" t="e">
        <f>#REF!</f>
        <v>#REF!</v>
      </c>
      <c r="FA98" s="92"/>
      <c r="FB98" s="85"/>
      <c r="FC98" s="89" t="e">
        <f>IF(OR(EY98="-",FB98=""),"-",FB98*EY98)</f>
        <v>#REF!</v>
      </c>
      <c r="FD98" s="84"/>
      <c r="FE98" s="85"/>
      <c r="FF98" s="89" t="e">
        <f>IF(OR(EZ98="-",FE98=""),"-",FE98*EZ98)</f>
        <v>#REF!</v>
      </c>
      <c r="FG98" s="90" t="e">
        <f>IF(AND(FC98="-",FF98="-"),"-",IF(FC98="-",FF98,IF(FF98="-",FC98,FC98+FF98)))</f>
        <v>#REF!</v>
      </c>
      <c r="FJ98" s="97" t="e">
        <f>#REF!</f>
        <v>#REF!</v>
      </c>
      <c r="FK98" s="91" t="e">
        <f>#REF!</f>
        <v>#REF!</v>
      </c>
      <c r="FL98" s="92"/>
      <c r="FM98" s="85"/>
      <c r="FN98" s="89" t="e">
        <f t="shared" si="188"/>
        <v>#REF!</v>
      </c>
      <c r="FO98" s="84"/>
      <c r="FP98" s="85"/>
      <c r="FQ98" s="89" t="e">
        <f t="shared" si="189"/>
        <v>#REF!</v>
      </c>
      <c r="FR98" s="90" t="e">
        <f t="shared" si="190"/>
        <v>#REF!</v>
      </c>
      <c r="FU98" s="97" t="e">
        <f>#REF!</f>
        <v>#REF!</v>
      </c>
      <c r="FV98" s="92"/>
      <c r="FW98" s="85"/>
      <c r="FX98" s="89" t="e">
        <f t="shared" si="191"/>
        <v>#REF!</v>
      </c>
      <c r="GA98" s="97" t="e">
        <f>#REF!</f>
        <v>#REF!</v>
      </c>
      <c r="GB98" s="91" t="e">
        <f>#REF!</f>
        <v>#REF!</v>
      </c>
      <c r="GC98" s="92"/>
      <c r="GD98" s="85"/>
      <c r="GE98" s="89" t="e">
        <f t="shared" si="192"/>
        <v>#REF!</v>
      </c>
      <c r="GF98" s="84"/>
      <c r="GG98" s="85"/>
      <c r="GH98" s="89" t="e">
        <f t="shared" si="193"/>
        <v>#REF!</v>
      </c>
      <c r="GI98" s="90" t="e">
        <f t="shared" si="194"/>
        <v>#REF!</v>
      </c>
      <c r="GK98" s="20" t="str">
        <f t="shared" si="195"/>
        <v/>
      </c>
      <c r="GL98" s="21"/>
      <c r="GN98" s="826" t="str">
        <f t="shared" ca="1" si="196"/>
        <v/>
      </c>
      <c r="GO98" s="827"/>
    </row>
    <row r="99" spans="1:197" ht="12" customHeight="1" outlineLevel="3" x14ac:dyDescent="0.2">
      <c r="A99" s="187">
        <f ca="1">OFFSET(A99,-1,0,1,1)+1</f>
        <v>90</v>
      </c>
      <c r="B99" s="747" t="str">
        <f t="shared" ca="1" si="162"/>
        <v/>
      </c>
      <c r="C99" s="748"/>
      <c r="D99" s="749"/>
      <c r="E99" s="272" t="s">
        <v>395</v>
      </c>
      <c r="F99" s="271"/>
      <c r="G99" s="105"/>
      <c r="H99" s="128" t="s">
        <v>3</v>
      </c>
      <c r="I99" s="105"/>
      <c r="J99" s="121" t="s">
        <v>26</v>
      </c>
      <c r="K99" s="124" t="s">
        <v>52</v>
      </c>
      <c r="L99" s="367" t="s">
        <v>50</v>
      </c>
      <c r="M99" s="589">
        <f t="shared" si="163"/>
        <v>0</v>
      </c>
      <c r="N99" s="773" t="str">
        <f t="shared" si="164"/>
        <v>-</v>
      </c>
      <c r="O99" s="774" t="str">
        <f t="shared" si="165"/>
        <v>-</v>
      </c>
      <c r="P99" s="774" t="str">
        <f t="shared" si="166"/>
        <v>-</v>
      </c>
      <c r="Q99" s="774" t="str">
        <f t="shared" si="167"/>
        <v>-</v>
      </c>
      <c r="R99" s="774" t="str">
        <f t="shared" si="168"/>
        <v>-</v>
      </c>
      <c r="S99" s="280" t="str">
        <f t="shared" si="169"/>
        <v>-</v>
      </c>
      <c r="T99" s="291" t="str">
        <f t="shared" si="170"/>
        <v>OK</v>
      </c>
      <c r="U99" s="402"/>
      <c r="W99" s="643"/>
      <c r="X99" s="208"/>
      <c r="Y99" s="316"/>
      <c r="Z99" s="410" t="s">
        <v>374</v>
      </c>
      <c r="AA99" s="411" t="s">
        <v>407</v>
      </c>
      <c r="AB99" s="209"/>
      <c r="AC99" s="316"/>
      <c r="AD99" s="410" t="s">
        <v>375</v>
      </c>
      <c r="AE99" s="411" t="s">
        <v>408</v>
      </c>
      <c r="AF99" s="209"/>
      <c r="AG99" s="316"/>
      <c r="AH99" s="410" t="s">
        <v>376</v>
      </c>
      <c r="AI99" s="411" t="s">
        <v>409</v>
      </c>
      <c r="AJ99" s="591" t="str">
        <f t="shared" si="198"/>
        <v>-</v>
      </c>
      <c r="AK99" s="592" t="str">
        <f t="shared" si="199"/>
        <v>-</v>
      </c>
      <c r="AL99" s="593" t="str">
        <f t="shared" si="200"/>
        <v>-</v>
      </c>
      <c r="AM99" s="619" t="str">
        <f t="shared" si="171"/>
        <v>-</v>
      </c>
      <c r="AN99" s="221"/>
      <c r="AO99" s="574" t="str">
        <f t="shared" si="172"/>
        <v>OK</v>
      </c>
      <c r="AQ99" s="130"/>
      <c r="AR99" s="432"/>
      <c r="AS99" s="433"/>
      <c r="AT99" s="434"/>
      <c r="AU99" s="435"/>
      <c r="AV99" s="432"/>
      <c r="AW99" s="433"/>
      <c r="AX99" s="434"/>
      <c r="AY99" s="435"/>
      <c r="AZ99" s="432"/>
      <c r="BA99" s="433"/>
      <c r="BB99" s="434"/>
      <c r="BC99" s="435"/>
      <c r="BD99" s="603"/>
      <c r="BE99" s="604"/>
      <c r="BF99" s="605"/>
      <c r="BG99" s="679"/>
      <c r="BH99" s="221"/>
      <c r="BI99" s="574" t="str">
        <f t="shared" si="174"/>
        <v>OK</v>
      </c>
      <c r="BK99" s="130"/>
      <c r="BL99" s="432"/>
      <c r="BM99" s="433"/>
      <c r="BN99" s="434"/>
      <c r="BO99" s="435"/>
      <c r="BP99" s="432"/>
      <c r="BQ99" s="433"/>
      <c r="BR99" s="434"/>
      <c r="BS99" s="435"/>
      <c r="BT99" s="432"/>
      <c r="BU99" s="433"/>
      <c r="BV99" s="434"/>
      <c r="BW99" s="435"/>
      <c r="BX99" s="603"/>
      <c r="BY99" s="604"/>
      <c r="BZ99" s="605"/>
      <c r="CA99" s="679"/>
      <c r="CB99" s="221"/>
      <c r="CC99" s="574" t="str">
        <f t="shared" si="176"/>
        <v>OK</v>
      </c>
      <c r="CE99" s="130"/>
      <c r="CF99" s="432"/>
      <c r="CG99" s="433"/>
      <c r="CH99" s="434"/>
      <c r="CI99" s="435"/>
      <c r="CJ99" s="432"/>
      <c r="CK99" s="433"/>
      <c r="CL99" s="434"/>
      <c r="CM99" s="435"/>
      <c r="CN99" s="432"/>
      <c r="CO99" s="433"/>
      <c r="CP99" s="434"/>
      <c r="CQ99" s="435"/>
      <c r="CR99" s="603"/>
      <c r="CS99" s="604"/>
      <c r="CT99" s="605"/>
      <c r="CU99" s="679"/>
      <c r="CV99" s="221"/>
      <c r="CW99" s="574" t="str">
        <f t="shared" si="177"/>
        <v>OK</v>
      </c>
      <c r="CY99" s="130"/>
      <c r="CZ99" s="432"/>
      <c r="DA99" s="433"/>
      <c r="DB99" s="434"/>
      <c r="DC99" s="435"/>
      <c r="DD99" s="432"/>
      <c r="DE99" s="433"/>
      <c r="DF99" s="434"/>
      <c r="DG99" s="435"/>
      <c r="DH99" s="432"/>
      <c r="DI99" s="433"/>
      <c r="DJ99" s="434"/>
      <c r="DK99" s="435"/>
      <c r="DL99" s="603"/>
      <c r="DM99" s="604"/>
      <c r="DN99" s="605"/>
      <c r="DO99" s="679"/>
      <c r="DP99" s="221"/>
      <c r="DQ99" s="574" t="str">
        <f t="shared" si="178"/>
        <v>OK</v>
      </c>
      <c r="DS99" s="130"/>
      <c r="DT99" s="432"/>
      <c r="DU99" s="435"/>
      <c r="DV99" s="433"/>
      <c r="DW99" s="435"/>
      <c r="DX99" s="433"/>
      <c r="DY99" s="435"/>
      <c r="DZ99" s="433"/>
      <c r="EA99" s="434"/>
      <c r="EB99" s="603"/>
      <c r="EC99" s="605"/>
      <c r="ED99" s="628"/>
      <c r="EE99" s="221"/>
      <c r="EF99" s="574" t="str">
        <f t="shared" si="179"/>
        <v>-</v>
      </c>
      <c r="EH99" s="82"/>
      <c r="EI99" s="34"/>
      <c r="EJ99" s="11"/>
      <c r="EK99" s="61"/>
      <c r="EN99" s="97" t="str">
        <f t="shared" si="180"/>
        <v>-</v>
      </c>
      <c r="EO99" s="91" t="str">
        <f t="shared" si="181"/>
        <v>-</v>
      </c>
      <c r="EP99" s="92"/>
      <c r="EQ99" s="85"/>
      <c r="ER99" s="89" t="str">
        <f t="shared" si="182"/>
        <v>-</v>
      </c>
      <c r="ES99" s="84"/>
      <c r="ET99" s="85"/>
      <c r="EU99" s="89" t="str">
        <f t="shared" si="183"/>
        <v>-</v>
      </c>
      <c r="EV99" s="90" t="str">
        <f t="shared" si="184"/>
        <v>-</v>
      </c>
      <c r="EY99" s="97" t="e">
        <f>#REF!</f>
        <v>#REF!</v>
      </c>
      <c r="EZ99" s="91" t="e">
        <f>#REF!</f>
        <v>#REF!</v>
      </c>
      <c r="FA99" s="92"/>
      <c r="FB99" s="85"/>
      <c r="FC99" s="89" t="e">
        <f>IF(OR(EY99="-",FB99=""),"-",FB99*EY99)</f>
        <v>#REF!</v>
      </c>
      <c r="FD99" s="84"/>
      <c r="FE99" s="85"/>
      <c r="FF99" s="89" t="e">
        <f>IF(OR(EZ99="-",FE99=""),"-",FE99*EZ99)</f>
        <v>#REF!</v>
      </c>
      <c r="FG99" s="90" t="e">
        <f>IF(AND(FC99="-",FF99="-"),"-",IF(FC99="-",FF99,IF(FF99="-",FC99,FC99+FF99)))</f>
        <v>#REF!</v>
      </c>
      <c r="FJ99" s="97" t="e">
        <f>#REF!</f>
        <v>#REF!</v>
      </c>
      <c r="FK99" s="91" t="e">
        <f>#REF!</f>
        <v>#REF!</v>
      </c>
      <c r="FL99" s="92"/>
      <c r="FM99" s="85"/>
      <c r="FN99" s="89" t="e">
        <f t="shared" si="188"/>
        <v>#REF!</v>
      </c>
      <c r="FO99" s="84"/>
      <c r="FP99" s="85"/>
      <c r="FQ99" s="89" t="e">
        <f t="shared" si="189"/>
        <v>#REF!</v>
      </c>
      <c r="FR99" s="90" t="e">
        <f t="shared" si="190"/>
        <v>#REF!</v>
      </c>
      <c r="FU99" s="97" t="e">
        <f>#REF!</f>
        <v>#REF!</v>
      </c>
      <c r="FV99" s="92"/>
      <c r="FW99" s="85"/>
      <c r="FX99" s="89" t="e">
        <f t="shared" si="191"/>
        <v>#REF!</v>
      </c>
      <c r="GA99" s="97" t="e">
        <f>#REF!</f>
        <v>#REF!</v>
      </c>
      <c r="GB99" s="91" t="e">
        <f>#REF!</f>
        <v>#REF!</v>
      </c>
      <c r="GC99" s="92"/>
      <c r="GD99" s="85"/>
      <c r="GE99" s="89" t="e">
        <f t="shared" si="192"/>
        <v>#REF!</v>
      </c>
      <c r="GF99" s="84"/>
      <c r="GG99" s="85"/>
      <c r="GH99" s="89" t="e">
        <f t="shared" si="193"/>
        <v>#REF!</v>
      </c>
      <c r="GI99" s="90" t="e">
        <f t="shared" si="194"/>
        <v>#REF!</v>
      </c>
      <c r="GK99" s="20" t="str">
        <f t="shared" si="195"/>
        <v/>
      </c>
      <c r="GL99" s="21"/>
      <c r="GN99" s="826" t="str">
        <f t="shared" ca="1" si="196"/>
        <v/>
      </c>
      <c r="GO99" s="827"/>
    </row>
    <row r="100" spans="1:197" s="143" customFormat="1" ht="15.75" customHeight="1" outlineLevel="3" x14ac:dyDescent="0.2">
      <c r="A100" s="190">
        <f t="shared" ca="1" si="161"/>
        <v>91</v>
      </c>
      <c r="B100" s="744" t="str">
        <f t="shared" ca="1" si="162"/>
        <v/>
      </c>
      <c r="C100" s="752"/>
      <c r="D100" s="753"/>
      <c r="E100" s="191" t="s">
        <v>147</v>
      </c>
      <c r="F100" s="181" t="s">
        <v>261</v>
      </c>
      <c r="G100" s="182"/>
      <c r="H100" s="863" t="s">
        <v>3</v>
      </c>
      <c r="I100" s="183"/>
      <c r="J100" s="192" t="s">
        <v>23</v>
      </c>
      <c r="K100" s="194" t="s">
        <v>52</v>
      </c>
      <c r="L100" s="366"/>
      <c r="M100" s="560">
        <f t="shared" si="163"/>
        <v>1</v>
      </c>
      <c r="N100" s="814" t="str">
        <f>IF(OR(W100="",W100=0,W100="-"),"-",IF(W100=1,1,"POK"))</f>
        <v>-</v>
      </c>
      <c r="O100" s="815" t="str">
        <f>IF(OR(AQ100="",AQ100=0,AQ100="-"),"-",IF(AQ100=1,1,"POK"))</f>
        <v>-</v>
      </c>
      <c r="P100" s="815">
        <f>IF(OR(BK100="",BK100=0,BK100="-"),"-",IF(BK100=1,1,"POK"))</f>
        <v>1</v>
      </c>
      <c r="Q100" s="815" t="str">
        <f>IF(OR(CE100="",CE100=0,CE100="-"),"-",IF(CE100=1,1,"POK"))</f>
        <v>-</v>
      </c>
      <c r="R100" s="815">
        <f>IF(OR(CY100="",CY100=0,CY100="-"),"-",IF(CY100=1,1,"POK"))</f>
        <v>1</v>
      </c>
      <c r="S100" s="816" t="str">
        <f>IF(OR(DS100="",DS100=0,DS100="-"),"-",IF(DS100=1,1,"POK"))</f>
        <v>-</v>
      </c>
      <c r="T100" s="293" t="str">
        <f t="shared" si="170"/>
        <v>OK</v>
      </c>
      <c r="U100" s="403"/>
      <c r="V100" s="19"/>
      <c r="W100" s="788">
        <f>IF(SUM(W101:W136)=0,0,1)</f>
        <v>0</v>
      </c>
      <c r="X100" s="325"/>
      <c r="Y100" s="326"/>
      <c r="Z100" s="326"/>
      <c r="AA100" s="326"/>
      <c r="AB100" s="326"/>
      <c r="AC100" s="326"/>
      <c r="AD100" s="326"/>
      <c r="AE100" s="326"/>
      <c r="AF100" s="326"/>
      <c r="AG100" s="326"/>
      <c r="AH100" s="326"/>
      <c r="AI100" s="327"/>
      <c r="AJ100" s="353">
        <f>SUM(AJ101:AJ136)</f>
        <v>0</v>
      </c>
      <c r="AK100" s="354">
        <f>SUM(AK101:AK136)</f>
        <v>0</v>
      </c>
      <c r="AL100" s="351">
        <f>AJ100+AK100</f>
        <v>0</v>
      </c>
      <c r="AM100" s="356" t="str">
        <f t="shared" si="171"/>
        <v>-</v>
      </c>
      <c r="AN100" s="222"/>
      <c r="AO100" s="580" t="str">
        <f t="shared" si="172"/>
        <v>OK</v>
      </c>
      <c r="AP100" s="19"/>
      <c r="AQ100" s="788">
        <f>IF(SUM(AQ101:AQ136)=0,0,1)</f>
        <v>0</v>
      </c>
      <c r="AR100" s="325"/>
      <c r="AS100" s="326"/>
      <c r="AT100" s="326"/>
      <c r="AU100" s="326"/>
      <c r="AV100" s="326"/>
      <c r="AW100" s="326"/>
      <c r="AX100" s="326"/>
      <c r="AY100" s="326"/>
      <c r="AZ100" s="326"/>
      <c r="BA100" s="326"/>
      <c r="BB100" s="326"/>
      <c r="BC100" s="327"/>
      <c r="BD100" s="353">
        <f>SUM(BD101:BD136)</f>
        <v>0</v>
      </c>
      <c r="BE100" s="354">
        <f>SUM(BE101:BE136)</f>
        <v>0</v>
      </c>
      <c r="BF100" s="351">
        <f>BD100+BE100</f>
        <v>0</v>
      </c>
      <c r="BG100" s="356" t="str">
        <f t="shared" ref="BG100:BG166" si="201">IF(OR(BF100=0,BF100="-"),"-",BF100/BD_TOTAL_HOURS)</f>
        <v>-</v>
      </c>
      <c r="BH100" s="222"/>
      <c r="BI100" s="580" t="str">
        <f t="shared" si="174"/>
        <v>OK</v>
      </c>
      <c r="BJ100" s="19"/>
      <c r="BK100" s="788">
        <f>IF(SUM(BK101:BK136)=0,0,1)</f>
        <v>1</v>
      </c>
      <c r="BL100" s="325"/>
      <c r="BM100" s="326"/>
      <c r="BN100" s="326"/>
      <c r="BO100" s="326"/>
      <c r="BP100" s="326"/>
      <c r="BQ100" s="326"/>
      <c r="BR100" s="326"/>
      <c r="BS100" s="326"/>
      <c r="BT100" s="326"/>
      <c r="BU100" s="326"/>
      <c r="BV100" s="326"/>
      <c r="BW100" s="327"/>
      <c r="BX100" s="353">
        <f>SUM(BX101:BX136)</f>
        <v>29</v>
      </c>
      <c r="BY100" s="354">
        <f>SUM(BY101:BY136)</f>
        <v>0</v>
      </c>
      <c r="BZ100" s="351">
        <f>BX100+BY100</f>
        <v>29</v>
      </c>
      <c r="CA100" s="356">
        <f t="shared" ref="CA100:CA111" si="202">IF(OR(BZ100=0,BZ100="-"),"-",BZ100/DD_TOTAL_HOURS)</f>
        <v>7.3979591836734693E-2</v>
      </c>
      <c r="CB100" s="222"/>
      <c r="CC100" s="574" t="str">
        <f t="shared" si="176"/>
        <v>OK</v>
      </c>
      <c r="CD100" s="19"/>
      <c r="CE100" s="792">
        <f>IF(SUM(CE101:CE136)=0,0,1)</f>
        <v>0</v>
      </c>
      <c r="CF100" s="325"/>
      <c r="CG100" s="326"/>
      <c r="CH100" s="326"/>
      <c r="CI100" s="326"/>
      <c r="CJ100" s="326"/>
      <c r="CK100" s="326"/>
      <c r="CL100" s="326"/>
      <c r="CM100" s="326"/>
      <c r="CN100" s="326"/>
      <c r="CO100" s="326"/>
      <c r="CP100" s="326"/>
      <c r="CQ100" s="327"/>
      <c r="CR100" s="353">
        <f>SUM(CR101:CR136)</f>
        <v>0</v>
      </c>
      <c r="CS100" s="354">
        <f>SUM(CS101:CS136)</f>
        <v>0</v>
      </c>
      <c r="CT100" s="351">
        <f>CR100+CS100</f>
        <v>0</v>
      </c>
      <c r="CU100" s="356"/>
      <c r="CV100" s="222"/>
      <c r="CW100" s="580" t="str">
        <f t="shared" si="177"/>
        <v>OK</v>
      </c>
      <c r="CX100" s="19"/>
      <c r="CY100" s="788">
        <f>IF(SUM(CY101:CY136)=0,0,1)</f>
        <v>1</v>
      </c>
      <c r="CZ100" s="325"/>
      <c r="DA100" s="326"/>
      <c r="DB100" s="326"/>
      <c r="DC100" s="326"/>
      <c r="DD100" s="326"/>
      <c r="DE100" s="326"/>
      <c r="DF100" s="326"/>
      <c r="DG100" s="326"/>
      <c r="DH100" s="326"/>
      <c r="DI100" s="326"/>
      <c r="DJ100" s="326"/>
      <c r="DK100" s="327"/>
      <c r="DL100" s="353">
        <f>SUM(DL101:DL136)</f>
        <v>22</v>
      </c>
      <c r="DM100" s="354">
        <f>SUM(DM101:DM136)</f>
        <v>0</v>
      </c>
      <c r="DN100" s="351">
        <f>DL100+DM100</f>
        <v>22</v>
      </c>
      <c r="DO100" s="356">
        <f>IF(OR(DN100=0,DN100="-"),"-",DN100/CONSTR_TOTAL_HOURS)</f>
        <v>5.1522248243559721E-2</v>
      </c>
      <c r="DP100" s="222"/>
      <c r="DQ100" s="574" t="str">
        <f t="shared" si="178"/>
        <v>OK</v>
      </c>
      <c r="DR100" s="19"/>
      <c r="DS100" s="788">
        <f>IF(SUM(DS101:DS136)=0,0,1)</f>
        <v>0</v>
      </c>
      <c r="DT100" s="325"/>
      <c r="DU100" s="326"/>
      <c r="DV100" s="326"/>
      <c r="DW100" s="326"/>
      <c r="DX100" s="326"/>
      <c r="DY100" s="326"/>
      <c r="DZ100" s="326"/>
      <c r="EA100" s="326"/>
      <c r="EB100" s="353">
        <f>SUM(EB101:EB136)</f>
        <v>0</v>
      </c>
      <c r="EC100" s="723">
        <f>EB100</f>
        <v>0</v>
      </c>
      <c r="ED100" s="356" t="str">
        <f>IF(OR(EC100=0,EC100="-"),"-",EC100/QUALIF_TOTAL_HOURS)</f>
        <v>-</v>
      </c>
      <c r="EE100" s="222"/>
      <c r="EF100" s="574" t="str">
        <f t="shared" si="179"/>
        <v>-</v>
      </c>
      <c r="EG100" s="19"/>
      <c r="EH100" s="179" t="s">
        <v>5</v>
      </c>
      <c r="EI100" s="171" t="s">
        <v>31</v>
      </c>
      <c r="EJ100" s="134"/>
      <c r="EK100" s="133"/>
      <c r="EL100" s="19"/>
      <c r="EM100" s="19"/>
      <c r="EN100" s="135">
        <f t="shared" si="180"/>
        <v>0</v>
      </c>
      <c r="EO100" s="136">
        <f t="shared" si="181"/>
        <v>0</v>
      </c>
      <c r="EP100" s="137"/>
      <c r="EQ100" s="172"/>
      <c r="ER100" s="138" t="str">
        <f t="shared" si="182"/>
        <v>-</v>
      </c>
      <c r="ES100" s="139"/>
      <c r="ET100" s="172"/>
      <c r="EU100" s="138" t="str">
        <f t="shared" si="183"/>
        <v>-</v>
      </c>
      <c r="EV100" s="140" t="str">
        <f t="shared" si="184"/>
        <v>-</v>
      </c>
      <c r="EW100" s="19"/>
      <c r="EX100" s="19"/>
      <c r="EY100" s="135" t="e">
        <f>#REF!</f>
        <v>#REF!</v>
      </c>
      <c r="EZ100" s="136" t="e">
        <f>#REF!</f>
        <v>#REF!</v>
      </c>
      <c r="FA100" s="137"/>
      <c r="FB100" s="172"/>
      <c r="FC100" s="138" t="e">
        <f t="shared" si="185"/>
        <v>#REF!</v>
      </c>
      <c r="FD100" s="139"/>
      <c r="FE100" s="172"/>
      <c r="FF100" s="138" t="e">
        <f t="shared" si="186"/>
        <v>#REF!</v>
      </c>
      <c r="FG100" s="140" t="e">
        <f t="shared" si="187"/>
        <v>#REF!</v>
      </c>
      <c r="FH100" s="19"/>
      <c r="FI100" s="19"/>
      <c r="FJ100" s="135" t="e">
        <f>#REF!</f>
        <v>#REF!</v>
      </c>
      <c r="FK100" s="136" t="e">
        <f>#REF!</f>
        <v>#REF!</v>
      </c>
      <c r="FL100" s="137"/>
      <c r="FM100" s="172"/>
      <c r="FN100" s="138" t="e">
        <f t="shared" si="188"/>
        <v>#REF!</v>
      </c>
      <c r="FO100" s="139"/>
      <c r="FP100" s="172"/>
      <c r="FQ100" s="138" t="e">
        <f t="shared" si="189"/>
        <v>#REF!</v>
      </c>
      <c r="FR100" s="140" t="e">
        <f t="shared" si="190"/>
        <v>#REF!</v>
      </c>
      <c r="FS100" s="19"/>
      <c r="FT100" s="19"/>
      <c r="FU100" s="135" t="e">
        <f>#REF!</f>
        <v>#REF!</v>
      </c>
      <c r="FV100" s="137"/>
      <c r="FW100" s="172"/>
      <c r="FX100" s="138" t="e">
        <f t="shared" si="191"/>
        <v>#REF!</v>
      </c>
      <c r="FY100" s="19"/>
      <c r="FZ100" s="19"/>
      <c r="GA100" s="135" t="e">
        <f>#REF!</f>
        <v>#REF!</v>
      </c>
      <c r="GB100" s="136" t="e">
        <f>#REF!</f>
        <v>#REF!</v>
      </c>
      <c r="GC100" s="137"/>
      <c r="GD100" s="172"/>
      <c r="GE100" s="138" t="e">
        <f t="shared" si="192"/>
        <v>#REF!</v>
      </c>
      <c r="GF100" s="139"/>
      <c r="GG100" s="172"/>
      <c r="GH100" s="138" t="e">
        <f t="shared" si="193"/>
        <v>#REF!</v>
      </c>
      <c r="GI100" s="140" t="e">
        <f t="shared" si="194"/>
        <v>#REF!</v>
      </c>
      <c r="GJ100" s="19"/>
      <c r="GK100" s="141" t="str">
        <f t="shared" si="195"/>
        <v/>
      </c>
      <c r="GL100" s="142"/>
      <c r="GN100" s="826" t="str">
        <f t="shared" ca="1" si="196"/>
        <v/>
      </c>
      <c r="GO100" s="827"/>
    </row>
    <row r="101" spans="1:197" ht="12" customHeight="1" outlineLevel="3" x14ac:dyDescent="0.2">
      <c r="A101" s="187">
        <f t="shared" ca="1" si="161"/>
        <v>92</v>
      </c>
      <c r="B101" s="747" t="str">
        <f t="shared" ca="1" si="162"/>
        <v/>
      </c>
      <c r="C101" s="748"/>
      <c r="D101" s="749"/>
      <c r="E101" s="110"/>
      <c r="F101" s="108" t="s">
        <v>31</v>
      </c>
      <c r="G101" s="105" t="s">
        <v>867</v>
      </c>
      <c r="H101" s="128" t="s">
        <v>3</v>
      </c>
      <c r="I101" s="105"/>
      <c r="J101" s="121" t="s">
        <v>26</v>
      </c>
      <c r="K101" s="124" t="s">
        <v>52</v>
      </c>
      <c r="L101" s="367" t="s">
        <v>50</v>
      </c>
      <c r="M101" s="589">
        <f t="shared" si="163"/>
        <v>1</v>
      </c>
      <c r="N101" s="773" t="str">
        <f t="shared" si="164"/>
        <v>-</v>
      </c>
      <c r="O101" s="774" t="str">
        <f t="shared" si="165"/>
        <v>-</v>
      </c>
      <c r="P101" s="774">
        <f t="shared" si="166"/>
        <v>1</v>
      </c>
      <c r="Q101" s="774" t="str">
        <f t="shared" si="167"/>
        <v>-</v>
      </c>
      <c r="R101" s="774">
        <f t="shared" si="168"/>
        <v>1</v>
      </c>
      <c r="S101" s="280" t="str">
        <f t="shared" si="169"/>
        <v>-</v>
      </c>
      <c r="T101" s="291" t="str">
        <f t="shared" si="170"/>
        <v>OK</v>
      </c>
      <c r="U101" s="402"/>
      <c r="W101" s="643"/>
      <c r="X101" s="208"/>
      <c r="Y101" s="316"/>
      <c r="Z101" s="410" t="s">
        <v>374</v>
      </c>
      <c r="AA101" s="411" t="s">
        <v>407</v>
      </c>
      <c r="AB101" s="209"/>
      <c r="AC101" s="316"/>
      <c r="AD101" s="410" t="s">
        <v>375</v>
      </c>
      <c r="AE101" s="411" t="s">
        <v>408</v>
      </c>
      <c r="AF101" s="209"/>
      <c r="AG101" s="316"/>
      <c r="AH101" s="410" t="s">
        <v>376</v>
      </c>
      <c r="AI101" s="411" t="s">
        <v>409</v>
      </c>
      <c r="AJ101" s="591" t="str">
        <f t="shared" ref="AJ101:AJ111" si="203">IF(AND(X101="",AB101="",AF101=""),"-",X101+AB101+AF101)</f>
        <v>-</v>
      </c>
      <c r="AK101" s="592" t="str">
        <f t="shared" ref="AK101:AK111" si="204">IF(AND(Y101="",AC101="",AG101=""),"-",Y101+AC101+AG101)</f>
        <v>-</v>
      </c>
      <c r="AL101" s="593" t="str">
        <f t="shared" ref="AL101:AL111" si="205">IF(AND(X101="",AB101="",AF101="",Y101="",AC101="",AG101=""),"-",SUM(X101:AG101))</f>
        <v>-</v>
      </c>
      <c r="AM101" s="594" t="str">
        <f t="shared" si="171"/>
        <v>-</v>
      </c>
      <c r="AN101" s="221"/>
      <c r="AO101" s="574" t="str">
        <f t="shared" si="172"/>
        <v>OK</v>
      </c>
      <c r="AQ101" s="643"/>
      <c r="AR101" s="208"/>
      <c r="AS101" s="316"/>
      <c r="AT101" s="410" t="s">
        <v>374</v>
      </c>
      <c r="AU101" s="411" t="s">
        <v>407</v>
      </c>
      <c r="AV101" s="209"/>
      <c r="AW101" s="316"/>
      <c r="AX101" s="410" t="s">
        <v>375</v>
      </c>
      <c r="AY101" s="411" t="s">
        <v>408</v>
      </c>
      <c r="AZ101" s="209"/>
      <c r="BA101" s="316"/>
      <c r="BB101" s="410" t="s">
        <v>376</v>
      </c>
      <c r="BC101" s="411" t="s">
        <v>409</v>
      </c>
      <c r="BD101" s="591" t="str">
        <f t="shared" ref="BD101:BD111" si="206">IF(AND(AR101="",AV101="",AZ101=""),"-",AR101+AV101+AZ101)</f>
        <v>-</v>
      </c>
      <c r="BE101" s="592" t="str">
        <f t="shared" ref="BE101:BE111" si="207">IF(AND(AS101="",AW101="",BA101=""),"-",AS101+AW101+BA101)</f>
        <v>-</v>
      </c>
      <c r="BF101" s="593" t="str">
        <f t="shared" ref="BF101:BF111" si="208">IF(AND(AR101="",AV101="",AZ101="",AS101="",AW101="",BA101=""),"-",SUM(AR101:BA101))</f>
        <v>-</v>
      </c>
      <c r="BG101" s="594" t="str">
        <f t="shared" si="201"/>
        <v>-</v>
      </c>
      <c r="BH101" s="221"/>
      <c r="BI101" s="574" t="str">
        <f t="shared" si="174"/>
        <v>OK</v>
      </c>
      <c r="BK101" s="263">
        <v>1</v>
      </c>
      <c r="BL101" s="208">
        <v>1</v>
      </c>
      <c r="BM101" s="316"/>
      <c r="BN101" s="410" t="s">
        <v>374</v>
      </c>
      <c r="BO101" s="411" t="s">
        <v>407</v>
      </c>
      <c r="BP101" s="209"/>
      <c r="BQ101" s="316"/>
      <c r="BR101" s="410" t="s">
        <v>375</v>
      </c>
      <c r="BS101" s="411" t="s">
        <v>408</v>
      </c>
      <c r="BT101" s="209"/>
      <c r="BU101" s="316"/>
      <c r="BV101" s="410" t="s">
        <v>376</v>
      </c>
      <c r="BW101" s="411" t="s">
        <v>409</v>
      </c>
      <c r="BX101" s="591">
        <f t="shared" ref="BX101:BX111" si="209">IF(AND(BL101="",BP101="",BT101=""),"-",BL101+BP101+BT101)</f>
        <v>1</v>
      </c>
      <c r="BY101" s="592" t="str">
        <f t="shared" ref="BY101:BY111" si="210">IF(AND(BM101="",BQ101="",BU101=""),"-",BM101+BQ101+BU101)</f>
        <v>-</v>
      </c>
      <c r="BZ101" s="593">
        <f t="shared" ref="BZ101:BZ111" si="211">IF(AND(BL101="",BP101="",BT101="",BM101="",BQ101="",BU101=""),"-",SUM(BL101:BU101))</f>
        <v>1</v>
      </c>
      <c r="CA101" s="594">
        <f t="shared" si="202"/>
        <v>2.5510204081632651E-3</v>
      </c>
      <c r="CB101" s="221"/>
      <c r="CC101" s="574" t="str">
        <f t="shared" si="176"/>
        <v>OK</v>
      </c>
      <c r="CE101" s="443"/>
      <c r="CF101" s="429"/>
      <c r="CH101" s="430"/>
      <c r="CI101" s="431"/>
      <c r="CJ101" s="429"/>
      <c r="CL101" s="430"/>
      <c r="CM101" s="431"/>
      <c r="CN101" s="429"/>
      <c r="CP101" s="430"/>
      <c r="CQ101" s="431"/>
      <c r="CR101" s="600"/>
      <c r="CS101" s="601"/>
      <c r="CT101" s="602"/>
      <c r="CU101" s="610"/>
      <c r="CV101" s="221"/>
      <c r="CW101" s="574" t="str">
        <f t="shared" si="177"/>
        <v>OK</v>
      </c>
      <c r="CY101" s="263">
        <v>1</v>
      </c>
      <c r="CZ101" s="208">
        <v>1</v>
      </c>
      <c r="DA101" s="209"/>
      <c r="DB101" s="410" t="s">
        <v>374</v>
      </c>
      <c r="DC101" s="411" t="s">
        <v>407</v>
      </c>
      <c r="DD101" s="209"/>
      <c r="DE101" s="209"/>
      <c r="DF101" s="410" t="s">
        <v>375</v>
      </c>
      <c r="DG101" s="411" t="s">
        <v>408</v>
      </c>
      <c r="DH101" s="209"/>
      <c r="DI101" s="417"/>
      <c r="DJ101" s="410" t="s">
        <v>376</v>
      </c>
      <c r="DK101" s="411" t="s">
        <v>409</v>
      </c>
      <c r="DL101" s="705">
        <f>IF(AND(CZ101="",DD101="",DH101=""),"-",CZ101+DD101+DH101)</f>
        <v>1</v>
      </c>
      <c r="DM101" s="706" t="str">
        <f>IF(AND(DA101="",DE101="",DI101=""),"-",DA101+DE101+DI101)</f>
        <v>-</v>
      </c>
      <c r="DN101" s="707">
        <f t="shared" ref="DN101:DN122" si="212">IF(AND(CZ101="",DD101="",DH101="",DA101="",DE101="",DI101=""),"-",SUM(CZ101:DI101))</f>
        <v>1</v>
      </c>
      <c r="DO101" s="594">
        <f>IF(OR(DN101=0,DN101="-"),"-",DN101/CONSTR_TOTAL_HOURS)</f>
        <v>2.34192037470726E-3</v>
      </c>
      <c r="DP101" s="221"/>
      <c r="DQ101" s="574" t="str">
        <f t="shared" si="178"/>
        <v>OK</v>
      </c>
      <c r="DS101" s="465"/>
      <c r="DT101" s="429"/>
      <c r="DU101" s="431"/>
      <c r="DW101" s="431"/>
      <c r="DY101" s="431"/>
      <c r="EA101" s="430"/>
      <c r="EB101" s="600"/>
      <c r="EC101" s="602"/>
      <c r="ED101" s="610"/>
      <c r="EE101" s="221"/>
      <c r="EF101" s="574" t="str">
        <f t="shared" si="179"/>
        <v>-</v>
      </c>
      <c r="EH101" s="82"/>
      <c r="EI101" s="34" t="s">
        <v>31</v>
      </c>
      <c r="EJ101" s="11"/>
      <c r="EK101" s="61" t="s">
        <v>183</v>
      </c>
      <c r="EN101" s="97" t="str">
        <f t="shared" si="180"/>
        <v>-</v>
      </c>
      <c r="EO101" s="91" t="str">
        <f t="shared" si="181"/>
        <v>-</v>
      </c>
      <c r="EP101" s="92"/>
      <c r="EQ101" s="85"/>
      <c r="ER101" s="89" t="str">
        <f t="shared" si="182"/>
        <v>-</v>
      </c>
      <c r="ES101" s="84"/>
      <c r="ET101" s="85"/>
      <c r="EU101" s="89" t="str">
        <f t="shared" si="183"/>
        <v>-</v>
      </c>
      <c r="EV101" s="90" t="str">
        <f t="shared" si="184"/>
        <v>-</v>
      </c>
      <c r="EY101" s="97" t="e">
        <f>#REF!</f>
        <v>#REF!</v>
      </c>
      <c r="EZ101" s="91" t="e">
        <f>#REF!</f>
        <v>#REF!</v>
      </c>
      <c r="FA101" s="92"/>
      <c r="FB101" s="85"/>
      <c r="FC101" s="89" t="e">
        <f t="shared" si="185"/>
        <v>#REF!</v>
      </c>
      <c r="FD101" s="84"/>
      <c r="FE101" s="85"/>
      <c r="FF101" s="89" t="e">
        <f t="shared" si="186"/>
        <v>#REF!</v>
      </c>
      <c r="FG101" s="90" t="e">
        <f t="shared" si="187"/>
        <v>#REF!</v>
      </c>
      <c r="FJ101" s="97" t="e">
        <f>#REF!</f>
        <v>#REF!</v>
      </c>
      <c r="FK101" s="91" t="e">
        <f>#REF!</f>
        <v>#REF!</v>
      </c>
      <c r="FL101" s="92"/>
      <c r="FM101" s="85"/>
      <c r="FN101" s="89" t="e">
        <f t="shared" si="188"/>
        <v>#REF!</v>
      </c>
      <c r="FO101" s="84"/>
      <c r="FP101" s="85"/>
      <c r="FQ101" s="89" t="e">
        <f t="shared" si="189"/>
        <v>#REF!</v>
      </c>
      <c r="FR101" s="90" t="e">
        <f t="shared" si="190"/>
        <v>#REF!</v>
      </c>
      <c r="FU101" s="97" t="e">
        <f>#REF!</f>
        <v>#REF!</v>
      </c>
      <c r="FV101" s="92"/>
      <c r="FW101" s="85"/>
      <c r="FX101" s="89" t="e">
        <f t="shared" si="191"/>
        <v>#REF!</v>
      </c>
      <c r="GA101" s="97" t="e">
        <f>#REF!</f>
        <v>#REF!</v>
      </c>
      <c r="GB101" s="91" t="e">
        <f>#REF!</f>
        <v>#REF!</v>
      </c>
      <c r="GC101" s="92"/>
      <c r="GD101" s="85"/>
      <c r="GE101" s="89" t="e">
        <f t="shared" si="192"/>
        <v>#REF!</v>
      </c>
      <c r="GF101" s="84"/>
      <c r="GG101" s="85"/>
      <c r="GH101" s="89" t="e">
        <f t="shared" si="193"/>
        <v>#REF!</v>
      </c>
      <c r="GI101" s="90" t="e">
        <f t="shared" si="194"/>
        <v>#REF!</v>
      </c>
      <c r="GK101" s="20" t="str">
        <f t="shared" si="195"/>
        <v/>
      </c>
      <c r="GL101" s="21"/>
      <c r="GN101" s="826" t="str">
        <f t="shared" ca="1" si="196"/>
        <v/>
      </c>
      <c r="GO101" s="827"/>
    </row>
    <row r="102" spans="1:197" ht="24" customHeight="1" outlineLevel="3" x14ac:dyDescent="0.2">
      <c r="A102" s="187">
        <f t="shared" ca="1" si="161"/>
        <v>93</v>
      </c>
      <c r="B102" s="747" t="str">
        <f t="shared" ca="1" si="162"/>
        <v/>
      </c>
      <c r="C102" s="748"/>
      <c r="D102" s="749"/>
      <c r="E102" s="110"/>
      <c r="F102" s="108"/>
      <c r="G102" s="105" t="s">
        <v>868</v>
      </c>
      <c r="H102" s="128" t="s">
        <v>3</v>
      </c>
      <c r="I102" s="105"/>
      <c r="J102" s="121" t="s">
        <v>26</v>
      </c>
      <c r="K102" s="124" t="s">
        <v>52</v>
      </c>
      <c r="L102" s="367" t="s">
        <v>50</v>
      </c>
      <c r="M102" s="589">
        <f t="shared" si="163"/>
        <v>1</v>
      </c>
      <c r="N102" s="773" t="str">
        <f t="shared" si="164"/>
        <v>-</v>
      </c>
      <c r="O102" s="774" t="str">
        <f t="shared" si="165"/>
        <v>-</v>
      </c>
      <c r="P102" s="774">
        <f t="shared" si="166"/>
        <v>1</v>
      </c>
      <c r="Q102" s="774" t="str">
        <f t="shared" si="167"/>
        <v>-</v>
      </c>
      <c r="R102" s="774">
        <f t="shared" si="168"/>
        <v>1</v>
      </c>
      <c r="S102" s="280" t="str">
        <f t="shared" si="169"/>
        <v>-</v>
      </c>
      <c r="T102" s="291" t="str">
        <f t="shared" si="170"/>
        <v>OK</v>
      </c>
      <c r="U102" s="402"/>
      <c r="W102" s="643"/>
      <c r="X102" s="208"/>
      <c r="Y102" s="316"/>
      <c r="Z102" s="410" t="s">
        <v>374</v>
      </c>
      <c r="AA102" s="411" t="s">
        <v>407</v>
      </c>
      <c r="AB102" s="209"/>
      <c r="AC102" s="316"/>
      <c r="AD102" s="410" t="s">
        <v>375</v>
      </c>
      <c r="AE102" s="411" t="s">
        <v>408</v>
      </c>
      <c r="AF102" s="209"/>
      <c r="AG102" s="316"/>
      <c r="AH102" s="410" t="s">
        <v>376</v>
      </c>
      <c r="AI102" s="411" t="s">
        <v>409</v>
      </c>
      <c r="AJ102" s="591" t="str">
        <f t="shared" si="203"/>
        <v>-</v>
      </c>
      <c r="AK102" s="592" t="str">
        <f t="shared" si="204"/>
        <v>-</v>
      </c>
      <c r="AL102" s="593" t="str">
        <f t="shared" si="205"/>
        <v>-</v>
      </c>
      <c r="AM102" s="594" t="str">
        <f t="shared" si="171"/>
        <v>-</v>
      </c>
      <c r="AN102" s="221"/>
      <c r="AO102" s="574" t="str">
        <f t="shared" si="172"/>
        <v>OK</v>
      </c>
      <c r="AQ102" s="643"/>
      <c r="AR102" s="208"/>
      <c r="AS102" s="316"/>
      <c r="AT102" s="410" t="s">
        <v>374</v>
      </c>
      <c r="AU102" s="411" t="s">
        <v>407</v>
      </c>
      <c r="AV102" s="209"/>
      <c r="AW102" s="316"/>
      <c r="AX102" s="410" t="s">
        <v>375</v>
      </c>
      <c r="AY102" s="411" t="s">
        <v>408</v>
      </c>
      <c r="AZ102" s="209"/>
      <c r="BA102" s="316"/>
      <c r="BB102" s="410" t="s">
        <v>376</v>
      </c>
      <c r="BC102" s="411" t="s">
        <v>409</v>
      </c>
      <c r="BD102" s="591" t="str">
        <f t="shared" si="206"/>
        <v>-</v>
      </c>
      <c r="BE102" s="592" t="str">
        <f t="shared" si="207"/>
        <v>-</v>
      </c>
      <c r="BF102" s="593" t="str">
        <f t="shared" si="208"/>
        <v>-</v>
      </c>
      <c r="BG102" s="594" t="str">
        <f t="shared" si="201"/>
        <v>-</v>
      </c>
      <c r="BH102" s="221"/>
      <c r="BI102" s="574" t="str">
        <f t="shared" si="174"/>
        <v>OK</v>
      </c>
      <c r="BK102" s="263">
        <v>1</v>
      </c>
      <c r="BL102" s="208">
        <v>1</v>
      </c>
      <c r="BM102" s="316"/>
      <c r="BN102" s="410" t="s">
        <v>374</v>
      </c>
      <c r="BO102" s="411" t="s">
        <v>407</v>
      </c>
      <c r="BP102" s="209"/>
      <c r="BQ102" s="316"/>
      <c r="BR102" s="410" t="s">
        <v>375</v>
      </c>
      <c r="BS102" s="411" t="s">
        <v>408</v>
      </c>
      <c r="BT102" s="209"/>
      <c r="BU102" s="316"/>
      <c r="BV102" s="410" t="s">
        <v>376</v>
      </c>
      <c r="BW102" s="411" t="s">
        <v>409</v>
      </c>
      <c r="BX102" s="591">
        <f t="shared" si="209"/>
        <v>1</v>
      </c>
      <c r="BY102" s="592" t="str">
        <f t="shared" si="210"/>
        <v>-</v>
      </c>
      <c r="BZ102" s="593">
        <f t="shared" si="211"/>
        <v>1</v>
      </c>
      <c r="CA102" s="594">
        <f t="shared" si="202"/>
        <v>2.5510204081632651E-3</v>
      </c>
      <c r="CB102" s="221"/>
      <c r="CC102" s="574" t="str">
        <f t="shared" si="176"/>
        <v>OK</v>
      </c>
      <c r="CE102" s="443"/>
      <c r="CF102" s="429"/>
      <c r="CH102" s="430"/>
      <c r="CI102" s="431"/>
      <c r="CJ102" s="429"/>
      <c r="CL102" s="430"/>
      <c r="CM102" s="431"/>
      <c r="CN102" s="429"/>
      <c r="CP102" s="430"/>
      <c r="CQ102" s="431"/>
      <c r="CR102" s="600"/>
      <c r="CS102" s="601"/>
      <c r="CT102" s="602"/>
      <c r="CU102" s="610"/>
      <c r="CV102" s="221"/>
      <c r="CW102" s="574" t="str">
        <f t="shared" si="177"/>
        <v>OK</v>
      </c>
      <c r="CY102" s="263">
        <v>1</v>
      </c>
      <c r="CZ102" s="208">
        <v>1</v>
      </c>
      <c r="DA102" s="209"/>
      <c r="DB102" s="410" t="s">
        <v>374</v>
      </c>
      <c r="DC102" s="411" t="s">
        <v>407</v>
      </c>
      <c r="DD102" s="209"/>
      <c r="DE102" s="209"/>
      <c r="DF102" s="410" t="s">
        <v>375</v>
      </c>
      <c r="DG102" s="411" t="s">
        <v>408</v>
      </c>
      <c r="DH102" s="209"/>
      <c r="DI102" s="417"/>
      <c r="DJ102" s="410" t="s">
        <v>376</v>
      </c>
      <c r="DK102" s="411" t="s">
        <v>409</v>
      </c>
      <c r="DL102" s="705">
        <f t="shared" ref="DL102:DL122" si="213">IF(AND(CZ102="",DD102="",DH102=""),"-",CZ102+DD102+DH102)</f>
        <v>1</v>
      </c>
      <c r="DM102" s="706" t="str">
        <f t="shared" ref="DM102:DM122" si="214">IF(AND(DA102="",DE102="",DI102=""),"-",DA102+DE102+DI102)</f>
        <v>-</v>
      </c>
      <c r="DN102" s="707">
        <f t="shared" si="212"/>
        <v>1</v>
      </c>
      <c r="DO102" s="594">
        <f t="shared" ref="DO102:DO122" si="215">IF(OR(DN102=0,DN102="-"),"-",DN102/CONSTR_TOTAL_HOURS)</f>
        <v>2.34192037470726E-3</v>
      </c>
      <c r="DP102" s="221"/>
      <c r="DQ102" s="574" t="str">
        <f t="shared" si="178"/>
        <v>OK</v>
      </c>
      <c r="DS102" s="465"/>
      <c r="DT102" s="429"/>
      <c r="DU102" s="431"/>
      <c r="DW102" s="431"/>
      <c r="DY102" s="431"/>
      <c r="EA102" s="430"/>
      <c r="EB102" s="600"/>
      <c r="EC102" s="602"/>
      <c r="ED102" s="610"/>
      <c r="EE102" s="221"/>
      <c r="EF102" s="574" t="str">
        <f t="shared" si="179"/>
        <v>-</v>
      </c>
      <c r="EH102" s="82"/>
      <c r="EI102" s="34" t="s">
        <v>31</v>
      </c>
      <c r="EJ102" s="11"/>
      <c r="EK102" s="61" t="s">
        <v>183</v>
      </c>
      <c r="EN102" s="97" t="str">
        <f t="shared" si="180"/>
        <v>-</v>
      </c>
      <c r="EO102" s="91" t="str">
        <f t="shared" si="181"/>
        <v>-</v>
      </c>
      <c r="EP102" s="92"/>
      <c r="EQ102" s="85"/>
      <c r="ER102" s="89" t="str">
        <f t="shared" si="182"/>
        <v>-</v>
      </c>
      <c r="ES102" s="84"/>
      <c r="ET102" s="85"/>
      <c r="EU102" s="89" t="str">
        <f t="shared" si="183"/>
        <v>-</v>
      </c>
      <c r="EV102" s="90" t="str">
        <f t="shared" si="184"/>
        <v>-</v>
      </c>
      <c r="EY102" s="97" t="e">
        <f>#REF!</f>
        <v>#REF!</v>
      </c>
      <c r="EZ102" s="91" t="e">
        <f>#REF!</f>
        <v>#REF!</v>
      </c>
      <c r="FA102" s="92"/>
      <c r="FB102" s="85"/>
      <c r="FC102" s="89" t="e">
        <f t="shared" si="185"/>
        <v>#REF!</v>
      </c>
      <c r="FD102" s="84"/>
      <c r="FE102" s="85"/>
      <c r="FF102" s="89" t="e">
        <f t="shared" si="186"/>
        <v>#REF!</v>
      </c>
      <c r="FG102" s="90" t="e">
        <f t="shared" si="187"/>
        <v>#REF!</v>
      </c>
      <c r="FJ102" s="97" t="e">
        <f>#REF!</f>
        <v>#REF!</v>
      </c>
      <c r="FK102" s="91" t="e">
        <f>#REF!</f>
        <v>#REF!</v>
      </c>
      <c r="FL102" s="92"/>
      <c r="FM102" s="85"/>
      <c r="FN102" s="89" t="e">
        <f t="shared" si="188"/>
        <v>#REF!</v>
      </c>
      <c r="FO102" s="84"/>
      <c r="FP102" s="85"/>
      <c r="FQ102" s="89" t="e">
        <f t="shared" si="189"/>
        <v>#REF!</v>
      </c>
      <c r="FR102" s="90" t="e">
        <f t="shared" si="190"/>
        <v>#REF!</v>
      </c>
      <c r="FU102" s="97" t="e">
        <f>#REF!</f>
        <v>#REF!</v>
      </c>
      <c r="FV102" s="92"/>
      <c r="FW102" s="85"/>
      <c r="FX102" s="89" t="e">
        <f t="shared" si="191"/>
        <v>#REF!</v>
      </c>
      <c r="GA102" s="97" t="e">
        <f>#REF!</f>
        <v>#REF!</v>
      </c>
      <c r="GB102" s="91" t="e">
        <f>#REF!</f>
        <v>#REF!</v>
      </c>
      <c r="GC102" s="92"/>
      <c r="GD102" s="85"/>
      <c r="GE102" s="89" t="e">
        <f t="shared" si="192"/>
        <v>#REF!</v>
      </c>
      <c r="GF102" s="84"/>
      <c r="GG102" s="85"/>
      <c r="GH102" s="89" t="e">
        <f t="shared" si="193"/>
        <v>#REF!</v>
      </c>
      <c r="GI102" s="90" t="e">
        <f t="shared" si="194"/>
        <v>#REF!</v>
      </c>
      <c r="GK102" s="20" t="str">
        <f t="shared" si="195"/>
        <v/>
      </c>
      <c r="GL102" s="21"/>
      <c r="GN102" s="826" t="str">
        <f t="shared" ca="1" si="196"/>
        <v/>
      </c>
      <c r="GO102" s="827"/>
    </row>
    <row r="103" spans="1:197" ht="12" customHeight="1" outlineLevel="3" x14ac:dyDescent="0.2">
      <c r="A103" s="187">
        <f t="shared" ca="1" si="161"/>
        <v>94</v>
      </c>
      <c r="B103" s="747" t="str">
        <f t="shared" ca="1" si="162"/>
        <v/>
      </c>
      <c r="C103" s="748"/>
      <c r="D103" s="749"/>
      <c r="E103" s="110"/>
      <c r="F103" s="108"/>
      <c r="G103" s="105" t="s">
        <v>869</v>
      </c>
      <c r="H103" s="128" t="s">
        <v>3</v>
      </c>
      <c r="I103" s="105"/>
      <c r="J103" s="121" t="s">
        <v>26</v>
      </c>
      <c r="K103" s="124" t="s">
        <v>52</v>
      </c>
      <c r="L103" s="367" t="s">
        <v>50</v>
      </c>
      <c r="M103" s="589">
        <f t="shared" si="163"/>
        <v>1</v>
      </c>
      <c r="N103" s="773" t="str">
        <f t="shared" si="164"/>
        <v>-</v>
      </c>
      <c r="O103" s="774" t="str">
        <f t="shared" si="165"/>
        <v>-</v>
      </c>
      <c r="P103" s="774">
        <f t="shared" si="166"/>
        <v>1</v>
      </c>
      <c r="Q103" s="774" t="str">
        <f t="shared" si="167"/>
        <v>-</v>
      </c>
      <c r="R103" s="774">
        <f t="shared" si="168"/>
        <v>1</v>
      </c>
      <c r="S103" s="280" t="str">
        <f t="shared" si="169"/>
        <v>-</v>
      </c>
      <c r="T103" s="291" t="str">
        <f t="shared" si="170"/>
        <v>OK</v>
      </c>
      <c r="U103" s="402"/>
      <c r="W103" s="643"/>
      <c r="X103" s="208"/>
      <c r="Y103" s="316"/>
      <c r="Z103" s="410" t="s">
        <v>374</v>
      </c>
      <c r="AA103" s="411" t="s">
        <v>407</v>
      </c>
      <c r="AB103" s="209"/>
      <c r="AC103" s="316"/>
      <c r="AD103" s="410" t="s">
        <v>375</v>
      </c>
      <c r="AE103" s="411" t="s">
        <v>408</v>
      </c>
      <c r="AF103" s="209"/>
      <c r="AG103" s="316"/>
      <c r="AH103" s="410" t="s">
        <v>376</v>
      </c>
      <c r="AI103" s="411" t="s">
        <v>409</v>
      </c>
      <c r="AJ103" s="591" t="str">
        <f t="shared" si="203"/>
        <v>-</v>
      </c>
      <c r="AK103" s="592" t="str">
        <f t="shared" si="204"/>
        <v>-</v>
      </c>
      <c r="AL103" s="593" t="str">
        <f t="shared" si="205"/>
        <v>-</v>
      </c>
      <c r="AM103" s="594" t="str">
        <f t="shared" ref="AM103:AM111" si="216">IF(OR(AL103=0,AL103="-"),"-",AL103/CD_TOTAL_HOURS)</f>
        <v>-</v>
      </c>
      <c r="AN103" s="221"/>
      <c r="AO103" s="574" t="str">
        <f t="shared" si="172"/>
        <v>OK</v>
      </c>
      <c r="AQ103" s="643"/>
      <c r="AR103" s="208"/>
      <c r="AS103" s="316"/>
      <c r="AT103" s="410" t="s">
        <v>374</v>
      </c>
      <c r="AU103" s="411" t="s">
        <v>407</v>
      </c>
      <c r="AV103" s="209"/>
      <c r="AW103" s="316"/>
      <c r="AX103" s="410" t="s">
        <v>375</v>
      </c>
      <c r="AY103" s="411" t="s">
        <v>408</v>
      </c>
      <c r="AZ103" s="209"/>
      <c r="BA103" s="316"/>
      <c r="BB103" s="410" t="s">
        <v>376</v>
      </c>
      <c r="BC103" s="411" t="s">
        <v>409</v>
      </c>
      <c r="BD103" s="591" t="str">
        <f t="shared" si="206"/>
        <v>-</v>
      </c>
      <c r="BE103" s="592" t="str">
        <f t="shared" si="207"/>
        <v>-</v>
      </c>
      <c r="BF103" s="593" t="str">
        <f t="shared" si="208"/>
        <v>-</v>
      </c>
      <c r="BG103" s="594" t="str">
        <f t="shared" si="201"/>
        <v>-</v>
      </c>
      <c r="BH103" s="221"/>
      <c r="BI103" s="574" t="str">
        <f t="shared" si="174"/>
        <v>OK</v>
      </c>
      <c r="BK103" s="263">
        <v>1</v>
      </c>
      <c r="BL103" s="208">
        <v>1</v>
      </c>
      <c r="BM103" s="316"/>
      <c r="BN103" s="410" t="s">
        <v>374</v>
      </c>
      <c r="BO103" s="411" t="s">
        <v>407</v>
      </c>
      <c r="BP103" s="209"/>
      <c r="BQ103" s="316"/>
      <c r="BR103" s="410" t="s">
        <v>375</v>
      </c>
      <c r="BS103" s="411" t="s">
        <v>408</v>
      </c>
      <c r="BT103" s="209"/>
      <c r="BU103" s="316"/>
      <c r="BV103" s="410" t="s">
        <v>376</v>
      </c>
      <c r="BW103" s="411" t="s">
        <v>409</v>
      </c>
      <c r="BX103" s="591">
        <f t="shared" si="209"/>
        <v>1</v>
      </c>
      <c r="BY103" s="592" t="str">
        <f t="shared" si="210"/>
        <v>-</v>
      </c>
      <c r="BZ103" s="593">
        <f t="shared" si="211"/>
        <v>1</v>
      </c>
      <c r="CA103" s="594">
        <f t="shared" si="202"/>
        <v>2.5510204081632651E-3</v>
      </c>
      <c r="CB103" s="221"/>
      <c r="CC103" s="574" t="str">
        <f t="shared" si="176"/>
        <v>OK</v>
      </c>
      <c r="CE103" s="443"/>
      <c r="CF103" s="429"/>
      <c r="CH103" s="430"/>
      <c r="CI103" s="431"/>
      <c r="CJ103" s="429"/>
      <c r="CL103" s="430"/>
      <c r="CM103" s="431"/>
      <c r="CN103" s="429"/>
      <c r="CP103" s="430"/>
      <c r="CQ103" s="431"/>
      <c r="CR103" s="600"/>
      <c r="CS103" s="601"/>
      <c r="CT103" s="602"/>
      <c r="CU103" s="610"/>
      <c r="CV103" s="221"/>
      <c r="CW103" s="574" t="str">
        <f t="shared" si="177"/>
        <v>OK</v>
      </c>
      <c r="CY103" s="263">
        <v>1</v>
      </c>
      <c r="CZ103" s="208">
        <v>1</v>
      </c>
      <c r="DA103" s="209"/>
      <c r="DB103" s="410" t="s">
        <v>374</v>
      </c>
      <c r="DC103" s="411" t="s">
        <v>407</v>
      </c>
      <c r="DD103" s="209"/>
      <c r="DE103" s="209"/>
      <c r="DF103" s="410" t="s">
        <v>375</v>
      </c>
      <c r="DG103" s="411" t="s">
        <v>408</v>
      </c>
      <c r="DH103" s="209"/>
      <c r="DI103" s="417"/>
      <c r="DJ103" s="410" t="s">
        <v>376</v>
      </c>
      <c r="DK103" s="411" t="s">
        <v>409</v>
      </c>
      <c r="DL103" s="705">
        <f t="shared" si="213"/>
        <v>1</v>
      </c>
      <c r="DM103" s="706" t="str">
        <f t="shared" si="214"/>
        <v>-</v>
      </c>
      <c r="DN103" s="707">
        <f t="shared" si="212"/>
        <v>1</v>
      </c>
      <c r="DO103" s="594">
        <f t="shared" si="215"/>
        <v>2.34192037470726E-3</v>
      </c>
      <c r="DP103" s="221"/>
      <c r="DQ103" s="574" t="str">
        <f t="shared" si="178"/>
        <v>OK</v>
      </c>
      <c r="DS103" s="465"/>
      <c r="DT103" s="429"/>
      <c r="DU103" s="431"/>
      <c r="DW103" s="431"/>
      <c r="DY103" s="431"/>
      <c r="EA103" s="430"/>
      <c r="EB103" s="600"/>
      <c r="EC103" s="602"/>
      <c r="ED103" s="610"/>
      <c r="EE103" s="221"/>
      <c r="EF103" s="574" t="str">
        <f t="shared" si="179"/>
        <v>-</v>
      </c>
      <c r="EH103" s="82"/>
      <c r="EI103" s="34" t="s">
        <v>31</v>
      </c>
      <c r="EJ103" s="11"/>
      <c r="EK103" s="61" t="s">
        <v>183</v>
      </c>
      <c r="EN103" s="97" t="str">
        <f t="shared" si="180"/>
        <v>-</v>
      </c>
      <c r="EO103" s="91" t="str">
        <f t="shared" si="181"/>
        <v>-</v>
      </c>
      <c r="EP103" s="92"/>
      <c r="EQ103" s="85"/>
      <c r="ER103" s="89" t="str">
        <f t="shared" si="182"/>
        <v>-</v>
      </c>
      <c r="ES103" s="84"/>
      <c r="ET103" s="85"/>
      <c r="EU103" s="89" t="str">
        <f t="shared" si="183"/>
        <v>-</v>
      </c>
      <c r="EV103" s="90" t="str">
        <f t="shared" si="184"/>
        <v>-</v>
      </c>
      <c r="EY103" s="97" t="e">
        <f>#REF!</f>
        <v>#REF!</v>
      </c>
      <c r="EZ103" s="91" t="e">
        <f>#REF!</f>
        <v>#REF!</v>
      </c>
      <c r="FA103" s="92"/>
      <c r="FB103" s="85"/>
      <c r="FC103" s="89" t="e">
        <f t="shared" si="185"/>
        <v>#REF!</v>
      </c>
      <c r="FD103" s="84"/>
      <c r="FE103" s="85"/>
      <c r="FF103" s="89" t="e">
        <f t="shared" si="186"/>
        <v>#REF!</v>
      </c>
      <c r="FG103" s="90" t="e">
        <f t="shared" si="187"/>
        <v>#REF!</v>
      </c>
      <c r="FJ103" s="97" t="e">
        <f>#REF!</f>
        <v>#REF!</v>
      </c>
      <c r="FK103" s="91" t="e">
        <f>#REF!</f>
        <v>#REF!</v>
      </c>
      <c r="FL103" s="92"/>
      <c r="FM103" s="85"/>
      <c r="FN103" s="89" t="e">
        <f t="shared" si="188"/>
        <v>#REF!</v>
      </c>
      <c r="FO103" s="84"/>
      <c r="FP103" s="85"/>
      <c r="FQ103" s="89" t="e">
        <f t="shared" si="189"/>
        <v>#REF!</v>
      </c>
      <c r="FR103" s="90" t="e">
        <f t="shared" si="190"/>
        <v>#REF!</v>
      </c>
      <c r="FU103" s="97" t="e">
        <f>#REF!</f>
        <v>#REF!</v>
      </c>
      <c r="FV103" s="92"/>
      <c r="FW103" s="85"/>
      <c r="FX103" s="89" t="e">
        <f t="shared" si="191"/>
        <v>#REF!</v>
      </c>
      <c r="GA103" s="97" t="e">
        <f>#REF!</f>
        <v>#REF!</v>
      </c>
      <c r="GB103" s="91" t="e">
        <f>#REF!</f>
        <v>#REF!</v>
      </c>
      <c r="GC103" s="92"/>
      <c r="GD103" s="85"/>
      <c r="GE103" s="89" t="e">
        <f t="shared" si="192"/>
        <v>#REF!</v>
      </c>
      <c r="GF103" s="84"/>
      <c r="GG103" s="85"/>
      <c r="GH103" s="89" t="e">
        <f t="shared" si="193"/>
        <v>#REF!</v>
      </c>
      <c r="GI103" s="90" t="e">
        <f t="shared" si="194"/>
        <v>#REF!</v>
      </c>
      <c r="GK103" s="20" t="str">
        <f t="shared" si="195"/>
        <v/>
      </c>
      <c r="GL103" s="21"/>
      <c r="GN103" s="826" t="str">
        <f t="shared" ca="1" si="196"/>
        <v/>
      </c>
      <c r="GO103" s="827"/>
    </row>
    <row r="104" spans="1:197" ht="24" customHeight="1" outlineLevel="3" x14ac:dyDescent="0.2">
      <c r="A104" s="187">
        <f t="shared" ca="1" si="161"/>
        <v>95</v>
      </c>
      <c r="B104" s="747" t="str">
        <f t="shared" ca="1" si="162"/>
        <v/>
      </c>
      <c r="C104" s="748"/>
      <c r="D104" s="749"/>
      <c r="E104" s="110"/>
      <c r="F104" s="108"/>
      <c r="G104" s="105" t="s">
        <v>870</v>
      </c>
      <c r="H104" s="128" t="s">
        <v>3</v>
      </c>
      <c r="I104" s="106" t="s">
        <v>16</v>
      </c>
      <c r="J104" s="121" t="s">
        <v>26</v>
      </c>
      <c r="K104" s="124" t="s">
        <v>52</v>
      </c>
      <c r="L104" s="367" t="s">
        <v>50</v>
      </c>
      <c r="M104" s="589">
        <f t="shared" si="163"/>
        <v>1</v>
      </c>
      <c r="N104" s="773" t="str">
        <f t="shared" si="164"/>
        <v>-</v>
      </c>
      <c r="O104" s="774" t="str">
        <f t="shared" si="165"/>
        <v>-</v>
      </c>
      <c r="P104" s="774">
        <f t="shared" si="166"/>
        <v>1</v>
      </c>
      <c r="Q104" s="774" t="str">
        <f t="shared" si="167"/>
        <v>-</v>
      </c>
      <c r="R104" s="774">
        <f t="shared" si="168"/>
        <v>1</v>
      </c>
      <c r="S104" s="280" t="str">
        <f t="shared" si="169"/>
        <v>-</v>
      </c>
      <c r="T104" s="291" t="str">
        <f t="shared" si="170"/>
        <v>OK</v>
      </c>
      <c r="U104" s="402"/>
      <c r="W104" s="643"/>
      <c r="X104" s="208"/>
      <c r="Y104" s="316"/>
      <c r="Z104" s="410" t="s">
        <v>374</v>
      </c>
      <c r="AA104" s="411" t="s">
        <v>407</v>
      </c>
      <c r="AB104" s="209"/>
      <c r="AC104" s="316"/>
      <c r="AD104" s="410" t="s">
        <v>375</v>
      </c>
      <c r="AE104" s="411" t="s">
        <v>408</v>
      </c>
      <c r="AF104" s="209"/>
      <c r="AG104" s="316"/>
      <c r="AH104" s="410" t="s">
        <v>376</v>
      </c>
      <c r="AI104" s="411" t="s">
        <v>409</v>
      </c>
      <c r="AJ104" s="591" t="str">
        <f t="shared" si="203"/>
        <v>-</v>
      </c>
      <c r="AK104" s="592" t="str">
        <f t="shared" si="204"/>
        <v>-</v>
      </c>
      <c r="AL104" s="593" t="str">
        <f t="shared" si="205"/>
        <v>-</v>
      </c>
      <c r="AM104" s="594" t="str">
        <f t="shared" si="216"/>
        <v>-</v>
      </c>
      <c r="AN104" s="221"/>
      <c r="AO104" s="574" t="str">
        <f t="shared" si="172"/>
        <v>OK</v>
      </c>
      <c r="AQ104" s="643"/>
      <c r="AR104" s="208"/>
      <c r="AS104" s="316"/>
      <c r="AT104" s="410" t="s">
        <v>374</v>
      </c>
      <c r="AU104" s="411" t="s">
        <v>407</v>
      </c>
      <c r="AV104" s="209"/>
      <c r="AW104" s="316"/>
      <c r="AX104" s="410" t="s">
        <v>375</v>
      </c>
      <c r="AY104" s="411" t="s">
        <v>408</v>
      </c>
      <c r="AZ104" s="209"/>
      <c r="BA104" s="316"/>
      <c r="BB104" s="410" t="s">
        <v>376</v>
      </c>
      <c r="BC104" s="411" t="s">
        <v>409</v>
      </c>
      <c r="BD104" s="591" t="str">
        <f t="shared" si="206"/>
        <v>-</v>
      </c>
      <c r="BE104" s="592" t="str">
        <f t="shared" si="207"/>
        <v>-</v>
      </c>
      <c r="BF104" s="593" t="str">
        <f t="shared" si="208"/>
        <v>-</v>
      </c>
      <c r="BG104" s="594" t="str">
        <f t="shared" si="201"/>
        <v>-</v>
      </c>
      <c r="BH104" s="221"/>
      <c r="BI104" s="574" t="str">
        <f t="shared" si="174"/>
        <v>OK</v>
      </c>
      <c r="BK104" s="263">
        <v>1</v>
      </c>
      <c r="BL104" s="208">
        <v>1</v>
      </c>
      <c r="BM104" s="316"/>
      <c r="BN104" s="410" t="s">
        <v>374</v>
      </c>
      <c r="BO104" s="411" t="s">
        <v>407</v>
      </c>
      <c r="BP104" s="209"/>
      <c r="BQ104" s="316"/>
      <c r="BR104" s="410" t="s">
        <v>375</v>
      </c>
      <c r="BS104" s="411" t="s">
        <v>408</v>
      </c>
      <c r="BT104" s="209"/>
      <c r="BU104" s="316"/>
      <c r="BV104" s="410" t="s">
        <v>376</v>
      </c>
      <c r="BW104" s="411" t="s">
        <v>409</v>
      </c>
      <c r="BX104" s="591">
        <f t="shared" si="209"/>
        <v>1</v>
      </c>
      <c r="BY104" s="592" t="str">
        <f t="shared" si="210"/>
        <v>-</v>
      </c>
      <c r="BZ104" s="593">
        <f t="shared" si="211"/>
        <v>1</v>
      </c>
      <c r="CA104" s="594">
        <f t="shared" si="202"/>
        <v>2.5510204081632651E-3</v>
      </c>
      <c r="CB104" s="221"/>
      <c r="CC104" s="574" t="str">
        <f t="shared" si="176"/>
        <v>OK</v>
      </c>
      <c r="CE104" s="443"/>
      <c r="CF104" s="429"/>
      <c r="CH104" s="430"/>
      <c r="CI104" s="431"/>
      <c r="CJ104" s="429"/>
      <c r="CL104" s="430"/>
      <c r="CM104" s="431"/>
      <c r="CN104" s="429"/>
      <c r="CP104" s="430"/>
      <c r="CQ104" s="431"/>
      <c r="CR104" s="600"/>
      <c r="CS104" s="601"/>
      <c r="CT104" s="602"/>
      <c r="CU104" s="610"/>
      <c r="CV104" s="221"/>
      <c r="CW104" s="574" t="str">
        <f t="shared" si="177"/>
        <v>OK</v>
      </c>
      <c r="CY104" s="263">
        <v>1</v>
      </c>
      <c r="CZ104" s="208">
        <v>1</v>
      </c>
      <c r="DA104" s="209"/>
      <c r="DB104" s="410" t="s">
        <v>374</v>
      </c>
      <c r="DC104" s="411" t="s">
        <v>407</v>
      </c>
      <c r="DD104" s="209"/>
      <c r="DE104" s="209"/>
      <c r="DF104" s="410" t="s">
        <v>375</v>
      </c>
      <c r="DG104" s="411" t="s">
        <v>408</v>
      </c>
      <c r="DH104" s="209"/>
      <c r="DI104" s="417"/>
      <c r="DJ104" s="410" t="s">
        <v>376</v>
      </c>
      <c r="DK104" s="411" t="s">
        <v>409</v>
      </c>
      <c r="DL104" s="705">
        <f t="shared" si="213"/>
        <v>1</v>
      </c>
      <c r="DM104" s="706" t="str">
        <f t="shared" si="214"/>
        <v>-</v>
      </c>
      <c r="DN104" s="707">
        <f t="shared" si="212"/>
        <v>1</v>
      </c>
      <c r="DO104" s="594">
        <f t="shared" si="215"/>
        <v>2.34192037470726E-3</v>
      </c>
      <c r="DP104" s="221"/>
      <c r="DQ104" s="574" t="str">
        <f t="shared" si="178"/>
        <v>OK</v>
      </c>
      <c r="DS104" s="465"/>
      <c r="DT104" s="429"/>
      <c r="DU104" s="431"/>
      <c r="DW104" s="431"/>
      <c r="DY104" s="431"/>
      <c r="EA104" s="430"/>
      <c r="EB104" s="600"/>
      <c r="EC104" s="602"/>
      <c r="ED104" s="610"/>
      <c r="EE104" s="221"/>
      <c r="EF104" s="574" t="str">
        <f t="shared" si="179"/>
        <v>-</v>
      </c>
      <c r="EH104" s="82"/>
      <c r="EI104" s="34" t="s">
        <v>31</v>
      </c>
      <c r="EJ104" s="11"/>
      <c r="EK104" s="61" t="s">
        <v>183</v>
      </c>
      <c r="EN104" s="97" t="str">
        <f t="shared" si="180"/>
        <v>-</v>
      </c>
      <c r="EO104" s="91" t="str">
        <f t="shared" si="181"/>
        <v>-</v>
      </c>
      <c r="EP104" s="92"/>
      <c r="EQ104" s="85"/>
      <c r="ER104" s="89" t="str">
        <f t="shared" si="182"/>
        <v>-</v>
      </c>
      <c r="ES104" s="84"/>
      <c r="ET104" s="85"/>
      <c r="EU104" s="89" t="str">
        <f t="shared" si="183"/>
        <v>-</v>
      </c>
      <c r="EV104" s="90" t="str">
        <f t="shared" si="184"/>
        <v>-</v>
      </c>
      <c r="EY104" s="97" t="e">
        <f>#REF!</f>
        <v>#REF!</v>
      </c>
      <c r="EZ104" s="91" t="e">
        <f>#REF!</f>
        <v>#REF!</v>
      </c>
      <c r="FA104" s="92"/>
      <c r="FB104" s="85"/>
      <c r="FC104" s="89" t="e">
        <f t="shared" si="185"/>
        <v>#REF!</v>
      </c>
      <c r="FD104" s="84"/>
      <c r="FE104" s="85"/>
      <c r="FF104" s="89" t="e">
        <f t="shared" si="186"/>
        <v>#REF!</v>
      </c>
      <c r="FG104" s="90" t="e">
        <f t="shared" si="187"/>
        <v>#REF!</v>
      </c>
      <c r="FJ104" s="97" t="e">
        <f>#REF!</f>
        <v>#REF!</v>
      </c>
      <c r="FK104" s="91" t="e">
        <f>#REF!</f>
        <v>#REF!</v>
      </c>
      <c r="FL104" s="92"/>
      <c r="FM104" s="85"/>
      <c r="FN104" s="89" t="e">
        <f t="shared" si="188"/>
        <v>#REF!</v>
      </c>
      <c r="FO104" s="84"/>
      <c r="FP104" s="85"/>
      <c r="FQ104" s="89" t="e">
        <f t="shared" si="189"/>
        <v>#REF!</v>
      </c>
      <c r="FR104" s="90" t="e">
        <f t="shared" si="190"/>
        <v>#REF!</v>
      </c>
      <c r="FU104" s="97" t="e">
        <f>#REF!</f>
        <v>#REF!</v>
      </c>
      <c r="FV104" s="92"/>
      <c r="FW104" s="85"/>
      <c r="FX104" s="89" t="e">
        <f t="shared" si="191"/>
        <v>#REF!</v>
      </c>
      <c r="GA104" s="97" t="e">
        <f>#REF!</f>
        <v>#REF!</v>
      </c>
      <c r="GB104" s="91" t="e">
        <f>#REF!</f>
        <v>#REF!</v>
      </c>
      <c r="GC104" s="92"/>
      <c r="GD104" s="85"/>
      <c r="GE104" s="89" t="e">
        <f t="shared" si="192"/>
        <v>#REF!</v>
      </c>
      <c r="GF104" s="84"/>
      <c r="GG104" s="85"/>
      <c r="GH104" s="89" t="e">
        <f t="shared" si="193"/>
        <v>#REF!</v>
      </c>
      <c r="GI104" s="90" t="e">
        <f t="shared" si="194"/>
        <v>#REF!</v>
      </c>
      <c r="GK104" s="20" t="str">
        <f t="shared" si="195"/>
        <v/>
      </c>
      <c r="GL104" s="21"/>
      <c r="GN104" s="826" t="str">
        <f t="shared" ca="1" si="196"/>
        <v/>
      </c>
      <c r="GO104" s="827"/>
    </row>
    <row r="105" spans="1:197" ht="12" customHeight="1" outlineLevel="3" x14ac:dyDescent="0.2">
      <c r="A105" s="187">
        <f t="shared" ca="1" si="161"/>
        <v>96</v>
      </c>
      <c r="B105" s="747" t="str">
        <f t="shared" ca="1" si="162"/>
        <v/>
      </c>
      <c r="C105" s="748"/>
      <c r="D105" s="749"/>
      <c r="E105" s="110"/>
      <c r="F105" s="108"/>
      <c r="G105" s="105" t="s">
        <v>871</v>
      </c>
      <c r="H105" s="128" t="s">
        <v>3</v>
      </c>
      <c r="I105" s="105"/>
      <c r="J105" s="121" t="s">
        <v>26</v>
      </c>
      <c r="K105" s="124" t="s">
        <v>52</v>
      </c>
      <c r="L105" s="367" t="s">
        <v>50</v>
      </c>
      <c r="M105" s="589">
        <f t="shared" si="163"/>
        <v>1</v>
      </c>
      <c r="N105" s="773" t="str">
        <f t="shared" si="164"/>
        <v>-</v>
      </c>
      <c r="O105" s="774" t="str">
        <f t="shared" si="165"/>
        <v>-</v>
      </c>
      <c r="P105" s="774">
        <f t="shared" si="166"/>
        <v>1</v>
      </c>
      <c r="Q105" s="774" t="str">
        <f t="shared" si="167"/>
        <v>-</v>
      </c>
      <c r="R105" s="774">
        <f t="shared" si="168"/>
        <v>1</v>
      </c>
      <c r="S105" s="280" t="str">
        <f t="shared" si="169"/>
        <v>-</v>
      </c>
      <c r="T105" s="291" t="str">
        <f t="shared" si="170"/>
        <v>OK</v>
      </c>
      <c r="U105" s="402"/>
      <c r="W105" s="643"/>
      <c r="X105" s="208"/>
      <c r="Y105" s="316"/>
      <c r="Z105" s="410" t="s">
        <v>374</v>
      </c>
      <c r="AA105" s="411" t="s">
        <v>407</v>
      </c>
      <c r="AB105" s="209"/>
      <c r="AC105" s="316"/>
      <c r="AD105" s="410" t="s">
        <v>375</v>
      </c>
      <c r="AE105" s="411" t="s">
        <v>408</v>
      </c>
      <c r="AF105" s="209"/>
      <c r="AG105" s="316"/>
      <c r="AH105" s="410" t="s">
        <v>376</v>
      </c>
      <c r="AI105" s="411" t="s">
        <v>409</v>
      </c>
      <c r="AJ105" s="591" t="str">
        <f t="shared" si="203"/>
        <v>-</v>
      </c>
      <c r="AK105" s="592" t="str">
        <f t="shared" si="204"/>
        <v>-</v>
      </c>
      <c r="AL105" s="593" t="str">
        <f t="shared" si="205"/>
        <v>-</v>
      </c>
      <c r="AM105" s="594" t="str">
        <f t="shared" si="216"/>
        <v>-</v>
      </c>
      <c r="AN105" s="221"/>
      <c r="AO105" s="574" t="str">
        <f t="shared" si="172"/>
        <v>OK</v>
      </c>
      <c r="AQ105" s="643"/>
      <c r="AR105" s="208"/>
      <c r="AS105" s="316"/>
      <c r="AT105" s="410" t="s">
        <v>374</v>
      </c>
      <c r="AU105" s="411" t="s">
        <v>407</v>
      </c>
      <c r="AV105" s="209"/>
      <c r="AW105" s="316"/>
      <c r="AX105" s="410" t="s">
        <v>375</v>
      </c>
      <c r="AY105" s="411" t="s">
        <v>408</v>
      </c>
      <c r="AZ105" s="209"/>
      <c r="BA105" s="316"/>
      <c r="BB105" s="410" t="s">
        <v>376</v>
      </c>
      <c r="BC105" s="411" t="s">
        <v>409</v>
      </c>
      <c r="BD105" s="591" t="str">
        <f t="shared" si="206"/>
        <v>-</v>
      </c>
      <c r="BE105" s="592" t="str">
        <f t="shared" si="207"/>
        <v>-</v>
      </c>
      <c r="BF105" s="593" t="str">
        <f t="shared" si="208"/>
        <v>-</v>
      </c>
      <c r="BG105" s="594" t="str">
        <f t="shared" si="201"/>
        <v>-</v>
      </c>
      <c r="BH105" s="221"/>
      <c r="BI105" s="574" t="str">
        <f t="shared" si="174"/>
        <v>OK</v>
      </c>
      <c r="BK105" s="263">
        <v>1</v>
      </c>
      <c r="BL105" s="208">
        <v>1</v>
      </c>
      <c r="BM105" s="316"/>
      <c r="BN105" s="410" t="s">
        <v>374</v>
      </c>
      <c r="BO105" s="411" t="s">
        <v>407</v>
      </c>
      <c r="BP105" s="209"/>
      <c r="BQ105" s="316"/>
      <c r="BR105" s="410" t="s">
        <v>375</v>
      </c>
      <c r="BS105" s="411" t="s">
        <v>408</v>
      </c>
      <c r="BT105" s="209"/>
      <c r="BU105" s="316"/>
      <c r="BV105" s="410" t="s">
        <v>376</v>
      </c>
      <c r="BW105" s="411" t="s">
        <v>409</v>
      </c>
      <c r="BX105" s="591">
        <f t="shared" si="209"/>
        <v>1</v>
      </c>
      <c r="BY105" s="592" t="str">
        <f t="shared" si="210"/>
        <v>-</v>
      </c>
      <c r="BZ105" s="593">
        <f t="shared" si="211"/>
        <v>1</v>
      </c>
      <c r="CA105" s="594">
        <f t="shared" si="202"/>
        <v>2.5510204081632651E-3</v>
      </c>
      <c r="CB105" s="221"/>
      <c r="CC105" s="574" t="str">
        <f t="shared" si="176"/>
        <v>OK</v>
      </c>
      <c r="CE105" s="443"/>
      <c r="CF105" s="429"/>
      <c r="CH105" s="430"/>
      <c r="CI105" s="431"/>
      <c r="CJ105" s="429"/>
      <c r="CL105" s="430"/>
      <c r="CM105" s="431"/>
      <c r="CN105" s="429"/>
      <c r="CP105" s="430"/>
      <c r="CQ105" s="431"/>
      <c r="CR105" s="600"/>
      <c r="CS105" s="601"/>
      <c r="CT105" s="602"/>
      <c r="CU105" s="610"/>
      <c r="CV105" s="221"/>
      <c r="CW105" s="574" t="str">
        <f t="shared" si="177"/>
        <v>OK</v>
      </c>
      <c r="CY105" s="263">
        <v>1</v>
      </c>
      <c r="CZ105" s="208">
        <v>1</v>
      </c>
      <c r="DA105" s="209"/>
      <c r="DB105" s="410" t="s">
        <v>374</v>
      </c>
      <c r="DC105" s="411" t="s">
        <v>407</v>
      </c>
      <c r="DD105" s="209"/>
      <c r="DE105" s="209"/>
      <c r="DF105" s="410" t="s">
        <v>375</v>
      </c>
      <c r="DG105" s="411" t="s">
        <v>408</v>
      </c>
      <c r="DH105" s="209"/>
      <c r="DI105" s="417"/>
      <c r="DJ105" s="410" t="s">
        <v>376</v>
      </c>
      <c r="DK105" s="411" t="s">
        <v>409</v>
      </c>
      <c r="DL105" s="705">
        <f t="shared" si="213"/>
        <v>1</v>
      </c>
      <c r="DM105" s="706" t="str">
        <f t="shared" si="214"/>
        <v>-</v>
      </c>
      <c r="DN105" s="707">
        <f t="shared" si="212"/>
        <v>1</v>
      </c>
      <c r="DO105" s="594">
        <f t="shared" si="215"/>
        <v>2.34192037470726E-3</v>
      </c>
      <c r="DP105" s="221"/>
      <c r="DQ105" s="574" t="str">
        <f t="shared" si="178"/>
        <v>OK</v>
      </c>
      <c r="DS105" s="465"/>
      <c r="DT105" s="429"/>
      <c r="DU105" s="431"/>
      <c r="DW105" s="431"/>
      <c r="DY105" s="431"/>
      <c r="EA105" s="430"/>
      <c r="EB105" s="600"/>
      <c r="EC105" s="602"/>
      <c r="ED105" s="610"/>
      <c r="EE105" s="221"/>
      <c r="EF105" s="574" t="str">
        <f t="shared" si="179"/>
        <v>-</v>
      </c>
      <c r="EH105" s="82"/>
      <c r="EI105" s="34" t="s">
        <v>31</v>
      </c>
      <c r="EJ105" s="11"/>
      <c r="EK105" s="61" t="s">
        <v>183</v>
      </c>
      <c r="EN105" s="97" t="str">
        <f t="shared" si="180"/>
        <v>-</v>
      </c>
      <c r="EO105" s="91" t="str">
        <f t="shared" si="181"/>
        <v>-</v>
      </c>
      <c r="EP105" s="92"/>
      <c r="EQ105" s="85"/>
      <c r="ER105" s="89" t="str">
        <f t="shared" si="182"/>
        <v>-</v>
      </c>
      <c r="ES105" s="84"/>
      <c r="ET105" s="85"/>
      <c r="EU105" s="89" t="str">
        <f t="shared" si="183"/>
        <v>-</v>
      </c>
      <c r="EV105" s="90" t="str">
        <f t="shared" si="184"/>
        <v>-</v>
      </c>
      <c r="EY105" s="97" t="e">
        <f>#REF!</f>
        <v>#REF!</v>
      </c>
      <c r="EZ105" s="91" t="e">
        <f>#REF!</f>
        <v>#REF!</v>
      </c>
      <c r="FA105" s="92"/>
      <c r="FB105" s="85"/>
      <c r="FC105" s="89" t="e">
        <f t="shared" si="185"/>
        <v>#REF!</v>
      </c>
      <c r="FD105" s="84"/>
      <c r="FE105" s="85"/>
      <c r="FF105" s="89" t="e">
        <f t="shared" si="186"/>
        <v>#REF!</v>
      </c>
      <c r="FG105" s="90" t="e">
        <f t="shared" si="187"/>
        <v>#REF!</v>
      </c>
      <c r="FJ105" s="97" t="e">
        <f>#REF!</f>
        <v>#REF!</v>
      </c>
      <c r="FK105" s="91" t="e">
        <f>#REF!</f>
        <v>#REF!</v>
      </c>
      <c r="FL105" s="92"/>
      <c r="FM105" s="85"/>
      <c r="FN105" s="89" t="e">
        <f t="shared" si="188"/>
        <v>#REF!</v>
      </c>
      <c r="FO105" s="84"/>
      <c r="FP105" s="85"/>
      <c r="FQ105" s="89" t="e">
        <f t="shared" si="189"/>
        <v>#REF!</v>
      </c>
      <c r="FR105" s="90" t="e">
        <f t="shared" si="190"/>
        <v>#REF!</v>
      </c>
      <c r="FU105" s="97" t="e">
        <f>#REF!</f>
        <v>#REF!</v>
      </c>
      <c r="FV105" s="92"/>
      <c r="FW105" s="85"/>
      <c r="FX105" s="89" t="e">
        <f t="shared" si="191"/>
        <v>#REF!</v>
      </c>
      <c r="GA105" s="97" t="e">
        <f>#REF!</f>
        <v>#REF!</v>
      </c>
      <c r="GB105" s="91" t="e">
        <f>#REF!</f>
        <v>#REF!</v>
      </c>
      <c r="GC105" s="92"/>
      <c r="GD105" s="85"/>
      <c r="GE105" s="89" t="e">
        <f t="shared" si="192"/>
        <v>#REF!</v>
      </c>
      <c r="GF105" s="84"/>
      <c r="GG105" s="85"/>
      <c r="GH105" s="89" t="e">
        <f t="shared" si="193"/>
        <v>#REF!</v>
      </c>
      <c r="GI105" s="90" t="e">
        <f t="shared" si="194"/>
        <v>#REF!</v>
      </c>
      <c r="GK105" s="20" t="str">
        <f t="shared" si="195"/>
        <v/>
      </c>
      <c r="GL105" s="21"/>
      <c r="GN105" s="826" t="str">
        <f t="shared" ca="1" si="196"/>
        <v/>
      </c>
      <c r="GO105" s="827"/>
    </row>
    <row r="106" spans="1:197" ht="12" customHeight="1" outlineLevel="3" x14ac:dyDescent="0.2">
      <c r="A106" s="187">
        <f t="shared" ca="1" si="161"/>
        <v>97</v>
      </c>
      <c r="B106" s="747" t="str">
        <f t="shared" ca="1" si="162"/>
        <v/>
      </c>
      <c r="C106" s="748"/>
      <c r="D106" s="749"/>
      <c r="E106" s="110"/>
      <c r="F106" s="108"/>
      <c r="G106" s="105" t="s">
        <v>872</v>
      </c>
      <c r="H106" s="128" t="s">
        <v>3</v>
      </c>
      <c r="I106" s="105"/>
      <c r="J106" s="121" t="s">
        <v>26</v>
      </c>
      <c r="K106" s="124" t="s">
        <v>52</v>
      </c>
      <c r="L106" s="367" t="s">
        <v>50</v>
      </c>
      <c r="M106" s="589">
        <f t="shared" si="163"/>
        <v>1</v>
      </c>
      <c r="N106" s="773" t="str">
        <f t="shared" si="164"/>
        <v>-</v>
      </c>
      <c r="O106" s="774" t="str">
        <f t="shared" si="165"/>
        <v>-</v>
      </c>
      <c r="P106" s="774">
        <f t="shared" si="166"/>
        <v>1</v>
      </c>
      <c r="Q106" s="774" t="str">
        <f t="shared" si="167"/>
        <v>-</v>
      </c>
      <c r="R106" s="774">
        <f t="shared" si="168"/>
        <v>1</v>
      </c>
      <c r="S106" s="280" t="str">
        <f t="shared" si="169"/>
        <v>-</v>
      </c>
      <c r="T106" s="291" t="str">
        <f t="shared" si="170"/>
        <v>OK</v>
      </c>
      <c r="U106" s="402"/>
      <c r="W106" s="643"/>
      <c r="X106" s="208"/>
      <c r="Y106" s="316"/>
      <c r="Z106" s="410" t="s">
        <v>374</v>
      </c>
      <c r="AA106" s="411" t="s">
        <v>407</v>
      </c>
      <c r="AB106" s="209"/>
      <c r="AC106" s="316"/>
      <c r="AD106" s="410" t="s">
        <v>375</v>
      </c>
      <c r="AE106" s="411" t="s">
        <v>408</v>
      </c>
      <c r="AF106" s="209"/>
      <c r="AG106" s="316"/>
      <c r="AH106" s="410" t="s">
        <v>376</v>
      </c>
      <c r="AI106" s="411" t="s">
        <v>409</v>
      </c>
      <c r="AJ106" s="591" t="str">
        <f t="shared" si="203"/>
        <v>-</v>
      </c>
      <c r="AK106" s="592" t="str">
        <f t="shared" si="204"/>
        <v>-</v>
      </c>
      <c r="AL106" s="593" t="str">
        <f t="shared" si="205"/>
        <v>-</v>
      </c>
      <c r="AM106" s="594" t="str">
        <f t="shared" si="216"/>
        <v>-</v>
      </c>
      <c r="AN106" s="221"/>
      <c r="AO106" s="574" t="str">
        <f t="shared" si="172"/>
        <v>OK</v>
      </c>
      <c r="AQ106" s="643"/>
      <c r="AR106" s="208"/>
      <c r="AS106" s="316"/>
      <c r="AT106" s="410" t="s">
        <v>374</v>
      </c>
      <c r="AU106" s="411" t="s">
        <v>407</v>
      </c>
      <c r="AV106" s="209"/>
      <c r="AW106" s="316"/>
      <c r="AX106" s="410" t="s">
        <v>375</v>
      </c>
      <c r="AY106" s="411" t="s">
        <v>408</v>
      </c>
      <c r="AZ106" s="209"/>
      <c r="BA106" s="316"/>
      <c r="BB106" s="410" t="s">
        <v>376</v>
      </c>
      <c r="BC106" s="411" t="s">
        <v>409</v>
      </c>
      <c r="BD106" s="591" t="str">
        <f t="shared" si="206"/>
        <v>-</v>
      </c>
      <c r="BE106" s="592" t="str">
        <f t="shared" si="207"/>
        <v>-</v>
      </c>
      <c r="BF106" s="593" t="str">
        <f t="shared" si="208"/>
        <v>-</v>
      </c>
      <c r="BG106" s="594" t="str">
        <f t="shared" si="201"/>
        <v>-</v>
      </c>
      <c r="BH106" s="221"/>
      <c r="BI106" s="574" t="str">
        <f t="shared" si="174"/>
        <v>OK</v>
      </c>
      <c r="BK106" s="263">
        <v>1</v>
      </c>
      <c r="BL106" s="208">
        <v>1</v>
      </c>
      <c r="BM106" s="316"/>
      <c r="BN106" s="410" t="s">
        <v>374</v>
      </c>
      <c r="BO106" s="411" t="s">
        <v>407</v>
      </c>
      <c r="BP106" s="209"/>
      <c r="BQ106" s="316"/>
      <c r="BR106" s="410" t="s">
        <v>375</v>
      </c>
      <c r="BS106" s="411" t="s">
        <v>408</v>
      </c>
      <c r="BT106" s="209"/>
      <c r="BU106" s="316"/>
      <c r="BV106" s="410" t="s">
        <v>376</v>
      </c>
      <c r="BW106" s="411" t="s">
        <v>409</v>
      </c>
      <c r="BX106" s="591">
        <f t="shared" si="209"/>
        <v>1</v>
      </c>
      <c r="BY106" s="592" t="str">
        <f t="shared" si="210"/>
        <v>-</v>
      </c>
      <c r="BZ106" s="593">
        <f t="shared" si="211"/>
        <v>1</v>
      </c>
      <c r="CA106" s="594">
        <f t="shared" si="202"/>
        <v>2.5510204081632651E-3</v>
      </c>
      <c r="CB106" s="221"/>
      <c r="CC106" s="574" t="str">
        <f t="shared" si="176"/>
        <v>OK</v>
      </c>
      <c r="CE106" s="443"/>
      <c r="CF106" s="429"/>
      <c r="CH106" s="430"/>
      <c r="CI106" s="431"/>
      <c r="CJ106" s="429"/>
      <c r="CL106" s="430"/>
      <c r="CM106" s="431"/>
      <c r="CN106" s="429"/>
      <c r="CP106" s="430"/>
      <c r="CQ106" s="431"/>
      <c r="CR106" s="600"/>
      <c r="CS106" s="601"/>
      <c r="CT106" s="602"/>
      <c r="CU106" s="610"/>
      <c r="CV106" s="221"/>
      <c r="CW106" s="574" t="str">
        <f t="shared" si="177"/>
        <v>OK</v>
      </c>
      <c r="CY106" s="263">
        <v>1</v>
      </c>
      <c r="CZ106" s="208">
        <v>1</v>
      </c>
      <c r="DA106" s="209"/>
      <c r="DB106" s="410" t="s">
        <v>374</v>
      </c>
      <c r="DC106" s="411" t="s">
        <v>407</v>
      </c>
      <c r="DD106" s="209"/>
      <c r="DE106" s="209"/>
      <c r="DF106" s="410" t="s">
        <v>375</v>
      </c>
      <c r="DG106" s="411" t="s">
        <v>408</v>
      </c>
      <c r="DH106" s="209"/>
      <c r="DI106" s="417"/>
      <c r="DJ106" s="410" t="s">
        <v>376</v>
      </c>
      <c r="DK106" s="411" t="s">
        <v>409</v>
      </c>
      <c r="DL106" s="705">
        <f t="shared" si="213"/>
        <v>1</v>
      </c>
      <c r="DM106" s="706" t="str">
        <f t="shared" si="214"/>
        <v>-</v>
      </c>
      <c r="DN106" s="707">
        <f t="shared" si="212"/>
        <v>1</v>
      </c>
      <c r="DO106" s="594">
        <f t="shared" si="215"/>
        <v>2.34192037470726E-3</v>
      </c>
      <c r="DP106" s="221"/>
      <c r="DQ106" s="574" t="str">
        <f t="shared" si="178"/>
        <v>OK</v>
      </c>
      <c r="DS106" s="465"/>
      <c r="DT106" s="429"/>
      <c r="DU106" s="431"/>
      <c r="DW106" s="431"/>
      <c r="DY106" s="431"/>
      <c r="EA106" s="430"/>
      <c r="EB106" s="600"/>
      <c r="EC106" s="602"/>
      <c r="ED106" s="610"/>
      <c r="EE106" s="221"/>
      <c r="EF106" s="574" t="str">
        <f t="shared" si="179"/>
        <v>-</v>
      </c>
      <c r="EH106" s="82"/>
      <c r="EI106" s="34" t="s">
        <v>31</v>
      </c>
      <c r="EJ106" s="11"/>
      <c r="EK106" s="61" t="s">
        <v>183</v>
      </c>
      <c r="EN106" s="97" t="str">
        <f t="shared" si="180"/>
        <v>-</v>
      </c>
      <c r="EO106" s="91" t="str">
        <f t="shared" si="181"/>
        <v>-</v>
      </c>
      <c r="EP106" s="92"/>
      <c r="EQ106" s="85"/>
      <c r="ER106" s="89" t="str">
        <f t="shared" si="182"/>
        <v>-</v>
      </c>
      <c r="ES106" s="84"/>
      <c r="ET106" s="85"/>
      <c r="EU106" s="89" t="str">
        <f t="shared" si="183"/>
        <v>-</v>
      </c>
      <c r="EV106" s="90" t="str">
        <f t="shared" si="184"/>
        <v>-</v>
      </c>
      <c r="EY106" s="97" t="e">
        <f>#REF!</f>
        <v>#REF!</v>
      </c>
      <c r="EZ106" s="91" t="e">
        <f>#REF!</f>
        <v>#REF!</v>
      </c>
      <c r="FA106" s="92"/>
      <c r="FB106" s="85"/>
      <c r="FC106" s="89" t="e">
        <f t="shared" si="185"/>
        <v>#REF!</v>
      </c>
      <c r="FD106" s="84"/>
      <c r="FE106" s="85"/>
      <c r="FF106" s="89" t="e">
        <f t="shared" si="186"/>
        <v>#REF!</v>
      </c>
      <c r="FG106" s="90" t="e">
        <f t="shared" si="187"/>
        <v>#REF!</v>
      </c>
      <c r="FJ106" s="97" t="e">
        <f>#REF!</f>
        <v>#REF!</v>
      </c>
      <c r="FK106" s="91" t="e">
        <f>#REF!</f>
        <v>#REF!</v>
      </c>
      <c r="FL106" s="92"/>
      <c r="FM106" s="85"/>
      <c r="FN106" s="89" t="e">
        <f t="shared" si="188"/>
        <v>#REF!</v>
      </c>
      <c r="FO106" s="84"/>
      <c r="FP106" s="85"/>
      <c r="FQ106" s="89" t="e">
        <f t="shared" si="189"/>
        <v>#REF!</v>
      </c>
      <c r="FR106" s="90" t="e">
        <f t="shared" si="190"/>
        <v>#REF!</v>
      </c>
      <c r="FU106" s="97" t="e">
        <f>#REF!</f>
        <v>#REF!</v>
      </c>
      <c r="FV106" s="92"/>
      <c r="FW106" s="85"/>
      <c r="FX106" s="89" t="e">
        <f t="shared" si="191"/>
        <v>#REF!</v>
      </c>
      <c r="GA106" s="97" t="e">
        <f>#REF!</f>
        <v>#REF!</v>
      </c>
      <c r="GB106" s="91" t="e">
        <f>#REF!</f>
        <v>#REF!</v>
      </c>
      <c r="GC106" s="92"/>
      <c r="GD106" s="85"/>
      <c r="GE106" s="89" t="e">
        <f t="shared" si="192"/>
        <v>#REF!</v>
      </c>
      <c r="GF106" s="84"/>
      <c r="GG106" s="85"/>
      <c r="GH106" s="89" t="e">
        <f t="shared" si="193"/>
        <v>#REF!</v>
      </c>
      <c r="GI106" s="90" t="e">
        <f t="shared" si="194"/>
        <v>#REF!</v>
      </c>
      <c r="GK106" s="20" t="str">
        <f t="shared" si="195"/>
        <v/>
      </c>
      <c r="GL106" s="21"/>
      <c r="GN106" s="826" t="str">
        <f t="shared" ca="1" si="196"/>
        <v/>
      </c>
      <c r="GO106" s="827"/>
    </row>
    <row r="107" spans="1:197" ht="12" customHeight="1" outlineLevel="3" x14ac:dyDescent="0.2">
      <c r="A107" s="187">
        <f t="shared" ca="1" si="161"/>
        <v>98</v>
      </c>
      <c r="B107" s="747" t="str">
        <f t="shared" ca="1" si="162"/>
        <v/>
      </c>
      <c r="C107" s="748"/>
      <c r="D107" s="749"/>
      <c r="E107" s="110"/>
      <c r="F107" s="108"/>
      <c r="G107" s="105" t="s">
        <v>873</v>
      </c>
      <c r="H107" s="128" t="s">
        <v>3</v>
      </c>
      <c r="I107" s="105"/>
      <c r="J107" s="121" t="s">
        <v>26</v>
      </c>
      <c r="K107" s="124" t="s">
        <v>52</v>
      </c>
      <c r="L107" s="367" t="s">
        <v>50</v>
      </c>
      <c r="M107" s="589">
        <f t="shared" si="163"/>
        <v>1</v>
      </c>
      <c r="N107" s="773" t="str">
        <f t="shared" si="164"/>
        <v>-</v>
      </c>
      <c r="O107" s="774" t="str">
        <f t="shared" si="165"/>
        <v>-</v>
      </c>
      <c r="P107" s="774">
        <f t="shared" si="166"/>
        <v>1</v>
      </c>
      <c r="Q107" s="774" t="str">
        <f t="shared" si="167"/>
        <v>-</v>
      </c>
      <c r="R107" s="774">
        <f t="shared" si="168"/>
        <v>1</v>
      </c>
      <c r="S107" s="280" t="str">
        <f t="shared" si="169"/>
        <v>-</v>
      </c>
      <c r="T107" s="291" t="str">
        <f t="shared" si="170"/>
        <v>OK</v>
      </c>
      <c r="U107" s="402"/>
      <c r="W107" s="643"/>
      <c r="X107" s="208"/>
      <c r="Y107" s="316"/>
      <c r="Z107" s="410" t="s">
        <v>374</v>
      </c>
      <c r="AA107" s="411" t="s">
        <v>407</v>
      </c>
      <c r="AB107" s="209"/>
      <c r="AC107" s="316"/>
      <c r="AD107" s="410" t="s">
        <v>375</v>
      </c>
      <c r="AE107" s="411" t="s">
        <v>408</v>
      </c>
      <c r="AF107" s="209"/>
      <c r="AG107" s="316"/>
      <c r="AH107" s="410" t="s">
        <v>376</v>
      </c>
      <c r="AI107" s="411" t="s">
        <v>409</v>
      </c>
      <c r="AJ107" s="591" t="str">
        <f t="shared" si="203"/>
        <v>-</v>
      </c>
      <c r="AK107" s="592" t="str">
        <f t="shared" si="204"/>
        <v>-</v>
      </c>
      <c r="AL107" s="593" t="str">
        <f t="shared" si="205"/>
        <v>-</v>
      </c>
      <c r="AM107" s="594" t="str">
        <f t="shared" si="216"/>
        <v>-</v>
      </c>
      <c r="AN107" s="221"/>
      <c r="AO107" s="574" t="str">
        <f>IF(AND(Type_1="Doc",OR(Y107&lt;&gt;"",AC107&lt;&gt;"",AG107&lt;&gt;"")),"Remove Value Cln 25, 29, 33",IF(AND(Type_1="Doc",OR(AA107&lt;&gt;"",AE107&lt;&gt;"",AI107&lt;&gt;"")),"Remove Value Cln 27, 31, 35",IF(OR(AND(X107&lt;&gt;"",Z107=""),AND(AB107&lt;&gt;"",AD107=""),AND(AF107&lt;&gt;"",AH107="")),"Missing Eng Function",IF(OR(AND(Y107&lt;&gt;"",AA107=""),AND(AC107&lt;&gt;"",AE107=""),AND(AG107&lt;&gt;"",AI107="")),"Missing Design Function","OK"))))</f>
        <v>OK</v>
      </c>
      <c r="AQ107" s="643"/>
      <c r="AR107" s="208"/>
      <c r="AS107" s="316"/>
      <c r="AT107" s="410" t="s">
        <v>374</v>
      </c>
      <c r="AU107" s="411" t="s">
        <v>407</v>
      </c>
      <c r="AV107" s="209"/>
      <c r="AW107" s="316"/>
      <c r="AX107" s="410" t="s">
        <v>375</v>
      </c>
      <c r="AY107" s="411" t="s">
        <v>408</v>
      </c>
      <c r="AZ107" s="209"/>
      <c r="BA107" s="316"/>
      <c r="BB107" s="410" t="s">
        <v>376</v>
      </c>
      <c r="BC107" s="411" t="s">
        <v>409</v>
      </c>
      <c r="BD107" s="591" t="str">
        <f t="shared" si="206"/>
        <v>-</v>
      </c>
      <c r="BE107" s="592" t="str">
        <f t="shared" si="207"/>
        <v>-</v>
      </c>
      <c r="BF107" s="593" t="str">
        <f t="shared" si="208"/>
        <v>-</v>
      </c>
      <c r="BG107" s="594" t="str">
        <f>IF(OR(BF107=0,BF107="-"),"-",BF107/BD_TOTAL_HOURS)</f>
        <v>-</v>
      </c>
      <c r="BH107" s="221"/>
      <c r="BI107" s="574" t="str">
        <f>IF(AND(Type_1="Doc",OR(AS107&lt;&gt;"",AW107&lt;&gt;"",BA107&lt;&gt;"")),"Remove Value Cln 25, 29, 33",IF(AND(Type_1="Doc",OR(AU107&lt;&gt;"",AY107&lt;&gt;"",BC107&lt;&gt;"")),"Remove Value Cln 47, 51, 55",IF(OR(AND(AR107&lt;&gt;"",AT107=""),AND(AV107&lt;&gt;"",AX107=""),AND(AZ107&lt;&gt;"",BB107="")),"Missing Eng Function",IF(OR(AND(AS107&lt;&gt;"",AU107=""),AND(AW107&lt;&gt;"",AY107=""),AND(BA107&lt;&gt;"",BC107="")),"Missing Design Function","OK"))))</f>
        <v>OK</v>
      </c>
      <c r="BK107" s="263">
        <v>1</v>
      </c>
      <c r="BL107" s="208">
        <v>1</v>
      </c>
      <c r="BM107" s="316"/>
      <c r="BN107" s="410" t="s">
        <v>374</v>
      </c>
      <c r="BO107" s="411" t="s">
        <v>407</v>
      </c>
      <c r="BP107" s="209"/>
      <c r="BQ107" s="316"/>
      <c r="BR107" s="410" t="s">
        <v>375</v>
      </c>
      <c r="BS107" s="411" t="s">
        <v>408</v>
      </c>
      <c r="BT107" s="209"/>
      <c r="BU107" s="316"/>
      <c r="BV107" s="410" t="s">
        <v>376</v>
      </c>
      <c r="BW107" s="411" t="s">
        <v>409</v>
      </c>
      <c r="BX107" s="591">
        <f t="shared" si="209"/>
        <v>1</v>
      </c>
      <c r="BY107" s="592" t="str">
        <f t="shared" si="210"/>
        <v>-</v>
      </c>
      <c r="BZ107" s="593">
        <f t="shared" si="211"/>
        <v>1</v>
      </c>
      <c r="CA107" s="594">
        <f t="shared" si="202"/>
        <v>2.5510204081632651E-3</v>
      </c>
      <c r="CB107" s="221"/>
      <c r="CC107" s="574" t="str">
        <f t="shared" si="176"/>
        <v>OK</v>
      </c>
      <c r="CE107" s="443"/>
      <c r="CF107" s="429"/>
      <c r="CH107" s="430"/>
      <c r="CI107" s="431"/>
      <c r="CJ107" s="429"/>
      <c r="CL107" s="430"/>
      <c r="CM107" s="431"/>
      <c r="CN107" s="429"/>
      <c r="CP107" s="430"/>
      <c r="CQ107" s="431"/>
      <c r="CR107" s="600"/>
      <c r="CS107" s="601"/>
      <c r="CT107" s="602"/>
      <c r="CU107" s="610"/>
      <c r="CV107" s="221"/>
      <c r="CW107" s="574" t="str">
        <f t="shared" si="177"/>
        <v>OK</v>
      </c>
      <c r="CY107" s="263">
        <v>1</v>
      </c>
      <c r="CZ107" s="208">
        <v>1</v>
      </c>
      <c r="DA107" s="209"/>
      <c r="DB107" s="410" t="s">
        <v>374</v>
      </c>
      <c r="DC107" s="411" t="s">
        <v>407</v>
      </c>
      <c r="DD107" s="209"/>
      <c r="DE107" s="209"/>
      <c r="DF107" s="410" t="s">
        <v>375</v>
      </c>
      <c r="DG107" s="411" t="s">
        <v>408</v>
      </c>
      <c r="DH107" s="209"/>
      <c r="DI107" s="417"/>
      <c r="DJ107" s="410" t="s">
        <v>376</v>
      </c>
      <c r="DK107" s="411" t="s">
        <v>409</v>
      </c>
      <c r="DL107" s="705">
        <f t="shared" si="213"/>
        <v>1</v>
      </c>
      <c r="DM107" s="706" t="str">
        <f t="shared" si="214"/>
        <v>-</v>
      </c>
      <c r="DN107" s="707">
        <f t="shared" si="212"/>
        <v>1</v>
      </c>
      <c r="DO107" s="594">
        <f t="shared" si="215"/>
        <v>2.34192037470726E-3</v>
      </c>
      <c r="DP107" s="221"/>
      <c r="DQ107" s="574" t="str">
        <f t="shared" si="178"/>
        <v>OK</v>
      </c>
      <c r="DS107" s="465"/>
      <c r="DT107" s="429"/>
      <c r="DU107" s="431"/>
      <c r="DW107" s="431"/>
      <c r="DY107" s="431"/>
      <c r="EA107" s="430"/>
      <c r="EB107" s="600"/>
      <c r="EC107" s="602"/>
      <c r="ED107" s="610"/>
      <c r="EE107" s="221"/>
      <c r="EF107" s="574" t="str">
        <f t="shared" si="179"/>
        <v>-</v>
      </c>
      <c r="EH107" s="82"/>
      <c r="EI107" s="34" t="s">
        <v>31</v>
      </c>
      <c r="EJ107" s="11"/>
      <c r="EK107" s="61" t="s">
        <v>183</v>
      </c>
      <c r="EN107" s="97" t="str">
        <f t="shared" si="180"/>
        <v>-</v>
      </c>
      <c r="EO107" s="91" t="str">
        <f t="shared" si="181"/>
        <v>-</v>
      </c>
      <c r="EP107" s="92"/>
      <c r="EQ107" s="85"/>
      <c r="ER107" s="89" t="str">
        <f>IF(OR(EN107="-",EQ107=""),"-",EQ107*EN107)</f>
        <v>-</v>
      </c>
      <c r="ES107" s="84"/>
      <c r="ET107" s="85"/>
      <c r="EU107" s="89" t="str">
        <f>IF(OR(EO107="-",ET107=""),"-",ET107*EO107)</f>
        <v>-</v>
      </c>
      <c r="EV107" s="90" t="str">
        <f>IF(AND(ER107="-",EU107="-"),"-",IF(ER107="-",EU107,IF(EU107="-",ER107,ER107+EU107)))</f>
        <v>-</v>
      </c>
      <c r="EY107" s="97" t="e">
        <f>#REF!</f>
        <v>#REF!</v>
      </c>
      <c r="EZ107" s="91" t="e">
        <f>#REF!</f>
        <v>#REF!</v>
      </c>
      <c r="FA107" s="92"/>
      <c r="FB107" s="85"/>
      <c r="FC107" s="89" t="e">
        <f>IF(OR(EY107="-",FB107=""),"-",FB107*EY107)</f>
        <v>#REF!</v>
      </c>
      <c r="FD107" s="84"/>
      <c r="FE107" s="85"/>
      <c r="FF107" s="89" t="e">
        <f>IF(OR(EZ107="-",FE107=""),"-",FE107*EZ107)</f>
        <v>#REF!</v>
      </c>
      <c r="FG107" s="90" t="e">
        <f>IF(AND(FC107="-",FF107="-"),"-",IF(FC107="-",FF107,IF(FF107="-",FC107,FC107+FF107)))</f>
        <v>#REF!</v>
      </c>
      <c r="FJ107" s="97" t="e">
        <f>#REF!</f>
        <v>#REF!</v>
      </c>
      <c r="FK107" s="91" t="e">
        <f>#REF!</f>
        <v>#REF!</v>
      </c>
      <c r="FL107" s="92"/>
      <c r="FM107" s="85"/>
      <c r="FN107" s="89" t="e">
        <f>IF(OR(FJ107="-",FM107=""),"-",FM107*FJ107)</f>
        <v>#REF!</v>
      </c>
      <c r="FO107" s="84"/>
      <c r="FP107" s="85"/>
      <c r="FQ107" s="89" t="e">
        <f>IF(OR(FK107="-",FP107=""),"-",FP107*FK107)</f>
        <v>#REF!</v>
      </c>
      <c r="FR107" s="90" t="e">
        <f>IF(AND(FN107="-",FQ107="-"),"-",IF(FN107="-",FQ107,IF(FQ107="-",FN107,FN107+FQ107)))</f>
        <v>#REF!</v>
      </c>
      <c r="FU107" s="97" t="e">
        <f>#REF!</f>
        <v>#REF!</v>
      </c>
      <c r="FV107" s="92"/>
      <c r="FW107" s="85"/>
      <c r="FX107" s="89" t="e">
        <f>IF(OR(FU107="-",FW107=""),"-",FW107*FU107)</f>
        <v>#REF!</v>
      </c>
      <c r="GA107" s="97" t="e">
        <f>#REF!</f>
        <v>#REF!</v>
      </c>
      <c r="GB107" s="91" t="e">
        <f>#REF!</f>
        <v>#REF!</v>
      </c>
      <c r="GC107" s="92"/>
      <c r="GD107" s="85"/>
      <c r="GE107" s="89" t="e">
        <f>IF(OR(GA107="-",GD107=""),"-",GD107*GA107)</f>
        <v>#REF!</v>
      </c>
      <c r="GF107" s="84"/>
      <c r="GG107" s="85"/>
      <c r="GH107" s="89" t="e">
        <f>IF(OR(GB107="-",GG107=""),"-",GG107*GB107)</f>
        <v>#REF!</v>
      </c>
      <c r="GI107" s="90" t="e">
        <f>IF(AND(GE107="-",GH107="-"),"-",IF(GE107="-",GH107,IF(GH107="-",GE107,GE107+GH107)))</f>
        <v>#REF!</v>
      </c>
      <c r="GK107" s="20" t="str">
        <f t="shared" si="195"/>
        <v/>
      </c>
      <c r="GL107" s="21"/>
      <c r="GN107" s="826" t="str">
        <f t="shared" ca="1" si="196"/>
        <v/>
      </c>
      <c r="GO107" s="827"/>
    </row>
    <row r="108" spans="1:197" ht="12" customHeight="1" outlineLevel="3" x14ac:dyDescent="0.2">
      <c r="A108" s="187">
        <f t="shared" ca="1" si="161"/>
        <v>99</v>
      </c>
      <c r="B108" s="747" t="str">
        <f t="shared" ca="1" si="162"/>
        <v/>
      </c>
      <c r="C108" s="748"/>
      <c r="D108" s="749"/>
      <c r="E108" s="110"/>
      <c r="F108" s="108"/>
      <c r="G108" s="105" t="s">
        <v>874</v>
      </c>
      <c r="H108" s="128" t="s">
        <v>3</v>
      </c>
      <c r="I108" s="105"/>
      <c r="J108" s="121" t="s">
        <v>26</v>
      </c>
      <c r="K108" s="124" t="s">
        <v>52</v>
      </c>
      <c r="L108" s="367" t="s">
        <v>50</v>
      </c>
      <c r="M108" s="589">
        <f t="shared" si="163"/>
        <v>1</v>
      </c>
      <c r="N108" s="773" t="str">
        <f t="shared" si="164"/>
        <v>-</v>
      </c>
      <c r="O108" s="774" t="str">
        <f t="shared" si="165"/>
        <v>-</v>
      </c>
      <c r="P108" s="774">
        <f t="shared" si="166"/>
        <v>1</v>
      </c>
      <c r="Q108" s="774" t="str">
        <f t="shared" si="167"/>
        <v>-</v>
      </c>
      <c r="R108" s="774">
        <f t="shared" si="168"/>
        <v>1</v>
      </c>
      <c r="S108" s="280" t="str">
        <f t="shared" si="169"/>
        <v>-</v>
      </c>
      <c r="T108" s="291" t="str">
        <f t="shared" si="170"/>
        <v>OK</v>
      </c>
      <c r="U108" s="402"/>
      <c r="W108" s="643"/>
      <c r="X108" s="208"/>
      <c r="Y108" s="316"/>
      <c r="Z108" s="410" t="s">
        <v>374</v>
      </c>
      <c r="AA108" s="411" t="s">
        <v>407</v>
      </c>
      <c r="AB108" s="209"/>
      <c r="AC108" s="316"/>
      <c r="AD108" s="410" t="s">
        <v>375</v>
      </c>
      <c r="AE108" s="411" t="s">
        <v>408</v>
      </c>
      <c r="AF108" s="209"/>
      <c r="AG108" s="316"/>
      <c r="AH108" s="410" t="s">
        <v>376</v>
      </c>
      <c r="AI108" s="411" t="s">
        <v>409</v>
      </c>
      <c r="AJ108" s="591" t="str">
        <f t="shared" si="203"/>
        <v>-</v>
      </c>
      <c r="AK108" s="592" t="str">
        <f t="shared" si="204"/>
        <v>-</v>
      </c>
      <c r="AL108" s="593" t="str">
        <f t="shared" si="205"/>
        <v>-</v>
      </c>
      <c r="AM108" s="594" t="str">
        <f t="shared" si="216"/>
        <v>-</v>
      </c>
      <c r="AN108" s="221"/>
      <c r="AO108" s="574" t="str">
        <f>IF(AND(Type_1="Doc",OR(Y108&lt;&gt;"",AC108&lt;&gt;"",AG108&lt;&gt;"")),"Remove Value Cln 25, 29, 33",IF(AND(Type_1="Doc",OR(AA108&lt;&gt;"",AE108&lt;&gt;"",AI108&lt;&gt;"")),"Remove Value Cln 27, 31, 35",IF(OR(AND(X108&lt;&gt;"",Z108=""),AND(AB108&lt;&gt;"",AD108=""),AND(AF108&lt;&gt;"",AH108="")),"Missing Eng Function",IF(OR(AND(Y108&lt;&gt;"",AA108=""),AND(AC108&lt;&gt;"",AE108=""),AND(AG108&lt;&gt;"",AI108="")),"Missing Design Function","OK"))))</f>
        <v>OK</v>
      </c>
      <c r="AQ108" s="643"/>
      <c r="AR108" s="208"/>
      <c r="AS108" s="316"/>
      <c r="AT108" s="410" t="s">
        <v>374</v>
      </c>
      <c r="AU108" s="411" t="s">
        <v>407</v>
      </c>
      <c r="AV108" s="209"/>
      <c r="AW108" s="316"/>
      <c r="AX108" s="410" t="s">
        <v>375</v>
      </c>
      <c r="AY108" s="411" t="s">
        <v>408</v>
      </c>
      <c r="AZ108" s="209"/>
      <c r="BA108" s="316"/>
      <c r="BB108" s="410" t="s">
        <v>376</v>
      </c>
      <c r="BC108" s="411" t="s">
        <v>409</v>
      </c>
      <c r="BD108" s="591" t="str">
        <f t="shared" si="206"/>
        <v>-</v>
      </c>
      <c r="BE108" s="592" t="str">
        <f t="shared" si="207"/>
        <v>-</v>
      </c>
      <c r="BF108" s="593" t="str">
        <f t="shared" si="208"/>
        <v>-</v>
      </c>
      <c r="BG108" s="594" t="str">
        <f>IF(OR(BF108=0,BF108="-"),"-",BF108/BD_TOTAL_HOURS)</f>
        <v>-</v>
      </c>
      <c r="BH108" s="221"/>
      <c r="BI108" s="574" t="str">
        <f>IF(AND(Type_1="Doc",OR(AS108&lt;&gt;"",AW108&lt;&gt;"",BA108&lt;&gt;"")),"Remove Value Cln 25, 29, 33",IF(AND(Type_1="Doc",OR(AU108&lt;&gt;"",AY108&lt;&gt;"",BC108&lt;&gt;"")),"Remove Value Cln 47, 51, 55",IF(OR(AND(AR108&lt;&gt;"",AT108=""),AND(AV108&lt;&gt;"",AX108=""),AND(AZ108&lt;&gt;"",BB108="")),"Missing Eng Function",IF(OR(AND(AS108&lt;&gt;"",AU108=""),AND(AW108&lt;&gt;"",AY108=""),AND(BA108&lt;&gt;"",BC108="")),"Missing Design Function","OK"))))</f>
        <v>OK</v>
      </c>
      <c r="BK108" s="263">
        <v>1</v>
      </c>
      <c r="BL108" s="208">
        <v>1</v>
      </c>
      <c r="BM108" s="316"/>
      <c r="BN108" s="410" t="s">
        <v>374</v>
      </c>
      <c r="BO108" s="411" t="s">
        <v>407</v>
      </c>
      <c r="BP108" s="209"/>
      <c r="BQ108" s="316"/>
      <c r="BR108" s="410" t="s">
        <v>375</v>
      </c>
      <c r="BS108" s="411" t="s">
        <v>408</v>
      </c>
      <c r="BT108" s="209"/>
      <c r="BU108" s="316"/>
      <c r="BV108" s="410" t="s">
        <v>376</v>
      </c>
      <c r="BW108" s="411" t="s">
        <v>409</v>
      </c>
      <c r="BX108" s="591">
        <f t="shared" si="209"/>
        <v>1</v>
      </c>
      <c r="BY108" s="592" t="str">
        <f t="shared" si="210"/>
        <v>-</v>
      </c>
      <c r="BZ108" s="593">
        <f t="shared" si="211"/>
        <v>1</v>
      </c>
      <c r="CA108" s="594">
        <f t="shared" si="202"/>
        <v>2.5510204081632651E-3</v>
      </c>
      <c r="CB108" s="221"/>
      <c r="CC108" s="574" t="str">
        <f t="shared" ref="CC108:CC111" si="217">IF(AND(Type_1="Doc",OR(BM108&lt;&gt;"",BQ108&lt;&gt;"",BU108&lt;&gt;"")),"Remove Value Cln 65, 69, 73",IF(AND(Type_1="Doc",OR(BO108&lt;&gt;"",BS108&lt;&gt;"",BW108&lt;&gt;"")),"Remove Value Cln 67, 71, 75",IF(OR(AND(BL108&lt;&gt;"",BN108=""),AND(BP108&lt;&gt;"",BR108=""),AND(BT108&lt;&gt;"",BV108="")),"Missing Eng Function",IF(OR(AND(BM108&lt;&gt;"",BO108=""),AND(BQ108&lt;&gt;"",BS108=""),AND(BU108&lt;&gt;"",BW108="")),"Missing Design Function","OK"))))</f>
        <v>OK</v>
      </c>
      <c r="CE108" s="443"/>
      <c r="CF108" s="429"/>
      <c r="CH108" s="430"/>
      <c r="CI108" s="431"/>
      <c r="CJ108" s="429"/>
      <c r="CL108" s="430"/>
      <c r="CM108" s="431"/>
      <c r="CN108" s="429"/>
      <c r="CP108" s="430"/>
      <c r="CQ108" s="431"/>
      <c r="CR108" s="600"/>
      <c r="CS108" s="601"/>
      <c r="CT108" s="602"/>
      <c r="CU108" s="610"/>
      <c r="CV108" s="221"/>
      <c r="CW108" s="574" t="str">
        <f t="shared" si="177"/>
        <v>OK</v>
      </c>
      <c r="CY108" s="263">
        <v>1</v>
      </c>
      <c r="CZ108" s="208">
        <v>1</v>
      </c>
      <c r="DA108" s="209"/>
      <c r="DB108" s="410" t="s">
        <v>374</v>
      </c>
      <c r="DC108" s="411" t="s">
        <v>407</v>
      </c>
      <c r="DD108" s="209"/>
      <c r="DE108" s="209"/>
      <c r="DF108" s="410" t="s">
        <v>375</v>
      </c>
      <c r="DG108" s="411" t="s">
        <v>408</v>
      </c>
      <c r="DH108" s="209"/>
      <c r="DI108" s="417"/>
      <c r="DJ108" s="410" t="s">
        <v>376</v>
      </c>
      <c r="DK108" s="411" t="s">
        <v>409</v>
      </c>
      <c r="DL108" s="705">
        <f t="shared" si="213"/>
        <v>1</v>
      </c>
      <c r="DM108" s="706" t="str">
        <f t="shared" si="214"/>
        <v>-</v>
      </c>
      <c r="DN108" s="707">
        <f t="shared" si="212"/>
        <v>1</v>
      </c>
      <c r="DO108" s="594">
        <f t="shared" si="215"/>
        <v>2.34192037470726E-3</v>
      </c>
      <c r="DP108" s="221"/>
      <c r="DQ108" s="574" t="str">
        <f t="shared" si="178"/>
        <v>OK</v>
      </c>
      <c r="DS108" s="465"/>
      <c r="DT108" s="429"/>
      <c r="DU108" s="431"/>
      <c r="DW108" s="431"/>
      <c r="DY108" s="431"/>
      <c r="EA108" s="430"/>
      <c r="EB108" s="600"/>
      <c r="EC108" s="602"/>
      <c r="ED108" s="610"/>
      <c r="EE108" s="221"/>
      <c r="EF108" s="574" t="str">
        <f t="shared" si="179"/>
        <v>-</v>
      </c>
      <c r="EH108" s="82"/>
      <c r="EI108" s="34" t="s">
        <v>31</v>
      </c>
      <c r="EJ108" s="11"/>
      <c r="EK108" s="61" t="s">
        <v>183</v>
      </c>
      <c r="EN108" s="97" t="str">
        <f t="shared" si="180"/>
        <v>-</v>
      </c>
      <c r="EO108" s="91" t="str">
        <f t="shared" si="181"/>
        <v>-</v>
      </c>
      <c r="EP108" s="92"/>
      <c r="EQ108" s="85"/>
      <c r="ER108" s="89" t="str">
        <f>IF(OR(EN108="-",EQ108=""),"-",EQ108*EN108)</f>
        <v>-</v>
      </c>
      <c r="ES108" s="84"/>
      <c r="ET108" s="85"/>
      <c r="EU108" s="89" t="str">
        <f>IF(OR(EO108="-",ET108=""),"-",ET108*EO108)</f>
        <v>-</v>
      </c>
      <c r="EV108" s="90" t="str">
        <f>IF(AND(ER108="-",EU108="-"),"-",IF(ER108="-",EU108,IF(EU108="-",ER108,ER108+EU108)))</f>
        <v>-</v>
      </c>
      <c r="EY108" s="97" t="e">
        <f>#REF!</f>
        <v>#REF!</v>
      </c>
      <c r="EZ108" s="91" t="e">
        <f>#REF!</f>
        <v>#REF!</v>
      </c>
      <c r="FA108" s="92"/>
      <c r="FB108" s="85"/>
      <c r="FC108" s="89" t="e">
        <f>IF(OR(EY108="-",FB108=""),"-",FB108*EY108)</f>
        <v>#REF!</v>
      </c>
      <c r="FD108" s="84"/>
      <c r="FE108" s="85"/>
      <c r="FF108" s="89" t="e">
        <f>IF(OR(EZ108="-",FE108=""),"-",FE108*EZ108)</f>
        <v>#REF!</v>
      </c>
      <c r="FG108" s="90" t="e">
        <f>IF(AND(FC108="-",FF108="-"),"-",IF(FC108="-",FF108,IF(FF108="-",FC108,FC108+FF108)))</f>
        <v>#REF!</v>
      </c>
      <c r="FJ108" s="97" t="e">
        <f>#REF!</f>
        <v>#REF!</v>
      </c>
      <c r="FK108" s="91" t="e">
        <f>#REF!</f>
        <v>#REF!</v>
      </c>
      <c r="FL108" s="92"/>
      <c r="FM108" s="85"/>
      <c r="FN108" s="89" t="e">
        <f>IF(OR(FJ108="-",FM108=""),"-",FM108*FJ108)</f>
        <v>#REF!</v>
      </c>
      <c r="FO108" s="84"/>
      <c r="FP108" s="85"/>
      <c r="FQ108" s="89" t="e">
        <f>IF(OR(FK108="-",FP108=""),"-",FP108*FK108)</f>
        <v>#REF!</v>
      </c>
      <c r="FR108" s="90" t="e">
        <f>IF(AND(FN108="-",FQ108="-"),"-",IF(FN108="-",FQ108,IF(FQ108="-",FN108,FN108+FQ108)))</f>
        <v>#REF!</v>
      </c>
      <c r="FU108" s="97" t="e">
        <f>#REF!</f>
        <v>#REF!</v>
      </c>
      <c r="FV108" s="92"/>
      <c r="FW108" s="85"/>
      <c r="FX108" s="89" t="e">
        <f>IF(OR(FU108="-",FW108=""),"-",FW108*FU108)</f>
        <v>#REF!</v>
      </c>
      <c r="GA108" s="97" t="e">
        <f>#REF!</f>
        <v>#REF!</v>
      </c>
      <c r="GB108" s="91" t="e">
        <f>#REF!</f>
        <v>#REF!</v>
      </c>
      <c r="GC108" s="92"/>
      <c r="GD108" s="85"/>
      <c r="GE108" s="89" t="e">
        <f>IF(OR(GA108="-",GD108=""),"-",GD108*GA108)</f>
        <v>#REF!</v>
      </c>
      <c r="GF108" s="84"/>
      <c r="GG108" s="85"/>
      <c r="GH108" s="89" t="e">
        <f>IF(OR(GB108="-",GG108=""),"-",GG108*GB108)</f>
        <v>#REF!</v>
      </c>
      <c r="GI108" s="90" t="e">
        <f>IF(AND(GE108="-",GH108="-"),"-",IF(GE108="-",GH108,IF(GH108="-",GE108,GE108+GH108)))</f>
        <v>#REF!</v>
      </c>
      <c r="GK108" s="20" t="str">
        <f t="shared" si="195"/>
        <v/>
      </c>
      <c r="GL108" s="21"/>
      <c r="GN108" s="826" t="str">
        <f t="shared" ca="1" si="196"/>
        <v/>
      </c>
      <c r="GO108" s="827"/>
    </row>
    <row r="109" spans="1:197" ht="12" customHeight="1" outlineLevel="3" x14ac:dyDescent="0.2">
      <c r="A109" s="187">
        <f ca="1">OFFSET(A109,-1,0,1,1)+1</f>
        <v>100</v>
      </c>
      <c r="B109" s="747" t="str">
        <f t="shared" ca="1" si="162"/>
        <v/>
      </c>
      <c r="C109" s="748"/>
      <c r="D109" s="749"/>
      <c r="E109" s="272"/>
      <c r="F109" s="271"/>
      <c r="G109" s="105" t="s">
        <v>875</v>
      </c>
      <c r="H109" s="128" t="s">
        <v>3</v>
      </c>
      <c r="I109" s="105"/>
      <c r="J109" s="121" t="s">
        <v>26</v>
      </c>
      <c r="K109" s="124" t="s">
        <v>52</v>
      </c>
      <c r="L109" s="367" t="s">
        <v>50</v>
      </c>
      <c r="M109" s="589">
        <f t="shared" si="163"/>
        <v>1</v>
      </c>
      <c r="N109" s="773" t="str">
        <f t="shared" si="164"/>
        <v>-</v>
      </c>
      <c r="O109" s="774" t="str">
        <f t="shared" si="165"/>
        <v>-</v>
      </c>
      <c r="P109" s="774">
        <f t="shared" si="166"/>
        <v>1</v>
      </c>
      <c r="Q109" s="774" t="str">
        <f t="shared" si="167"/>
        <v>-</v>
      </c>
      <c r="R109" s="774">
        <f t="shared" si="168"/>
        <v>1</v>
      </c>
      <c r="S109" s="280" t="str">
        <f t="shared" si="169"/>
        <v>-</v>
      </c>
      <c r="T109" s="291" t="str">
        <f t="shared" si="170"/>
        <v>OK</v>
      </c>
      <c r="U109" s="402"/>
      <c r="W109" s="643"/>
      <c r="X109" s="208"/>
      <c r="Y109" s="316"/>
      <c r="Z109" s="410" t="s">
        <v>374</v>
      </c>
      <c r="AA109" s="411" t="s">
        <v>407</v>
      </c>
      <c r="AB109" s="209"/>
      <c r="AC109" s="316"/>
      <c r="AD109" s="410" t="s">
        <v>375</v>
      </c>
      <c r="AE109" s="411" t="s">
        <v>408</v>
      </c>
      <c r="AF109" s="209"/>
      <c r="AG109" s="316"/>
      <c r="AH109" s="410" t="s">
        <v>376</v>
      </c>
      <c r="AI109" s="411" t="s">
        <v>409</v>
      </c>
      <c r="AJ109" s="591" t="str">
        <f t="shared" si="203"/>
        <v>-</v>
      </c>
      <c r="AK109" s="592" t="str">
        <f t="shared" si="204"/>
        <v>-</v>
      </c>
      <c r="AL109" s="593" t="str">
        <f t="shared" si="205"/>
        <v>-</v>
      </c>
      <c r="AM109" s="619" t="str">
        <f t="shared" si="216"/>
        <v>-</v>
      </c>
      <c r="AN109" s="221"/>
      <c r="AO109" s="574" t="str">
        <f>IF(AND(Type_1="Doc",OR(Y109&lt;&gt;"",AC109&lt;&gt;"",AG109&lt;&gt;"")),"Remove Value Cln 25, 29, 33",IF(AND(Type_1="Doc",OR(AA109&lt;&gt;"",AE109&lt;&gt;"",AI109&lt;&gt;"")),"Remove Value Cln 27, 31, 35",IF(OR(AND(X109&lt;&gt;"",Z109=""),AND(AB109&lt;&gt;"",AD109=""),AND(AF109&lt;&gt;"",AH109="")),"Missing Eng Function",IF(OR(AND(Y109&lt;&gt;"",AA109=""),AND(AC109&lt;&gt;"",AE109=""),AND(AG109&lt;&gt;"",AI109="")),"Missing Design Function","OK"))))</f>
        <v>OK</v>
      </c>
      <c r="AQ109" s="643"/>
      <c r="AR109" s="208"/>
      <c r="AS109" s="316"/>
      <c r="AT109" s="410" t="s">
        <v>374</v>
      </c>
      <c r="AU109" s="411" t="s">
        <v>407</v>
      </c>
      <c r="AV109" s="209"/>
      <c r="AW109" s="316"/>
      <c r="AX109" s="410" t="s">
        <v>375</v>
      </c>
      <c r="AY109" s="411" t="s">
        <v>408</v>
      </c>
      <c r="AZ109" s="209"/>
      <c r="BA109" s="316"/>
      <c r="BB109" s="410" t="s">
        <v>376</v>
      </c>
      <c r="BC109" s="411" t="s">
        <v>409</v>
      </c>
      <c r="BD109" s="591" t="str">
        <f t="shared" si="206"/>
        <v>-</v>
      </c>
      <c r="BE109" s="592" t="str">
        <f t="shared" si="207"/>
        <v>-</v>
      </c>
      <c r="BF109" s="593" t="str">
        <f t="shared" si="208"/>
        <v>-</v>
      </c>
      <c r="BG109" s="677" t="str">
        <f>IF(OR(BF109=0,BF109="-"),"-",BF109/BD_TOTAL_HOURS)</f>
        <v>-</v>
      </c>
      <c r="BH109" s="221"/>
      <c r="BI109" s="574" t="str">
        <f>IF(AND(Type_1="Doc",OR(AS109&lt;&gt;"",AW109&lt;&gt;"",BA109&lt;&gt;"")),"Remove Value Cln 25, 29, 33",IF(AND(Type_1="Doc",OR(AU109&lt;&gt;"",AY109&lt;&gt;"",BC109&lt;&gt;"")),"Remove Value Cln 47, 51, 55",IF(OR(AND(AR109&lt;&gt;"",AT109=""),AND(AV109&lt;&gt;"",AX109=""),AND(AZ109&lt;&gt;"",BB109="")),"Missing Eng Function",IF(OR(AND(AS109&lt;&gt;"",AU109=""),AND(AW109&lt;&gt;"",AY109=""),AND(BA109&lt;&gt;"",BC109="")),"Missing Design Function","OK"))))</f>
        <v>OK</v>
      </c>
      <c r="BK109" s="263">
        <v>1</v>
      </c>
      <c r="BL109" s="208">
        <v>2</v>
      </c>
      <c r="BM109" s="316"/>
      <c r="BN109" s="410" t="s">
        <v>374</v>
      </c>
      <c r="BO109" s="411" t="s">
        <v>407</v>
      </c>
      <c r="BP109" s="209"/>
      <c r="BQ109" s="316"/>
      <c r="BR109" s="410" t="s">
        <v>375</v>
      </c>
      <c r="BS109" s="411" t="s">
        <v>408</v>
      </c>
      <c r="BT109" s="209"/>
      <c r="BU109" s="316"/>
      <c r="BV109" s="410" t="s">
        <v>376</v>
      </c>
      <c r="BW109" s="411" t="s">
        <v>409</v>
      </c>
      <c r="BX109" s="591">
        <f t="shared" si="209"/>
        <v>2</v>
      </c>
      <c r="BY109" s="592" t="str">
        <f t="shared" si="210"/>
        <v>-</v>
      </c>
      <c r="BZ109" s="593">
        <f t="shared" si="211"/>
        <v>2</v>
      </c>
      <c r="CA109" s="680">
        <f t="shared" si="202"/>
        <v>5.1020408163265302E-3</v>
      </c>
      <c r="CB109" s="221"/>
      <c r="CC109" s="574" t="str">
        <f t="shared" si="217"/>
        <v>OK</v>
      </c>
      <c r="CE109" s="443"/>
      <c r="CF109" s="429"/>
      <c r="CH109" s="430"/>
      <c r="CI109" s="431"/>
      <c r="CJ109" s="429"/>
      <c r="CL109" s="430"/>
      <c r="CM109" s="431"/>
      <c r="CN109" s="429"/>
      <c r="CP109" s="430"/>
      <c r="CQ109" s="431"/>
      <c r="CR109" s="600"/>
      <c r="CS109" s="601"/>
      <c r="CT109" s="602"/>
      <c r="CU109" s="610"/>
      <c r="CV109" s="221"/>
      <c r="CW109" s="574" t="str">
        <f t="shared" si="177"/>
        <v>OK</v>
      </c>
      <c r="CY109" s="263">
        <v>1</v>
      </c>
      <c r="CZ109" s="208">
        <v>1</v>
      </c>
      <c r="DA109" s="209"/>
      <c r="DB109" s="410" t="s">
        <v>374</v>
      </c>
      <c r="DC109" s="411" t="s">
        <v>407</v>
      </c>
      <c r="DD109" s="209"/>
      <c r="DE109" s="209"/>
      <c r="DF109" s="410" t="s">
        <v>375</v>
      </c>
      <c r="DG109" s="411" t="s">
        <v>408</v>
      </c>
      <c r="DH109" s="209"/>
      <c r="DI109" s="417"/>
      <c r="DJ109" s="410" t="s">
        <v>376</v>
      </c>
      <c r="DK109" s="411" t="s">
        <v>409</v>
      </c>
      <c r="DL109" s="705">
        <f t="shared" si="213"/>
        <v>1</v>
      </c>
      <c r="DM109" s="706" t="str">
        <f t="shared" si="214"/>
        <v>-</v>
      </c>
      <c r="DN109" s="707">
        <f t="shared" si="212"/>
        <v>1</v>
      </c>
      <c r="DO109" s="594">
        <f t="shared" si="215"/>
        <v>2.34192037470726E-3</v>
      </c>
      <c r="DP109" s="221"/>
      <c r="DQ109" s="574" t="str">
        <f t="shared" si="178"/>
        <v>OK</v>
      </c>
      <c r="DS109" s="465"/>
      <c r="DT109" s="429"/>
      <c r="DU109" s="431"/>
      <c r="DW109" s="431"/>
      <c r="DY109" s="431"/>
      <c r="EA109" s="430"/>
      <c r="EB109" s="600"/>
      <c r="EC109" s="602"/>
      <c r="ED109" s="610"/>
      <c r="EE109" s="221"/>
      <c r="EF109" s="574" t="str">
        <f t="shared" si="179"/>
        <v>-</v>
      </c>
      <c r="EH109" s="82"/>
      <c r="EI109" s="34"/>
      <c r="EJ109" s="11"/>
      <c r="EK109" s="61"/>
      <c r="EN109" s="97" t="str">
        <f t="shared" si="180"/>
        <v>-</v>
      </c>
      <c r="EO109" s="91" t="str">
        <f t="shared" si="181"/>
        <v>-</v>
      </c>
      <c r="EP109" s="92"/>
      <c r="EQ109" s="85"/>
      <c r="ER109" s="89" t="str">
        <f>IF(OR(EN109="-",EQ109=""),"-",EQ109*EN109)</f>
        <v>-</v>
      </c>
      <c r="ES109" s="84"/>
      <c r="ET109" s="85"/>
      <c r="EU109" s="89" t="str">
        <f>IF(OR(EO109="-",ET109=""),"-",ET109*EO109)</f>
        <v>-</v>
      </c>
      <c r="EV109" s="90" t="str">
        <f>IF(AND(ER109="-",EU109="-"),"-",IF(ER109="-",EU109,IF(EU109="-",ER109,ER109+EU109)))</f>
        <v>-</v>
      </c>
      <c r="EY109" s="97" t="e">
        <f>#REF!</f>
        <v>#REF!</v>
      </c>
      <c r="EZ109" s="91" t="e">
        <f>#REF!</f>
        <v>#REF!</v>
      </c>
      <c r="FA109" s="92"/>
      <c r="FB109" s="85"/>
      <c r="FC109" s="89" t="e">
        <f>IF(OR(EY109="-",FB109=""),"-",FB109*EY109)</f>
        <v>#REF!</v>
      </c>
      <c r="FD109" s="84"/>
      <c r="FE109" s="85"/>
      <c r="FF109" s="89" t="e">
        <f>IF(OR(EZ109="-",FE109=""),"-",FE109*EZ109)</f>
        <v>#REF!</v>
      </c>
      <c r="FG109" s="90" t="e">
        <f>IF(AND(FC109="-",FF109="-"),"-",IF(FC109="-",FF109,IF(FF109="-",FC109,FC109+FF109)))</f>
        <v>#REF!</v>
      </c>
      <c r="FJ109" s="97" t="e">
        <f>#REF!</f>
        <v>#REF!</v>
      </c>
      <c r="FK109" s="91" t="e">
        <f>#REF!</f>
        <v>#REF!</v>
      </c>
      <c r="FL109" s="92"/>
      <c r="FM109" s="85"/>
      <c r="FN109" s="89" t="e">
        <f>IF(OR(FJ109="-",FM109=""),"-",FM109*FJ109)</f>
        <v>#REF!</v>
      </c>
      <c r="FO109" s="84"/>
      <c r="FP109" s="85"/>
      <c r="FQ109" s="89" t="e">
        <f>IF(OR(FK109="-",FP109=""),"-",FP109*FK109)</f>
        <v>#REF!</v>
      </c>
      <c r="FR109" s="90" t="e">
        <f>IF(AND(FN109="-",FQ109="-"),"-",IF(FN109="-",FQ109,IF(FQ109="-",FN109,FN109+FQ109)))</f>
        <v>#REF!</v>
      </c>
      <c r="FU109" s="97" t="e">
        <f>#REF!</f>
        <v>#REF!</v>
      </c>
      <c r="FV109" s="92"/>
      <c r="FW109" s="85"/>
      <c r="FX109" s="89" t="e">
        <f>IF(OR(FU109="-",FW109=""),"-",FW109*FU109)</f>
        <v>#REF!</v>
      </c>
      <c r="GA109" s="97" t="e">
        <f>#REF!</f>
        <v>#REF!</v>
      </c>
      <c r="GB109" s="91" t="e">
        <f>#REF!</f>
        <v>#REF!</v>
      </c>
      <c r="GC109" s="92"/>
      <c r="GD109" s="85"/>
      <c r="GE109" s="89" t="e">
        <f>IF(OR(GA109="-",GD109=""),"-",GD109*GA109)</f>
        <v>#REF!</v>
      </c>
      <c r="GF109" s="84"/>
      <c r="GG109" s="85"/>
      <c r="GH109" s="89" t="e">
        <f>IF(OR(GB109="-",GG109=""),"-",GG109*GB109)</f>
        <v>#REF!</v>
      </c>
      <c r="GI109" s="90" t="e">
        <f>IF(AND(GE109="-",GH109="-"),"-",IF(GE109="-",GH109,IF(GH109="-",GE109,GE109+GH109)))</f>
        <v>#REF!</v>
      </c>
      <c r="GK109" s="20" t="str">
        <f t="shared" si="195"/>
        <v/>
      </c>
      <c r="GL109" s="21"/>
      <c r="GN109" s="826" t="str">
        <f t="shared" ca="1" si="196"/>
        <v/>
      </c>
      <c r="GO109" s="827"/>
    </row>
    <row r="110" spans="1:197" ht="12" customHeight="1" outlineLevel="3" x14ac:dyDescent="0.2">
      <c r="A110" s="187">
        <f ca="1">OFFSET(A110,-1,0,1,1)+1</f>
        <v>101</v>
      </c>
      <c r="B110" s="747" t="str">
        <f t="shared" ca="1" si="162"/>
        <v/>
      </c>
      <c r="C110" s="748"/>
      <c r="D110" s="749"/>
      <c r="E110" s="272"/>
      <c r="F110" s="271"/>
      <c r="G110" s="105" t="s">
        <v>899</v>
      </c>
      <c r="H110" s="128" t="s">
        <v>3</v>
      </c>
      <c r="I110" s="105"/>
      <c r="J110" s="121" t="s">
        <v>26</v>
      </c>
      <c r="K110" s="124" t="s">
        <v>52</v>
      </c>
      <c r="L110" s="367" t="s">
        <v>50</v>
      </c>
      <c r="M110" s="589">
        <f t="shared" si="163"/>
        <v>0</v>
      </c>
      <c r="N110" s="773" t="str">
        <f t="shared" si="164"/>
        <v>-</v>
      </c>
      <c r="O110" s="774" t="str">
        <f t="shared" si="165"/>
        <v>-</v>
      </c>
      <c r="P110" s="774" t="str">
        <f t="shared" si="166"/>
        <v>-</v>
      </c>
      <c r="Q110" s="774" t="str">
        <f t="shared" si="167"/>
        <v>-</v>
      </c>
      <c r="R110" s="774" t="str">
        <f t="shared" si="168"/>
        <v>-</v>
      </c>
      <c r="S110" s="280" t="str">
        <f t="shared" si="169"/>
        <v>-</v>
      </c>
      <c r="T110" s="291" t="str">
        <f t="shared" si="170"/>
        <v>OK</v>
      </c>
      <c r="U110" s="402"/>
      <c r="W110" s="643"/>
      <c r="X110" s="208"/>
      <c r="Y110" s="316"/>
      <c r="Z110" s="410" t="s">
        <v>374</v>
      </c>
      <c r="AA110" s="411" t="s">
        <v>407</v>
      </c>
      <c r="AB110" s="209"/>
      <c r="AC110" s="316"/>
      <c r="AD110" s="410" t="s">
        <v>375</v>
      </c>
      <c r="AE110" s="411" t="s">
        <v>408</v>
      </c>
      <c r="AF110" s="209"/>
      <c r="AG110" s="316"/>
      <c r="AH110" s="410" t="s">
        <v>376</v>
      </c>
      <c r="AI110" s="411" t="s">
        <v>409</v>
      </c>
      <c r="AJ110" s="591" t="str">
        <f t="shared" si="203"/>
        <v>-</v>
      </c>
      <c r="AK110" s="592" t="str">
        <f t="shared" si="204"/>
        <v>-</v>
      </c>
      <c r="AL110" s="593" t="str">
        <f t="shared" si="205"/>
        <v>-</v>
      </c>
      <c r="AM110" s="619" t="str">
        <f t="shared" si="216"/>
        <v>-</v>
      </c>
      <c r="AN110" s="221"/>
      <c r="AO110" s="574" t="str">
        <f>IF(AND(Type_1="Doc",OR(Y110&lt;&gt;"",AC110&lt;&gt;"",AG110&lt;&gt;"")),"Remove Value Cln 25, 29, 33",IF(AND(Type_1="Doc",OR(AA110&lt;&gt;"",AE110&lt;&gt;"",AI110&lt;&gt;"")),"Remove Value Cln 27, 31, 35",IF(OR(AND(X110&lt;&gt;"",Z110=""),AND(AB110&lt;&gt;"",AD110=""),AND(AF110&lt;&gt;"",AH110="")),"Missing Eng Function",IF(OR(AND(Y110&lt;&gt;"",AA110=""),AND(AC110&lt;&gt;"",AE110=""),AND(AG110&lt;&gt;"",AI110="")),"Missing Design Function","OK"))))</f>
        <v>OK</v>
      </c>
      <c r="AQ110" s="643"/>
      <c r="AR110" s="208"/>
      <c r="AS110" s="316"/>
      <c r="AT110" s="410" t="s">
        <v>374</v>
      </c>
      <c r="AU110" s="411" t="s">
        <v>407</v>
      </c>
      <c r="AV110" s="209"/>
      <c r="AW110" s="316"/>
      <c r="AX110" s="410" t="s">
        <v>375</v>
      </c>
      <c r="AY110" s="411" t="s">
        <v>408</v>
      </c>
      <c r="AZ110" s="209"/>
      <c r="BA110" s="316"/>
      <c r="BB110" s="410" t="s">
        <v>376</v>
      </c>
      <c r="BC110" s="411" t="s">
        <v>409</v>
      </c>
      <c r="BD110" s="591" t="str">
        <f t="shared" si="206"/>
        <v>-</v>
      </c>
      <c r="BE110" s="592" t="str">
        <f t="shared" si="207"/>
        <v>-</v>
      </c>
      <c r="BF110" s="593" t="str">
        <f t="shared" si="208"/>
        <v>-</v>
      </c>
      <c r="BG110" s="677" t="str">
        <f>IF(OR(BF110=0,BF110="-"),"-",BF110/BD_TOTAL_HOURS)</f>
        <v>-</v>
      </c>
      <c r="BH110" s="221"/>
      <c r="BI110" s="574" t="str">
        <f>IF(AND(Type_1="Doc",OR(AS110&lt;&gt;"",AW110&lt;&gt;"",BA110&lt;&gt;"")),"Remove Value Cln 25, 29, 33",IF(AND(Type_1="Doc",OR(AU110&lt;&gt;"",AY110&lt;&gt;"",BC110&lt;&gt;"")),"Remove Value Cln 47, 51, 55",IF(OR(AND(AR110&lt;&gt;"",AT110=""),AND(AV110&lt;&gt;"",AX110=""),AND(AZ110&lt;&gt;"",BB110="")),"Missing Eng Function",IF(OR(AND(AS110&lt;&gt;"",AU110=""),AND(AW110&lt;&gt;"",AY110=""),AND(BA110&lt;&gt;"",BC110="")),"Missing Design Function","OK"))))</f>
        <v>OK</v>
      </c>
      <c r="BK110" s="263"/>
      <c r="BL110" s="208"/>
      <c r="BM110" s="316"/>
      <c r="BN110" s="410" t="s">
        <v>374</v>
      </c>
      <c r="BO110" s="411" t="s">
        <v>407</v>
      </c>
      <c r="BP110" s="209"/>
      <c r="BQ110" s="316"/>
      <c r="BR110" s="410" t="s">
        <v>375</v>
      </c>
      <c r="BS110" s="411" t="s">
        <v>408</v>
      </c>
      <c r="BT110" s="209"/>
      <c r="BU110" s="316"/>
      <c r="BV110" s="410" t="s">
        <v>376</v>
      </c>
      <c r="BW110" s="411" t="s">
        <v>409</v>
      </c>
      <c r="BX110" s="591" t="str">
        <f t="shared" si="209"/>
        <v>-</v>
      </c>
      <c r="BY110" s="592" t="str">
        <f t="shared" si="210"/>
        <v>-</v>
      </c>
      <c r="BZ110" s="593" t="str">
        <f t="shared" si="211"/>
        <v>-</v>
      </c>
      <c r="CA110" s="680" t="str">
        <f t="shared" si="202"/>
        <v>-</v>
      </c>
      <c r="CB110" s="221"/>
      <c r="CC110" s="574" t="str">
        <f t="shared" si="217"/>
        <v>OK</v>
      </c>
      <c r="CE110" s="443"/>
      <c r="CF110" s="429"/>
      <c r="CH110" s="430"/>
      <c r="CI110" s="431"/>
      <c r="CJ110" s="429"/>
      <c r="CL110" s="430"/>
      <c r="CM110" s="431"/>
      <c r="CN110" s="429"/>
      <c r="CP110" s="430"/>
      <c r="CQ110" s="431"/>
      <c r="CR110" s="600"/>
      <c r="CS110" s="601"/>
      <c r="CT110" s="602"/>
      <c r="CU110" s="610"/>
      <c r="CV110" s="221"/>
      <c r="CW110" s="574" t="str">
        <f t="shared" si="177"/>
        <v>OK</v>
      </c>
      <c r="CY110" s="263"/>
      <c r="CZ110" s="208"/>
      <c r="DA110" s="209"/>
      <c r="DB110" s="410" t="s">
        <v>374</v>
      </c>
      <c r="DC110" s="411" t="s">
        <v>407</v>
      </c>
      <c r="DD110" s="209"/>
      <c r="DE110" s="209"/>
      <c r="DF110" s="410" t="s">
        <v>375</v>
      </c>
      <c r="DG110" s="411" t="s">
        <v>408</v>
      </c>
      <c r="DH110" s="209"/>
      <c r="DI110" s="417"/>
      <c r="DJ110" s="410" t="s">
        <v>376</v>
      </c>
      <c r="DK110" s="411" t="s">
        <v>409</v>
      </c>
      <c r="DL110" s="705" t="str">
        <f t="shared" si="213"/>
        <v>-</v>
      </c>
      <c r="DM110" s="706" t="str">
        <f t="shared" si="214"/>
        <v>-</v>
      </c>
      <c r="DN110" s="707" t="str">
        <f t="shared" si="212"/>
        <v>-</v>
      </c>
      <c r="DO110" s="594" t="str">
        <f t="shared" si="215"/>
        <v>-</v>
      </c>
      <c r="DP110" s="221"/>
      <c r="DQ110" s="574" t="str">
        <f t="shared" si="178"/>
        <v>OK</v>
      </c>
      <c r="DS110" s="465"/>
      <c r="DT110" s="429"/>
      <c r="DU110" s="431"/>
      <c r="DW110" s="431"/>
      <c r="DY110" s="431"/>
      <c r="EA110" s="430"/>
      <c r="EB110" s="600"/>
      <c r="EC110" s="602"/>
      <c r="ED110" s="610"/>
      <c r="EE110" s="221"/>
      <c r="EF110" s="574" t="str">
        <f t="shared" si="179"/>
        <v>-</v>
      </c>
      <c r="EH110" s="82"/>
      <c r="EI110" s="34"/>
      <c r="EJ110" s="11"/>
      <c r="EK110" s="61"/>
      <c r="EN110" s="97" t="str">
        <f t="shared" si="180"/>
        <v>-</v>
      </c>
      <c r="EO110" s="91" t="str">
        <f t="shared" si="181"/>
        <v>-</v>
      </c>
      <c r="EP110" s="92"/>
      <c r="EQ110" s="85"/>
      <c r="ER110" s="89" t="str">
        <f>IF(OR(EN110="-",EQ110=""),"-",EQ110*EN110)</f>
        <v>-</v>
      </c>
      <c r="ES110" s="84"/>
      <c r="ET110" s="85"/>
      <c r="EU110" s="89" t="str">
        <f>IF(OR(EO110="-",ET110=""),"-",ET110*EO110)</f>
        <v>-</v>
      </c>
      <c r="EV110" s="90" t="str">
        <f>IF(AND(ER110="-",EU110="-"),"-",IF(ER110="-",EU110,IF(EU110="-",ER110,ER110+EU110)))</f>
        <v>-</v>
      </c>
      <c r="EY110" s="97" t="e">
        <f>#REF!</f>
        <v>#REF!</v>
      </c>
      <c r="EZ110" s="91" t="e">
        <f>#REF!</f>
        <v>#REF!</v>
      </c>
      <c r="FA110" s="92"/>
      <c r="FB110" s="85"/>
      <c r="FC110" s="89" t="e">
        <f>IF(OR(EY110="-",FB110=""),"-",FB110*EY110)</f>
        <v>#REF!</v>
      </c>
      <c r="FD110" s="84"/>
      <c r="FE110" s="85"/>
      <c r="FF110" s="89" t="e">
        <f>IF(OR(EZ110="-",FE110=""),"-",FE110*EZ110)</f>
        <v>#REF!</v>
      </c>
      <c r="FG110" s="90" t="e">
        <f>IF(AND(FC110="-",FF110="-"),"-",IF(FC110="-",FF110,IF(FF110="-",FC110,FC110+FF110)))</f>
        <v>#REF!</v>
      </c>
      <c r="FJ110" s="97" t="e">
        <f>#REF!</f>
        <v>#REF!</v>
      </c>
      <c r="FK110" s="91" t="e">
        <f>#REF!</f>
        <v>#REF!</v>
      </c>
      <c r="FL110" s="92"/>
      <c r="FM110" s="85"/>
      <c r="FN110" s="89" t="e">
        <f>IF(OR(FJ110="-",FM110=""),"-",FM110*FJ110)</f>
        <v>#REF!</v>
      </c>
      <c r="FO110" s="84"/>
      <c r="FP110" s="85"/>
      <c r="FQ110" s="89" t="e">
        <f>IF(OR(FK110="-",FP110=""),"-",FP110*FK110)</f>
        <v>#REF!</v>
      </c>
      <c r="FR110" s="90" t="e">
        <f>IF(AND(FN110="-",FQ110="-"),"-",IF(FN110="-",FQ110,IF(FQ110="-",FN110,FN110+FQ110)))</f>
        <v>#REF!</v>
      </c>
      <c r="FU110" s="97" t="e">
        <f>#REF!</f>
        <v>#REF!</v>
      </c>
      <c r="FV110" s="92"/>
      <c r="FW110" s="85"/>
      <c r="FX110" s="89" t="e">
        <f>IF(OR(FU110="-",FW110=""),"-",FW110*FU110)</f>
        <v>#REF!</v>
      </c>
      <c r="GA110" s="97" t="e">
        <f>#REF!</f>
        <v>#REF!</v>
      </c>
      <c r="GB110" s="91" t="e">
        <f>#REF!</f>
        <v>#REF!</v>
      </c>
      <c r="GC110" s="92"/>
      <c r="GD110" s="85"/>
      <c r="GE110" s="89" t="e">
        <f>IF(OR(GA110="-",GD110=""),"-",GD110*GA110)</f>
        <v>#REF!</v>
      </c>
      <c r="GF110" s="84"/>
      <c r="GG110" s="85"/>
      <c r="GH110" s="89" t="e">
        <f>IF(OR(GB110="-",GG110=""),"-",GG110*GB110)</f>
        <v>#REF!</v>
      </c>
      <c r="GI110" s="90" t="e">
        <f>IF(AND(GE110="-",GH110="-"),"-",IF(GE110="-",GH110,IF(GH110="-",GE110,GE110+GH110)))</f>
        <v>#REF!</v>
      </c>
      <c r="GK110" s="20" t="str">
        <f t="shared" si="195"/>
        <v/>
      </c>
      <c r="GL110" s="21"/>
      <c r="GN110" s="826" t="str">
        <f t="shared" ca="1" si="196"/>
        <v/>
      </c>
      <c r="GO110" s="827"/>
    </row>
    <row r="111" spans="1:197" ht="24" customHeight="1" outlineLevel="3" x14ac:dyDescent="0.2">
      <c r="A111" s="187">
        <f t="shared" ca="1" si="161"/>
        <v>102</v>
      </c>
      <c r="B111" s="747" t="str">
        <f t="shared" ca="1" si="162"/>
        <v/>
      </c>
      <c r="C111" s="748"/>
      <c r="D111" s="749"/>
      <c r="E111" s="110"/>
      <c r="F111" s="108"/>
      <c r="G111" s="105" t="s">
        <v>876</v>
      </c>
      <c r="H111" s="128" t="s">
        <v>3</v>
      </c>
      <c r="I111" s="106" t="s">
        <v>1073</v>
      </c>
      <c r="J111" s="121" t="s">
        <v>26</v>
      </c>
      <c r="K111" s="124" t="s">
        <v>52</v>
      </c>
      <c r="L111" s="367" t="s">
        <v>50</v>
      </c>
      <c r="M111" s="589">
        <f t="shared" si="163"/>
        <v>1</v>
      </c>
      <c r="N111" s="773" t="str">
        <f t="shared" si="164"/>
        <v>-</v>
      </c>
      <c r="O111" s="774" t="str">
        <f t="shared" si="165"/>
        <v>-</v>
      </c>
      <c r="P111" s="774">
        <f t="shared" si="166"/>
        <v>1</v>
      </c>
      <c r="Q111" s="774" t="str">
        <f t="shared" si="167"/>
        <v>-</v>
      </c>
      <c r="R111" s="774">
        <f t="shared" si="168"/>
        <v>1</v>
      </c>
      <c r="S111" s="280" t="str">
        <f t="shared" si="169"/>
        <v>-</v>
      </c>
      <c r="T111" s="291" t="str">
        <f t="shared" si="170"/>
        <v>OK</v>
      </c>
      <c r="U111" s="402"/>
      <c r="W111" s="643"/>
      <c r="X111" s="208"/>
      <c r="Y111" s="316"/>
      <c r="Z111" s="410" t="s">
        <v>374</v>
      </c>
      <c r="AA111" s="411" t="s">
        <v>407</v>
      </c>
      <c r="AB111" s="209"/>
      <c r="AC111" s="316"/>
      <c r="AD111" s="410" t="s">
        <v>375</v>
      </c>
      <c r="AE111" s="411" t="s">
        <v>408</v>
      </c>
      <c r="AF111" s="209"/>
      <c r="AG111" s="316"/>
      <c r="AH111" s="410" t="s">
        <v>376</v>
      </c>
      <c r="AI111" s="411" t="s">
        <v>409</v>
      </c>
      <c r="AJ111" s="591" t="str">
        <f t="shared" si="203"/>
        <v>-</v>
      </c>
      <c r="AK111" s="592" t="str">
        <f t="shared" si="204"/>
        <v>-</v>
      </c>
      <c r="AL111" s="593" t="str">
        <f t="shared" si="205"/>
        <v>-</v>
      </c>
      <c r="AM111" s="594" t="str">
        <f t="shared" si="216"/>
        <v>-</v>
      </c>
      <c r="AN111" s="221"/>
      <c r="AO111" s="574" t="str">
        <f t="shared" si="172"/>
        <v>OK</v>
      </c>
      <c r="AQ111" s="643"/>
      <c r="AR111" s="208"/>
      <c r="AS111" s="316"/>
      <c r="AT111" s="410" t="s">
        <v>374</v>
      </c>
      <c r="AU111" s="411" t="s">
        <v>407</v>
      </c>
      <c r="AV111" s="209"/>
      <c r="AW111" s="316"/>
      <c r="AX111" s="410" t="s">
        <v>375</v>
      </c>
      <c r="AY111" s="411" t="s">
        <v>408</v>
      </c>
      <c r="AZ111" s="209"/>
      <c r="BA111" s="316"/>
      <c r="BB111" s="410" t="s">
        <v>376</v>
      </c>
      <c r="BC111" s="411" t="s">
        <v>409</v>
      </c>
      <c r="BD111" s="591" t="str">
        <f t="shared" si="206"/>
        <v>-</v>
      </c>
      <c r="BE111" s="592" t="str">
        <f t="shared" si="207"/>
        <v>-</v>
      </c>
      <c r="BF111" s="593" t="str">
        <f t="shared" si="208"/>
        <v>-</v>
      </c>
      <c r="BG111" s="594" t="str">
        <f t="shared" si="201"/>
        <v>-</v>
      </c>
      <c r="BH111" s="221"/>
      <c r="BI111" s="574" t="str">
        <f t="shared" si="174"/>
        <v>OK</v>
      </c>
      <c r="BK111" s="263">
        <v>1</v>
      </c>
      <c r="BL111" s="208">
        <v>3</v>
      </c>
      <c r="BM111" s="316"/>
      <c r="BN111" s="410" t="s">
        <v>374</v>
      </c>
      <c r="BO111" s="411" t="s">
        <v>407</v>
      </c>
      <c r="BP111" s="209"/>
      <c r="BQ111" s="316"/>
      <c r="BR111" s="410" t="s">
        <v>375</v>
      </c>
      <c r="BS111" s="411" t="s">
        <v>408</v>
      </c>
      <c r="BT111" s="209"/>
      <c r="BU111" s="316"/>
      <c r="BV111" s="410" t="s">
        <v>376</v>
      </c>
      <c r="BW111" s="411" t="s">
        <v>409</v>
      </c>
      <c r="BX111" s="591">
        <f t="shared" si="209"/>
        <v>3</v>
      </c>
      <c r="BY111" s="592" t="str">
        <f t="shared" si="210"/>
        <v>-</v>
      </c>
      <c r="BZ111" s="593">
        <f t="shared" si="211"/>
        <v>3</v>
      </c>
      <c r="CA111" s="594">
        <f t="shared" si="202"/>
        <v>7.6530612244897957E-3</v>
      </c>
      <c r="CB111" s="221"/>
      <c r="CC111" s="574" t="str">
        <f t="shared" si="217"/>
        <v>OK</v>
      </c>
      <c r="CE111" s="443"/>
      <c r="CF111" s="429"/>
      <c r="CH111" s="430"/>
      <c r="CI111" s="431"/>
      <c r="CJ111" s="429"/>
      <c r="CL111" s="430"/>
      <c r="CM111" s="431"/>
      <c r="CN111" s="429"/>
      <c r="CP111" s="430"/>
      <c r="CQ111" s="431"/>
      <c r="CR111" s="600"/>
      <c r="CS111" s="601"/>
      <c r="CT111" s="602"/>
      <c r="CU111" s="610"/>
      <c r="CV111" s="221"/>
      <c r="CW111" s="574" t="str">
        <f t="shared" si="177"/>
        <v>OK</v>
      </c>
      <c r="CY111" s="263">
        <v>1</v>
      </c>
      <c r="CZ111" s="208">
        <v>2</v>
      </c>
      <c r="DA111" s="209"/>
      <c r="DB111" s="410" t="s">
        <v>374</v>
      </c>
      <c r="DC111" s="411" t="s">
        <v>407</v>
      </c>
      <c r="DD111" s="209"/>
      <c r="DE111" s="209"/>
      <c r="DF111" s="410" t="s">
        <v>375</v>
      </c>
      <c r="DG111" s="411" t="s">
        <v>408</v>
      </c>
      <c r="DH111" s="209"/>
      <c r="DI111" s="417"/>
      <c r="DJ111" s="410" t="s">
        <v>376</v>
      </c>
      <c r="DK111" s="411" t="s">
        <v>409</v>
      </c>
      <c r="DL111" s="705">
        <f t="shared" si="213"/>
        <v>2</v>
      </c>
      <c r="DM111" s="706" t="str">
        <f t="shared" si="214"/>
        <v>-</v>
      </c>
      <c r="DN111" s="707">
        <f t="shared" si="212"/>
        <v>2</v>
      </c>
      <c r="DO111" s="594">
        <f t="shared" si="215"/>
        <v>4.6838407494145199E-3</v>
      </c>
      <c r="DP111" s="221"/>
      <c r="DQ111" s="574" t="str">
        <f t="shared" si="178"/>
        <v>OK</v>
      </c>
      <c r="DS111" s="465"/>
      <c r="DT111" s="429"/>
      <c r="DU111" s="431"/>
      <c r="DW111" s="431"/>
      <c r="DY111" s="431"/>
      <c r="EA111" s="430"/>
      <c r="EB111" s="600"/>
      <c r="EC111" s="602"/>
      <c r="ED111" s="610"/>
      <c r="EE111" s="221"/>
      <c r="EF111" s="574" t="str">
        <f t="shared" si="179"/>
        <v>-</v>
      </c>
      <c r="EH111" s="82"/>
      <c r="EI111" s="34" t="s">
        <v>31</v>
      </c>
      <c r="EJ111" s="11"/>
      <c r="EK111" s="61" t="s">
        <v>183</v>
      </c>
      <c r="EN111" s="97" t="str">
        <f t="shared" si="180"/>
        <v>-</v>
      </c>
      <c r="EO111" s="91" t="str">
        <f t="shared" si="181"/>
        <v>-</v>
      </c>
      <c r="EP111" s="92"/>
      <c r="EQ111" s="85"/>
      <c r="ER111" s="89" t="str">
        <f t="shared" si="182"/>
        <v>-</v>
      </c>
      <c r="ES111" s="84"/>
      <c r="ET111" s="85"/>
      <c r="EU111" s="89" t="str">
        <f t="shared" si="183"/>
        <v>-</v>
      </c>
      <c r="EV111" s="90" t="str">
        <f t="shared" si="184"/>
        <v>-</v>
      </c>
      <c r="EY111" s="97" t="e">
        <f>#REF!</f>
        <v>#REF!</v>
      </c>
      <c r="EZ111" s="91" t="e">
        <f>#REF!</f>
        <v>#REF!</v>
      </c>
      <c r="FA111" s="92"/>
      <c r="FB111" s="85"/>
      <c r="FC111" s="89" t="e">
        <f t="shared" si="185"/>
        <v>#REF!</v>
      </c>
      <c r="FD111" s="84"/>
      <c r="FE111" s="85"/>
      <c r="FF111" s="89" t="e">
        <f t="shared" si="186"/>
        <v>#REF!</v>
      </c>
      <c r="FG111" s="90" t="e">
        <f t="shared" si="187"/>
        <v>#REF!</v>
      </c>
      <c r="FJ111" s="97" t="e">
        <f>#REF!</f>
        <v>#REF!</v>
      </c>
      <c r="FK111" s="91" t="e">
        <f>#REF!</f>
        <v>#REF!</v>
      </c>
      <c r="FL111" s="92"/>
      <c r="FM111" s="85"/>
      <c r="FN111" s="89" t="e">
        <f t="shared" si="188"/>
        <v>#REF!</v>
      </c>
      <c r="FO111" s="84"/>
      <c r="FP111" s="85"/>
      <c r="FQ111" s="89" t="e">
        <f t="shared" si="189"/>
        <v>#REF!</v>
      </c>
      <c r="FR111" s="90" t="e">
        <f t="shared" si="190"/>
        <v>#REF!</v>
      </c>
      <c r="FU111" s="97" t="e">
        <f>#REF!</f>
        <v>#REF!</v>
      </c>
      <c r="FV111" s="92"/>
      <c r="FW111" s="85"/>
      <c r="FX111" s="89" t="e">
        <f t="shared" si="191"/>
        <v>#REF!</v>
      </c>
      <c r="GA111" s="97" t="e">
        <f>#REF!</f>
        <v>#REF!</v>
      </c>
      <c r="GB111" s="91" t="e">
        <f>#REF!</f>
        <v>#REF!</v>
      </c>
      <c r="GC111" s="92"/>
      <c r="GD111" s="85"/>
      <c r="GE111" s="89" t="e">
        <f t="shared" si="192"/>
        <v>#REF!</v>
      </c>
      <c r="GF111" s="84"/>
      <c r="GG111" s="85"/>
      <c r="GH111" s="89" t="e">
        <f t="shared" si="193"/>
        <v>#REF!</v>
      </c>
      <c r="GI111" s="90" t="e">
        <f t="shared" si="194"/>
        <v>#REF!</v>
      </c>
      <c r="GK111" s="20" t="str">
        <f t="shared" si="195"/>
        <v/>
      </c>
      <c r="GL111" s="21"/>
      <c r="GN111" s="826" t="str">
        <f t="shared" ca="1" si="196"/>
        <v/>
      </c>
      <c r="GO111" s="827"/>
    </row>
    <row r="112" spans="1:197" ht="12" customHeight="1" outlineLevel="3" x14ac:dyDescent="0.2">
      <c r="A112" s="187">
        <f t="shared" ca="1" si="161"/>
        <v>103</v>
      </c>
      <c r="B112" s="747" t="str">
        <f t="shared" ca="1" si="162"/>
        <v/>
      </c>
      <c r="C112" s="748"/>
      <c r="D112" s="749"/>
      <c r="E112" s="110"/>
      <c r="F112" s="108" t="s">
        <v>31</v>
      </c>
      <c r="G112" s="105" t="s">
        <v>877</v>
      </c>
      <c r="H112" s="128" t="s">
        <v>3</v>
      </c>
      <c r="I112" s="105"/>
      <c r="J112" s="121" t="s">
        <v>26</v>
      </c>
      <c r="K112" s="124" t="s">
        <v>52</v>
      </c>
      <c r="L112" s="367" t="s">
        <v>50</v>
      </c>
      <c r="M112" s="589">
        <f t="shared" si="163"/>
        <v>1</v>
      </c>
      <c r="N112" s="773" t="str">
        <f t="shared" si="164"/>
        <v>-</v>
      </c>
      <c r="O112" s="774" t="str">
        <f t="shared" si="165"/>
        <v>-</v>
      </c>
      <c r="P112" s="774">
        <f t="shared" si="166"/>
        <v>1</v>
      </c>
      <c r="Q112" s="774" t="str">
        <f t="shared" si="167"/>
        <v>-</v>
      </c>
      <c r="R112" s="774">
        <f t="shared" si="168"/>
        <v>1</v>
      </c>
      <c r="S112" s="280" t="str">
        <f t="shared" si="169"/>
        <v>-</v>
      </c>
      <c r="T112" s="291" t="str">
        <f t="shared" si="170"/>
        <v>OK</v>
      </c>
      <c r="U112" s="402"/>
      <c r="W112" s="643"/>
      <c r="X112" s="208"/>
      <c r="Y112" s="316"/>
      <c r="Z112" s="410" t="s">
        <v>374</v>
      </c>
      <c r="AA112" s="411" t="s">
        <v>407</v>
      </c>
      <c r="AB112" s="209"/>
      <c r="AC112" s="316"/>
      <c r="AD112" s="410" t="s">
        <v>375</v>
      </c>
      <c r="AE112" s="411" t="s">
        <v>408</v>
      </c>
      <c r="AF112" s="209"/>
      <c r="AG112" s="316"/>
      <c r="AH112" s="410" t="s">
        <v>376</v>
      </c>
      <c r="AI112" s="411" t="s">
        <v>409</v>
      </c>
      <c r="AJ112" s="591" t="str">
        <f t="shared" ref="AJ112:AJ123" si="218">IF(AND(X112="",AB112="",AF112=""),"-",X112+AB112+AF112)</f>
        <v>-</v>
      </c>
      <c r="AK112" s="592" t="str">
        <f t="shared" ref="AK112:AK123" si="219">IF(AND(Y112="",AC112="",AG112=""),"-",Y112+AC112+AG112)</f>
        <v>-</v>
      </c>
      <c r="AL112" s="593" t="str">
        <f t="shared" ref="AL112:AL122" si="220">IF(AND(X112="",AB112="",AF112="",Y112="",AC112="",AG112=""),"-",SUM(X112:AG112))</f>
        <v>-</v>
      </c>
      <c r="AM112" s="594" t="str">
        <f t="shared" ref="AM112:AM113" si="221">IF(OR(AL112=0,AL112="-"),"-",AL112/CD_TOTAL_HOURS)</f>
        <v>-</v>
      </c>
      <c r="AN112" s="221"/>
      <c r="AO112" s="574" t="str">
        <f t="shared" ref="AO112:AO123" si="222">IF(AND(Type_1="Doc",OR(Y112&lt;&gt;"",AC112&lt;&gt;"",AG112&lt;&gt;"")),"Remove Value Cln 25, 29, 33",IF(AND(Type_1="Doc",OR(AA112&lt;&gt;"",AE112&lt;&gt;"",AI112&lt;&gt;"")),"Remove Value Cln 27, 31, 35",IF(OR(AND(X112&lt;&gt;"",Z112=""),AND(AB112&lt;&gt;"",AD112=""),AND(AF112&lt;&gt;"",AH112="")),"Missing Eng Function",IF(OR(AND(Y112&lt;&gt;"",AA112=""),AND(AC112&lt;&gt;"",AE112=""),AND(AG112&lt;&gt;"",AI112="")),"Missing Design Function","OK"))))</f>
        <v>OK</v>
      </c>
      <c r="AQ112" s="643"/>
      <c r="AR112" s="208"/>
      <c r="AS112" s="316"/>
      <c r="AT112" s="410" t="s">
        <v>374</v>
      </c>
      <c r="AU112" s="411" t="s">
        <v>407</v>
      </c>
      <c r="AV112" s="209"/>
      <c r="AW112" s="316"/>
      <c r="AX112" s="410" t="s">
        <v>375</v>
      </c>
      <c r="AY112" s="411" t="s">
        <v>408</v>
      </c>
      <c r="AZ112" s="209"/>
      <c r="BA112" s="316"/>
      <c r="BB112" s="410" t="s">
        <v>376</v>
      </c>
      <c r="BC112" s="411" t="s">
        <v>409</v>
      </c>
      <c r="BD112" s="591" t="str">
        <f t="shared" ref="BD112:BD119" si="223">IF(AND(AR112="",AV112="",AZ112=""),"-",AR112+AV112+AZ112)</f>
        <v>-</v>
      </c>
      <c r="BE112" s="592" t="str">
        <f t="shared" ref="BE112:BE119" si="224">IF(AND(AS112="",AW112="",BA112=""),"-",AS112+AW112+BA112)</f>
        <v>-</v>
      </c>
      <c r="BF112" s="593" t="str">
        <f t="shared" ref="BF112:BF119" si="225">IF(AND(AR112="",AV112="",AZ112="",AS112="",AW112="",BA112=""),"-",SUM(AR112:BA112))</f>
        <v>-</v>
      </c>
      <c r="BG112" s="594" t="str">
        <f t="shared" ref="BG112:BG123" si="226">IF(OR(BF112=0,BF112="-"),"-",BF112/BD_TOTAL_HOURS)</f>
        <v>-</v>
      </c>
      <c r="BH112" s="221"/>
      <c r="BI112" s="574" t="str">
        <f t="shared" ref="BI112:BI123" si="227">IF(AND(Type_1="Doc",OR(AS112&lt;&gt;"",AW112&lt;&gt;"",BA112&lt;&gt;"")),"Remove Value Cln 25, 29, 33",IF(AND(Type_1="Doc",OR(AU112&lt;&gt;"",AY112&lt;&gt;"",BC112&lt;&gt;"")),"Remove Value Cln 47, 51, 55",IF(OR(AND(AR112&lt;&gt;"",AT112=""),AND(AV112&lt;&gt;"",AX112=""),AND(AZ112&lt;&gt;"",BB112="")),"Missing Eng Function",IF(OR(AND(AS112&lt;&gt;"",AU112=""),AND(AW112&lt;&gt;"",AY112=""),AND(BA112&lt;&gt;"",BC112="")),"Missing Design Function","OK"))))</f>
        <v>OK</v>
      </c>
      <c r="BK112" s="263">
        <v>1</v>
      </c>
      <c r="BL112" s="208">
        <v>1</v>
      </c>
      <c r="BM112" s="316"/>
      <c r="BN112" s="410" t="s">
        <v>374</v>
      </c>
      <c r="BO112" s="411" t="s">
        <v>407</v>
      </c>
      <c r="BP112" s="209"/>
      <c r="BQ112" s="316"/>
      <c r="BR112" s="410" t="s">
        <v>375</v>
      </c>
      <c r="BS112" s="411" t="s">
        <v>408</v>
      </c>
      <c r="BT112" s="209"/>
      <c r="BU112" s="316"/>
      <c r="BV112" s="410" t="s">
        <v>376</v>
      </c>
      <c r="BW112" s="411" t="s">
        <v>409</v>
      </c>
      <c r="BX112" s="591">
        <f t="shared" ref="BX112:BX119" si="228">IF(AND(BL112="",BP112="",BT112=""),"-",BL112+BP112+BT112)</f>
        <v>1</v>
      </c>
      <c r="BY112" s="592" t="str">
        <f t="shared" ref="BY112:BY119" si="229">IF(AND(BM112="",BQ112="",BU112=""),"-",BM112+BQ112+BU112)</f>
        <v>-</v>
      </c>
      <c r="BZ112" s="593">
        <f t="shared" ref="BZ112:BZ119" si="230">IF(AND(BL112="",BP112="",BT112="",BM112="",BQ112="",BU112=""),"-",SUM(BL112:BU112))</f>
        <v>1</v>
      </c>
      <c r="CA112" s="594">
        <f t="shared" ref="CA112:CA123" si="231">IF(OR(BZ112=0,BZ112="-"),"-",BZ112/DD_TOTAL_HOURS)</f>
        <v>2.5510204081632651E-3</v>
      </c>
      <c r="CB112" s="221"/>
      <c r="CC112" s="574" t="str">
        <f t="shared" ref="CC112:CC121" si="232">IF(AND(Type_1="Doc",OR(BM112&lt;&gt;"",BQ112&lt;&gt;"",BU112&lt;&gt;"")),"Remove Value Cln 65, 69, 73",IF(AND(Type_1="Doc",OR(BO112&lt;&gt;"",BS112&lt;&gt;"",BW112&lt;&gt;"")),"Remove Value Cln 67, 71, 75",IF(OR(AND(BL112&lt;&gt;"",BN112=""),AND(BP112&lt;&gt;"",BR112=""),AND(BT112&lt;&gt;"",BV112="")),"Missing Eng Function",IF(OR(AND(BM112&lt;&gt;"",BO112=""),AND(BQ112&lt;&gt;"",BS112=""),AND(BU112&lt;&gt;"",BW112="")),"Missing Design Function","OK"))))</f>
        <v>OK</v>
      </c>
      <c r="CE112" s="443"/>
      <c r="CF112" s="429"/>
      <c r="CH112" s="430"/>
      <c r="CI112" s="431"/>
      <c r="CJ112" s="429"/>
      <c r="CL112" s="430"/>
      <c r="CM112" s="431"/>
      <c r="CN112" s="429"/>
      <c r="CP112" s="430"/>
      <c r="CQ112" s="431"/>
      <c r="CR112" s="600"/>
      <c r="CS112" s="601"/>
      <c r="CT112" s="602"/>
      <c r="CU112" s="610"/>
      <c r="CV112" s="221"/>
      <c r="CW112" s="574" t="str">
        <f t="shared" si="177"/>
        <v>OK</v>
      </c>
      <c r="CY112" s="263">
        <v>1</v>
      </c>
      <c r="CZ112" s="208">
        <v>1</v>
      </c>
      <c r="DA112" s="209"/>
      <c r="DB112" s="410" t="s">
        <v>374</v>
      </c>
      <c r="DC112" s="411" t="s">
        <v>407</v>
      </c>
      <c r="DD112" s="209"/>
      <c r="DE112" s="209"/>
      <c r="DF112" s="410" t="s">
        <v>375</v>
      </c>
      <c r="DG112" s="411" t="s">
        <v>408</v>
      </c>
      <c r="DH112" s="209"/>
      <c r="DI112" s="417"/>
      <c r="DJ112" s="410" t="s">
        <v>376</v>
      </c>
      <c r="DK112" s="411" t="s">
        <v>409</v>
      </c>
      <c r="DL112" s="705">
        <f t="shared" si="213"/>
        <v>1</v>
      </c>
      <c r="DM112" s="706" t="str">
        <f t="shared" si="214"/>
        <v>-</v>
      </c>
      <c r="DN112" s="707">
        <f t="shared" si="212"/>
        <v>1</v>
      </c>
      <c r="DO112" s="594">
        <f t="shared" si="215"/>
        <v>2.34192037470726E-3</v>
      </c>
      <c r="DP112" s="221"/>
      <c r="DQ112" s="574" t="str">
        <f t="shared" si="178"/>
        <v>OK</v>
      </c>
      <c r="DS112" s="465"/>
      <c r="DT112" s="429"/>
      <c r="DU112" s="431"/>
      <c r="DW112" s="431"/>
      <c r="DY112" s="431"/>
      <c r="EA112" s="430"/>
      <c r="EB112" s="600"/>
      <c r="EC112" s="602"/>
      <c r="ED112" s="610"/>
      <c r="EE112" s="221"/>
      <c r="EF112" s="574" t="str">
        <f t="shared" ref="EF112:EF178" si="233">IF(AND(Type_1&lt;&gt;"Doc",Type_1&lt;&gt;"Dwg"),"-",IF(Type_1="Dwg","-",IF(Type_1="Doc",IF(OR(AND(DT112&lt;&gt;"",DU112=""),AND(DV112&lt;&gt;"",DW112=""),AND(DX112&lt;&gt;"",DY112="")),"Missing Eng Function",IF(OR(AND(DT112="",DU112&lt;&gt;""),AND(DV112="",DW112&lt;&gt;""),AND(DX112="",DY112&lt;&gt;"")),"Missing Eng Hours","OK")))))</f>
        <v>-</v>
      </c>
      <c r="EH112" s="82"/>
      <c r="EI112" s="34" t="s">
        <v>31</v>
      </c>
      <c r="EJ112" s="11"/>
      <c r="EK112" s="61" t="s">
        <v>183</v>
      </c>
      <c r="EN112" s="97" t="str">
        <f t="shared" si="180"/>
        <v>-</v>
      </c>
      <c r="EO112" s="91" t="str">
        <f t="shared" si="181"/>
        <v>-</v>
      </c>
      <c r="EP112" s="92"/>
      <c r="EQ112" s="85"/>
      <c r="ER112" s="89" t="str">
        <f t="shared" ref="ER112:ER119" si="234">IF(OR(EN112="-",EQ112=""),"-",EQ112*EN112)</f>
        <v>-</v>
      </c>
      <c r="ES112" s="84"/>
      <c r="ET112" s="85"/>
      <c r="EU112" s="89" t="str">
        <f t="shared" ref="EU112:EU119" si="235">IF(OR(EO112="-",ET112=""),"-",ET112*EO112)</f>
        <v>-</v>
      </c>
      <c r="EV112" s="90" t="str">
        <f t="shared" ref="EV112:EV119" si="236">IF(AND(ER112="-",EU112="-"),"-",IF(ER112="-",EU112,IF(EU112="-",ER112,ER112+EU112)))</f>
        <v>-</v>
      </c>
      <c r="EY112" s="97" t="e">
        <f>#REF!</f>
        <v>#REF!</v>
      </c>
      <c r="EZ112" s="91" t="e">
        <f>#REF!</f>
        <v>#REF!</v>
      </c>
      <c r="FA112" s="92"/>
      <c r="FB112" s="85"/>
      <c r="FC112" s="89" t="e">
        <f t="shared" ref="FC112:FC123" si="237">IF(OR(EY112="-",FB112=""),"-",FB112*EY112)</f>
        <v>#REF!</v>
      </c>
      <c r="FD112" s="84"/>
      <c r="FE112" s="85"/>
      <c r="FF112" s="89" t="e">
        <f t="shared" ref="FF112:FF123" si="238">IF(OR(EZ112="-",FE112=""),"-",FE112*EZ112)</f>
        <v>#REF!</v>
      </c>
      <c r="FG112" s="90" t="e">
        <f t="shared" ref="FG112:FG123" si="239">IF(AND(FC112="-",FF112="-"),"-",IF(FC112="-",FF112,IF(FF112="-",FC112,FC112+FF112)))</f>
        <v>#REF!</v>
      </c>
      <c r="FJ112" s="97" t="e">
        <f>#REF!</f>
        <v>#REF!</v>
      </c>
      <c r="FK112" s="91" t="e">
        <f>#REF!</f>
        <v>#REF!</v>
      </c>
      <c r="FL112" s="92"/>
      <c r="FM112" s="85"/>
      <c r="FN112" s="89" t="e">
        <f t="shared" ref="FN112:FN119" si="240">IF(OR(FJ112="-",FM112=""),"-",FM112*FJ112)</f>
        <v>#REF!</v>
      </c>
      <c r="FO112" s="84"/>
      <c r="FP112" s="85"/>
      <c r="FQ112" s="89" t="e">
        <f t="shared" ref="FQ112:FQ119" si="241">IF(OR(FK112="-",FP112=""),"-",FP112*FK112)</f>
        <v>#REF!</v>
      </c>
      <c r="FR112" s="90" t="e">
        <f t="shared" ref="FR112:FR119" si="242">IF(AND(FN112="-",FQ112="-"),"-",IF(FN112="-",FQ112,IF(FQ112="-",FN112,FN112+FQ112)))</f>
        <v>#REF!</v>
      </c>
      <c r="FU112" s="97" t="e">
        <f>#REF!</f>
        <v>#REF!</v>
      </c>
      <c r="FV112" s="92"/>
      <c r="FW112" s="85"/>
      <c r="FX112" s="89" t="e">
        <f t="shared" ref="FX112:FX123" si="243">IF(OR(FU112="-",FW112=""),"-",FW112*FU112)</f>
        <v>#REF!</v>
      </c>
      <c r="GA112" s="97" t="e">
        <f>#REF!</f>
        <v>#REF!</v>
      </c>
      <c r="GB112" s="91" t="e">
        <f>#REF!</f>
        <v>#REF!</v>
      </c>
      <c r="GC112" s="92"/>
      <c r="GD112" s="85"/>
      <c r="GE112" s="89" t="e">
        <f t="shared" ref="GE112:GE119" si="244">IF(OR(GA112="-",GD112=""),"-",GD112*GA112)</f>
        <v>#REF!</v>
      </c>
      <c r="GF112" s="84"/>
      <c r="GG112" s="85"/>
      <c r="GH112" s="89" t="e">
        <f t="shared" ref="GH112:GH119" si="245">IF(OR(GB112="-",GG112=""),"-",GG112*GB112)</f>
        <v>#REF!</v>
      </c>
      <c r="GI112" s="90" t="e">
        <f t="shared" ref="GI112:GI119" si="246">IF(AND(GE112="-",GH112="-"),"-",IF(GE112="-",GH112,IF(GH112="-",GE112,GE112+GH112)))</f>
        <v>#REF!</v>
      </c>
      <c r="GK112" s="20" t="str">
        <f t="shared" si="195"/>
        <v/>
      </c>
      <c r="GL112" s="21"/>
      <c r="GN112" s="826" t="str">
        <f t="shared" ca="1" si="196"/>
        <v/>
      </c>
      <c r="GO112" s="827"/>
    </row>
    <row r="113" spans="1:197" ht="24" customHeight="1" outlineLevel="3" x14ac:dyDescent="0.2">
      <c r="A113" s="187">
        <f t="shared" ca="1" si="161"/>
        <v>104</v>
      </c>
      <c r="B113" s="747" t="str">
        <f t="shared" ca="1" si="162"/>
        <v/>
      </c>
      <c r="C113" s="748"/>
      <c r="D113" s="749"/>
      <c r="E113" s="110"/>
      <c r="F113" s="108"/>
      <c r="G113" s="105" t="s">
        <v>878</v>
      </c>
      <c r="H113" s="128" t="s">
        <v>3</v>
      </c>
      <c r="I113" s="105"/>
      <c r="J113" s="121" t="s">
        <v>26</v>
      </c>
      <c r="K113" s="124" t="s">
        <v>52</v>
      </c>
      <c r="L113" s="367" t="s">
        <v>50</v>
      </c>
      <c r="M113" s="589">
        <f t="shared" si="163"/>
        <v>1</v>
      </c>
      <c r="N113" s="773" t="str">
        <f t="shared" si="164"/>
        <v>-</v>
      </c>
      <c r="O113" s="774" t="str">
        <f t="shared" si="165"/>
        <v>-</v>
      </c>
      <c r="P113" s="774">
        <f t="shared" si="166"/>
        <v>1</v>
      </c>
      <c r="Q113" s="774" t="str">
        <f t="shared" si="167"/>
        <v>-</v>
      </c>
      <c r="R113" s="774">
        <f t="shared" si="168"/>
        <v>1</v>
      </c>
      <c r="S113" s="280" t="str">
        <f t="shared" si="169"/>
        <v>-</v>
      </c>
      <c r="T113" s="291" t="str">
        <f t="shared" si="170"/>
        <v>OK</v>
      </c>
      <c r="U113" s="402"/>
      <c r="W113" s="643"/>
      <c r="X113" s="208"/>
      <c r="Y113" s="316"/>
      <c r="Z113" s="410" t="s">
        <v>374</v>
      </c>
      <c r="AA113" s="411" t="s">
        <v>407</v>
      </c>
      <c r="AB113" s="209"/>
      <c r="AC113" s="316"/>
      <c r="AD113" s="410" t="s">
        <v>375</v>
      </c>
      <c r="AE113" s="411" t="s">
        <v>408</v>
      </c>
      <c r="AF113" s="209"/>
      <c r="AG113" s="316"/>
      <c r="AH113" s="410" t="s">
        <v>376</v>
      </c>
      <c r="AI113" s="411" t="s">
        <v>409</v>
      </c>
      <c r="AJ113" s="591" t="str">
        <f t="shared" si="218"/>
        <v>-</v>
      </c>
      <c r="AK113" s="592" t="str">
        <f t="shared" si="219"/>
        <v>-</v>
      </c>
      <c r="AL113" s="593" t="str">
        <f t="shared" si="220"/>
        <v>-</v>
      </c>
      <c r="AM113" s="594" t="str">
        <f t="shared" si="221"/>
        <v>-</v>
      </c>
      <c r="AN113" s="221"/>
      <c r="AO113" s="574" t="str">
        <f t="shared" si="222"/>
        <v>OK</v>
      </c>
      <c r="AQ113" s="643"/>
      <c r="AR113" s="208"/>
      <c r="AS113" s="316"/>
      <c r="AT113" s="410" t="s">
        <v>374</v>
      </c>
      <c r="AU113" s="411" t="s">
        <v>407</v>
      </c>
      <c r="AV113" s="209"/>
      <c r="AW113" s="316"/>
      <c r="AX113" s="410" t="s">
        <v>375</v>
      </c>
      <c r="AY113" s="411" t="s">
        <v>408</v>
      </c>
      <c r="AZ113" s="209"/>
      <c r="BA113" s="316"/>
      <c r="BB113" s="410" t="s">
        <v>376</v>
      </c>
      <c r="BC113" s="411" t="s">
        <v>409</v>
      </c>
      <c r="BD113" s="591" t="str">
        <f t="shared" si="223"/>
        <v>-</v>
      </c>
      <c r="BE113" s="592" t="str">
        <f t="shared" si="224"/>
        <v>-</v>
      </c>
      <c r="BF113" s="593" t="str">
        <f t="shared" si="225"/>
        <v>-</v>
      </c>
      <c r="BG113" s="594" t="str">
        <f t="shared" si="226"/>
        <v>-</v>
      </c>
      <c r="BH113" s="221"/>
      <c r="BI113" s="574" t="str">
        <f t="shared" si="227"/>
        <v>OK</v>
      </c>
      <c r="BK113" s="263">
        <v>1</v>
      </c>
      <c r="BL113" s="208">
        <v>1</v>
      </c>
      <c r="BM113" s="316"/>
      <c r="BN113" s="410" t="s">
        <v>374</v>
      </c>
      <c r="BO113" s="411" t="s">
        <v>407</v>
      </c>
      <c r="BP113" s="209"/>
      <c r="BQ113" s="316"/>
      <c r="BR113" s="410" t="s">
        <v>375</v>
      </c>
      <c r="BS113" s="411" t="s">
        <v>408</v>
      </c>
      <c r="BT113" s="209"/>
      <c r="BU113" s="316"/>
      <c r="BV113" s="410" t="s">
        <v>376</v>
      </c>
      <c r="BW113" s="411" t="s">
        <v>409</v>
      </c>
      <c r="BX113" s="591">
        <f t="shared" si="228"/>
        <v>1</v>
      </c>
      <c r="BY113" s="592" t="str">
        <f t="shared" si="229"/>
        <v>-</v>
      </c>
      <c r="BZ113" s="593">
        <f t="shared" si="230"/>
        <v>1</v>
      </c>
      <c r="CA113" s="594">
        <f t="shared" si="231"/>
        <v>2.5510204081632651E-3</v>
      </c>
      <c r="CB113" s="221"/>
      <c r="CC113" s="574" t="str">
        <f t="shared" si="232"/>
        <v>OK</v>
      </c>
      <c r="CE113" s="443"/>
      <c r="CF113" s="429"/>
      <c r="CH113" s="430"/>
      <c r="CI113" s="431"/>
      <c r="CJ113" s="429"/>
      <c r="CL113" s="430"/>
      <c r="CM113" s="431"/>
      <c r="CN113" s="429"/>
      <c r="CP113" s="430"/>
      <c r="CQ113" s="431"/>
      <c r="CR113" s="600"/>
      <c r="CS113" s="601"/>
      <c r="CT113" s="602"/>
      <c r="CU113" s="610"/>
      <c r="CV113" s="221"/>
      <c r="CW113" s="574" t="str">
        <f t="shared" si="177"/>
        <v>OK</v>
      </c>
      <c r="CY113" s="263">
        <v>1</v>
      </c>
      <c r="CZ113" s="208">
        <v>1</v>
      </c>
      <c r="DA113" s="209"/>
      <c r="DB113" s="410" t="s">
        <v>374</v>
      </c>
      <c r="DC113" s="411" t="s">
        <v>407</v>
      </c>
      <c r="DD113" s="209"/>
      <c r="DE113" s="209"/>
      <c r="DF113" s="410" t="s">
        <v>375</v>
      </c>
      <c r="DG113" s="411" t="s">
        <v>408</v>
      </c>
      <c r="DH113" s="209"/>
      <c r="DI113" s="417"/>
      <c r="DJ113" s="410" t="s">
        <v>376</v>
      </c>
      <c r="DK113" s="411" t="s">
        <v>409</v>
      </c>
      <c r="DL113" s="705">
        <f t="shared" si="213"/>
        <v>1</v>
      </c>
      <c r="DM113" s="706" t="str">
        <f t="shared" si="214"/>
        <v>-</v>
      </c>
      <c r="DN113" s="707">
        <f t="shared" si="212"/>
        <v>1</v>
      </c>
      <c r="DO113" s="594">
        <f t="shared" si="215"/>
        <v>2.34192037470726E-3</v>
      </c>
      <c r="DP113" s="221"/>
      <c r="DQ113" s="574" t="str">
        <f t="shared" si="178"/>
        <v>OK</v>
      </c>
      <c r="DS113" s="465"/>
      <c r="DT113" s="429"/>
      <c r="DU113" s="431"/>
      <c r="DW113" s="431"/>
      <c r="DY113" s="431"/>
      <c r="EA113" s="430"/>
      <c r="EB113" s="600"/>
      <c r="EC113" s="602"/>
      <c r="ED113" s="610"/>
      <c r="EE113" s="221"/>
      <c r="EF113" s="574" t="str">
        <f t="shared" si="233"/>
        <v>-</v>
      </c>
      <c r="EH113" s="82"/>
      <c r="EI113" s="34" t="s">
        <v>31</v>
      </c>
      <c r="EJ113" s="11"/>
      <c r="EK113" s="61" t="s">
        <v>183</v>
      </c>
      <c r="EN113" s="97" t="str">
        <f t="shared" si="180"/>
        <v>-</v>
      </c>
      <c r="EO113" s="91" t="str">
        <f t="shared" si="181"/>
        <v>-</v>
      </c>
      <c r="EP113" s="92"/>
      <c r="EQ113" s="85"/>
      <c r="ER113" s="89" t="str">
        <f t="shared" si="234"/>
        <v>-</v>
      </c>
      <c r="ES113" s="84"/>
      <c r="ET113" s="85"/>
      <c r="EU113" s="89" t="str">
        <f t="shared" si="235"/>
        <v>-</v>
      </c>
      <c r="EV113" s="90" t="str">
        <f t="shared" si="236"/>
        <v>-</v>
      </c>
      <c r="EY113" s="97" t="e">
        <f>#REF!</f>
        <v>#REF!</v>
      </c>
      <c r="EZ113" s="91" t="e">
        <f>#REF!</f>
        <v>#REF!</v>
      </c>
      <c r="FA113" s="92"/>
      <c r="FB113" s="85"/>
      <c r="FC113" s="89" t="e">
        <f t="shared" si="237"/>
        <v>#REF!</v>
      </c>
      <c r="FD113" s="84"/>
      <c r="FE113" s="85"/>
      <c r="FF113" s="89" t="e">
        <f t="shared" si="238"/>
        <v>#REF!</v>
      </c>
      <c r="FG113" s="90" t="e">
        <f t="shared" si="239"/>
        <v>#REF!</v>
      </c>
      <c r="FJ113" s="97" t="e">
        <f>#REF!</f>
        <v>#REF!</v>
      </c>
      <c r="FK113" s="91" t="e">
        <f>#REF!</f>
        <v>#REF!</v>
      </c>
      <c r="FL113" s="92"/>
      <c r="FM113" s="85"/>
      <c r="FN113" s="89" t="e">
        <f t="shared" si="240"/>
        <v>#REF!</v>
      </c>
      <c r="FO113" s="84"/>
      <c r="FP113" s="85"/>
      <c r="FQ113" s="89" t="e">
        <f t="shared" si="241"/>
        <v>#REF!</v>
      </c>
      <c r="FR113" s="90" t="e">
        <f t="shared" si="242"/>
        <v>#REF!</v>
      </c>
      <c r="FU113" s="97" t="e">
        <f>#REF!</f>
        <v>#REF!</v>
      </c>
      <c r="FV113" s="92"/>
      <c r="FW113" s="85"/>
      <c r="FX113" s="89" t="e">
        <f t="shared" si="243"/>
        <v>#REF!</v>
      </c>
      <c r="GA113" s="97" t="e">
        <f>#REF!</f>
        <v>#REF!</v>
      </c>
      <c r="GB113" s="91" t="e">
        <f>#REF!</f>
        <v>#REF!</v>
      </c>
      <c r="GC113" s="92"/>
      <c r="GD113" s="85"/>
      <c r="GE113" s="89" t="e">
        <f t="shared" si="244"/>
        <v>#REF!</v>
      </c>
      <c r="GF113" s="84"/>
      <c r="GG113" s="85"/>
      <c r="GH113" s="89" t="e">
        <f t="shared" si="245"/>
        <v>#REF!</v>
      </c>
      <c r="GI113" s="90" t="e">
        <f t="shared" si="246"/>
        <v>#REF!</v>
      </c>
      <c r="GK113" s="20" t="str">
        <f t="shared" si="195"/>
        <v/>
      </c>
      <c r="GL113" s="21"/>
      <c r="GN113" s="826" t="str">
        <f t="shared" ca="1" si="196"/>
        <v/>
      </c>
      <c r="GO113" s="827"/>
    </row>
    <row r="114" spans="1:197" ht="12" customHeight="1" outlineLevel="3" x14ac:dyDescent="0.2">
      <c r="A114" s="187">
        <f t="shared" ca="1" si="161"/>
        <v>105</v>
      </c>
      <c r="B114" s="747" t="str">
        <f t="shared" ca="1" si="162"/>
        <v/>
      </c>
      <c r="C114" s="748"/>
      <c r="D114" s="749"/>
      <c r="E114" s="110"/>
      <c r="F114" s="108"/>
      <c r="G114" s="105" t="s">
        <v>879</v>
      </c>
      <c r="H114" s="128" t="s">
        <v>3</v>
      </c>
      <c r="I114" s="105"/>
      <c r="J114" s="121" t="s">
        <v>26</v>
      </c>
      <c r="K114" s="124" t="s">
        <v>52</v>
      </c>
      <c r="L114" s="367" t="s">
        <v>50</v>
      </c>
      <c r="M114" s="589">
        <f t="shared" si="163"/>
        <v>1</v>
      </c>
      <c r="N114" s="773" t="str">
        <f t="shared" si="164"/>
        <v>-</v>
      </c>
      <c r="O114" s="774" t="str">
        <f t="shared" si="165"/>
        <v>-</v>
      </c>
      <c r="P114" s="774">
        <f t="shared" si="166"/>
        <v>1</v>
      </c>
      <c r="Q114" s="774" t="str">
        <f t="shared" si="167"/>
        <v>-</v>
      </c>
      <c r="R114" s="774">
        <f t="shared" si="168"/>
        <v>1</v>
      </c>
      <c r="S114" s="280" t="str">
        <f t="shared" si="169"/>
        <v>-</v>
      </c>
      <c r="T114" s="291" t="str">
        <f t="shared" si="170"/>
        <v>OK</v>
      </c>
      <c r="U114" s="402"/>
      <c r="W114" s="643"/>
      <c r="X114" s="208"/>
      <c r="Y114" s="316"/>
      <c r="Z114" s="410" t="s">
        <v>374</v>
      </c>
      <c r="AA114" s="411" t="s">
        <v>407</v>
      </c>
      <c r="AB114" s="209"/>
      <c r="AC114" s="316"/>
      <c r="AD114" s="410" t="s">
        <v>375</v>
      </c>
      <c r="AE114" s="411" t="s">
        <v>408</v>
      </c>
      <c r="AF114" s="209"/>
      <c r="AG114" s="316"/>
      <c r="AH114" s="410" t="s">
        <v>376</v>
      </c>
      <c r="AI114" s="411" t="s">
        <v>409</v>
      </c>
      <c r="AJ114" s="591" t="str">
        <f t="shared" si="218"/>
        <v>-</v>
      </c>
      <c r="AK114" s="592" t="str">
        <f t="shared" si="219"/>
        <v>-</v>
      </c>
      <c r="AL114" s="593" t="str">
        <f t="shared" si="220"/>
        <v>-</v>
      </c>
      <c r="AM114" s="594" t="str">
        <f t="shared" ref="AM114:AM123" si="247">IF(OR(AL114=0,AL114="-"),"-",AL114/CD_TOTAL_HOURS)</f>
        <v>-</v>
      </c>
      <c r="AN114" s="221"/>
      <c r="AO114" s="574" t="str">
        <f t="shared" si="222"/>
        <v>OK</v>
      </c>
      <c r="AQ114" s="643"/>
      <c r="AR114" s="208"/>
      <c r="AS114" s="316"/>
      <c r="AT114" s="410" t="s">
        <v>374</v>
      </c>
      <c r="AU114" s="411" t="s">
        <v>407</v>
      </c>
      <c r="AV114" s="209"/>
      <c r="AW114" s="316"/>
      <c r="AX114" s="410" t="s">
        <v>375</v>
      </c>
      <c r="AY114" s="411" t="s">
        <v>408</v>
      </c>
      <c r="AZ114" s="209"/>
      <c r="BA114" s="316"/>
      <c r="BB114" s="410" t="s">
        <v>376</v>
      </c>
      <c r="BC114" s="411" t="s">
        <v>409</v>
      </c>
      <c r="BD114" s="591" t="str">
        <f t="shared" si="223"/>
        <v>-</v>
      </c>
      <c r="BE114" s="592" t="str">
        <f t="shared" si="224"/>
        <v>-</v>
      </c>
      <c r="BF114" s="593" t="str">
        <f t="shared" si="225"/>
        <v>-</v>
      </c>
      <c r="BG114" s="594" t="str">
        <f t="shared" si="226"/>
        <v>-</v>
      </c>
      <c r="BH114" s="221"/>
      <c r="BI114" s="574" t="str">
        <f t="shared" si="227"/>
        <v>OK</v>
      </c>
      <c r="BK114" s="263">
        <v>1</v>
      </c>
      <c r="BL114" s="208">
        <v>1</v>
      </c>
      <c r="BM114" s="316"/>
      <c r="BN114" s="410" t="s">
        <v>374</v>
      </c>
      <c r="BO114" s="411" t="s">
        <v>407</v>
      </c>
      <c r="BP114" s="209"/>
      <c r="BQ114" s="316"/>
      <c r="BR114" s="410" t="s">
        <v>375</v>
      </c>
      <c r="BS114" s="411" t="s">
        <v>408</v>
      </c>
      <c r="BT114" s="209"/>
      <c r="BU114" s="316"/>
      <c r="BV114" s="410" t="s">
        <v>376</v>
      </c>
      <c r="BW114" s="411" t="s">
        <v>409</v>
      </c>
      <c r="BX114" s="591">
        <f t="shared" si="228"/>
        <v>1</v>
      </c>
      <c r="BY114" s="592" t="str">
        <f t="shared" si="229"/>
        <v>-</v>
      </c>
      <c r="BZ114" s="593">
        <f t="shared" si="230"/>
        <v>1</v>
      </c>
      <c r="CA114" s="594">
        <f t="shared" si="231"/>
        <v>2.5510204081632651E-3</v>
      </c>
      <c r="CB114" s="221"/>
      <c r="CC114" s="574" t="str">
        <f t="shared" si="232"/>
        <v>OK</v>
      </c>
      <c r="CE114" s="443"/>
      <c r="CF114" s="429"/>
      <c r="CH114" s="430"/>
      <c r="CI114" s="431"/>
      <c r="CJ114" s="429"/>
      <c r="CL114" s="430"/>
      <c r="CM114" s="431"/>
      <c r="CN114" s="429"/>
      <c r="CP114" s="430"/>
      <c r="CQ114" s="431"/>
      <c r="CR114" s="600"/>
      <c r="CS114" s="601"/>
      <c r="CT114" s="602"/>
      <c r="CU114" s="610"/>
      <c r="CV114" s="221"/>
      <c r="CW114" s="574" t="str">
        <f t="shared" si="177"/>
        <v>OK</v>
      </c>
      <c r="CY114" s="263">
        <v>1</v>
      </c>
      <c r="CZ114" s="208">
        <v>1</v>
      </c>
      <c r="DA114" s="209"/>
      <c r="DB114" s="410" t="s">
        <v>374</v>
      </c>
      <c r="DC114" s="411" t="s">
        <v>407</v>
      </c>
      <c r="DD114" s="209"/>
      <c r="DE114" s="209"/>
      <c r="DF114" s="410" t="s">
        <v>375</v>
      </c>
      <c r="DG114" s="411" t="s">
        <v>408</v>
      </c>
      <c r="DH114" s="209"/>
      <c r="DI114" s="417"/>
      <c r="DJ114" s="410" t="s">
        <v>376</v>
      </c>
      <c r="DK114" s="411" t="s">
        <v>409</v>
      </c>
      <c r="DL114" s="705">
        <f t="shared" si="213"/>
        <v>1</v>
      </c>
      <c r="DM114" s="706" t="str">
        <f t="shared" si="214"/>
        <v>-</v>
      </c>
      <c r="DN114" s="707">
        <f t="shared" si="212"/>
        <v>1</v>
      </c>
      <c r="DO114" s="594">
        <f t="shared" si="215"/>
        <v>2.34192037470726E-3</v>
      </c>
      <c r="DP114" s="221"/>
      <c r="DQ114" s="574" t="str">
        <f t="shared" si="178"/>
        <v>OK</v>
      </c>
      <c r="DS114" s="465"/>
      <c r="DT114" s="429"/>
      <c r="DU114" s="431"/>
      <c r="DW114" s="431"/>
      <c r="DY114" s="431"/>
      <c r="EA114" s="430"/>
      <c r="EB114" s="600"/>
      <c r="EC114" s="602"/>
      <c r="ED114" s="610"/>
      <c r="EE114" s="221"/>
      <c r="EF114" s="574" t="str">
        <f t="shared" si="233"/>
        <v>-</v>
      </c>
      <c r="EH114" s="82"/>
      <c r="EI114" s="34" t="s">
        <v>31</v>
      </c>
      <c r="EJ114" s="11"/>
      <c r="EK114" s="61" t="s">
        <v>183</v>
      </c>
      <c r="EN114" s="97" t="str">
        <f t="shared" si="180"/>
        <v>-</v>
      </c>
      <c r="EO114" s="91" t="str">
        <f t="shared" si="181"/>
        <v>-</v>
      </c>
      <c r="EP114" s="92"/>
      <c r="EQ114" s="85"/>
      <c r="ER114" s="89" t="str">
        <f t="shared" si="234"/>
        <v>-</v>
      </c>
      <c r="ES114" s="84"/>
      <c r="ET114" s="85"/>
      <c r="EU114" s="89" t="str">
        <f t="shared" si="235"/>
        <v>-</v>
      </c>
      <c r="EV114" s="90" t="str">
        <f t="shared" si="236"/>
        <v>-</v>
      </c>
      <c r="EY114" s="97" t="e">
        <f>#REF!</f>
        <v>#REF!</v>
      </c>
      <c r="EZ114" s="91" t="e">
        <f>#REF!</f>
        <v>#REF!</v>
      </c>
      <c r="FA114" s="92"/>
      <c r="FB114" s="85"/>
      <c r="FC114" s="89" t="e">
        <f t="shared" si="237"/>
        <v>#REF!</v>
      </c>
      <c r="FD114" s="84"/>
      <c r="FE114" s="85"/>
      <c r="FF114" s="89" t="e">
        <f t="shared" si="238"/>
        <v>#REF!</v>
      </c>
      <c r="FG114" s="90" t="e">
        <f t="shared" si="239"/>
        <v>#REF!</v>
      </c>
      <c r="FJ114" s="97" t="e">
        <f>#REF!</f>
        <v>#REF!</v>
      </c>
      <c r="FK114" s="91" t="e">
        <f>#REF!</f>
        <v>#REF!</v>
      </c>
      <c r="FL114" s="92"/>
      <c r="FM114" s="85"/>
      <c r="FN114" s="89" t="e">
        <f t="shared" si="240"/>
        <v>#REF!</v>
      </c>
      <c r="FO114" s="84"/>
      <c r="FP114" s="85"/>
      <c r="FQ114" s="89" t="e">
        <f t="shared" si="241"/>
        <v>#REF!</v>
      </c>
      <c r="FR114" s="90" t="e">
        <f t="shared" si="242"/>
        <v>#REF!</v>
      </c>
      <c r="FU114" s="97" t="e">
        <f>#REF!</f>
        <v>#REF!</v>
      </c>
      <c r="FV114" s="92"/>
      <c r="FW114" s="85"/>
      <c r="FX114" s="89" t="e">
        <f t="shared" si="243"/>
        <v>#REF!</v>
      </c>
      <c r="GA114" s="97" t="e">
        <f>#REF!</f>
        <v>#REF!</v>
      </c>
      <c r="GB114" s="91" t="e">
        <f>#REF!</f>
        <v>#REF!</v>
      </c>
      <c r="GC114" s="92"/>
      <c r="GD114" s="85"/>
      <c r="GE114" s="89" t="e">
        <f t="shared" si="244"/>
        <v>#REF!</v>
      </c>
      <c r="GF114" s="84"/>
      <c r="GG114" s="85"/>
      <c r="GH114" s="89" t="e">
        <f t="shared" si="245"/>
        <v>#REF!</v>
      </c>
      <c r="GI114" s="90" t="e">
        <f t="shared" si="246"/>
        <v>#REF!</v>
      </c>
      <c r="GK114" s="20" t="str">
        <f t="shared" si="195"/>
        <v/>
      </c>
      <c r="GL114" s="21"/>
      <c r="GN114" s="826" t="str">
        <f t="shared" ca="1" si="196"/>
        <v/>
      </c>
      <c r="GO114" s="827"/>
    </row>
    <row r="115" spans="1:197" ht="24" customHeight="1" outlineLevel="3" x14ac:dyDescent="0.2">
      <c r="A115" s="187">
        <f t="shared" ca="1" si="161"/>
        <v>106</v>
      </c>
      <c r="B115" s="747" t="str">
        <f t="shared" ca="1" si="162"/>
        <v/>
      </c>
      <c r="C115" s="748"/>
      <c r="D115" s="749"/>
      <c r="E115" s="110"/>
      <c r="F115" s="108"/>
      <c r="G115" s="105" t="s">
        <v>880</v>
      </c>
      <c r="H115" s="128" t="s">
        <v>3</v>
      </c>
      <c r="I115" s="106" t="s">
        <v>16</v>
      </c>
      <c r="J115" s="121" t="s">
        <v>26</v>
      </c>
      <c r="K115" s="124" t="s">
        <v>52</v>
      </c>
      <c r="L115" s="367" t="s">
        <v>50</v>
      </c>
      <c r="M115" s="589">
        <f t="shared" si="163"/>
        <v>1</v>
      </c>
      <c r="N115" s="773" t="str">
        <f t="shared" si="164"/>
        <v>-</v>
      </c>
      <c r="O115" s="774" t="str">
        <f t="shared" si="165"/>
        <v>-</v>
      </c>
      <c r="P115" s="774">
        <f t="shared" si="166"/>
        <v>1</v>
      </c>
      <c r="Q115" s="774" t="str">
        <f t="shared" si="167"/>
        <v>-</v>
      </c>
      <c r="R115" s="774">
        <f t="shared" si="168"/>
        <v>1</v>
      </c>
      <c r="S115" s="280" t="str">
        <f t="shared" si="169"/>
        <v>-</v>
      </c>
      <c r="T115" s="291" t="str">
        <f t="shared" si="170"/>
        <v>OK</v>
      </c>
      <c r="U115" s="402"/>
      <c r="W115" s="643"/>
      <c r="X115" s="208"/>
      <c r="Y115" s="316"/>
      <c r="Z115" s="410" t="s">
        <v>374</v>
      </c>
      <c r="AA115" s="411" t="s">
        <v>407</v>
      </c>
      <c r="AB115" s="209"/>
      <c r="AC115" s="316"/>
      <c r="AD115" s="410" t="s">
        <v>375</v>
      </c>
      <c r="AE115" s="411" t="s">
        <v>408</v>
      </c>
      <c r="AF115" s="209"/>
      <c r="AG115" s="316"/>
      <c r="AH115" s="410" t="s">
        <v>376</v>
      </c>
      <c r="AI115" s="411" t="s">
        <v>409</v>
      </c>
      <c r="AJ115" s="591" t="str">
        <f t="shared" si="218"/>
        <v>-</v>
      </c>
      <c r="AK115" s="592" t="str">
        <f t="shared" si="219"/>
        <v>-</v>
      </c>
      <c r="AL115" s="593" t="str">
        <f t="shared" si="220"/>
        <v>-</v>
      </c>
      <c r="AM115" s="594" t="str">
        <f t="shared" si="247"/>
        <v>-</v>
      </c>
      <c r="AN115" s="221"/>
      <c r="AO115" s="574" t="str">
        <f t="shared" si="222"/>
        <v>OK</v>
      </c>
      <c r="AQ115" s="643"/>
      <c r="AR115" s="208"/>
      <c r="AS115" s="316"/>
      <c r="AT115" s="410" t="s">
        <v>374</v>
      </c>
      <c r="AU115" s="411" t="s">
        <v>407</v>
      </c>
      <c r="AV115" s="209"/>
      <c r="AW115" s="316"/>
      <c r="AX115" s="410" t="s">
        <v>375</v>
      </c>
      <c r="AY115" s="411" t="s">
        <v>408</v>
      </c>
      <c r="AZ115" s="209"/>
      <c r="BA115" s="316"/>
      <c r="BB115" s="410" t="s">
        <v>376</v>
      </c>
      <c r="BC115" s="411" t="s">
        <v>409</v>
      </c>
      <c r="BD115" s="591" t="str">
        <f t="shared" si="223"/>
        <v>-</v>
      </c>
      <c r="BE115" s="592" t="str">
        <f t="shared" si="224"/>
        <v>-</v>
      </c>
      <c r="BF115" s="593" t="str">
        <f t="shared" si="225"/>
        <v>-</v>
      </c>
      <c r="BG115" s="594" t="str">
        <f t="shared" si="226"/>
        <v>-</v>
      </c>
      <c r="BH115" s="221"/>
      <c r="BI115" s="574" t="str">
        <f t="shared" si="227"/>
        <v>OK</v>
      </c>
      <c r="BK115" s="263">
        <v>1</v>
      </c>
      <c r="BL115" s="208">
        <v>1</v>
      </c>
      <c r="BM115" s="316"/>
      <c r="BN115" s="410" t="s">
        <v>374</v>
      </c>
      <c r="BO115" s="411" t="s">
        <v>407</v>
      </c>
      <c r="BP115" s="209"/>
      <c r="BQ115" s="316"/>
      <c r="BR115" s="410" t="s">
        <v>375</v>
      </c>
      <c r="BS115" s="411" t="s">
        <v>408</v>
      </c>
      <c r="BT115" s="209"/>
      <c r="BU115" s="316"/>
      <c r="BV115" s="410" t="s">
        <v>376</v>
      </c>
      <c r="BW115" s="411" t="s">
        <v>409</v>
      </c>
      <c r="BX115" s="591">
        <f t="shared" si="228"/>
        <v>1</v>
      </c>
      <c r="BY115" s="592" t="str">
        <f t="shared" si="229"/>
        <v>-</v>
      </c>
      <c r="BZ115" s="593">
        <f t="shared" si="230"/>
        <v>1</v>
      </c>
      <c r="CA115" s="594">
        <f t="shared" si="231"/>
        <v>2.5510204081632651E-3</v>
      </c>
      <c r="CB115" s="221"/>
      <c r="CC115" s="574" t="str">
        <f t="shared" si="232"/>
        <v>OK</v>
      </c>
      <c r="CE115" s="443"/>
      <c r="CF115" s="429"/>
      <c r="CH115" s="430"/>
      <c r="CI115" s="431"/>
      <c r="CJ115" s="429"/>
      <c r="CL115" s="430"/>
      <c r="CM115" s="431"/>
      <c r="CN115" s="429"/>
      <c r="CP115" s="430"/>
      <c r="CQ115" s="431"/>
      <c r="CR115" s="600"/>
      <c r="CS115" s="601"/>
      <c r="CT115" s="602"/>
      <c r="CU115" s="610"/>
      <c r="CV115" s="221"/>
      <c r="CW115" s="574" t="str">
        <f t="shared" si="177"/>
        <v>OK</v>
      </c>
      <c r="CY115" s="263">
        <v>1</v>
      </c>
      <c r="CZ115" s="208">
        <v>1</v>
      </c>
      <c r="DA115" s="209"/>
      <c r="DB115" s="410" t="s">
        <v>374</v>
      </c>
      <c r="DC115" s="411" t="s">
        <v>407</v>
      </c>
      <c r="DD115" s="209"/>
      <c r="DE115" s="209"/>
      <c r="DF115" s="410" t="s">
        <v>375</v>
      </c>
      <c r="DG115" s="411" t="s">
        <v>408</v>
      </c>
      <c r="DH115" s="209"/>
      <c r="DI115" s="417"/>
      <c r="DJ115" s="410" t="s">
        <v>376</v>
      </c>
      <c r="DK115" s="411" t="s">
        <v>409</v>
      </c>
      <c r="DL115" s="705">
        <f t="shared" si="213"/>
        <v>1</v>
      </c>
      <c r="DM115" s="706" t="str">
        <f t="shared" si="214"/>
        <v>-</v>
      </c>
      <c r="DN115" s="707">
        <f t="shared" si="212"/>
        <v>1</v>
      </c>
      <c r="DO115" s="594">
        <f t="shared" si="215"/>
        <v>2.34192037470726E-3</v>
      </c>
      <c r="DP115" s="221"/>
      <c r="DQ115" s="574" t="str">
        <f t="shared" si="178"/>
        <v>OK</v>
      </c>
      <c r="DS115" s="465"/>
      <c r="DT115" s="429"/>
      <c r="DU115" s="431"/>
      <c r="DW115" s="431"/>
      <c r="DY115" s="431"/>
      <c r="EA115" s="430"/>
      <c r="EB115" s="600"/>
      <c r="EC115" s="602"/>
      <c r="ED115" s="610"/>
      <c r="EE115" s="221"/>
      <c r="EF115" s="574" t="str">
        <f t="shared" si="233"/>
        <v>-</v>
      </c>
      <c r="EH115" s="82"/>
      <c r="EI115" s="34" t="s">
        <v>31</v>
      </c>
      <c r="EJ115" s="11"/>
      <c r="EK115" s="61" t="s">
        <v>183</v>
      </c>
      <c r="EN115" s="97" t="str">
        <f t="shared" si="180"/>
        <v>-</v>
      </c>
      <c r="EO115" s="91" t="str">
        <f t="shared" si="181"/>
        <v>-</v>
      </c>
      <c r="EP115" s="92"/>
      <c r="EQ115" s="85"/>
      <c r="ER115" s="89" t="str">
        <f t="shared" si="234"/>
        <v>-</v>
      </c>
      <c r="ES115" s="84"/>
      <c r="ET115" s="85"/>
      <c r="EU115" s="89" t="str">
        <f t="shared" si="235"/>
        <v>-</v>
      </c>
      <c r="EV115" s="90" t="str">
        <f t="shared" si="236"/>
        <v>-</v>
      </c>
      <c r="EY115" s="97" t="e">
        <f>#REF!</f>
        <v>#REF!</v>
      </c>
      <c r="EZ115" s="91" t="e">
        <f>#REF!</f>
        <v>#REF!</v>
      </c>
      <c r="FA115" s="92"/>
      <c r="FB115" s="85"/>
      <c r="FC115" s="89" t="e">
        <f t="shared" si="237"/>
        <v>#REF!</v>
      </c>
      <c r="FD115" s="84"/>
      <c r="FE115" s="85"/>
      <c r="FF115" s="89" t="e">
        <f t="shared" si="238"/>
        <v>#REF!</v>
      </c>
      <c r="FG115" s="90" t="e">
        <f t="shared" si="239"/>
        <v>#REF!</v>
      </c>
      <c r="FJ115" s="97" t="e">
        <f>#REF!</f>
        <v>#REF!</v>
      </c>
      <c r="FK115" s="91" t="e">
        <f>#REF!</f>
        <v>#REF!</v>
      </c>
      <c r="FL115" s="92"/>
      <c r="FM115" s="85"/>
      <c r="FN115" s="89" t="e">
        <f t="shared" si="240"/>
        <v>#REF!</v>
      </c>
      <c r="FO115" s="84"/>
      <c r="FP115" s="85"/>
      <c r="FQ115" s="89" t="e">
        <f t="shared" si="241"/>
        <v>#REF!</v>
      </c>
      <c r="FR115" s="90" t="e">
        <f t="shared" si="242"/>
        <v>#REF!</v>
      </c>
      <c r="FU115" s="97" t="e">
        <f>#REF!</f>
        <v>#REF!</v>
      </c>
      <c r="FV115" s="92"/>
      <c r="FW115" s="85"/>
      <c r="FX115" s="89" t="e">
        <f t="shared" si="243"/>
        <v>#REF!</v>
      </c>
      <c r="GA115" s="97" t="e">
        <f>#REF!</f>
        <v>#REF!</v>
      </c>
      <c r="GB115" s="91" t="e">
        <f>#REF!</f>
        <v>#REF!</v>
      </c>
      <c r="GC115" s="92"/>
      <c r="GD115" s="85"/>
      <c r="GE115" s="89" t="e">
        <f t="shared" si="244"/>
        <v>#REF!</v>
      </c>
      <c r="GF115" s="84"/>
      <c r="GG115" s="85"/>
      <c r="GH115" s="89" t="e">
        <f t="shared" si="245"/>
        <v>#REF!</v>
      </c>
      <c r="GI115" s="90" t="e">
        <f t="shared" si="246"/>
        <v>#REF!</v>
      </c>
      <c r="GK115" s="20" t="str">
        <f t="shared" si="195"/>
        <v/>
      </c>
      <c r="GL115" s="21"/>
      <c r="GN115" s="826" t="str">
        <f t="shared" ca="1" si="196"/>
        <v/>
      </c>
      <c r="GO115" s="827"/>
    </row>
    <row r="116" spans="1:197" ht="12" customHeight="1" outlineLevel="3" x14ac:dyDescent="0.2">
      <c r="A116" s="187">
        <f t="shared" ca="1" si="161"/>
        <v>107</v>
      </c>
      <c r="B116" s="747" t="str">
        <f t="shared" ca="1" si="162"/>
        <v/>
      </c>
      <c r="C116" s="748"/>
      <c r="D116" s="749"/>
      <c r="E116" s="110"/>
      <c r="F116" s="108"/>
      <c r="G116" s="105" t="s">
        <v>881</v>
      </c>
      <c r="H116" s="128" t="s">
        <v>3</v>
      </c>
      <c r="I116" s="105"/>
      <c r="J116" s="121" t="s">
        <v>26</v>
      </c>
      <c r="K116" s="124" t="s">
        <v>52</v>
      </c>
      <c r="L116" s="367" t="s">
        <v>50</v>
      </c>
      <c r="M116" s="589">
        <f t="shared" si="163"/>
        <v>1</v>
      </c>
      <c r="N116" s="773" t="str">
        <f t="shared" si="164"/>
        <v>-</v>
      </c>
      <c r="O116" s="774" t="str">
        <f t="shared" si="165"/>
        <v>-</v>
      </c>
      <c r="P116" s="774">
        <f t="shared" si="166"/>
        <v>1</v>
      </c>
      <c r="Q116" s="774" t="str">
        <f t="shared" si="167"/>
        <v>-</v>
      </c>
      <c r="R116" s="774">
        <f t="shared" si="168"/>
        <v>1</v>
      </c>
      <c r="S116" s="280" t="str">
        <f t="shared" si="169"/>
        <v>-</v>
      </c>
      <c r="T116" s="291" t="str">
        <f t="shared" si="170"/>
        <v>OK</v>
      </c>
      <c r="U116" s="402"/>
      <c r="W116" s="643"/>
      <c r="X116" s="208"/>
      <c r="Y116" s="316"/>
      <c r="Z116" s="410" t="s">
        <v>374</v>
      </c>
      <c r="AA116" s="411" t="s">
        <v>407</v>
      </c>
      <c r="AB116" s="209"/>
      <c r="AC116" s="316"/>
      <c r="AD116" s="410" t="s">
        <v>375</v>
      </c>
      <c r="AE116" s="411" t="s">
        <v>408</v>
      </c>
      <c r="AF116" s="209"/>
      <c r="AG116" s="316"/>
      <c r="AH116" s="410" t="s">
        <v>376</v>
      </c>
      <c r="AI116" s="411" t="s">
        <v>409</v>
      </c>
      <c r="AJ116" s="591" t="str">
        <f t="shared" si="218"/>
        <v>-</v>
      </c>
      <c r="AK116" s="592" t="str">
        <f t="shared" si="219"/>
        <v>-</v>
      </c>
      <c r="AL116" s="593" t="str">
        <f t="shared" si="220"/>
        <v>-</v>
      </c>
      <c r="AM116" s="594" t="str">
        <f t="shared" si="247"/>
        <v>-</v>
      </c>
      <c r="AN116" s="221"/>
      <c r="AO116" s="574" t="str">
        <f t="shared" si="222"/>
        <v>OK</v>
      </c>
      <c r="AQ116" s="643"/>
      <c r="AR116" s="208"/>
      <c r="AS116" s="316"/>
      <c r="AT116" s="410" t="s">
        <v>374</v>
      </c>
      <c r="AU116" s="411" t="s">
        <v>407</v>
      </c>
      <c r="AV116" s="209"/>
      <c r="AW116" s="316"/>
      <c r="AX116" s="410" t="s">
        <v>375</v>
      </c>
      <c r="AY116" s="411" t="s">
        <v>408</v>
      </c>
      <c r="AZ116" s="209"/>
      <c r="BA116" s="316"/>
      <c r="BB116" s="410" t="s">
        <v>376</v>
      </c>
      <c r="BC116" s="411" t="s">
        <v>409</v>
      </c>
      <c r="BD116" s="591" t="str">
        <f t="shared" si="223"/>
        <v>-</v>
      </c>
      <c r="BE116" s="592" t="str">
        <f t="shared" si="224"/>
        <v>-</v>
      </c>
      <c r="BF116" s="593" t="str">
        <f t="shared" si="225"/>
        <v>-</v>
      </c>
      <c r="BG116" s="594" t="str">
        <f t="shared" si="226"/>
        <v>-</v>
      </c>
      <c r="BH116" s="221"/>
      <c r="BI116" s="574" t="str">
        <f t="shared" si="227"/>
        <v>OK</v>
      </c>
      <c r="BK116" s="263">
        <v>1</v>
      </c>
      <c r="BL116" s="208">
        <v>1</v>
      </c>
      <c r="BM116" s="316"/>
      <c r="BN116" s="410" t="s">
        <v>374</v>
      </c>
      <c r="BO116" s="411" t="s">
        <v>407</v>
      </c>
      <c r="BP116" s="209"/>
      <c r="BQ116" s="316"/>
      <c r="BR116" s="410" t="s">
        <v>375</v>
      </c>
      <c r="BS116" s="411" t="s">
        <v>408</v>
      </c>
      <c r="BT116" s="209"/>
      <c r="BU116" s="316"/>
      <c r="BV116" s="410" t="s">
        <v>376</v>
      </c>
      <c r="BW116" s="411" t="s">
        <v>409</v>
      </c>
      <c r="BX116" s="591">
        <f t="shared" si="228"/>
        <v>1</v>
      </c>
      <c r="BY116" s="592" t="str">
        <f t="shared" si="229"/>
        <v>-</v>
      </c>
      <c r="BZ116" s="593">
        <f t="shared" si="230"/>
        <v>1</v>
      </c>
      <c r="CA116" s="594">
        <f t="shared" si="231"/>
        <v>2.5510204081632651E-3</v>
      </c>
      <c r="CB116" s="221"/>
      <c r="CC116" s="574" t="str">
        <f t="shared" si="232"/>
        <v>OK</v>
      </c>
      <c r="CE116" s="443"/>
      <c r="CF116" s="429"/>
      <c r="CH116" s="430"/>
      <c r="CI116" s="431"/>
      <c r="CJ116" s="429"/>
      <c r="CL116" s="430"/>
      <c r="CM116" s="431"/>
      <c r="CN116" s="429"/>
      <c r="CP116" s="430"/>
      <c r="CQ116" s="431"/>
      <c r="CR116" s="600"/>
      <c r="CS116" s="601"/>
      <c r="CT116" s="602"/>
      <c r="CU116" s="610"/>
      <c r="CV116" s="221"/>
      <c r="CW116" s="574" t="str">
        <f t="shared" si="177"/>
        <v>OK</v>
      </c>
      <c r="CY116" s="263">
        <v>1</v>
      </c>
      <c r="CZ116" s="208">
        <v>1</v>
      </c>
      <c r="DA116" s="209"/>
      <c r="DB116" s="410" t="s">
        <v>374</v>
      </c>
      <c r="DC116" s="411" t="s">
        <v>407</v>
      </c>
      <c r="DD116" s="209"/>
      <c r="DE116" s="209"/>
      <c r="DF116" s="410" t="s">
        <v>375</v>
      </c>
      <c r="DG116" s="411" t="s">
        <v>408</v>
      </c>
      <c r="DH116" s="209"/>
      <c r="DI116" s="417"/>
      <c r="DJ116" s="410" t="s">
        <v>376</v>
      </c>
      <c r="DK116" s="411" t="s">
        <v>409</v>
      </c>
      <c r="DL116" s="705">
        <f t="shared" si="213"/>
        <v>1</v>
      </c>
      <c r="DM116" s="706" t="str">
        <f t="shared" si="214"/>
        <v>-</v>
      </c>
      <c r="DN116" s="707">
        <f t="shared" si="212"/>
        <v>1</v>
      </c>
      <c r="DO116" s="594">
        <f t="shared" si="215"/>
        <v>2.34192037470726E-3</v>
      </c>
      <c r="DP116" s="221"/>
      <c r="DQ116" s="574" t="str">
        <f t="shared" si="178"/>
        <v>OK</v>
      </c>
      <c r="DS116" s="465"/>
      <c r="DT116" s="429"/>
      <c r="DU116" s="431"/>
      <c r="DW116" s="431"/>
      <c r="DY116" s="431"/>
      <c r="EA116" s="430"/>
      <c r="EB116" s="600"/>
      <c r="EC116" s="602"/>
      <c r="ED116" s="610"/>
      <c r="EE116" s="221"/>
      <c r="EF116" s="574" t="str">
        <f t="shared" si="233"/>
        <v>-</v>
      </c>
      <c r="EH116" s="82"/>
      <c r="EI116" s="34" t="s">
        <v>31</v>
      </c>
      <c r="EJ116" s="11"/>
      <c r="EK116" s="61" t="s">
        <v>183</v>
      </c>
      <c r="EN116" s="97" t="str">
        <f t="shared" si="180"/>
        <v>-</v>
      </c>
      <c r="EO116" s="91" t="str">
        <f t="shared" si="181"/>
        <v>-</v>
      </c>
      <c r="EP116" s="92"/>
      <c r="EQ116" s="85"/>
      <c r="ER116" s="89" t="str">
        <f t="shared" si="234"/>
        <v>-</v>
      </c>
      <c r="ES116" s="84"/>
      <c r="ET116" s="85"/>
      <c r="EU116" s="89" t="str">
        <f t="shared" si="235"/>
        <v>-</v>
      </c>
      <c r="EV116" s="90" t="str">
        <f t="shared" si="236"/>
        <v>-</v>
      </c>
      <c r="EY116" s="97" t="e">
        <f>#REF!</f>
        <v>#REF!</v>
      </c>
      <c r="EZ116" s="91" t="e">
        <f>#REF!</f>
        <v>#REF!</v>
      </c>
      <c r="FA116" s="92"/>
      <c r="FB116" s="85"/>
      <c r="FC116" s="89" t="e">
        <f t="shared" si="237"/>
        <v>#REF!</v>
      </c>
      <c r="FD116" s="84"/>
      <c r="FE116" s="85"/>
      <c r="FF116" s="89" t="e">
        <f t="shared" si="238"/>
        <v>#REF!</v>
      </c>
      <c r="FG116" s="90" t="e">
        <f t="shared" si="239"/>
        <v>#REF!</v>
      </c>
      <c r="FJ116" s="97" t="e">
        <f>#REF!</f>
        <v>#REF!</v>
      </c>
      <c r="FK116" s="91" t="e">
        <f>#REF!</f>
        <v>#REF!</v>
      </c>
      <c r="FL116" s="92"/>
      <c r="FM116" s="85"/>
      <c r="FN116" s="89" t="e">
        <f t="shared" si="240"/>
        <v>#REF!</v>
      </c>
      <c r="FO116" s="84"/>
      <c r="FP116" s="85"/>
      <c r="FQ116" s="89" t="e">
        <f t="shared" si="241"/>
        <v>#REF!</v>
      </c>
      <c r="FR116" s="90" t="e">
        <f t="shared" si="242"/>
        <v>#REF!</v>
      </c>
      <c r="FU116" s="97" t="e">
        <f>#REF!</f>
        <v>#REF!</v>
      </c>
      <c r="FV116" s="92"/>
      <c r="FW116" s="85"/>
      <c r="FX116" s="89" t="e">
        <f t="shared" si="243"/>
        <v>#REF!</v>
      </c>
      <c r="GA116" s="97" t="e">
        <f>#REF!</f>
        <v>#REF!</v>
      </c>
      <c r="GB116" s="91" t="e">
        <f>#REF!</f>
        <v>#REF!</v>
      </c>
      <c r="GC116" s="92"/>
      <c r="GD116" s="85"/>
      <c r="GE116" s="89" t="e">
        <f t="shared" si="244"/>
        <v>#REF!</v>
      </c>
      <c r="GF116" s="84"/>
      <c r="GG116" s="85"/>
      <c r="GH116" s="89" t="e">
        <f t="shared" si="245"/>
        <v>#REF!</v>
      </c>
      <c r="GI116" s="90" t="e">
        <f t="shared" si="246"/>
        <v>#REF!</v>
      </c>
      <c r="GK116" s="20" t="str">
        <f t="shared" si="195"/>
        <v/>
      </c>
      <c r="GL116" s="21"/>
      <c r="GN116" s="826" t="str">
        <f t="shared" ca="1" si="196"/>
        <v/>
      </c>
      <c r="GO116" s="827"/>
    </row>
    <row r="117" spans="1:197" ht="12" customHeight="1" outlineLevel="3" x14ac:dyDescent="0.2">
      <c r="A117" s="187">
        <f t="shared" ca="1" si="161"/>
        <v>108</v>
      </c>
      <c r="B117" s="747" t="str">
        <f t="shared" ca="1" si="162"/>
        <v/>
      </c>
      <c r="C117" s="748"/>
      <c r="D117" s="749"/>
      <c r="E117" s="110"/>
      <c r="F117" s="108"/>
      <c r="G117" s="105" t="s">
        <v>882</v>
      </c>
      <c r="H117" s="128" t="s">
        <v>3</v>
      </c>
      <c r="I117" s="105"/>
      <c r="J117" s="121" t="s">
        <v>26</v>
      </c>
      <c r="K117" s="124" t="s">
        <v>52</v>
      </c>
      <c r="L117" s="367" t="s">
        <v>50</v>
      </c>
      <c r="M117" s="589">
        <f t="shared" si="163"/>
        <v>1</v>
      </c>
      <c r="N117" s="773" t="str">
        <f t="shared" si="164"/>
        <v>-</v>
      </c>
      <c r="O117" s="774" t="str">
        <f t="shared" si="165"/>
        <v>-</v>
      </c>
      <c r="P117" s="774">
        <f t="shared" si="166"/>
        <v>1</v>
      </c>
      <c r="Q117" s="774" t="str">
        <f t="shared" si="167"/>
        <v>-</v>
      </c>
      <c r="R117" s="774">
        <f t="shared" si="168"/>
        <v>1</v>
      </c>
      <c r="S117" s="280" t="str">
        <f t="shared" si="169"/>
        <v>-</v>
      </c>
      <c r="T117" s="291" t="str">
        <f t="shared" si="170"/>
        <v>OK</v>
      </c>
      <c r="U117" s="402"/>
      <c r="W117" s="643"/>
      <c r="X117" s="208"/>
      <c r="Y117" s="316"/>
      <c r="Z117" s="410" t="s">
        <v>374</v>
      </c>
      <c r="AA117" s="411" t="s">
        <v>407</v>
      </c>
      <c r="AB117" s="209"/>
      <c r="AC117" s="316"/>
      <c r="AD117" s="410" t="s">
        <v>375</v>
      </c>
      <c r="AE117" s="411" t="s">
        <v>408</v>
      </c>
      <c r="AF117" s="209"/>
      <c r="AG117" s="316"/>
      <c r="AH117" s="410" t="s">
        <v>376</v>
      </c>
      <c r="AI117" s="411" t="s">
        <v>409</v>
      </c>
      <c r="AJ117" s="591" t="str">
        <f t="shared" si="218"/>
        <v>-</v>
      </c>
      <c r="AK117" s="592" t="str">
        <f t="shared" si="219"/>
        <v>-</v>
      </c>
      <c r="AL117" s="593" t="str">
        <f t="shared" si="220"/>
        <v>-</v>
      </c>
      <c r="AM117" s="594" t="str">
        <f t="shared" si="247"/>
        <v>-</v>
      </c>
      <c r="AN117" s="221"/>
      <c r="AO117" s="574" t="str">
        <f t="shared" si="222"/>
        <v>OK</v>
      </c>
      <c r="AQ117" s="643"/>
      <c r="AR117" s="208"/>
      <c r="AS117" s="316"/>
      <c r="AT117" s="410" t="s">
        <v>374</v>
      </c>
      <c r="AU117" s="411" t="s">
        <v>407</v>
      </c>
      <c r="AV117" s="209"/>
      <c r="AW117" s="316"/>
      <c r="AX117" s="410" t="s">
        <v>375</v>
      </c>
      <c r="AY117" s="411" t="s">
        <v>408</v>
      </c>
      <c r="AZ117" s="209"/>
      <c r="BA117" s="316"/>
      <c r="BB117" s="410" t="s">
        <v>376</v>
      </c>
      <c r="BC117" s="411" t="s">
        <v>409</v>
      </c>
      <c r="BD117" s="591" t="str">
        <f t="shared" si="223"/>
        <v>-</v>
      </c>
      <c r="BE117" s="592" t="str">
        <f t="shared" si="224"/>
        <v>-</v>
      </c>
      <c r="BF117" s="593" t="str">
        <f t="shared" si="225"/>
        <v>-</v>
      </c>
      <c r="BG117" s="594" t="str">
        <f t="shared" si="226"/>
        <v>-</v>
      </c>
      <c r="BH117" s="221"/>
      <c r="BI117" s="574" t="str">
        <f t="shared" si="227"/>
        <v>OK</v>
      </c>
      <c r="BK117" s="263">
        <v>1</v>
      </c>
      <c r="BL117" s="208">
        <v>2</v>
      </c>
      <c r="BM117" s="316"/>
      <c r="BN117" s="410" t="s">
        <v>374</v>
      </c>
      <c r="BO117" s="411" t="s">
        <v>407</v>
      </c>
      <c r="BP117" s="209"/>
      <c r="BQ117" s="316"/>
      <c r="BR117" s="410" t="s">
        <v>375</v>
      </c>
      <c r="BS117" s="411" t="s">
        <v>408</v>
      </c>
      <c r="BT117" s="209"/>
      <c r="BU117" s="316"/>
      <c r="BV117" s="410" t="s">
        <v>376</v>
      </c>
      <c r="BW117" s="411" t="s">
        <v>409</v>
      </c>
      <c r="BX117" s="591">
        <f t="shared" si="228"/>
        <v>2</v>
      </c>
      <c r="BY117" s="592" t="str">
        <f t="shared" si="229"/>
        <v>-</v>
      </c>
      <c r="BZ117" s="593">
        <f t="shared" si="230"/>
        <v>2</v>
      </c>
      <c r="CA117" s="594">
        <f t="shared" si="231"/>
        <v>5.1020408163265302E-3</v>
      </c>
      <c r="CB117" s="221"/>
      <c r="CC117" s="574" t="str">
        <f t="shared" si="232"/>
        <v>OK</v>
      </c>
      <c r="CE117" s="443"/>
      <c r="CF117" s="429"/>
      <c r="CH117" s="430"/>
      <c r="CI117" s="431"/>
      <c r="CJ117" s="429"/>
      <c r="CL117" s="430"/>
      <c r="CM117" s="431"/>
      <c r="CN117" s="429"/>
      <c r="CP117" s="430"/>
      <c r="CQ117" s="431"/>
      <c r="CR117" s="600"/>
      <c r="CS117" s="601"/>
      <c r="CT117" s="602"/>
      <c r="CU117" s="610"/>
      <c r="CV117" s="221"/>
      <c r="CW117" s="574" t="str">
        <f t="shared" si="177"/>
        <v>OK</v>
      </c>
      <c r="CY117" s="263">
        <v>1</v>
      </c>
      <c r="CZ117" s="208">
        <v>1</v>
      </c>
      <c r="DA117" s="209"/>
      <c r="DB117" s="410" t="s">
        <v>374</v>
      </c>
      <c r="DC117" s="411" t="s">
        <v>407</v>
      </c>
      <c r="DD117" s="209"/>
      <c r="DE117" s="209"/>
      <c r="DF117" s="410" t="s">
        <v>375</v>
      </c>
      <c r="DG117" s="411" t="s">
        <v>408</v>
      </c>
      <c r="DH117" s="209"/>
      <c r="DI117" s="417"/>
      <c r="DJ117" s="410" t="s">
        <v>376</v>
      </c>
      <c r="DK117" s="411" t="s">
        <v>409</v>
      </c>
      <c r="DL117" s="705">
        <f t="shared" si="213"/>
        <v>1</v>
      </c>
      <c r="DM117" s="706" t="str">
        <f t="shared" si="214"/>
        <v>-</v>
      </c>
      <c r="DN117" s="707">
        <f t="shared" si="212"/>
        <v>1</v>
      </c>
      <c r="DO117" s="594">
        <f t="shared" si="215"/>
        <v>2.34192037470726E-3</v>
      </c>
      <c r="DP117" s="221"/>
      <c r="DQ117" s="574" t="str">
        <f t="shared" si="178"/>
        <v>OK</v>
      </c>
      <c r="DS117" s="465"/>
      <c r="DT117" s="429"/>
      <c r="DU117" s="431"/>
      <c r="DW117" s="431"/>
      <c r="DY117" s="431"/>
      <c r="EA117" s="430"/>
      <c r="EB117" s="600"/>
      <c r="EC117" s="602"/>
      <c r="ED117" s="610"/>
      <c r="EE117" s="221"/>
      <c r="EF117" s="574" t="str">
        <f t="shared" si="233"/>
        <v>-</v>
      </c>
      <c r="EH117" s="82"/>
      <c r="EI117" s="34" t="s">
        <v>31</v>
      </c>
      <c r="EJ117" s="11"/>
      <c r="EK117" s="61" t="s">
        <v>183</v>
      </c>
      <c r="EN117" s="97" t="str">
        <f t="shared" si="180"/>
        <v>-</v>
      </c>
      <c r="EO117" s="91" t="str">
        <f t="shared" si="181"/>
        <v>-</v>
      </c>
      <c r="EP117" s="92"/>
      <c r="EQ117" s="85"/>
      <c r="ER117" s="89" t="str">
        <f t="shared" si="234"/>
        <v>-</v>
      </c>
      <c r="ES117" s="84"/>
      <c r="ET117" s="85"/>
      <c r="EU117" s="89" t="str">
        <f t="shared" si="235"/>
        <v>-</v>
      </c>
      <c r="EV117" s="90" t="str">
        <f t="shared" si="236"/>
        <v>-</v>
      </c>
      <c r="EY117" s="97" t="e">
        <f>#REF!</f>
        <v>#REF!</v>
      </c>
      <c r="EZ117" s="91" t="e">
        <f>#REF!</f>
        <v>#REF!</v>
      </c>
      <c r="FA117" s="92"/>
      <c r="FB117" s="85"/>
      <c r="FC117" s="89" t="e">
        <f t="shared" si="237"/>
        <v>#REF!</v>
      </c>
      <c r="FD117" s="84"/>
      <c r="FE117" s="85"/>
      <c r="FF117" s="89" t="e">
        <f t="shared" si="238"/>
        <v>#REF!</v>
      </c>
      <c r="FG117" s="90" t="e">
        <f t="shared" si="239"/>
        <v>#REF!</v>
      </c>
      <c r="FJ117" s="97" t="e">
        <f>#REF!</f>
        <v>#REF!</v>
      </c>
      <c r="FK117" s="91" t="e">
        <f>#REF!</f>
        <v>#REF!</v>
      </c>
      <c r="FL117" s="92"/>
      <c r="FM117" s="85"/>
      <c r="FN117" s="89" t="e">
        <f t="shared" si="240"/>
        <v>#REF!</v>
      </c>
      <c r="FO117" s="84"/>
      <c r="FP117" s="85"/>
      <c r="FQ117" s="89" t="e">
        <f t="shared" si="241"/>
        <v>#REF!</v>
      </c>
      <c r="FR117" s="90" t="e">
        <f t="shared" si="242"/>
        <v>#REF!</v>
      </c>
      <c r="FU117" s="97" t="e">
        <f>#REF!</f>
        <v>#REF!</v>
      </c>
      <c r="FV117" s="92"/>
      <c r="FW117" s="85"/>
      <c r="FX117" s="89" t="e">
        <f t="shared" si="243"/>
        <v>#REF!</v>
      </c>
      <c r="GA117" s="97" t="e">
        <f>#REF!</f>
        <v>#REF!</v>
      </c>
      <c r="GB117" s="91" t="e">
        <f>#REF!</f>
        <v>#REF!</v>
      </c>
      <c r="GC117" s="92"/>
      <c r="GD117" s="85"/>
      <c r="GE117" s="89" t="e">
        <f t="shared" si="244"/>
        <v>#REF!</v>
      </c>
      <c r="GF117" s="84"/>
      <c r="GG117" s="85"/>
      <c r="GH117" s="89" t="e">
        <f t="shared" si="245"/>
        <v>#REF!</v>
      </c>
      <c r="GI117" s="90" t="e">
        <f t="shared" si="246"/>
        <v>#REF!</v>
      </c>
      <c r="GK117" s="20" t="str">
        <f t="shared" si="195"/>
        <v/>
      </c>
      <c r="GL117" s="21"/>
      <c r="GN117" s="826" t="str">
        <f t="shared" ca="1" si="196"/>
        <v/>
      </c>
      <c r="GO117" s="827"/>
    </row>
    <row r="118" spans="1:197" ht="12" customHeight="1" outlineLevel="3" x14ac:dyDescent="0.2">
      <c r="A118" s="187">
        <f t="shared" ca="1" si="161"/>
        <v>109</v>
      </c>
      <c r="B118" s="747" t="str">
        <f t="shared" ca="1" si="162"/>
        <v/>
      </c>
      <c r="C118" s="748"/>
      <c r="D118" s="749"/>
      <c r="E118" s="110"/>
      <c r="F118" s="108"/>
      <c r="G118" s="105" t="s">
        <v>883</v>
      </c>
      <c r="H118" s="128" t="s">
        <v>3</v>
      </c>
      <c r="I118" s="105"/>
      <c r="J118" s="121" t="s">
        <v>26</v>
      </c>
      <c r="K118" s="124" t="s">
        <v>52</v>
      </c>
      <c r="L118" s="367" t="s">
        <v>50</v>
      </c>
      <c r="M118" s="589">
        <f t="shared" si="163"/>
        <v>1</v>
      </c>
      <c r="N118" s="773" t="str">
        <f t="shared" si="164"/>
        <v>-</v>
      </c>
      <c r="O118" s="774" t="str">
        <f t="shared" si="165"/>
        <v>-</v>
      </c>
      <c r="P118" s="774">
        <f t="shared" si="166"/>
        <v>1</v>
      </c>
      <c r="Q118" s="774" t="str">
        <f t="shared" si="167"/>
        <v>-</v>
      </c>
      <c r="R118" s="774">
        <f t="shared" si="168"/>
        <v>1</v>
      </c>
      <c r="S118" s="280" t="str">
        <f t="shared" si="169"/>
        <v>-</v>
      </c>
      <c r="T118" s="291" t="str">
        <f t="shared" si="170"/>
        <v>OK</v>
      </c>
      <c r="U118" s="402"/>
      <c r="W118" s="643"/>
      <c r="X118" s="208"/>
      <c r="Y118" s="316"/>
      <c r="Z118" s="410" t="s">
        <v>374</v>
      </c>
      <c r="AA118" s="411" t="s">
        <v>407</v>
      </c>
      <c r="AB118" s="209"/>
      <c r="AC118" s="316"/>
      <c r="AD118" s="410" t="s">
        <v>375</v>
      </c>
      <c r="AE118" s="411" t="s">
        <v>408</v>
      </c>
      <c r="AF118" s="209"/>
      <c r="AG118" s="316"/>
      <c r="AH118" s="410" t="s">
        <v>376</v>
      </c>
      <c r="AI118" s="411" t="s">
        <v>409</v>
      </c>
      <c r="AJ118" s="591" t="str">
        <f t="shared" si="218"/>
        <v>-</v>
      </c>
      <c r="AK118" s="592" t="str">
        <f t="shared" si="219"/>
        <v>-</v>
      </c>
      <c r="AL118" s="593" t="str">
        <f t="shared" si="220"/>
        <v>-</v>
      </c>
      <c r="AM118" s="594" t="str">
        <f t="shared" si="247"/>
        <v>-</v>
      </c>
      <c r="AN118" s="221"/>
      <c r="AO118" s="574" t="str">
        <f t="shared" si="222"/>
        <v>OK</v>
      </c>
      <c r="AQ118" s="643"/>
      <c r="AR118" s="208"/>
      <c r="AS118" s="316"/>
      <c r="AT118" s="410" t="s">
        <v>374</v>
      </c>
      <c r="AU118" s="411" t="s">
        <v>407</v>
      </c>
      <c r="AV118" s="209"/>
      <c r="AW118" s="316"/>
      <c r="AX118" s="410" t="s">
        <v>375</v>
      </c>
      <c r="AY118" s="411" t="s">
        <v>408</v>
      </c>
      <c r="AZ118" s="209"/>
      <c r="BA118" s="316"/>
      <c r="BB118" s="410" t="s">
        <v>376</v>
      </c>
      <c r="BC118" s="411" t="s">
        <v>409</v>
      </c>
      <c r="BD118" s="591" t="str">
        <f t="shared" si="223"/>
        <v>-</v>
      </c>
      <c r="BE118" s="592" t="str">
        <f t="shared" si="224"/>
        <v>-</v>
      </c>
      <c r="BF118" s="593" t="str">
        <f t="shared" si="225"/>
        <v>-</v>
      </c>
      <c r="BG118" s="594" t="str">
        <f t="shared" si="226"/>
        <v>-</v>
      </c>
      <c r="BH118" s="221"/>
      <c r="BI118" s="574" t="str">
        <f t="shared" si="227"/>
        <v>OK</v>
      </c>
      <c r="BK118" s="263">
        <v>1</v>
      </c>
      <c r="BL118" s="208">
        <v>1</v>
      </c>
      <c r="BM118" s="316"/>
      <c r="BN118" s="410" t="s">
        <v>374</v>
      </c>
      <c r="BO118" s="411" t="s">
        <v>407</v>
      </c>
      <c r="BP118" s="209"/>
      <c r="BQ118" s="316"/>
      <c r="BR118" s="410" t="s">
        <v>375</v>
      </c>
      <c r="BS118" s="411" t="s">
        <v>408</v>
      </c>
      <c r="BT118" s="209"/>
      <c r="BU118" s="316"/>
      <c r="BV118" s="410" t="s">
        <v>376</v>
      </c>
      <c r="BW118" s="411" t="s">
        <v>409</v>
      </c>
      <c r="BX118" s="591">
        <f t="shared" si="228"/>
        <v>1</v>
      </c>
      <c r="BY118" s="592" t="str">
        <f t="shared" si="229"/>
        <v>-</v>
      </c>
      <c r="BZ118" s="593">
        <f t="shared" si="230"/>
        <v>1</v>
      </c>
      <c r="CA118" s="594">
        <f t="shared" si="231"/>
        <v>2.5510204081632651E-3</v>
      </c>
      <c r="CB118" s="221"/>
      <c r="CC118" s="574" t="str">
        <f t="shared" si="232"/>
        <v>OK</v>
      </c>
      <c r="CE118" s="443"/>
      <c r="CF118" s="429"/>
      <c r="CH118" s="430"/>
      <c r="CI118" s="431"/>
      <c r="CJ118" s="429"/>
      <c r="CL118" s="430"/>
      <c r="CM118" s="431"/>
      <c r="CN118" s="429"/>
      <c r="CP118" s="430"/>
      <c r="CQ118" s="431"/>
      <c r="CR118" s="600"/>
      <c r="CS118" s="601"/>
      <c r="CT118" s="602"/>
      <c r="CU118" s="610"/>
      <c r="CV118" s="221"/>
      <c r="CW118" s="574" t="str">
        <f t="shared" si="177"/>
        <v>OK</v>
      </c>
      <c r="CY118" s="263">
        <v>1</v>
      </c>
      <c r="CZ118" s="208">
        <v>1</v>
      </c>
      <c r="DA118" s="209"/>
      <c r="DB118" s="410" t="s">
        <v>374</v>
      </c>
      <c r="DC118" s="411" t="s">
        <v>407</v>
      </c>
      <c r="DD118" s="209"/>
      <c r="DE118" s="209"/>
      <c r="DF118" s="410" t="s">
        <v>375</v>
      </c>
      <c r="DG118" s="411" t="s">
        <v>408</v>
      </c>
      <c r="DH118" s="209"/>
      <c r="DI118" s="417"/>
      <c r="DJ118" s="410" t="s">
        <v>376</v>
      </c>
      <c r="DK118" s="411" t="s">
        <v>409</v>
      </c>
      <c r="DL118" s="705">
        <f t="shared" si="213"/>
        <v>1</v>
      </c>
      <c r="DM118" s="706" t="str">
        <f t="shared" si="214"/>
        <v>-</v>
      </c>
      <c r="DN118" s="707">
        <f t="shared" si="212"/>
        <v>1</v>
      </c>
      <c r="DO118" s="594">
        <f t="shared" si="215"/>
        <v>2.34192037470726E-3</v>
      </c>
      <c r="DP118" s="221"/>
      <c r="DQ118" s="574" t="str">
        <f t="shared" si="178"/>
        <v>OK</v>
      </c>
      <c r="DS118" s="465"/>
      <c r="DT118" s="429"/>
      <c r="DU118" s="431"/>
      <c r="DW118" s="431"/>
      <c r="DY118" s="431"/>
      <c r="EA118" s="430"/>
      <c r="EB118" s="600"/>
      <c r="EC118" s="602"/>
      <c r="ED118" s="610"/>
      <c r="EE118" s="221"/>
      <c r="EF118" s="574" t="str">
        <f t="shared" si="233"/>
        <v>-</v>
      </c>
      <c r="EH118" s="82"/>
      <c r="EI118" s="34" t="s">
        <v>31</v>
      </c>
      <c r="EJ118" s="11"/>
      <c r="EK118" s="61" t="s">
        <v>183</v>
      </c>
      <c r="EN118" s="97" t="str">
        <f t="shared" si="180"/>
        <v>-</v>
      </c>
      <c r="EO118" s="91" t="str">
        <f t="shared" si="181"/>
        <v>-</v>
      </c>
      <c r="EP118" s="92"/>
      <c r="EQ118" s="85"/>
      <c r="ER118" s="89" t="str">
        <f t="shared" si="234"/>
        <v>-</v>
      </c>
      <c r="ES118" s="84"/>
      <c r="ET118" s="85"/>
      <c r="EU118" s="89" t="str">
        <f t="shared" si="235"/>
        <v>-</v>
      </c>
      <c r="EV118" s="90" t="str">
        <f t="shared" si="236"/>
        <v>-</v>
      </c>
      <c r="EY118" s="97" t="e">
        <f>#REF!</f>
        <v>#REF!</v>
      </c>
      <c r="EZ118" s="91" t="e">
        <f>#REF!</f>
        <v>#REF!</v>
      </c>
      <c r="FA118" s="92"/>
      <c r="FB118" s="85"/>
      <c r="FC118" s="89" t="e">
        <f t="shared" si="237"/>
        <v>#REF!</v>
      </c>
      <c r="FD118" s="84"/>
      <c r="FE118" s="85"/>
      <c r="FF118" s="89" t="e">
        <f t="shared" si="238"/>
        <v>#REF!</v>
      </c>
      <c r="FG118" s="90" t="e">
        <f t="shared" si="239"/>
        <v>#REF!</v>
      </c>
      <c r="FJ118" s="97" t="e">
        <f>#REF!</f>
        <v>#REF!</v>
      </c>
      <c r="FK118" s="91" t="e">
        <f>#REF!</f>
        <v>#REF!</v>
      </c>
      <c r="FL118" s="92"/>
      <c r="FM118" s="85"/>
      <c r="FN118" s="89" t="e">
        <f t="shared" si="240"/>
        <v>#REF!</v>
      </c>
      <c r="FO118" s="84"/>
      <c r="FP118" s="85"/>
      <c r="FQ118" s="89" t="e">
        <f t="shared" si="241"/>
        <v>#REF!</v>
      </c>
      <c r="FR118" s="90" t="e">
        <f t="shared" si="242"/>
        <v>#REF!</v>
      </c>
      <c r="FU118" s="97" t="e">
        <f>#REF!</f>
        <v>#REF!</v>
      </c>
      <c r="FV118" s="92"/>
      <c r="FW118" s="85"/>
      <c r="FX118" s="89" t="e">
        <f t="shared" si="243"/>
        <v>#REF!</v>
      </c>
      <c r="GA118" s="97" t="e">
        <f>#REF!</f>
        <v>#REF!</v>
      </c>
      <c r="GB118" s="91" t="e">
        <f>#REF!</f>
        <v>#REF!</v>
      </c>
      <c r="GC118" s="92"/>
      <c r="GD118" s="85"/>
      <c r="GE118" s="89" t="e">
        <f t="shared" si="244"/>
        <v>#REF!</v>
      </c>
      <c r="GF118" s="84"/>
      <c r="GG118" s="85"/>
      <c r="GH118" s="89" t="e">
        <f t="shared" si="245"/>
        <v>#REF!</v>
      </c>
      <c r="GI118" s="90" t="e">
        <f t="shared" si="246"/>
        <v>#REF!</v>
      </c>
      <c r="GK118" s="20" t="str">
        <f t="shared" si="195"/>
        <v/>
      </c>
      <c r="GL118" s="21"/>
      <c r="GN118" s="826" t="str">
        <f t="shared" ca="1" si="196"/>
        <v/>
      </c>
      <c r="GO118" s="827"/>
    </row>
    <row r="119" spans="1:197" ht="12" customHeight="1" outlineLevel="3" x14ac:dyDescent="0.2">
      <c r="A119" s="187">
        <f t="shared" ca="1" si="161"/>
        <v>110</v>
      </c>
      <c r="B119" s="747" t="str">
        <f t="shared" ca="1" si="162"/>
        <v/>
      </c>
      <c r="C119" s="748"/>
      <c r="D119" s="749"/>
      <c r="E119" s="110"/>
      <c r="F119" s="108"/>
      <c r="G119" s="105" t="s">
        <v>884</v>
      </c>
      <c r="H119" s="128" t="s">
        <v>3</v>
      </c>
      <c r="I119" s="105"/>
      <c r="J119" s="121" t="s">
        <v>26</v>
      </c>
      <c r="K119" s="124" t="s">
        <v>52</v>
      </c>
      <c r="L119" s="367" t="s">
        <v>50</v>
      </c>
      <c r="M119" s="589">
        <f t="shared" si="163"/>
        <v>1</v>
      </c>
      <c r="N119" s="773" t="str">
        <f t="shared" si="164"/>
        <v>-</v>
      </c>
      <c r="O119" s="774" t="str">
        <f t="shared" si="165"/>
        <v>-</v>
      </c>
      <c r="P119" s="774">
        <f t="shared" si="166"/>
        <v>1</v>
      </c>
      <c r="Q119" s="774" t="str">
        <f t="shared" si="167"/>
        <v>-</v>
      </c>
      <c r="R119" s="774">
        <f t="shared" si="168"/>
        <v>1</v>
      </c>
      <c r="S119" s="280" t="str">
        <f t="shared" si="169"/>
        <v>-</v>
      </c>
      <c r="T119" s="291" t="str">
        <f t="shared" si="170"/>
        <v>OK</v>
      </c>
      <c r="U119" s="402"/>
      <c r="W119" s="643"/>
      <c r="X119" s="208"/>
      <c r="Y119" s="316"/>
      <c r="Z119" s="410" t="s">
        <v>374</v>
      </c>
      <c r="AA119" s="411" t="s">
        <v>407</v>
      </c>
      <c r="AB119" s="209"/>
      <c r="AC119" s="316"/>
      <c r="AD119" s="410" t="s">
        <v>375</v>
      </c>
      <c r="AE119" s="411" t="s">
        <v>408</v>
      </c>
      <c r="AF119" s="209"/>
      <c r="AG119" s="316"/>
      <c r="AH119" s="410" t="s">
        <v>376</v>
      </c>
      <c r="AI119" s="411" t="s">
        <v>409</v>
      </c>
      <c r="AJ119" s="591" t="str">
        <f t="shared" si="218"/>
        <v>-</v>
      </c>
      <c r="AK119" s="592" t="str">
        <f t="shared" si="219"/>
        <v>-</v>
      </c>
      <c r="AL119" s="593" t="str">
        <f t="shared" si="220"/>
        <v>-</v>
      </c>
      <c r="AM119" s="594" t="str">
        <f t="shared" si="247"/>
        <v>-</v>
      </c>
      <c r="AN119" s="221"/>
      <c r="AO119" s="574" t="str">
        <f t="shared" si="222"/>
        <v>OK</v>
      </c>
      <c r="AQ119" s="643"/>
      <c r="AR119" s="208"/>
      <c r="AS119" s="316"/>
      <c r="AT119" s="410" t="s">
        <v>374</v>
      </c>
      <c r="AU119" s="411" t="s">
        <v>407</v>
      </c>
      <c r="AV119" s="209"/>
      <c r="AW119" s="316"/>
      <c r="AX119" s="410" t="s">
        <v>375</v>
      </c>
      <c r="AY119" s="411" t="s">
        <v>408</v>
      </c>
      <c r="AZ119" s="209"/>
      <c r="BA119" s="316"/>
      <c r="BB119" s="410" t="s">
        <v>376</v>
      </c>
      <c r="BC119" s="411" t="s">
        <v>409</v>
      </c>
      <c r="BD119" s="591" t="str">
        <f t="shared" si="223"/>
        <v>-</v>
      </c>
      <c r="BE119" s="592" t="str">
        <f t="shared" si="224"/>
        <v>-</v>
      </c>
      <c r="BF119" s="593" t="str">
        <f t="shared" si="225"/>
        <v>-</v>
      </c>
      <c r="BG119" s="594" t="str">
        <f t="shared" si="226"/>
        <v>-</v>
      </c>
      <c r="BH119" s="221"/>
      <c r="BI119" s="574" t="str">
        <f t="shared" si="227"/>
        <v>OK</v>
      </c>
      <c r="BK119" s="263">
        <v>1</v>
      </c>
      <c r="BL119" s="208">
        <v>1</v>
      </c>
      <c r="BM119" s="316"/>
      <c r="BN119" s="410" t="s">
        <v>374</v>
      </c>
      <c r="BO119" s="411" t="s">
        <v>407</v>
      </c>
      <c r="BP119" s="209"/>
      <c r="BQ119" s="316"/>
      <c r="BR119" s="410" t="s">
        <v>375</v>
      </c>
      <c r="BS119" s="411" t="s">
        <v>408</v>
      </c>
      <c r="BT119" s="209"/>
      <c r="BU119" s="316"/>
      <c r="BV119" s="410" t="s">
        <v>376</v>
      </c>
      <c r="BW119" s="411" t="s">
        <v>409</v>
      </c>
      <c r="BX119" s="591">
        <f t="shared" si="228"/>
        <v>1</v>
      </c>
      <c r="BY119" s="592" t="str">
        <f t="shared" si="229"/>
        <v>-</v>
      </c>
      <c r="BZ119" s="593">
        <f t="shared" si="230"/>
        <v>1</v>
      </c>
      <c r="CA119" s="594">
        <f t="shared" si="231"/>
        <v>2.5510204081632651E-3</v>
      </c>
      <c r="CB119" s="221"/>
      <c r="CC119" s="574" t="str">
        <f t="shared" si="232"/>
        <v>OK</v>
      </c>
      <c r="CE119" s="443"/>
      <c r="CF119" s="429"/>
      <c r="CH119" s="430"/>
      <c r="CI119" s="431"/>
      <c r="CJ119" s="429"/>
      <c r="CL119" s="430"/>
      <c r="CM119" s="431"/>
      <c r="CN119" s="429"/>
      <c r="CP119" s="430"/>
      <c r="CQ119" s="431"/>
      <c r="CR119" s="600"/>
      <c r="CS119" s="601"/>
      <c r="CT119" s="602"/>
      <c r="CU119" s="610"/>
      <c r="CV119" s="221"/>
      <c r="CW119" s="574" t="str">
        <f t="shared" si="177"/>
        <v>OK</v>
      </c>
      <c r="CY119" s="263">
        <v>1</v>
      </c>
      <c r="CZ119" s="208">
        <v>1</v>
      </c>
      <c r="DA119" s="209"/>
      <c r="DB119" s="410" t="s">
        <v>374</v>
      </c>
      <c r="DC119" s="411" t="s">
        <v>407</v>
      </c>
      <c r="DD119" s="209"/>
      <c r="DE119" s="209"/>
      <c r="DF119" s="410" t="s">
        <v>375</v>
      </c>
      <c r="DG119" s="411" t="s">
        <v>408</v>
      </c>
      <c r="DH119" s="209"/>
      <c r="DI119" s="417"/>
      <c r="DJ119" s="410" t="s">
        <v>376</v>
      </c>
      <c r="DK119" s="411" t="s">
        <v>409</v>
      </c>
      <c r="DL119" s="705">
        <f t="shared" si="213"/>
        <v>1</v>
      </c>
      <c r="DM119" s="706" t="str">
        <f t="shared" si="214"/>
        <v>-</v>
      </c>
      <c r="DN119" s="707">
        <f t="shared" si="212"/>
        <v>1</v>
      </c>
      <c r="DO119" s="594">
        <f t="shared" si="215"/>
        <v>2.34192037470726E-3</v>
      </c>
      <c r="DP119" s="221"/>
      <c r="DQ119" s="574" t="str">
        <f t="shared" si="178"/>
        <v>OK</v>
      </c>
      <c r="DS119" s="465"/>
      <c r="DT119" s="429"/>
      <c r="DU119" s="431"/>
      <c r="DW119" s="431"/>
      <c r="DY119" s="431"/>
      <c r="EA119" s="430"/>
      <c r="EB119" s="600"/>
      <c r="EC119" s="602"/>
      <c r="ED119" s="610"/>
      <c r="EE119" s="221"/>
      <c r="EF119" s="574" t="str">
        <f t="shared" si="233"/>
        <v>-</v>
      </c>
      <c r="EH119" s="82"/>
      <c r="EI119" s="34" t="s">
        <v>31</v>
      </c>
      <c r="EJ119" s="11"/>
      <c r="EK119" s="61" t="s">
        <v>183</v>
      </c>
      <c r="EN119" s="97" t="str">
        <f t="shared" si="180"/>
        <v>-</v>
      </c>
      <c r="EO119" s="91" t="str">
        <f t="shared" si="181"/>
        <v>-</v>
      </c>
      <c r="EP119" s="92"/>
      <c r="EQ119" s="85"/>
      <c r="ER119" s="89" t="str">
        <f t="shared" si="234"/>
        <v>-</v>
      </c>
      <c r="ES119" s="84"/>
      <c r="ET119" s="85"/>
      <c r="EU119" s="89" t="str">
        <f t="shared" si="235"/>
        <v>-</v>
      </c>
      <c r="EV119" s="90" t="str">
        <f t="shared" si="236"/>
        <v>-</v>
      </c>
      <c r="EY119" s="97" t="e">
        <f>#REF!</f>
        <v>#REF!</v>
      </c>
      <c r="EZ119" s="91" t="e">
        <f>#REF!</f>
        <v>#REF!</v>
      </c>
      <c r="FA119" s="92"/>
      <c r="FB119" s="85"/>
      <c r="FC119" s="89" t="e">
        <f t="shared" si="237"/>
        <v>#REF!</v>
      </c>
      <c r="FD119" s="84"/>
      <c r="FE119" s="85"/>
      <c r="FF119" s="89" t="e">
        <f t="shared" si="238"/>
        <v>#REF!</v>
      </c>
      <c r="FG119" s="90" t="e">
        <f t="shared" si="239"/>
        <v>#REF!</v>
      </c>
      <c r="FJ119" s="97" t="e">
        <f>#REF!</f>
        <v>#REF!</v>
      </c>
      <c r="FK119" s="91" t="e">
        <f>#REF!</f>
        <v>#REF!</v>
      </c>
      <c r="FL119" s="92"/>
      <c r="FM119" s="85"/>
      <c r="FN119" s="89" t="e">
        <f t="shared" si="240"/>
        <v>#REF!</v>
      </c>
      <c r="FO119" s="84"/>
      <c r="FP119" s="85"/>
      <c r="FQ119" s="89" t="e">
        <f t="shared" si="241"/>
        <v>#REF!</v>
      </c>
      <c r="FR119" s="90" t="e">
        <f t="shared" si="242"/>
        <v>#REF!</v>
      </c>
      <c r="FU119" s="97" t="e">
        <f>#REF!</f>
        <v>#REF!</v>
      </c>
      <c r="FV119" s="92"/>
      <c r="FW119" s="85"/>
      <c r="FX119" s="89" t="e">
        <f t="shared" si="243"/>
        <v>#REF!</v>
      </c>
      <c r="GA119" s="97" t="e">
        <f>#REF!</f>
        <v>#REF!</v>
      </c>
      <c r="GB119" s="91" t="e">
        <f>#REF!</f>
        <v>#REF!</v>
      </c>
      <c r="GC119" s="92"/>
      <c r="GD119" s="85"/>
      <c r="GE119" s="89" t="e">
        <f t="shared" si="244"/>
        <v>#REF!</v>
      </c>
      <c r="GF119" s="84"/>
      <c r="GG119" s="85"/>
      <c r="GH119" s="89" t="e">
        <f t="shared" si="245"/>
        <v>#REF!</v>
      </c>
      <c r="GI119" s="90" t="e">
        <f t="shared" si="246"/>
        <v>#REF!</v>
      </c>
      <c r="GK119" s="20" t="str">
        <f t="shared" si="195"/>
        <v/>
      </c>
      <c r="GL119" s="21"/>
      <c r="GN119" s="826" t="str">
        <f t="shared" ca="1" si="196"/>
        <v/>
      </c>
      <c r="GO119" s="827"/>
    </row>
    <row r="120" spans="1:197" ht="12" customHeight="1" outlineLevel="3" x14ac:dyDescent="0.2">
      <c r="A120" s="187">
        <f ca="1">OFFSET(A120,-1,0,1,1)+1</f>
        <v>111</v>
      </c>
      <c r="B120" s="747" t="str">
        <f t="shared" ca="1" si="162"/>
        <v/>
      </c>
      <c r="C120" s="748"/>
      <c r="D120" s="749"/>
      <c r="E120" s="272"/>
      <c r="F120" s="271"/>
      <c r="G120" s="105" t="s">
        <v>900</v>
      </c>
      <c r="H120" s="128" t="s">
        <v>3</v>
      </c>
      <c r="I120" s="105"/>
      <c r="J120" s="121" t="s">
        <v>26</v>
      </c>
      <c r="K120" s="124" t="s">
        <v>52</v>
      </c>
      <c r="L120" s="367" t="s">
        <v>50</v>
      </c>
      <c r="M120" s="589">
        <f t="shared" si="163"/>
        <v>0</v>
      </c>
      <c r="N120" s="773" t="str">
        <f t="shared" si="164"/>
        <v>-</v>
      </c>
      <c r="O120" s="774" t="str">
        <f t="shared" si="165"/>
        <v>-</v>
      </c>
      <c r="P120" s="774" t="str">
        <f t="shared" si="166"/>
        <v>-</v>
      </c>
      <c r="Q120" s="774" t="str">
        <f t="shared" si="167"/>
        <v>-</v>
      </c>
      <c r="R120" s="774" t="str">
        <f t="shared" si="168"/>
        <v>-</v>
      </c>
      <c r="S120" s="280" t="str">
        <f t="shared" si="169"/>
        <v>-</v>
      </c>
      <c r="T120" s="291" t="str">
        <f t="shared" si="170"/>
        <v>OK</v>
      </c>
      <c r="U120" s="402"/>
      <c r="W120" s="643"/>
      <c r="X120" s="208"/>
      <c r="Y120" s="316"/>
      <c r="Z120" s="410" t="s">
        <v>374</v>
      </c>
      <c r="AA120" s="411" t="s">
        <v>407</v>
      </c>
      <c r="AB120" s="209"/>
      <c r="AC120" s="316"/>
      <c r="AD120" s="410" t="s">
        <v>375</v>
      </c>
      <c r="AE120" s="411" t="s">
        <v>408</v>
      </c>
      <c r="AF120" s="209"/>
      <c r="AG120" s="316"/>
      <c r="AH120" s="410" t="s">
        <v>376</v>
      </c>
      <c r="AI120" s="411" t="s">
        <v>409</v>
      </c>
      <c r="AJ120" s="591" t="str">
        <f>IF(AND(X120="",AB120="",AF120=""),"-",X120+AB120+AF120)</f>
        <v>-</v>
      </c>
      <c r="AK120" s="592" t="str">
        <f>IF(AND(Y120="",AC120="",AG120=""),"-",Y120+AC120+AG120)</f>
        <v>-</v>
      </c>
      <c r="AL120" s="593" t="str">
        <f>IF(AND(X120="",AB120="",AF120="",Y120="",AC120="",AG120=""),"-",SUM(X120:AG120))</f>
        <v>-</v>
      </c>
      <c r="AM120" s="619" t="str">
        <f>IF(OR(AL120=0,AL120="-"),"-",AL120/CD_TOTAL_HOURS)</f>
        <v>-</v>
      </c>
      <c r="AN120" s="221"/>
      <c r="AO120" s="574" t="str">
        <f>IF(AND(Type_1="Doc",OR(Y120&lt;&gt;"",AC120&lt;&gt;"",AG120&lt;&gt;"")),"Remove Value Cln 25, 29, 33",IF(AND(Type_1="Doc",OR(AA120&lt;&gt;"",AE120&lt;&gt;"",AI120&lt;&gt;"")),"Remove Value Cln 27, 31, 35",IF(OR(AND(X120&lt;&gt;"",Z120=""),AND(AB120&lt;&gt;"",AD120=""),AND(AF120&lt;&gt;"",AH120="")),"Missing Eng Function",IF(OR(AND(Y120&lt;&gt;"",AA120=""),AND(AC120&lt;&gt;"",AE120=""),AND(AG120&lt;&gt;"",AI120="")),"Missing Design Function","OK"))))</f>
        <v>OK</v>
      </c>
      <c r="AQ120" s="643"/>
      <c r="AR120" s="208"/>
      <c r="AS120" s="316"/>
      <c r="AT120" s="410" t="s">
        <v>374</v>
      </c>
      <c r="AU120" s="411" t="s">
        <v>407</v>
      </c>
      <c r="AV120" s="209"/>
      <c r="AW120" s="316"/>
      <c r="AX120" s="410" t="s">
        <v>375</v>
      </c>
      <c r="AY120" s="411" t="s">
        <v>408</v>
      </c>
      <c r="AZ120" s="209"/>
      <c r="BA120" s="316"/>
      <c r="BB120" s="410" t="s">
        <v>376</v>
      </c>
      <c r="BC120" s="411" t="s">
        <v>409</v>
      </c>
      <c r="BD120" s="591" t="str">
        <f>IF(AND(AR120="",AV120="",AZ120=""),"-",AR120+AV120+AZ120)</f>
        <v>-</v>
      </c>
      <c r="BE120" s="592" t="str">
        <f>IF(AND(AS120="",AW120="",BA120=""),"-",AS120+AW120+BA120)</f>
        <v>-</v>
      </c>
      <c r="BF120" s="593" t="str">
        <f>IF(AND(AR120="",AV120="",AZ120="",AS120="",AW120="",BA120=""),"-",SUM(AR120:BA120))</f>
        <v>-</v>
      </c>
      <c r="BG120" s="677" t="str">
        <f>IF(OR(BF120=0,BF120="-"),"-",BF120/BD_TOTAL_HOURS)</f>
        <v>-</v>
      </c>
      <c r="BH120" s="221"/>
      <c r="BI120" s="574" t="str">
        <f>IF(AND(Type_1="Doc",OR(AS120&lt;&gt;"",AW120&lt;&gt;"",BA120&lt;&gt;"")),"Remove Value Cln 25, 29, 33",IF(AND(Type_1="Doc",OR(AU120&lt;&gt;"",AY120&lt;&gt;"",BC120&lt;&gt;"")),"Remove Value Cln 47, 51, 55",IF(OR(AND(AR120&lt;&gt;"",AT120=""),AND(AV120&lt;&gt;"",AX120=""),AND(AZ120&lt;&gt;"",BB120="")),"Missing Eng Function",IF(OR(AND(AS120&lt;&gt;"",AU120=""),AND(AW120&lt;&gt;"",AY120=""),AND(BA120&lt;&gt;"",BC120="")),"Missing Design Function","OK"))))</f>
        <v>OK</v>
      </c>
      <c r="BK120" s="263"/>
      <c r="BL120" s="208"/>
      <c r="BM120" s="316"/>
      <c r="BN120" s="410" t="s">
        <v>374</v>
      </c>
      <c r="BO120" s="411" t="s">
        <v>407</v>
      </c>
      <c r="BP120" s="209"/>
      <c r="BQ120" s="316"/>
      <c r="BR120" s="410" t="s">
        <v>375</v>
      </c>
      <c r="BS120" s="411" t="s">
        <v>408</v>
      </c>
      <c r="BT120" s="209"/>
      <c r="BU120" s="316"/>
      <c r="BV120" s="410" t="s">
        <v>376</v>
      </c>
      <c r="BW120" s="411" t="s">
        <v>409</v>
      </c>
      <c r="BX120" s="591" t="str">
        <f t="shared" ref="BX120:BY123" si="248">IF(AND(BL120="",BP120="",BT120=""),"-",BL120+BP120+BT120)</f>
        <v>-</v>
      </c>
      <c r="BY120" s="592" t="str">
        <f t="shared" si="248"/>
        <v>-</v>
      </c>
      <c r="BZ120" s="593" t="str">
        <f>IF(AND(BL120="",BP120="",BT120="",BM120="",BQ120="",BU120=""),"-",SUM(BL120:BU120))</f>
        <v>-</v>
      </c>
      <c r="CA120" s="680" t="str">
        <f>IF(OR(BZ120=0,BZ120="-"),"-",BZ120/DD_TOTAL_HOURS)</f>
        <v>-</v>
      </c>
      <c r="CB120" s="221"/>
      <c r="CC120" s="574" t="str">
        <f>IF(AND(Type_1="Doc",OR(BM120&lt;&gt;"",BQ120&lt;&gt;"",BU120&lt;&gt;"")),"Remove Value Cln 65, 69, 73",IF(AND(Type_1="Doc",OR(BO120&lt;&gt;"",BS120&lt;&gt;"",BW120&lt;&gt;"")),"Remove Value Cln 67, 71, 75",IF(OR(AND(BL120&lt;&gt;"",BN120=""),AND(BP120&lt;&gt;"",BR120=""),AND(BT120&lt;&gt;"",BV120="")),"Missing Eng Function",IF(OR(AND(BM120&lt;&gt;"",BO120=""),AND(BQ120&lt;&gt;"",BS120=""),AND(BU120&lt;&gt;"",BW120="")),"Missing Design Function","OK"))))</f>
        <v>OK</v>
      </c>
      <c r="CE120" s="443"/>
      <c r="CF120" s="429"/>
      <c r="CH120" s="430"/>
      <c r="CI120" s="431"/>
      <c r="CJ120" s="429"/>
      <c r="CL120" s="430"/>
      <c r="CM120" s="431"/>
      <c r="CN120" s="429"/>
      <c r="CP120" s="430"/>
      <c r="CQ120" s="431"/>
      <c r="CR120" s="600"/>
      <c r="CS120" s="601"/>
      <c r="CT120" s="602"/>
      <c r="CU120" s="610"/>
      <c r="CV120" s="221"/>
      <c r="CW120" s="574" t="str">
        <f t="shared" si="177"/>
        <v>OK</v>
      </c>
      <c r="CY120" s="263"/>
      <c r="CZ120" s="208"/>
      <c r="DA120" s="209"/>
      <c r="DB120" s="410" t="s">
        <v>374</v>
      </c>
      <c r="DC120" s="411" t="s">
        <v>407</v>
      </c>
      <c r="DD120" s="209"/>
      <c r="DE120" s="209"/>
      <c r="DF120" s="410" t="s">
        <v>375</v>
      </c>
      <c r="DG120" s="411" t="s">
        <v>408</v>
      </c>
      <c r="DH120" s="209"/>
      <c r="DI120" s="417"/>
      <c r="DJ120" s="410" t="s">
        <v>376</v>
      </c>
      <c r="DK120" s="411" t="s">
        <v>409</v>
      </c>
      <c r="DL120" s="705" t="str">
        <f t="shared" si="213"/>
        <v>-</v>
      </c>
      <c r="DM120" s="706" t="str">
        <f t="shared" si="214"/>
        <v>-</v>
      </c>
      <c r="DN120" s="707" t="str">
        <f t="shared" si="212"/>
        <v>-</v>
      </c>
      <c r="DO120" s="594" t="str">
        <f t="shared" si="215"/>
        <v>-</v>
      </c>
      <c r="DP120" s="221"/>
      <c r="DQ120" s="574" t="str">
        <f t="shared" si="178"/>
        <v>OK</v>
      </c>
      <c r="DS120" s="465"/>
      <c r="DT120" s="429"/>
      <c r="DU120" s="431"/>
      <c r="DW120" s="431"/>
      <c r="DY120" s="431"/>
      <c r="EA120" s="430"/>
      <c r="EB120" s="600"/>
      <c r="EC120" s="602"/>
      <c r="ED120" s="610"/>
      <c r="EE120" s="221"/>
      <c r="EF120" s="574" t="str">
        <f t="shared" si="233"/>
        <v>-</v>
      </c>
      <c r="EH120" s="82"/>
      <c r="EI120" s="34"/>
      <c r="EJ120" s="11"/>
      <c r="EK120" s="61"/>
      <c r="EN120" s="97" t="str">
        <f t="shared" si="180"/>
        <v>-</v>
      </c>
      <c r="EO120" s="91" t="str">
        <f t="shared" si="181"/>
        <v>-</v>
      </c>
      <c r="EP120" s="92"/>
      <c r="EQ120" s="85"/>
      <c r="ER120" s="89" t="str">
        <f t="shared" ref="ER120:ER151" si="249">IF(OR(EN120="-",EQ120=""),"-",EQ120*EN120)</f>
        <v>-</v>
      </c>
      <c r="ES120" s="84"/>
      <c r="ET120" s="85"/>
      <c r="EU120" s="89" t="str">
        <f t="shared" ref="EU120:EU151" si="250">IF(OR(EO120="-",ET120=""),"-",ET120*EO120)</f>
        <v>-</v>
      </c>
      <c r="EV120" s="90" t="str">
        <f t="shared" ref="EV120:EV151" si="251">IF(AND(ER120="-",EU120="-"),"-",IF(ER120="-",EU120,IF(EU120="-",ER120,ER120+EU120)))</f>
        <v>-</v>
      </c>
      <c r="EY120" s="97" t="e">
        <f>#REF!</f>
        <v>#REF!</v>
      </c>
      <c r="EZ120" s="91" t="e">
        <f>#REF!</f>
        <v>#REF!</v>
      </c>
      <c r="FA120" s="92"/>
      <c r="FB120" s="85"/>
      <c r="FC120" s="89" t="e">
        <f>IF(OR(EY120="-",FB120=""),"-",FB120*EY120)</f>
        <v>#REF!</v>
      </c>
      <c r="FD120" s="84"/>
      <c r="FE120" s="85"/>
      <c r="FF120" s="89" t="e">
        <f>IF(OR(EZ120="-",FE120=""),"-",FE120*EZ120)</f>
        <v>#REF!</v>
      </c>
      <c r="FG120" s="90" t="e">
        <f>IF(AND(FC120="-",FF120="-"),"-",IF(FC120="-",FF120,IF(FF120="-",FC120,FC120+FF120)))</f>
        <v>#REF!</v>
      </c>
      <c r="FJ120" s="97" t="e">
        <f>#REF!</f>
        <v>#REF!</v>
      </c>
      <c r="FK120" s="91" t="e">
        <f>#REF!</f>
        <v>#REF!</v>
      </c>
      <c r="FL120" s="92"/>
      <c r="FM120" s="85"/>
      <c r="FN120" s="89" t="e">
        <f t="shared" ref="FN120:FN151" si="252">IF(OR(FJ120="-",FM120=""),"-",FM120*FJ120)</f>
        <v>#REF!</v>
      </c>
      <c r="FO120" s="84"/>
      <c r="FP120" s="85"/>
      <c r="FQ120" s="89" t="e">
        <f t="shared" ref="FQ120:FQ151" si="253">IF(OR(FK120="-",FP120=""),"-",FP120*FK120)</f>
        <v>#REF!</v>
      </c>
      <c r="FR120" s="90" t="e">
        <f t="shared" ref="FR120:FR151" si="254">IF(AND(FN120="-",FQ120="-"),"-",IF(FN120="-",FQ120,IF(FQ120="-",FN120,FN120+FQ120)))</f>
        <v>#REF!</v>
      </c>
      <c r="FU120" s="97" t="e">
        <f>#REF!</f>
        <v>#REF!</v>
      </c>
      <c r="FV120" s="92"/>
      <c r="FW120" s="85"/>
      <c r="FX120" s="89" t="e">
        <f>IF(OR(FU120="-",FW120=""),"-",FW120*FU120)</f>
        <v>#REF!</v>
      </c>
      <c r="GA120" s="97" t="e">
        <f>#REF!</f>
        <v>#REF!</v>
      </c>
      <c r="GB120" s="91" t="e">
        <f>#REF!</f>
        <v>#REF!</v>
      </c>
      <c r="GC120" s="92"/>
      <c r="GD120" s="85"/>
      <c r="GE120" s="89" t="e">
        <f t="shared" ref="GE120:GE151" si="255">IF(OR(GA120="-",GD120=""),"-",GD120*GA120)</f>
        <v>#REF!</v>
      </c>
      <c r="GF120" s="84"/>
      <c r="GG120" s="85"/>
      <c r="GH120" s="89" t="e">
        <f t="shared" ref="GH120:GH151" si="256">IF(OR(GB120="-",GG120=""),"-",GG120*GB120)</f>
        <v>#REF!</v>
      </c>
      <c r="GI120" s="90" t="e">
        <f t="shared" ref="GI120:GI151" si="257">IF(AND(GE120="-",GH120="-"),"-",IF(GE120="-",GH120,IF(GH120="-",GE120,GE120+GH120)))</f>
        <v>#REF!</v>
      </c>
      <c r="GK120" s="20" t="str">
        <f t="shared" si="195"/>
        <v/>
      </c>
      <c r="GL120" s="21"/>
      <c r="GN120" s="826" t="str">
        <f t="shared" ca="1" si="196"/>
        <v/>
      </c>
      <c r="GO120" s="827"/>
    </row>
    <row r="121" spans="1:197" ht="12" customHeight="1" outlineLevel="3" x14ac:dyDescent="0.2">
      <c r="A121" s="187">
        <f ca="1">OFFSET(A121,-1,0,1,1)+1</f>
        <v>112</v>
      </c>
      <c r="B121" s="747" t="str">
        <f t="shared" ca="1" si="162"/>
        <v/>
      </c>
      <c r="C121" s="748"/>
      <c r="D121" s="749"/>
      <c r="E121" s="272"/>
      <c r="F121" s="271"/>
      <c r="G121" s="105" t="s">
        <v>885</v>
      </c>
      <c r="H121" s="128" t="s">
        <v>3</v>
      </c>
      <c r="I121" s="105"/>
      <c r="J121" s="121" t="s">
        <v>26</v>
      </c>
      <c r="K121" s="124" t="s">
        <v>52</v>
      </c>
      <c r="L121" s="367" t="s">
        <v>50</v>
      </c>
      <c r="M121" s="589">
        <f t="shared" si="163"/>
        <v>1</v>
      </c>
      <c r="N121" s="773" t="str">
        <f t="shared" si="164"/>
        <v>-</v>
      </c>
      <c r="O121" s="774" t="str">
        <f t="shared" si="165"/>
        <v>-</v>
      </c>
      <c r="P121" s="774">
        <f t="shared" si="166"/>
        <v>1</v>
      </c>
      <c r="Q121" s="774" t="str">
        <f t="shared" si="167"/>
        <v>-</v>
      </c>
      <c r="R121" s="774">
        <f t="shared" si="168"/>
        <v>1</v>
      </c>
      <c r="S121" s="280" t="str">
        <f t="shared" si="169"/>
        <v>-</v>
      </c>
      <c r="T121" s="291" t="str">
        <f t="shared" si="170"/>
        <v>OK</v>
      </c>
      <c r="U121" s="402"/>
      <c r="W121" s="643"/>
      <c r="X121" s="208"/>
      <c r="Y121" s="316"/>
      <c r="Z121" s="410" t="s">
        <v>374</v>
      </c>
      <c r="AA121" s="411" t="s">
        <v>407</v>
      </c>
      <c r="AB121" s="209"/>
      <c r="AC121" s="316"/>
      <c r="AD121" s="410" t="s">
        <v>375</v>
      </c>
      <c r="AE121" s="411" t="s">
        <v>408</v>
      </c>
      <c r="AF121" s="209"/>
      <c r="AG121" s="316"/>
      <c r="AH121" s="410" t="s">
        <v>376</v>
      </c>
      <c r="AI121" s="411" t="s">
        <v>409</v>
      </c>
      <c r="AJ121" s="591" t="str">
        <f t="shared" si="218"/>
        <v>-</v>
      </c>
      <c r="AK121" s="592" t="str">
        <f t="shared" si="219"/>
        <v>-</v>
      </c>
      <c r="AL121" s="593" t="str">
        <f t="shared" si="220"/>
        <v>-</v>
      </c>
      <c r="AM121" s="619" t="str">
        <f t="shared" si="247"/>
        <v>-</v>
      </c>
      <c r="AN121" s="221"/>
      <c r="AO121" s="574" t="str">
        <f t="shared" si="222"/>
        <v>OK</v>
      </c>
      <c r="AQ121" s="643"/>
      <c r="AR121" s="208"/>
      <c r="AS121" s="316"/>
      <c r="AT121" s="410" t="s">
        <v>374</v>
      </c>
      <c r="AU121" s="411" t="s">
        <v>407</v>
      </c>
      <c r="AV121" s="209"/>
      <c r="AW121" s="316"/>
      <c r="AX121" s="410" t="s">
        <v>375</v>
      </c>
      <c r="AY121" s="411" t="s">
        <v>408</v>
      </c>
      <c r="AZ121" s="209"/>
      <c r="BA121" s="316"/>
      <c r="BB121" s="410" t="s">
        <v>376</v>
      </c>
      <c r="BC121" s="411" t="s">
        <v>409</v>
      </c>
      <c r="BD121" s="591" t="str">
        <f t="shared" ref="BD121:BD123" si="258">IF(AND(AR121="",AV121="",AZ121=""),"-",AR121+AV121+AZ121)</f>
        <v>-</v>
      </c>
      <c r="BE121" s="592" t="str">
        <f t="shared" ref="BE121:BE135" si="259">IF(AND(AS121="",AW121="",BA121=""),"-",AS121+AW121+BA121)</f>
        <v>-</v>
      </c>
      <c r="BF121" s="593" t="str">
        <f t="shared" ref="BF121:BF122" si="260">IF(AND(AR121="",AV121="",AZ121="",AS121="",AW121="",BA121=""),"-",SUM(AR121:BA121))</f>
        <v>-</v>
      </c>
      <c r="BG121" s="677" t="str">
        <f t="shared" si="226"/>
        <v>-</v>
      </c>
      <c r="BH121" s="221"/>
      <c r="BI121" s="574" t="str">
        <f t="shared" si="227"/>
        <v>OK</v>
      </c>
      <c r="BK121" s="263">
        <v>1</v>
      </c>
      <c r="BL121" s="208">
        <v>2</v>
      </c>
      <c r="BM121" s="316"/>
      <c r="BN121" s="410" t="s">
        <v>374</v>
      </c>
      <c r="BO121" s="411" t="s">
        <v>407</v>
      </c>
      <c r="BP121" s="209"/>
      <c r="BQ121" s="316"/>
      <c r="BR121" s="410" t="s">
        <v>375</v>
      </c>
      <c r="BS121" s="411" t="s">
        <v>408</v>
      </c>
      <c r="BT121" s="209"/>
      <c r="BU121" s="316"/>
      <c r="BV121" s="410" t="s">
        <v>376</v>
      </c>
      <c r="BW121" s="411" t="s">
        <v>409</v>
      </c>
      <c r="BX121" s="591">
        <f t="shared" si="248"/>
        <v>2</v>
      </c>
      <c r="BY121" s="592" t="str">
        <f t="shared" si="248"/>
        <v>-</v>
      </c>
      <c r="BZ121" s="593">
        <f>IF(AND(BL121="",BP121="",BT121="",BM121="",BQ121="",BU121=""),"-",SUM(BL121:BU121))</f>
        <v>2</v>
      </c>
      <c r="CA121" s="680">
        <f t="shared" si="231"/>
        <v>5.1020408163265302E-3</v>
      </c>
      <c r="CB121" s="221"/>
      <c r="CC121" s="574" t="str">
        <f t="shared" si="232"/>
        <v>OK</v>
      </c>
      <c r="CE121" s="443"/>
      <c r="CF121" s="429"/>
      <c r="CH121" s="430"/>
      <c r="CI121" s="431"/>
      <c r="CJ121" s="429"/>
      <c r="CL121" s="430"/>
      <c r="CM121" s="431"/>
      <c r="CN121" s="429"/>
      <c r="CP121" s="430"/>
      <c r="CQ121" s="431"/>
      <c r="CR121" s="600"/>
      <c r="CS121" s="601"/>
      <c r="CT121" s="602"/>
      <c r="CU121" s="610"/>
      <c r="CV121" s="221"/>
      <c r="CW121" s="574" t="str">
        <f t="shared" si="177"/>
        <v>OK</v>
      </c>
      <c r="CY121" s="263">
        <v>1</v>
      </c>
      <c r="CZ121" s="208">
        <v>1</v>
      </c>
      <c r="DA121" s="209"/>
      <c r="DB121" s="410" t="s">
        <v>374</v>
      </c>
      <c r="DC121" s="411" t="s">
        <v>407</v>
      </c>
      <c r="DD121" s="209"/>
      <c r="DE121" s="209"/>
      <c r="DF121" s="410" t="s">
        <v>375</v>
      </c>
      <c r="DG121" s="411" t="s">
        <v>408</v>
      </c>
      <c r="DH121" s="209"/>
      <c r="DI121" s="417"/>
      <c r="DJ121" s="410" t="s">
        <v>376</v>
      </c>
      <c r="DK121" s="411" t="s">
        <v>409</v>
      </c>
      <c r="DL121" s="705">
        <f t="shared" si="213"/>
        <v>1</v>
      </c>
      <c r="DM121" s="706" t="str">
        <f t="shared" si="214"/>
        <v>-</v>
      </c>
      <c r="DN121" s="707">
        <f t="shared" si="212"/>
        <v>1</v>
      </c>
      <c r="DO121" s="594">
        <f t="shared" si="215"/>
        <v>2.34192037470726E-3</v>
      </c>
      <c r="DP121" s="221"/>
      <c r="DQ121" s="574" t="str">
        <f t="shared" si="178"/>
        <v>OK</v>
      </c>
      <c r="DS121" s="465"/>
      <c r="DT121" s="429"/>
      <c r="DU121" s="431"/>
      <c r="DW121" s="431"/>
      <c r="DY121" s="431"/>
      <c r="EA121" s="430"/>
      <c r="EB121" s="600"/>
      <c r="EC121" s="602"/>
      <c r="ED121" s="610"/>
      <c r="EE121" s="221"/>
      <c r="EF121" s="574" t="str">
        <f t="shared" si="233"/>
        <v>-</v>
      </c>
      <c r="EH121" s="82"/>
      <c r="EI121" s="34"/>
      <c r="EJ121" s="11"/>
      <c r="EK121" s="61"/>
      <c r="EN121" s="97" t="str">
        <f t="shared" si="180"/>
        <v>-</v>
      </c>
      <c r="EO121" s="91" t="str">
        <f t="shared" si="181"/>
        <v>-</v>
      </c>
      <c r="EP121" s="92"/>
      <c r="EQ121" s="85"/>
      <c r="ER121" s="89" t="str">
        <f t="shared" si="249"/>
        <v>-</v>
      </c>
      <c r="ES121" s="84"/>
      <c r="ET121" s="85"/>
      <c r="EU121" s="89" t="str">
        <f t="shared" si="250"/>
        <v>-</v>
      </c>
      <c r="EV121" s="90" t="str">
        <f t="shared" si="251"/>
        <v>-</v>
      </c>
      <c r="EY121" s="97" t="e">
        <f>#REF!</f>
        <v>#REF!</v>
      </c>
      <c r="EZ121" s="91" t="e">
        <f>#REF!</f>
        <v>#REF!</v>
      </c>
      <c r="FA121" s="92"/>
      <c r="FB121" s="85"/>
      <c r="FC121" s="89" t="e">
        <f t="shared" si="237"/>
        <v>#REF!</v>
      </c>
      <c r="FD121" s="84"/>
      <c r="FE121" s="85"/>
      <c r="FF121" s="89" t="e">
        <f t="shared" si="238"/>
        <v>#REF!</v>
      </c>
      <c r="FG121" s="90" t="e">
        <f t="shared" si="239"/>
        <v>#REF!</v>
      </c>
      <c r="FJ121" s="97" t="e">
        <f>#REF!</f>
        <v>#REF!</v>
      </c>
      <c r="FK121" s="91" t="e">
        <f>#REF!</f>
        <v>#REF!</v>
      </c>
      <c r="FL121" s="92"/>
      <c r="FM121" s="85"/>
      <c r="FN121" s="89" t="e">
        <f t="shared" si="252"/>
        <v>#REF!</v>
      </c>
      <c r="FO121" s="84"/>
      <c r="FP121" s="85"/>
      <c r="FQ121" s="89" t="e">
        <f t="shared" si="253"/>
        <v>#REF!</v>
      </c>
      <c r="FR121" s="90" t="e">
        <f t="shared" si="254"/>
        <v>#REF!</v>
      </c>
      <c r="FU121" s="97" t="e">
        <f>#REF!</f>
        <v>#REF!</v>
      </c>
      <c r="FV121" s="92"/>
      <c r="FW121" s="85"/>
      <c r="FX121" s="89" t="e">
        <f t="shared" si="243"/>
        <v>#REF!</v>
      </c>
      <c r="GA121" s="97" t="e">
        <f>#REF!</f>
        <v>#REF!</v>
      </c>
      <c r="GB121" s="91" t="e">
        <f>#REF!</f>
        <v>#REF!</v>
      </c>
      <c r="GC121" s="92"/>
      <c r="GD121" s="85"/>
      <c r="GE121" s="89" t="e">
        <f t="shared" si="255"/>
        <v>#REF!</v>
      </c>
      <c r="GF121" s="84"/>
      <c r="GG121" s="85"/>
      <c r="GH121" s="89" t="e">
        <f t="shared" si="256"/>
        <v>#REF!</v>
      </c>
      <c r="GI121" s="90" t="e">
        <f t="shared" si="257"/>
        <v>#REF!</v>
      </c>
      <c r="GK121" s="20" t="str">
        <f t="shared" si="195"/>
        <v/>
      </c>
      <c r="GL121" s="21"/>
      <c r="GN121" s="826" t="str">
        <f t="shared" ca="1" si="196"/>
        <v/>
      </c>
      <c r="GO121" s="827"/>
    </row>
    <row r="122" spans="1:197" ht="24" customHeight="1" outlineLevel="3" x14ac:dyDescent="0.2">
      <c r="A122" s="187">
        <f t="shared" ca="1" si="161"/>
        <v>113</v>
      </c>
      <c r="B122" s="747" t="str">
        <f t="shared" ca="1" si="162"/>
        <v/>
      </c>
      <c r="C122" s="748"/>
      <c r="D122" s="749"/>
      <c r="E122" s="110"/>
      <c r="F122" s="108"/>
      <c r="G122" s="105" t="s">
        <v>886</v>
      </c>
      <c r="H122" s="128" t="s">
        <v>3</v>
      </c>
      <c r="I122" s="106" t="s">
        <v>1073</v>
      </c>
      <c r="J122" s="121" t="s">
        <v>26</v>
      </c>
      <c r="K122" s="124" t="s">
        <v>52</v>
      </c>
      <c r="L122" s="367" t="s">
        <v>50</v>
      </c>
      <c r="M122" s="589">
        <f t="shared" si="163"/>
        <v>1</v>
      </c>
      <c r="N122" s="773" t="str">
        <f t="shared" si="164"/>
        <v>-</v>
      </c>
      <c r="O122" s="774" t="str">
        <f t="shared" si="165"/>
        <v>-</v>
      </c>
      <c r="P122" s="774">
        <f t="shared" si="166"/>
        <v>1</v>
      </c>
      <c r="Q122" s="774" t="str">
        <f t="shared" si="167"/>
        <v>-</v>
      </c>
      <c r="R122" s="774">
        <f t="shared" si="168"/>
        <v>1</v>
      </c>
      <c r="S122" s="280" t="str">
        <f t="shared" si="169"/>
        <v>-</v>
      </c>
      <c r="T122" s="291" t="str">
        <f t="shared" si="170"/>
        <v>OK</v>
      </c>
      <c r="U122" s="402"/>
      <c r="W122" s="643"/>
      <c r="X122" s="208"/>
      <c r="Y122" s="316"/>
      <c r="Z122" s="410" t="s">
        <v>374</v>
      </c>
      <c r="AA122" s="411" t="s">
        <v>407</v>
      </c>
      <c r="AB122" s="209"/>
      <c r="AC122" s="316"/>
      <c r="AD122" s="410" t="s">
        <v>375</v>
      </c>
      <c r="AE122" s="411" t="s">
        <v>408</v>
      </c>
      <c r="AF122" s="209"/>
      <c r="AG122" s="316"/>
      <c r="AH122" s="410" t="s">
        <v>376</v>
      </c>
      <c r="AI122" s="411" t="s">
        <v>409</v>
      </c>
      <c r="AJ122" s="591" t="str">
        <f t="shared" si="218"/>
        <v>-</v>
      </c>
      <c r="AK122" s="592" t="str">
        <f t="shared" si="219"/>
        <v>-</v>
      </c>
      <c r="AL122" s="593" t="str">
        <f t="shared" si="220"/>
        <v>-</v>
      </c>
      <c r="AM122" s="594" t="str">
        <f t="shared" si="247"/>
        <v>-</v>
      </c>
      <c r="AN122" s="221"/>
      <c r="AO122" s="574" t="str">
        <f t="shared" si="222"/>
        <v>OK</v>
      </c>
      <c r="AQ122" s="643"/>
      <c r="AR122" s="208"/>
      <c r="AS122" s="316"/>
      <c r="AT122" s="410" t="s">
        <v>374</v>
      </c>
      <c r="AU122" s="411" t="s">
        <v>407</v>
      </c>
      <c r="AV122" s="209"/>
      <c r="AW122" s="316"/>
      <c r="AX122" s="410" t="s">
        <v>375</v>
      </c>
      <c r="AY122" s="411" t="s">
        <v>408</v>
      </c>
      <c r="AZ122" s="209"/>
      <c r="BA122" s="316"/>
      <c r="BB122" s="410" t="s">
        <v>376</v>
      </c>
      <c r="BC122" s="411" t="s">
        <v>409</v>
      </c>
      <c r="BD122" s="591" t="str">
        <f t="shared" si="258"/>
        <v>-</v>
      </c>
      <c r="BE122" s="592" t="str">
        <f t="shared" si="259"/>
        <v>-</v>
      </c>
      <c r="BF122" s="593" t="str">
        <f t="shared" si="260"/>
        <v>-</v>
      </c>
      <c r="BG122" s="594" t="str">
        <f t="shared" si="226"/>
        <v>-</v>
      </c>
      <c r="BH122" s="221"/>
      <c r="BI122" s="574" t="str">
        <f t="shared" si="227"/>
        <v>OK</v>
      </c>
      <c r="BK122" s="263">
        <v>1</v>
      </c>
      <c r="BL122" s="208">
        <v>3</v>
      </c>
      <c r="BM122" s="316"/>
      <c r="BN122" s="410" t="s">
        <v>374</v>
      </c>
      <c r="BO122" s="411" t="s">
        <v>407</v>
      </c>
      <c r="BP122" s="209"/>
      <c r="BQ122" s="316"/>
      <c r="BR122" s="410" t="s">
        <v>375</v>
      </c>
      <c r="BS122" s="411" t="s">
        <v>408</v>
      </c>
      <c r="BT122" s="209"/>
      <c r="BU122" s="316"/>
      <c r="BV122" s="410" t="s">
        <v>376</v>
      </c>
      <c r="BW122" s="411" t="s">
        <v>409</v>
      </c>
      <c r="BX122" s="591">
        <f t="shared" si="248"/>
        <v>3</v>
      </c>
      <c r="BY122" s="592" t="str">
        <f t="shared" si="248"/>
        <v>-</v>
      </c>
      <c r="BZ122" s="593">
        <f>IF(AND(BL122="",BP122="",BT122="",BM122="",BQ122="",BU122=""),"-",SUM(BL122:BU122))</f>
        <v>3</v>
      </c>
      <c r="CA122" s="594">
        <f t="shared" si="231"/>
        <v>7.6530612244897957E-3</v>
      </c>
      <c r="CB122" s="221"/>
      <c r="CC122" s="574" t="str">
        <f t="shared" ref="CC122:CC170" si="261">IF(AND(Type_1="Doc",OR(BM122&lt;&gt;"",BQ122&lt;&gt;"",BU122&lt;&gt;"")),"Remove Value Cln 65, 69, 73",IF(AND(Type_1="Doc",OR(BO122&lt;&gt;"",BS122&lt;&gt;"",BW122&lt;&gt;"")),"Remove Value Cln 67, 71, 75",IF(OR(AND(BL122&lt;&gt;"",BN122=""),AND(BP122&lt;&gt;"",BR122=""),AND(BT122&lt;&gt;"",BV122="")),"Missing Eng Function",IF(OR(AND(BM122&lt;&gt;"",BO122=""),AND(BQ122&lt;&gt;"",BS122=""),AND(BU122&lt;&gt;"",BW122="")),"Missing Design Function","OK"))))</f>
        <v>OK</v>
      </c>
      <c r="CE122" s="443"/>
      <c r="CF122" s="429"/>
      <c r="CH122" s="430"/>
      <c r="CI122" s="431"/>
      <c r="CJ122" s="429"/>
      <c r="CL122" s="430"/>
      <c r="CM122" s="431"/>
      <c r="CN122" s="429"/>
      <c r="CP122" s="430"/>
      <c r="CQ122" s="431"/>
      <c r="CR122" s="600"/>
      <c r="CS122" s="601"/>
      <c r="CT122" s="602"/>
      <c r="CU122" s="610"/>
      <c r="CV122" s="221"/>
      <c r="CW122" s="574" t="str">
        <f t="shared" si="177"/>
        <v>OK</v>
      </c>
      <c r="CY122" s="263">
        <v>1</v>
      </c>
      <c r="CZ122" s="208">
        <v>2</v>
      </c>
      <c r="DA122" s="209"/>
      <c r="DB122" s="410" t="s">
        <v>374</v>
      </c>
      <c r="DC122" s="411" t="s">
        <v>407</v>
      </c>
      <c r="DD122" s="209"/>
      <c r="DE122" s="209"/>
      <c r="DF122" s="410" t="s">
        <v>375</v>
      </c>
      <c r="DG122" s="411" t="s">
        <v>408</v>
      </c>
      <c r="DH122" s="209"/>
      <c r="DI122" s="417"/>
      <c r="DJ122" s="410" t="s">
        <v>376</v>
      </c>
      <c r="DK122" s="411" t="s">
        <v>409</v>
      </c>
      <c r="DL122" s="705">
        <f t="shared" si="213"/>
        <v>2</v>
      </c>
      <c r="DM122" s="706" t="str">
        <f t="shared" si="214"/>
        <v>-</v>
      </c>
      <c r="DN122" s="707">
        <f t="shared" si="212"/>
        <v>2</v>
      </c>
      <c r="DO122" s="594">
        <f t="shared" si="215"/>
        <v>4.6838407494145199E-3</v>
      </c>
      <c r="DP122" s="221"/>
      <c r="DQ122" s="574" t="str">
        <f t="shared" si="178"/>
        <v>OK</v>
      </c>
      <c r="DS122" s="465"/>
      <c r="DT122" s="429"/>
      <c r="DU122" s="431"/>
      <c r="DW122" s="431"/>
      <c r="DY122" s="431"/>
      <c r="EA122" s="430"/>
      <c r="EB122" s="600"/>
      <c r="EC122" s="602"/>
      <c r="ED122" s="610"/>
      <c r="EE122" s="221"/>
      <c r="EF122" s="574" t="str">
        <f t="shared" si="233"/>
        <v>-</v>
      </c>
      <c r="EH122" s="82"/>
      <c r="EI122" s="34" t="s">
        <v>31</v>
      </c>
      <c r="EJ122" s="11"/>
      <c r="EK122" s="61" t="s">
        <v>183</v>
      </c>
      <c r="EN122" s="97" t="str">
        <f t="shared" si="180"/>
        <v>-</v>
      </c>
      <c r="EO122" s="91" t="str">
        <f t="shared" si="181"/>
        <v>-</v>
      </c>
      <c r="EP122" s="92"/>
      <c r="EQ122" s="85"/>
      <c r="ER122" s="89" t="str">
        <f t="shared" si="249"/>
        <v>-</v>
      </c>
      <c r="ES122" s="84"/>
      <c r="ET122" s="85"/>
      <c r="EU122" s="89" t="str">
        <f t="shared" si="250"/>
        <v>-</v>
      </c>
      <c r="EV122" s="90" t="str">
        <f t="shared" si="251"/>
        <v>-</v>
      </c>
      <c r="EY122" s="97" t="e">
        <f>#REF!</f>
        <v>#REF!</v>
      </c>
      <c r="EZ122" s="91" t="e">
        <f>#REF!</f>
        <v>#REF!</v>
      </c>
      <c r="FA122" s="92"/>
      <c r="FB122" s="85"/>
      <c r="FC122" s="89" t="e">
        <f t="shared" si="237"/>
        <v>#REF!</v>
      </c>
      <c r="FD122" s="84"/>
      <c r="FE122" s="85"/>
      <c r="FF122" s="89" t="e">
        <f t="shared" si="238"/>
        <v>#REF!</v>
      </c>
      <c r="FG122" s="90" t="e">
        <f t="shared" si="239"/>
        <v>#REF!</v>
      </c>
      <c r="FJ122" s="97" t="e">
        <f>#REF!</f>
        <v>#REF!</v>
      </c>
      <c r="FK122" s="91" t="e">
        <f>#REF!</f>
        <v>#REF!</v>
      </c>
      <c r="FL122" s="92"/>
      <c r="FM122" s="85"/>
      <c r="FN122" s="89" t="e">
        <f t="shared" si="252"/>
        <v>#REF!</v>
      </c>
      <c r="FO122" s="84"/>
      <c r="FP122" s="85"/>
      <c r="FQ122" s="89" t="e">
        <f t="shared" si="253"/>
        <v>#REF!</v>
      </c>
      <c r="FR122" s="90" t="e">
        <f t="shared" si="254"/>
        <v>#REF!</v>
      </c>
      <c r="FU122" s="97" t="e">
        <f>#REF!</f>
        <v>#REF!</v>
      </c>
      <c r="FV122" s="92"/>
      <c r="FW122" s="85"/>
      <c r="FX122" s="89" t="e">
        <f t="shared" si="243"/>
        <v>#REF!</v>
      </c>
      <c r="GA122" s="97" t="e">
        <f>#REF!</f>
        <v>#REF!</v>
      </c>
      <c r="GB122" s="91" t="e">
        <f>#REF!</f>
        <v>#REF!</v>
      </c>
      <c r="GC122" s="92"/>
      <c r="GD122" s="85"/>
      <c r="GE122" s="89" t="e">
        <f t="shared" si="255"/>
        <v>#REF!</v>
      </c>
      <c r="GF122" s="84"/>
      <c r="GG122" s="85"/>
      <c r="GH122" s="89" t="e">
        <f t="shared" si="256"/>
        <v>#REF!</v>
      </c>
      <c r="GI122" s="90" t="e">
        <f t="shared" si="257"/>
        <v>#REF!</v>
      </c>
      <c r="GK122" s="20" t="str">
        <f t="shared" si="195"/>
        <v/>
      </c>
      <c r="GL122" s="21"/>
      <c r="GN122" s="826" t="str">
        <f t="shared" ca="1" si="196"/>
        <v/>
      </c>
      <c r="GO122" s="827"/>
    </row>
    <row r="123" spans="1:197" ht="12" customHeight="1" outlineLevel="3" x14ac:dyDescent="0.2">
      <c r="A123" s="187">
        <f ca="1">OFFSET(A123,-1,0,1,1)+1</f>
        <v>114</v>
      </c>
      <c r="B123" s="747" t="str">
        <f t="shared" ca="1" si="162"/>
        <v/>
      </c>
      <c r="C123" s="748"/>
      <c r="D123" s="749"/>
      <c r="E123" s="272"/>
      <c r="F123" s="271" t="s">
        <v>910</v>
      </c>
      <c r="G123" s="105" t="s">
        <v>911</v>
      </c>
      <c r="H123" s="128" t="s">
        <v>3</v>
      </c>
      <c r="I123" s="105"/>
      <c r="J123" s="121" t="s">
        <v>26</v>
      </c>
      <c r="K123" s="124" t="s">
        <v>52</v>
      </c>
      <c r="L123" s="367" t="s">
        <v>50</v>
      </c>
      <c r="M123" s="589">
        <f t="shared" si="163"/>
        <v>1</v>
      </c>
      <c r="N123" s="773" t="str">
        <f t="shared" si="164"/>
        <v>-</v>
      </c>
      <c r="O123" s="774" t="str">
        <f t="shared" si="165"/>
        <v>-</v>
      </c>
      <c r="P123" s="774">
        <f t="shared" si="166"/>
        <v>1</v>
      </c>
      <c r="Q123" s="774" t="str">
        <f t="shared" si="167"/>
        <v>-</v>
      </c>
      <c r="R123" s="774" t="str">
        <f t="shared" si="168"/>
        <v>-</v>
      </c>
      <c r="S123" s="280" t="str">
        <f t="shared" si="169"/>
        <v>-</v>
      </c>
      <c r="T123" s="291" t="str">
        <f t="shared" si="170"/>
        <v>OK</v>
      </c>
      <c r="U123" s="402"/>
      <c r="W123" s="643"/>
      <c r="X123" s="208"/>
      <c r="Y123" s="316"/>
      <c r="Z123" s="410" t="s">
        <v>374</v>
      </c>
      <c r="AA123" s="411" t="s">
        <v>407</v>
      </c>
      <c r="AB123" s="209"/>
      <c r="AC123" s="316"/>
      <c r="AD123" s="410" t="s">
        <v>375</v>
      </c>
      <c r="AE123" s="411" t="s">
        <v>408</v>
      </c>
      <c r="AF123" s="209"/>
      <c r="AG123" s="316"/>
      <c r="AH123" s="410" t="s">
        <v>376</v>
      </c>
      <c r="AI123" s="411" t="s">
        <v>409</v>
      </c>
      <c r="AJ123" s="591" t="str">
        <f t="shared" si="218"/>
        <v>-</v>
      </c>
      <c r="AK123" s="592" t="str">
        <f t="shared" si="219"/>
        <v>-</v>
      </c>
      <c r="AL123" s="593" t="str">
        <f>IF(AND(X123="",AB123="",AF123="",Y123="",AC123="",AG123=""),"-",SUM(X123:AG123))</f>
        <v>-</v>
      </c>
      <c r="AM123" s="619" t="str">
        <f t="shared" si="247"/>
        <v>-</v>
      </c>
      <c r="AN123" s="221"/>
      <c r="AO123" s="574" t="str">
        <f t="shared" si="222"/>
        <v>OK</v>
      </c>
      <c r="AQ123" s="643"/>
      <c r="AR123" s="208"/>
      <c r="AS123" s="316"/>
      <c r="AT123" s="410" t="s">
        <v>374</v>
      </c>
      <c r="AU123" s="411" t="s">
        <v>407</v>
      </c>
      <c r="AV123" s="209"/>
      <c r="AW123" s="316"/>
      <c r="AX123" s="410" t="s">
        <v>375</v>
      </c>
      <c r="AY123" s="411" t="s">
        <v>408</v>
      </c>
      <c r="AZ123" s="209"/>
      <c r="BA123" s="316"/>
      <c r="BB123" s="410" t="s">
        <v>376</v>
      </c>
      <c r="BC123" s="411" t="s">
        <v>409</v>
      </c>
      <c r="BD123" s="591" t="str">
        <f t="shared" si="258"/>
        <v>-</v>
      </c>
      <c r="BE123" s="592" t="str">
        <f t="shared" si="259"/>
        <v>-</v>
      </c>
      <c r="BF123" s="593" t="str">
        <f>IF(AND(AR123="",AV123="",AZ123="",AS123="",AW123="",BA123=""),"-",SUM(AR123:BA123))</f>
        <v>-</v>
      </c>
      <c r="BG123" s="677" t="str">
        <f t="shared" si="226"/>
        <v>-</v>
      </c>
      <c r="BH123" s="221"/>
      <c r="BI123" s="574" t="str">
        <f t="shared" si="227"/>
        <v>OK</v>
      </c>
      <c r="BK123" s="263">
        <v>1</v>
      </c>
      <c r="BL123" s="208">
        <v>2</v>
      </c>
      <c r="BM123" s="316"/>
      <c r="BN123" s="410" t="s">
        <v>374</v>
      </c>
      <c r="BO123" s="411" t="s">
        <v>407</v>
      </c>
      <c r="BP123" s="209"/>
      <c r="BQ123" s="316"/>
      <c r="BR123" s="410" t="s">
        <v>375</v>
      </c>
      <c r="BS123" s="411" t="s">
        <v>408</v>
      </c>
      <c r="BT123" s="209"/>
      <c r="BU123" s="316"/>
      <c r="BV123" s="410" t="s">
        <v>376</v>
      </c>
      <c r="BW123" s="411" t="s">
        <v>409</v>
      </c>
      <c r="BX123" s="591">
        <f t="shared" si="248"/>
        <v>2</v>
      </c>
      <c r="BY123" s="592" t="str">
        <f t="shared" si="248"/>
        <v>-</v>
      </c>
      <c r="BZ123" s="593">
        <f>IF(AND(BL123="",BP123="",BT123="",BM123="",BQ123="",BU123=""),"-",SUM(BL123:BU123))</f>
        <v>2</v>
      </c>
      <c r="CA123" s="680">
        <f t="shared" si="231"/>
        <v>5.1020408163265302E-3</v>
      </c>
      <c r="CB123" s="221"/>
      <c r="CC123" s="574" t="str">
        <f t="shared" si="261"/>
        <v>OK</v>
      </c>
      <c r="CE123" s="443"/>
      <c r="CF123" s="429"/>
      <c r="CH123" s="430"/>
      <c r="CI123" s="431"/>
      <c r="CJ123" s="429"/>
      <c r="CL123" s="430"/>
      <c r="CM123" s="431"/>
      <c r="CN123" s="429"/>
      <c r="CP123" s="430"/>
      <c r="CQ123" s="431"/>
      <c r="CR123" s="600"/>
      <c r="CS123" s="601"/>
      <c r="CT123" s="602"/>
      <c r="CU123" s="610"/>
      <c r="CV123" s="221"/>
      <c r="CW123" s="574" t="str">
        <f t="shared" si="177"/>
        <v>OK</v>
      </c>
      <c r="CY123" s="465"/>
      <c r="CZ123" s="429"/>
      <c r="DB123" s="430"/>
      <c r="DC123" s="431"/>
      <c r="DD123" s="429"/>
      <c r="DF123" s="430"/>
      <c r="DG123" s="431"/>
      <c r="DH123" s="429"/>
      <c r="DJ123" s="430"/>
      <c r="DK123" s="431"/>
      <c r="DL123" s="600"/>
      <c r="DM123" s="601"/>
      <c r="DN123" s="602"/>
      <c r="DO123" s="702"/>
      <c r="DP123" s="221"/>
      <c r="DQ123" s="574" t="str">
        <f t="shared" si="178"/>
        <v>OK</v>
      </c>
      <c r="DS123" s="465"/>
      <c r="DT123" s="429"/>
      <c r="DU123" s="431"/>
      <c r="DW123" s="431"/>
      <c r="DY123" s="431"/>
      <c r="EA123" s="430"/>
      <c r="EB123" s="600"/>
      <c r="EC123" s="602"/>
      <c r="ED123" s="610"/>
      <c r="EE123" s="221"/>
      <c r="EF123" s="574" t="str">
        <f t="shared" si="233"/>
        <v>-</v>
      </c>
      <c r="EH123" s="82"/>
      <c r="EI123" s="34"/>
      <c r="EJ123" s="11"/>
      <c r="EK123" s="61"/>
      <c r="EN123" s="97" t="str">
        <f t="shared" si="180"/>
        <v>-</v>
      </c>
      <c r="EO123" s="91" t="str">
        <f t="shared" si="181"/>
        <v>-</v>
      </c>
      <c r="EP123" s="92"/>
      <c r="EQ123" s="85"/>
      <c r="ER123" s="89" t="str">
        <f t="shared" si="249"/>
        <v>-</v>
      </c>
      <c r="ES123" s="84"/>
      <c r="ET123" s="85"/>
      <c r="EU123" s="89" t="str">
        <f t="shared" si="250"/>
        <v>-</v>
      </c>
      <c r="EV123" s="90" t="str">
        <f t="shared" si="251"/>
        <v>-</v>
      </c>
      <c r="EY123" s="97" t="e">
        <f>#REF!</f>
        <v>#REF!</v>
      </c>
      <c r="EZ123" s="91" t="e">
        <f>#REF!</f>
        <v>#REF!</v>
      </c>
      <c r="FA123" s="92"/>
      <c r="FB123" s="85"/>
      <c r="FC123" s="89" t="e">
        <f t="shared" si="237"/>
        <v>#REF!</v>
      </c>
      <c r="FD123" s="84"/>
      <c r="FE123" s="85"/>
      <c r="FF123" s="89" t="e">
        <f t="shared" si="238"/>
        <v>#REF!</v>
      </c>
      <c r="FG123" s="90" t="e">
        <f t="shared" si="239"/>
        <v>#REF!</v>
      </c>
      <c r="FJ123" s="97" t="e">
        <f>#REF!</f>
        <v>#REF!</v>
      </c>
      <c r="FK123" s="91" t="e">
        <f>#REF!</f>
        <v>#REF!</v>
      </c>
      <c r="FL123" s="92"/>
      <c r="FM123" s="85"/>
      <c r="FN123" s="89" t="e">
        <f t="shared" si="252"/>
        <v>#REF!</v>
      </c>
      <c r="FO123" s="84"/>
      <c r="FP123" s="85"/>
      <c r="FQ123" s="89" t="e">
        <f t="shared" si="253"/>
        <v>#REF!</v>
      </c>
      <c r="FR123" s="90" t="e">
        <f t="shared" si="254"/>
        <v>#REF!</v>
      </c>
      <c r="FU123" s="97" t="e">
        <f>#REF!</f>
        <v>#REF!</v>
      </c>
      <c r="FV123" s="92"/>
      <c r="FW123" s="85"/>
      <c r="FX123" s="89" t="e">
        <f t="shared" si="243"/>
        <v>#REF!</v>
      </c>
      <c r="GA123" s="97" t="e">
        <f>#REF!</f>
        <v>#REF!</v>
      </c>
      <c r="GB123" s="91" t="e">
        <f>#REF!</f>
        <v>#REF!</v>
      </c>
      <c r="GC123" s="92"/>
      <c r="GD123" s="85"/>
      <c r="GE123" s="89" t="e">
        <f t="shared" si="255"/>
        <v>#REF!</v>
      </c>
      <c r="GF123" s="84"/>
      <c r="GG123" s="85"/>
      <c r="GH123" s="89" t="e">
        <f t="shared" si="256"/>
        <v>#REF!</v>
      </c>
      <c r="GI123" s="90" t="e">
        <f t="shared" si="257"/>
        <v>#REF!</v>
      </c>
      <c r="GK123" s="20" t="str">
        <f t="shared" si="195"/>
        <v/>
      </c>
      <c r="GL123" s="21"/>
      <c r="GN123" s="826" t="str">
        <f t="shared" ca="1" si="196"/>
        <v/>
      </c>
      <c r="GO123" s="827"/>
    </row>
    <row r="124" spans="1:197" ht="12" customHeight="1" outlineLevel="3" x14ac:dyDescent="0.2">
      <c r="A124" s="187">
        <f t="shared" ref="A124:A135" ca="1" si="262">OFFSET(A124,-1,0,1,1)+1</f>
        <v>115</v>
      </c>
      <c r="B124" s="747" t="str">
        <f t="shared" ca="1" si="162"/>
        <v/>
      </c>
      <c r="C124" s="748"/>
      <c r="D124" s="749"/>
      <c r="E124" s="110"/>
      <c r="F124" s="271" t="s">
        <v>993</v>
      </c>
      <c r="G124" s="105" t="s">
        <v>1039</v>
      </c>
      <c r="H124" s="128" t="s">
        <v>3</v>
      </c>
      <c r="I124" s="105"/>
      <c r="J124" s="121" t="s">
        <v>26</v>
      </c>
      <c r="K124" s="124" t="s">
        <v>52</v>
      </c>
      <c r="L124" s="367" t="s">
        <v>50</v>
      </c>
      <c r="M124" s="589">
        <f t="shared" si="163"/>
        <v>1</v>
      </c>
      <c r="N124" s="773" t="str">
        <f t="shared" si="164"/>
        <v>-</v>
      </c>
      <c r="O124" s="774" t="str">
        <f t="shared" si="165"/>
        <v>-</v>
      </c>
      <c r="P124" s="774">
        <f t="shared" si="166"/>
        <v>1</v>
      </c>
      <c r="Q124" s="774" t="str">
        <f t="shared" si="167"/>
        <v>-</v>
      </c>
      <c r="R124" s="774" t="str">
        <f t="shared" si="168"/>
        <v>-</v>
      </c>
      <c r="S124" s="280" t="str">
        <f t="shared" si="169"/>
        <v>-</v>
      </c>
      <c r="T124" s="291" t="str">
        <f t="shared" si="170"/>
        <v>OK</v>
      </c>
      <c r="U124" s="402"/>
      <c r="W124" s="504"/>
      <c r="X124" s="429"/>
      <c r="Z124" s="430"/>
      <c r="AA124" s="431"/>
      <c r="AB124" s="429"/>
      <c r="AD124" s="430"/>
      <c r="AE124" s="431"/>
      <c r="AF124" s="429"/>
      <c r="AH124" s="430"/>
      <c r="AI124" s="431"/>
      <c r="AJ124" s="600"/>
      <c r="AK124" s="601"/>
      <c r="AL124" s="602"/>
      <c r="AM124" s="621"/>
      <c r="AN124" s="221"/>
      <c r="AO124" s="574" t="str">
        <f t="shared" ref="AO124:AO135" si="263">IF(AND(Type_1="Doc",OR(Y124&lt;&gt;"",AC124&lt;&gt;"",AG124&lt;&gt;"")),"Remove Value Cln 25, 29, 33",IF(AND(Type_1="Doc",OR(AA124&lt;&gt;"",AE124&lt;&gt;"",AI124&lt;&gt;"")),"Remove Value Cln 27, 31, 35",IF(OR(AND(X124&lt;&gt;"",Z124=""),AND(AB124&lt;&gt;"",AD124=""),AND(AF124&lt;&gt;"",AH124="")),"Missing Eng Function",IF(OR(AND(Y124&lt;&gt;"",AA124=""),AND(AC124&lt;&gt;"",AE124=""),AND(AG124&lt;&gt;"",AI124="")),"Missing Design Function","OK"))))</f>
        <v>OK</v>
      </c>
      <c r="AQ124" s="263"/>
      <c r="AR124" s="442"/>
      <c r="AS124" s="316"/>
      <c r="AT124" s="736"/>
      <c r="AU124" s="411" t="s">
        <v>407</v>
      </c>
      <c r="AV124" s="442"/>
      <c r="AW124" s="316"/>
      <c r="AX124" s="736"/>
      <c r="AY124" s="411" t="s">
        <v>408</v>
      </c>
      <c r="AZ124" s="442"/>
      <c r="BA124" s="316"/>
      <c r="BB124" s="736"/>
      <c r="BC124" s="411" t="s">
        <v>409</v>
      </c>
      <c r="BD124" s="600"/>
      <c r="BE124" s="592" t="str">
        <f t="shared" si="259"/>
        <v>-</v>
      </c>
      <c r="BF124" s="593" t="str">
        <f t="shared" ref="BF124:BF135" si="264">IF(AND(AR124="",AV124="",AZ124="",AS124="",AW124="",BA124=""),"-",SUM(AR124:BA124))</f>
        <v>-</v>
      </c>
      <c r="BG124" s="594" t="str">
        <f t="shared" ref="BG124:BG135" si="265">IF(OR(BF124=0,BF124="-"),"-",BF124/BD_TOTAL_HOURS)</f>
        <v>-</v>
      </c>
      <c r="BH124" s="221"/>
      <c r="BI124" s="574" t="str">
        <f t="shared" ref="BI124:BI135" si="266">IF(AND(Type_1="Doc",OR(AS124&lt;&gt;"",AW124&lt;&gt;"",BA124&lt;&gt;"")),"Remove Value Cln 25, 29, 33",IF(AND(Type_1="Doc",OR(AU124&lt;&gt;"",AY124&lt;&gt;"",BC124&lt;&gt;"")),"Remove Value Cln 47, 51, 55",IF(OR(AND(AR124&lt;&gt;"",AT124=""),AND(AV124&lt;&gt;"",AX124=""),AND(AZ124&lt;&gt;"",BB124="")),"Missing Eng Function",IF(OR(AND(AS124&lt;&gt;"",AU124=""),AND(AW124&lt;&gt;"",AY124=""),AND(BA124&lt;&gt;"",BC124="")),"Missing Design Function","OK"))))</f>
        <v>OK</v>
      </c>
      <c r="BK124" s="263">
        <v>1</v>
      </c>
      <c r="BL124" s="547"/>
      <c r="BM124" s="316"/>
      <c r="BN124" s="545"/>
      <c r="BO124" s="411" t="s">
        <v>407</v>
      </c>
      <c r="BP124" s="547"/>
      <c r="BQ124" s="316"/>
      <c r="BR124" s="545"/>
      <c r="BS124" s="411" t="s">
        <v>408</v>
      </c>
      <c r="BT124" s="547"/>
      <c r="BU124" s="316"/>
      <c r="BV124" s="545"/>
      <c r="BW124" s="411" t="s">
        <v>409</v>
      </c>
      <c r="BX124" s="600"/>
      <c r="BY124" s="592" t="str">
        <f t="shared" ref="BY124:BY135" si="267">IF(AND(BM124="",BQ124="",BU124=""),"-",BM124+BQ124+BU124)</f>
        <v>-</v>
      </c>
      <c r="BZ124" s="593" t="str">
        <f t="shared" ref="BZ124:BZ135" si="268">IF(AND(BL124="",BP124="",BT124="",BM124="",BQ124="",BU124=""),"-",SUM(BL124:BU124))</f>
        <v>-</v>
      </c>
      <c r="CA124" s="594" t="str">
        <f t="shared" ref="CA124:CA135" si="269">IF(OR(BZ124=0,BZ124="-"),"-",BZ124/DD_TOTAL_HOURS)</f>
        <v>-</v>
      </c>
      <c r="CB124" s="221"/>
      <c r="CC124" s="574" t="str">
        <f t="shared" si="261"/>
        <v>OK</v>
      </c>
      <c r="CE124" s="443"/>
      <c r="CF124" s="429"/>
      <c r="CH124" s="430"/>
      <c r="CI124" s="431"/>
      <c r="CJ124" s="429"/>
      <c r="CL124" s="430"/>
      <c r="CM124" s="431"/>
      <c r="CN124" s="429"/>
      <c r="CP124" s="430"/>
      <c r="CQ124" s="431"/>
      <c r="CR124" s="600"/>
      <c r="CS124" s="601"/>
      <c r="CT124" s="602"/>
      <c r="CU124" s="610"/>
      <c r="CV124" s="221"/>
      <c r="CW124" s="574" t="str">
        <f t="shared" si="177"/>
        <v>OK</v>
      </c>
      <c r="CY124" s="465"/>
      <c r="CZ124" s="429"/>
      <c r="DB124" s="430"/>
      <c r="DC124" s="431"/>
      <c r="DD124" s="429"/>
      <c r="DF124" s="430"/>
      <c r="DG124" s="431"/>
      <c r="DH124" s="429"/>
      <c r="DJ124" s="430"/>
      <c r="DK124" s="431"/>
      <c r="DL124" s="600"/>
      <c r="DM124" s="601"/>
      <c r="DN124" s="602"/>
      <c r="DO124" s="610"/>
      <c r="DP124" s="221"/>
      <c r="DQ124" s="574" t="str">
        <f t="shared" si="178"/>
        <v>OK</v>
      </c>
      <c r="DS124" s="465"/>
      <c r="DT124" s="429"/>
      <c r="DU124" s="431"/>
      <c r="DW124" s="431"/>
      <c r="DY124" s="431"/>
      <c r="EA124" s="430"/>
      <c r="EB124" s="600"/>
      <c r="EC124" s="602"/>
      <c r="ED124" s="610"/>
      <c r="EE124" s="221"/>
      <c r="EF124" s="574" t="str">
        <f t="shared" si="233"/>
        <v>-</v>
      </c>
      <c r="EH124" s="82"/>
      <c r="EI124" s="34" t="s">
        <v>4</v>
      </c>
      <c r="EJ124" s="11"/>
      <c r="EK124" s="61"/>
      <c r="EN124" s="97">
        <f t="shared" si="180"/>
        <v>0</v>
      </c>
      <c r="EO124" s="91">
        <f t="shared" si="181"/>
        <v>0</v>
      </c>
      <c r="EP124" s="92"/>
      <c r="EQ124" s="85"/>
      <c r="ER124" s="89" t="str">
        <f t="shared" si="249"/>
        <v>-</v>
      </c>
      <c r="ES124" s="84"/>
      <c r="ET124" s="85"/>
      <c r="EU124" s="89" t="str">
        <f t="shared" si="250"/>
        <v>-</v>
      </c>
      <c r="EV124" s="90" t="str">
        <f t="shared" si="251"/>
        <v>-</v>
      </c>
      <c r="EY124" s="97" t="e">
        <f>#REF!</f>
        <v>#REF!</v>
      </c>
      <c r="EZ124" s="91" t="e">
        <f>#REF!</f>
        <v>#REF!</v>
      </c>
      <c r="FA124" s="92"/>
      <c r="FB124" s="85"/>
      <c r="FC124" s="89" t="e">
        <f t="shared" ref="FC124:FC135" si="270">IF(OR(EY124="-",FB124=""),"-",FB124*EY124)</f>
        <v>#REF!</v>
      </c>
      <c r="FD124" s="84"/>
      <c r="FE124" s="85"/>
      <c r="FF124" s="89" t="e">
        <f t="shared" ref="FF124:FF135" si="271">IF(OR(EZ124="-",FE124=""),"-",FE124*EZ124)</f>
        <v>#REF!</v>
      </c>
      <c r="FG124" s="90" t="e">
        <f t="shared" ref="FG124:FG135" si="272">IF(AND(FC124="-",FF124="-"),"-",IF(FC124="-",FF124,IF(FF124="-",FC124,FC124+FF124)))</f>
        <v>#REF!</v>
      </c>
      <c r="FJ124" s="97" t="e">
        <f>#REF!</f>
        <v>#REF!</v>
      </c>
      <c r="FK124" s="91" t="e">
        <f>#REF!</f>
        <v>#REF!</v>
      </c>
      <c r="FL124" s="92"/>
      <c r="FM124" s="85"/>
      <c r="FN124" s="89" t="e">
        <f t="shared" si="252"/>
        <v>#REF!</v>
      </c>
      <c r="FO124" s="84"/>
      <c r="FP124" s="85"/>
      <c r="FQ124" s="89" t="e">
        <f t="shared" si="253"/>
        <v>#REF!</v>
      </c>
      <c r="FR124" s="90" t="e">
        <f t="shared" si="254"/>
        <v>#REF!</v>
      </c>
      <c r="FU124" s="97" t="e">
        <f>#REF!</f>
        <v>#REF!</v>
      </c>
      <c r="FV124" s="92"/>
      <c r="FW124" s="85"/>
      <c r="FX124" s="89" t="e">
        <f t="shared" ref="FX124:FX151" si="273">IF(OR(FU124="-",FW124=""),"-",FW124*FU124)</f>
        <v>#REF!</v>
      </c>
      <c r="GA124" s="97" t="e">
        <f>#REF!</f>
        <v>#REF!</v>
      </c>
      <c r="GB124" s="91" t="e">
        <f>#REF!</f>
        <v>#REF!</v>
      </c>
      <c r="GC124" s="92"/>
      <c r="GD124" s="85"/>
      <c r="GE124" s="89" t="e">
        <f t="shared" si="255"/>
        <v>#REF!</v>
      </c>
      <c r="GF124" s="84"/>
      <c r="GG124" s="85"/>
      <c r="GH124" s="89" t="e">
        <f t="shared" si="256"/>
        <v>#REF!</v>
      </c>
      <c r="GI124" s="90" t="e">
        <f t="shared" si="257"/>
        <v>#REF!</v>
      </c>
      <c r="GK124" s="20" t="str">
        <f t="shared" si="195"/>
        <v/>
      </c>
      <c r="GL124" s="21"/>
      <c r="GN124" s="826" t="str">
        <f t="shared" ca="1" si="196"/>
        <v/>
      </c>
      <c r="GO124" s="827"/>
    </row>
    <row r="125" spans="1:197" ht="12" customHeight="1" outlineLevel="3" x14ac:dyDescent="0.2">
      <c r="A125" s="187">
        <f t="shared" ca="1" si="262"/>
        <v>116</v>
      </c>
      <c r="B125" s="747" t="str">
        <f t="shared" ca="1" si="162"/>
        <v/>
      </c>
      <c r="C125" s="748"/>
      <c r="D125" s="749"/>
      <c r="E125" s="110"/>
      <c r="F125" s="104"/>
      <c r="G125" s="105" t="s">
        <v>1040</v>
      </c>
      <c r="H125" s="128" t="s">
        <v>3</v>
      </c>
      <c r="I125" s="105"/>
      <c r="J125" s="121" t="s">
        <v>26</v>
      </c>
      <c r="K125" s="124" t="s">
        <v>52</v>
      </c>
      <c r="L125" s="367" t="s">
        <v>50</v>
      </c>
      <c r="M125" s="589">
        <f t="shared" ref="M125:M180" si="274">IF(SUM(W125,AQ125,BK125,CE125,CY125,DS125)=0,0,1)</f>
        <v>1</v>
      </c>
      <c r="N125" s="773" t="str">
        <f t="shared" si="164"/>
        <v>-</v>
      </c>
      <c r="O125" s="774" t="str">
        <f t="shared" si="165"/>
        <v>-</v>
      </c>
      <c r="P125" s="774">
        <f t="shared" si="166"/>
        <v>1</v>
      </c>
      <c r="Q125" s="774" t="str">
        <f t="shared" si="167"/>
        <v>-</v>
      </c>
      <c r="R125" s="774" t="str">
        <f t="shared" si="168"/>
        <v>-</v>
      </c>
      <c r="S125" s="280" t="str">
        <f t="shared" si="169"/>
        <v>-</v>
      </c>
      <c r="T125" s="291" t="str">
        <f t="shared" si="170"/>
        <v>OK</v>
      </c>
      <c r="U125" s="402"/>
      <c r="W125" s="504"/>
      <c r="X125" s="429"/>
      <c r="Z125" s="430"/>
      <c r="AA125" s="431"/>
      <c r="AB125" s="429"/>
      <c r="AD125" s="430"/>
      <c r="AE125" s="431"/>
      <c r="AF125" s="429"/>
      <c r="AH125" s="430"/>
      <c r="AI125" s="431"/>
      <c r="AJ125" s="600"/>
      <c r="AK125" s="601"/>
      <c r="AL125" s="602"/>
      <c r="AM125" s="621"/>
      <c r="AN125" s="221"/>
      <c r="AO125" s="574" t="str">
        <f t="shared" si="263"/>
        <v>OK</v>
      </c>
      <c r="AQ125" s="263"/>
      <c r="AR125" s="547"/>
      <c r="AS125" s="316"/>
      <c r="AT125" s="545"/>
      <c r="AU125" s="411" t="s">
        <v>407</v>
      </c>
      <c r="AV125" s="547"/>
      <c r="AW125" s="316"/>
      <c r="AX125" s="545"/>
      <c r="AY125" s="411" t="s">
        <v>408</v>
      </c>
      <c r="AZ125" s="547"/>
      <c r="BA125" s="316"/>
      <c r="BB125" s="545"/>
      <c r="BC125" s="411" t="s">
        <v>409</v>
      </c>
      <c r="BD125" s="600"/>
      <c r="BE125" s="592" t="str">
        <f t="shared" si="259"/>
        <v>-</v>
      </c>
      <c r="BF125" s="593" t="str">
        <f t="shared" si="264"/>
        <v>-</v>
      </c>
      <c r="BG125" s="594" t="str">
        <f t="shared" si="265"/>
        <v>-</v>
      </c>
      <c r="BH125" s="221"/>
      <c r="BI125" s="574" t="str">
        <f t="shared" si="266"/>
        <v>OK</v>
      </c>
      <c r="BK125" s="263">
        <v>1</v>
      </c>
      <c r="BL125" s="547"/>
      <c r="BM125" s="316"/>
      <c r="BN125" s="545"/>
      <c r="BO125" s="411" t="s">
        <v>407</v>
      </c>
      <c r="BP125" s="547"/>
      <c r="BQ125" s="316"/>
      <c r="BR125" s="545"/>
      <c r="BS125" s="411" t="s">
        <v>408</v>
      </c>
      <c r="BT125" s="547"/>
      <c r="BU125" s="316"/>
      <c r="BV125" s="545"/>
      <c r="BW125" s="411" t="s">
        <v>409</v>
      </c>
      <c r="BX125" s="600"/>
      <c r="BY125" s="592" t="str">
        <f t="shared" si="267"/>
        <v>-</v>
      </c>
      <c r="BZ125" s="593" t="str">
        <f t="shared" si="268"/>
        <v>-</v>
      </c>
      <c r="CA125" s="594" t="str">
        <f t="shared" si="269"/>
        <v>-</v>
      </c>
      <c r="CB125" s="221"/>
      <c r="CC125" s="574" t="str">
        <f t="shared" si="261"/>
        <v>OK</v>
      </c>
      <c r="CE125" s="443"/>
      <c r="CF125" s="429"/>
      <c r="CH125" s="430"/>
      <c r="CI125" s="431"/>
      <c r="CJ125" s="429"/>
      <c r="CL125" s="430"/>
      <c r="CM125" s="431"/>
      <c r="CN125" s="429"/>
      <c r="CP125" s="430"/>
      <c r="CQ125" s="431"/>
      <c r="CR125" s="600"/>
      <c r="CS125" s="601"/>
      <c r="CT125" s="602"/>
      <c r="CU125" s="610"/>
      <c r="CV125" s="221"/>
      <c r="CW125" s="574" t="str">
        <f t="shared" ref="CW125:CW180" si="275">IF(AND(Type_1="Doc",OR(CG125&lt;&gt;"",CK125&lt;&gt;"",CO125&lt;&gt;"")),"Remove Value Cln 85, 89, 93",IF(AND(Type_1="Doc",OR(CI125&lt;&gt;"",CM125&lt;&gt;"",CQ125&lt;&gt;"")),"Remove Value Cln 87, 91, 95",IF(OR(AND(CF125&lt;&gt;"",CH125=""),AND(CJ125&lt;&gt;"",CL125=""),AND(CN125&lt;&gt;"",CP125="")),"Missing Eng Function",IF(OR(AND(CG125&lt;&gt;"",CI125=""),AND(CK125&lt;&gt;"",CM125=""),AND(CO125&lt;&gt;"",CQ125="")),"Missing Design Function","OK"))))</f>
        <v>OK</v>
      </c>
      <c r="CY125" s="465"/>
      <c r="CZ125" s="429"/>
      <c r="DB125" s="430"/>
      <c r="DC125" s="431"/>
      <c r="DD125" s="429"/>
      <c r="DF125" s="430"/>
      <c r="DG125" s="431"/>
      <c r="DH125" s="429"/>
      <c r="DJ125" s="430"/>
      <c r="DK125" s="431"/>
      <c r="DL125" s="600"/>
      <c r="DM125" s="601"/>
      <c r="DN125" s="602"/>
      <c r="DO125" s="610"/>
      <c r="DP125" s="221"/>
      <c r="DQ125" s="574" t="str">
        <f t="shared" ref="DQ125:DQ180" si="276">IF(AND(Type_1="Doc",OR(DA125&lt;&gt;"",DE125&lt;&gt;"",DI125&lt;&gt;"")),"Remove Value Cln 105, 109, 113",IF(AND(Type_1="Doc",OR(DC125&lt;&gt;"",DG125&lt;&gt;"",DK125&lt;&gt;"")),"Remove Value Cln 107, 111, 115",IF(OR(AND(CZ125&lt;&gt;"",DB125=""),AND(DD125&lt;&gt;"",DF125=""),AND(DH125&lt;&gt;"",DJ125="")),"Missing Eng Function",IF(OR(AND(DA125&lt;&gt;"",DC125=""),AND(DE125&lt;&gt;"",DG125=""),AND(DI125&lt;&gt;"",DK125="")),"Missing Design Function","OK"))))</f>
        <v>OK</v>
      </c>
      <c r="DS125" s="465"/>
      <c r="DT125" s="429"/>
      <c r="DU125" s="431"/>
      <c r="DW125" s="431"/>
      <c r="DY125" s="431"/>
      <c r="EA125" s="430"/>
      <c r="EB125" s="600"/>
      <c r="EC125" s="602"/>
      <c r="ED125" s="610"/>
      <c r="EE125" s="221"/>
      <c r="EF125" s="574" t="str">
        <f t="shared" si="233"/>
        <v>-</v>
      </c>
      <c r="EH125" s="82"/>
      <c r="EI125" s="34" t="s">
        <v>4</v>
      </c>
      <c r="EJ125" s="11"/>
      <c r="EK125" s="61"/>
      <c r="EN125" s="97">
        <f t="shared" si="180"/>
        <v>0</v>
      </c>
      <c r="EO125" s="91">
        <f t="shared" si="181"/>
        <v>0</v>
      </c>
      <c r="EP125" s="92"/>
      <c r="EQ125" s="85"/>
      <c r="ER125" s="89" t="str">
        <f t="shared" si="249"/>
        <v>-</v>
      </c>
      <c r="ES125" s="84"/>
      <c r="ET125" s="85"/>
      <c r="EU125" s="89" t="str">
        <f t="shared" si="250"/>
        <v>-</v>
      </c>
      <c r="EV125" s="90" t="str">
        <f t="shared" si="251"/>
        <v>-</v>
      </c>
      <c r="EY125" s="97" t="e">
        <f>#REF!</f>
        <v>#REF!</v>
      </c>
      <c r="EZ125" s="91" t="e">
        <f>#REF!</f>
        <v>#REF!</v>
      </c>
      <c r="FA125" s="92"/>
      <c r="FB125" s="85"/>
      <c r="FC125" s="89" t="e">
        <f t="shared" si="270"/>
        <v>#REF!</v>
      </c>
      <c r="FD125" s="84"/>
      <c r="FE125" s="85"/>
      <c r="FF125" s="89" t="e">
        <f t="shared" si="271"/>
        <v>#REF!</v>
      </c>
      <c r="FG125" s="90" t="e">
        <f t="shared" si="272"/>
        <v>#REF!</v>
      </c>
      <c r="FJ125" s="97" t="e">
        <f>#REF!</f>
        <v>#REF!</v>
      </c>
      <c r="FK125" s="91" t="e">
        <f>#REF!</f>
        <v>#REF!</v>
      </c>
      <c r="FL125" s="92"/>
      <c r="FM125" s="85"/>
      <c r="FN125" s="89" t="e">
        <f t="shared" si="252"/>
        <v>#REF!</v>
      </c>
      <c r="FO125" s="84"/>
      <c r="FP125" s="85"/>
      <c r="FQ125" s="89" t="e">
        <f t="shared" si="253"/>
        <v>#REF!</v>
      </c>
      <c r="FR125" s="90" t="e">
        <f t="shared" si="254"/>
        <v>#REF!</v>
      </c>
      <c r="FU125" s="97" t="e">
        <f>#REF!</f>
        <v>#REF!</v>
      </c>
      <c r="FV125" s="92"/>
      <c r="FW125" s="85"/>
      <c r="FX125" s="89" t="e">
        <f t="shared" si="273"/>
        <v>#REF!</v>
      </c>
      <c r="GA125" s="97" t="e">
        <f>#REF!</f>
        <v>#REF!</v>
      </c>
      <c r="GB125" s="91" t="e">
        <f>#REF!</f>
        <v>#REF!</v>
      </c>
      <c r="GC125" s="92"/>
      <c r="GD125" s="85"/>
      <c r="GE125" s="89" t="e">
        <f t="shared" si="255"/>
        <v>#REF!</v>
      </c>
      <c r="GF125" s="84"/>
      <c r="GG125" s="85"/>
      <c r="GH125" s="89" t="e">
        <f t="shared" si="256"/>
        <v>#REF!</v>
      </c>
      <c r="GI125" s="90" t="e">
        <f t="shared" si="257"/>
        <v>#REF!</v>
      </c>
      <c r="GK125" s="20" t="str">
        <f t="shared" si="195"/>
        <v/>
      </c>
      <c r="GL125" s="21"/>
      <c r="GN125" s="826" t="str">
        <f t="shared" ca="1" si="196"/>
        <v/>
      </c>
      <c r="GO125" s="827"/>
    </row>
    <row r="126" spans="1:197" ht="12" customHeight="1" outlineLevel="3" x14ac:dyDescent="0.2">
      <c r="A126" s="187">
        <f t="shared" ca="1" si="262"/>
        <v>117</v>
      </c>
      <c r="B126" s="747" t="str">
        <f t="shared" ref="B126:B180" ca="1" si="277">IF(MAX(GN126:GO126)=0,"",MAX(GN126:GO126))</f>
        <v/>
      </c>
      <c r="C126" s="748"/>
      <c r="D126" s="749"/>
      <c r="E126" s="110"/>
      <c r="F126" s="104"/>
      <c r="G126" s="105" t="s">
        <v>1041</v>
      </c>
      <c r="H126" s="128" t="s">
        <v>3</v>
      </c>
      <c r="I126" s="105"/>
      <c r="J126" s="121" t="s">
        <v>26</v>
      </c>
      <c r="K126" s="124" t="s">
        <v>52</v>
      </c>
      <c r="L126" s="367" t="s">
        <v>50</v>
      </c>
      <c r="M126" s="589">
        <f t="shared" si="274"/>
        <v>1</v>
      </c>
      <c r="N126" s="773" t="str">
        <f t="shared" ref="N126:N180" si="278">IF(OR(W126="",W126="-"),"-",IF(W126=1,1,"POK"))</f>
        <v>-</v>
      </c>
      <c r="O126" s="774" t="str">
        <f t="shared" ref="O126:O180" si="279">IF(OR(AQ126="",AQ126="-"),"-",IF(AQ126=1,1,"POK"))</f>
        <v>-</v>
      </c>
      <c r="P126" s="774">
        <f t="shared" ref="P126:P180" si="280">IF(OR(BK126="",BK126="-"),"-",IF(BK126=1,1,"POK"))</f>
        <v>1</v>
      </c>
      <c r="Q126" s="774" t="str">
        <f t="shared" ref="Q126:Q180" si="281">IF(OR(CE126="",CE126="-"),"-",IF(CE126=1,1,"POK"))</f>
        <v>-</v>
      </c>
      <c r="R126" s="774" t="str">
        <f t="shared" ref="R126:R180" si="282">IF(OR(CY126="",CY126="-"),"-",IF(CY126=1,1,"POK"))</f>
        <v>-</v>
      </c>
      <c r="S126" s="280" t="str">
        <f t="shared" ref="S126:S180" si="283">IF(OR(DS126="",DS126="-"),"-",IF(DS126=1,1,"POK"))</f>
        <v>-</v>
      </c>
      <c r="T126" s="291" t="str">
        <f t="shared" ref="T126:T180" si="284">IF(AND(M126="",OR(N126=1,O126=1,P126=1,Q126=1,R126=1,S126=1)),"Value is missing Cln 13","OK")</f>
        <v>OK</v>
      </c>
      <c r="U126" s="402"/>
      <c r="W126" s="504"/>
      <c r="X126" s="429"/>
      <c r="Z126" s="430"/>
      <c r="AA126" s="431"/>
      <c r="AB126" s="429"/>
      <c r="AD126" s="430"/>
      <c r="AE126" s="431"/>
      <c r="AF126" s="429"/>
      <c r="AH126" s="430"/>
      <c r="AI126" s="431"/>
      <c r="AJ126" s="600"/>
      <c r="AK126" s="601"/>
      <c r="AL126" s="602"/>
      <c r="AM126" s="621"/>
      <c r="AN126" s="221"/>
      <c r="AO126" s="574" t="str">
        <f t="shared" si="263"/>
        <v>OK</v>
      </c>
      <c r="AQ126" s="263"/>
      <c r="AR126" s="547"/>
      <c r="AS126" s="316"/>
      <c r="AT126" s="545"/>
      <c r="AU126" s="411" t="s">
        <v>407</v>
      </c>
      <c r="AV126" s="547"/>
      <c r="AW126" s="316"/>
      <c r="AX126" s="545"/>
      <c r="AY126" s="411" t="s">
        <v>408</v>
      </c>
      <c r="AZ126" s="547"/>
      <c r="BA126" s="316"/>
      <c r="BB126" s="545"/>
      <c r="BC126" s="411" t="s">
        <v>409</v>
      </c>
      <c r="BD126" s="600"/>
      <c r="BE126" s="592" t="str">
        <f t="shared" si="259"/>
        <v>-</v>
      </c>
      <c r="BF126" s="593" t="str">
        <f t="shared" si="264"/>
        <v>-</v>
      </c>
      <c r="BG126" s="594" t="str">
        <f t="shared" si="265"/>
        <v>-</v>
      </c>
      <c r="BH126" s="221"/>
      <c r="BI126" s="574" t="str">
        <f t="shared" si="266"/>
        <v>OK</v>
      </c>
      <c r="BK126" s="263">
        <v>1</v>
      </c>
      <c r="BL126" s="547"/>
      <c r="BM126" s="316"/>
      <c r="BN126" s="545"/>
      <c r="BO126" s="411" t="s">
        <v>407</v>
      </c>
      <c r="BP126" s="547"/>
      <c r="BQ126" s="316"/>
      <c r="BR126" s="545"/>
      <c r="BS126" s="411" t="s">
        <v>408</v>
      </c>
      <c r="BT126" s="547"/>
      <c r="BU126" s="316"/>
      <c r="BV126" s="545"/>
      <c r="BW126" s="411" t="s">
        <v>409</v>
      </c>
      <c r="BX126" s="600"/>
      <c r="BY126" s="592" t="str">
        <f t="shared" si="267"/>
        <v>-</v>
      </c>
      <c r="BZ126" s="593" t="str">
        <f t="shared" si="268"/>
        <v>-</v>
      </c>
      <c r="CA126" s="594" t="str">
        <f t="shared" si="269"/>
        <v>-</v>
      </c>
      <c r="CB126" s="221"/>
      <c r="CC126" s="574" t="str">
        <f t="shared" si="261"/>
        <v>OK</v>
      </c>
      <c r="CE126" s="443"/>
      <c r="CF126" s="429"/>
      <c r="CH126" s="430"/>
      <c r="CI126" s="431"/>
      <c r="CJ126" s="429"/>
      <c r="CL126" s="430"/>
      <c r="CM126" s="431"/>
      <c r="CN126" s="429"/>
      <c r="CP126" s="430"/>
      <c r="CQ126" s="431"/>
      <c r="CR126" s="600"/>
      <c r="CS126" s="601"/>
      <c r="CT126" s="602"/>
      <c r="CU126" s="610"/>
      <c r="CV126" s="221"/>
      <c r="CW126" s="574" t="str">
        <f t="shared" si="275"/>
        <v>OK</v>
      </c>
      <c r="CY126" s="465"/>
      <c r="CZ126" s="429"/>
      <c r="DB126" s="430"/>
      <c r="DC126" s="431"/>
      <c r="DD126" s="429"/>
      <c r="DF126" s="430"/>
      <c r="DG126" s="431"/>
      <c r="DH126" s="429"/>
      <c r="DJ126" s="430"/>
      <c r="DK126" s="431"/>
      <c r="DL126" s="600"/>
      <c r="DM126" s="601"/>
      <c r="DN126" s="602"/>
      <c r="DO126" s="610"/>
      <c r="DP126" s="221"/>
      <c r="DQ126" s="574" t="str">
        <f t="shared" si="276"/>
        <v>OK</v>
      </c>
      <c r="DS126" s="465"/>
      <c r="DT126" s="429"/>
      <c r="DU126" s="431"/>
      <c r="DW126" s="431"/>
      <c r="DY126" s="431"/>
      <c r="EA126" s="430"/>
      <c r="EB126" s="600"/>
      <c r="EC126" s="602"/>
      <c r="ED126" s="610"/>
      <c r="EE126" s="221"/>
      <c r="EF126" s="574" t="str">
        <f t="shared" si="233"/>
        <v>-</v>
      </c>
      <c r="EH126" s="82"/>
      <c r="EI126" s="34" t="s">
        <v>4</v>
      </c>
      <c r="EJ126" s="11"/>
      <c r="EK126" s="61"/>
      <c r="EN126" s="97">
        <f t="shared" si="180"/>
        <v>0</v>
      </c>
      <c r="EO126" s="91">
        <f t="shared" si="181"/>
        <v>0</v>
      </c>
      <c r="EP126" s="92"/>
      <c r="EQ126" s="85"/>
      <c r="ER126" s="89" t="str">
        <f t="shared" si="249"/>
        <v>-</v>
      </c>
      <c r="ES126" s="84"/>
      <c r="ET126" s="85"/>
      <c r="EU126" s="89" t="str">
        <f t="shared" si="250"/>
        <v>-</v>
      </c>
      <c r="EV126" s="90" t="str">
        <f t="shared" si="251"/>
        <v>-</v>
      </c>
      <c r="EY126" s="97" t="e">
        <f>#REF!</f>
        <v>#REF!</v>
      </c>
      <c r="EZ126" s="91" t="e">
        <f>#REF!</f>
        <v>#REF!</v>
      </c>
      <c r="FA126" s="92"/>
      <c r="FB126" s="85"/>
      <c r="FC126" s="89" t="e">
        <f t="shared" si="270"/>
        <v>#REF!</v>
      </c>
      <c r="FD126" s="84"/>
      <c r="FE126" s="85"/>
      <c r="FF126" s="89" t="e">
        <f t="shared" si="271"/>
        <v>#REF!</v>
      </c>
      <c r="FG126" s="90" t="e">
        <f t="shared" si="272"/>
        <v>#REF!</v>
      </c>
      <c r="FJ126" s="97" t="e">
        <f>#REF!</f>
        <v>#REF!</v>
      </c>
      <c r="FK126" s="91" t="e">
        <f>#REF!</f>
        <v>#REF!</v>
      </c>
      <c r="FL126" s="92"/>
      <c r="FM126" s="85"/>
      <c r="FN126" s="89" t="e">
        <f t="shared" si="252"/>
        <v>#REF!</v>
      </c>
      <c r="FO126" s="84"/>
      <c r="FP126" s="85"/>
      <c r="FQ126" s="89" t="e">
        <f t="shared" si="253"/>
        <v>#REF!</v>
      </c>
      <c r="FR126" s="90" t="e">
        <f t="shared" si="254"/>
        <v>#REF!</v>
      </c>
      <c r="FU126" s="97" t="e">
        <f>#REF!</f>
        <v>#REF!</v>
      </c>
      <c r="FV126" s="92"/>
      <c r="FW126" s="85"/>
      <c r="FX126" s="89" t="e">
        <f t="shared" si="273"/>
        <v>#REF!</v>
      </c>
      <c r="GA126" s="97" t="e">
        <f>#REF!</f>
        <v>#REF!</v>
      </c>
      <c r="GB126" s="91" t="e">
        <f>#REF!</f>
        <v>#REF!</v>
      </c>
      <c r="GC126" s="92"/>
      <c r="GD126" s="85"/>
      <c r="GE126" s="89" t="e">
        <f t="shared" si="255"/>
        <v>#REF!</v>
      </c>
      <c r="GF126" s="84"/>
      <c r="GG126" s="85"/>
      <c r="GH126" s="89" t="e">
        <f t="shared" si="256"/>
        <v>#REF!</v>
      </c>
      <c r="GI126" s="90" t="e">
        <f t="shared" si="257"/>
        <v>#REF!</v>
      </c>
      <c r="GK126" s="20" t="str">
        <f t="shared" si="195"/>
        <v/>
      </c>
      <c r="GL126" s="21"/>
      <c r="GN126" s="826" t="str">
        <f t="shared" ref="GN126:GN180" ca="1" si="285">IF($A126="-","-",IF($C126+$D126=0,"",$C126+$D126))</f>
        <v/>
      </c>
      <c r="GO126" s="827"/>
    </row>
    <row r="127" spans="1:197" ht="12" customHeight="1" outlineLevel="3" x14ac:dyDescent="0.2">
      <c r="A127" s="187">
        <f t="shared" ca="1" si="262"/>
        <v>118</v>
      </c>
      <c r="B127" s="747" t="str">
        <f t="shared" ca="1" si="277"/>
        <v/>
      </c>
      <c r="C127" s="748"/>
      <c r="D127" s="749"/>
      <c r="E127" s="110"/>
      <c r="F127" s="104"/>
      <c r="G127" s="105" t="s">
        <v>1042</v>
      </c>
      <c r="H127" s="128" t="s">
        <v>3</v>
      </c>
      <c r="I127" s="105"/>
      <c r="J127" s="121" t="s">
        <v>26</v>
      </c>
      <c r="K127" s="124" t="s">
        <v>52</v>
      </c>
      <c r="L127" s="367" t="s">
        <v>50</v>
      </c>
      <c r="M127" s="589">
        <f t="shared" si="274"/>
        <v>1</v>
      </c>
      <c r="N127" s="773" t="str">
        <f t="shared" si="278"/>
        <v>-</v>
      </c>
      <c r="O127" s="774" t="str">
        <f t="shared" si="279"/>
        <v>-</v>
      </c>
      <c r="P127" s="774">
        <f t="shared" si="280"/>
        <v>1</v>
      </c>
      <c r="Q127" s="774" t="str">
        <f t="shared" si="281"/>
        <v>-</v>
      </c>
      <c r="R127" s="774" t="str">
        <f t="shared" si="282"/>
        <v>-</v>
      </c>
      <c r="S127" s="280" t="str">
        <f t="shared" si="283"/>
        <v>-</v>
      </c>
      <c r="T127" s="291" t="str">
        <f t="shared" si="284"/>
        <v>OK</v>
      </c>
      <c r="U127" s="402"/>
      <c r="W127" s="504"/>
      <c r="X127" s="429"/>
      <c r="Z127" s="430"/>
      <c r="AA127" s="431"/>
      <c r="AB127" s="429"/>
      <c r="AD127" s="430"/>
      <c r="AE127" s="431"/>
      <c r="AF127" s="429"/>
      <c r="AH127" s="430"/>
      <c r="AI127" s="431"/>
      <c r="AJ127" s="600"/>
      <c r="AK127" s="601"/>
      <c r="AL127" s="602"/>
      <c r="AM127" s="621"/>
      <c r="AN127" s="221"/>
      <c r="AO127" s="574" t="str">
        <f t="shared" si="263"/>
        <v>OK</v>
      </c>
      <c r="AQ127" s="263"/>
      <c r="AR127" s="547"/>
      <c r="AS127" s="316"/>
      <c r="AT127" s="545"/>
      <c r="AU127" s="411" t="s">
        <v>407</v>
      </c>
      <c r="AV127" s="547"/>
      <c r="AW127" s="316"/>
      <c r="AX127" s="545"/>
      <c r="AY127" s="411" t="s">
        <v>408</v>
      </c>
      <c r="AZ127" s="547"/>
      <c r="BA127" s="316"/>
      <c r="BB127" s="545"/>
      <c r="BC127" s="411" t="s">
        <v>409</v>
      </c>
      <c r="BD127" s="600"/>
      <c r="BE127" s="592" t="str">
        <f t="shared" si="259"/>
        <v>-</v>
      </c>
      <c r="BF127" s="593" t="str">
        <f t="shared" si="264"/>
        <v>-</v>
      </c>
      <c r="BG127" s="594" t="str">
        <f t="shared" si="265"/>
        <v>-</v>
      </c>
      <c r="BH127" s="221"/>
      <c r="BI127" s="574" t="str">
        <f t="shared" si="266"/>
        <v>OK</v>
      </c>
      <c r="BK127" s="263">
        <v>1</v>
      </c>
      <c r="BL127" s="547"/>
      <c r="BM127" s="316"/>
      <c r="BN127" s="545"/>
      <c r="BO127" s="411" t="s">
        <v>407</v>
      </c>
      <c r="BP127" s="547"/>
      <c r="BQ127" s="316"/>
      <c r="BR127" s="545"/>
      <c r="BS127" s="411" t="s">
        <v>408</v>
      </c>
      <c r="BT127" s="547"/>
      <c r="BU127" s="316"/>
      <c r="BV127" s="545"/>
      <c r="BW127" s="411" t="s">
        <v>409</v>
      </c>
      <c r="BX127" s="600"/>
      <c r="BY127" s="592" t="str">
        <f t="shared" si="267"/>
        <v>-</v>
      </c>
      <c r="BZ127" s="593" t="str">
        <f t="shared" si="268"/>
        <v>-</v>
      </c>
      <c r="CA127" s="594" t="str">
        <f t="shared" si="269"/>
        <v>-</v>
      </c>
      <c r="CB127" s="221"/>
      <c r="CC127" s="574" t="str">
        <f t="shared" si="261"/>
        <v>OK</v>
      </c>
      <c r="CE127" s="443"/>
      <c r="CF127" s="429"/>
      <c r="CH127" s="430"/>
      <c r="CI127" s="431"/>
      <c r="CJ127" s="429"/>
      <c r="CL127" s="430"/>
      <c r="CM127" s="431"/>
      <c r="CN127" s="429"/>
      <c r="CP127" s="430"/>
      <c r="CQ127" s="431"/>
      <c r="CR127" s="600"/>
      <c r="CS127" s="601"/>
      <c r="CT127" s="602"/>
      <c r="CU127" s="610"/>
      <c r="CV127" s="221"/>
      <c r="CW127" s="574" t="str">
        <f t="shared" si="275"/>
        <v>OK</v>
      </c>
      <c r="CY127" s="465"/>
      <c r="CZ127" s="429"/>
      <c r="DB127" s="430"/>
      <c r="DC127" s="431"/>
      <c r="DD127" s="429"/>
      <c r="DF127" s="430"/>
      <c r="DG127" s="431"/>
      <c r="DH127" s="429"/>
      <c r="DJ127" s="430"/>
      <c r="DK127" s="431"/>
      <c r="DL127" s="600"/>
      <c r="DM127" s="601"/>
      <c r="DN127" s="602"/>
      <c r="DO127" s="610"/>
      <c r="DP127" s="221"/>
      <c r="DQ127" s="574" t="str">
        <f t="shared" si="276"/>
        <v>OK</v>
      </c>
      <c r="DS127" s="465"/>
      <c r="DT127" s="429"/>
      <c r="DU127" s="431"/>
      <c r="DW127" s="431"/>
      <c r="DY127" s="431"/>
      <c r="EA127" s="430"/>
      <c r="EB127" s="600"/>
      <c r="EC127" s="602"/>
      <c r="ED127" s="610"/>
      <c r="EE127" s="221"/>
      <c r="EF127" s="574" t="str">
        <f t="shared" si="233"/>
        <v>-</v>
      </c>
      <c r="EH127" s="82"/>
      <c r="EI127" s="34" t="s">
        <v>4</v>
      </c>
      <c r="EJ127" s="11"/>
      <c r="EK127" s="61"/>
      <c r="EN127" s="97">
        <f t="shared" si="180"/>
        <v>0</v>
      </c>
      <c r="EO127" s="91">
        <f t="shared" si="181"/>
        <v>0</v>
      </c>
      <c r="EP127" s="92"/>
      <c r="EQ127" s="85"/>
      <c r="ER127" s="89" t="str">
        <f t="shared" si="249"/>
        <v>-</v>
      </c>
      <c r="ES127" s="84"/>
      <c r="ET127" s="85"/>
      <c r="EU127" s="89" t="str">
        <f t="shared" si="250"/>
        <v>-</v>
      </c>
      <c r="EV127" s="90" t="str">
        <f t="shared" si="251"/>
        <v>-</v>
      </c>
      <c r="EY127" s="97" t="e">
        <f>#REF!</f>
        <v>#REF!</v>
      </c>
      <c r="EZ127" s="91" t="e">
        <f>#REF!</f>
        <v>#REF!</v>
      </c>
      <c r="FA127" s="92"/>
      <c r="FB127" s="85"/>
      <c r="FC127" s="89" t="e">
        <f t="shared" si="270"/>
        <v>#REF!</v>
      </c>
      <c r="FD127" s="84"/>
      <c r="FE127" s="85"/>
      <c r="FF127" s="89" t="e">
        <f t="shared" si="271"/>
        <v>#REF!</v>
      </c>
      <c r="FG127" s="90" t="e">
        <f t="shared" si="272"/>
        <v>#REF!</v>
      </c>
      <c r="FJ127" s="97" t="e">
        <f>#REF!</f>
        <v>#REF!</v>
      </c>
      <c r="FK127" s="91" t="e">
        <f>#REF!</f>
        <v>#REF!</v>
      </c>
      <c r="FL127" s="92"/>
      <c r="FM127" s="85"/>
      <c r="FN127" s="89" t="e">
        <f t="shared" si="252"/>
        <v>#REF!</v>
      </c>
      <c r="FO127" s="84"/>
      <c r="FP127" s="85"/>
      <c r="FQ127" s="89" t="e">
        <f t="shared" si="253"/>
        <v>#REF!</v>
      </c>
      <c r="FR127" s="90" t="e">
        <f t="shared" si="254"/>
        <v>#REF!</v>
      </c>
      <c r="FU127" s="97" t="e">
        <f>#REF!</f>
        <v>#REF!</v>
      </c>
      <c r="FV127" s="92"/>
      <c r="FW127" s="85"/>
      <c r="FX127" s="89" t="e">
        <f t="shared" si="273"/>
        <v>#REF!</v>
      </c>
      <c r="GA127" s="97" t="e">
        <f>#REF!</f>
        <v>#REF!</v>
      </c>
      <c r="GB127" s="91" t="e">
        <f>#REF!</f>
        <v>#REF!</v>
      </c>
      <c r="GC127" s="92"/>
      <c r="GD127" s="85"/>
      <c r="GE127" s="89" t="e">
        <f t="shared" si="255"/>
        <v>#REF!</v>
      </c>
      <c r="GF127" s="84"/>
      <c r="GG127" s="85"/>
      <c r="GH127" s="89" t="e">
        <f t="shared" si="256"/>
        <v>#REF!</v>
      </c>
      <c r="GI127" s="90" t="e">
        <f t="shared" si="257"/>
        <v>#REF!</v>
      </c>
      <c r="GK127" s="20" t="str">
        <f t="shared" si="195"/>
        <v/>
      </c>
      <c r="GL127" s="21"/>
      <c r="GN127" s="826" t="str">
        <f t="shared" ca="1" si="285"/>
        <v/>
      </c>
      <c r="GO127" s="827"/>
    </row>
    <row r="128" spans="1:197" ht="12" customHeight="1" outlineLevel="3" x14ac:dyDescent="0.2">
      <c r="A128" s="187">
        <f t="shared" ca="1" si="262"/>
        <v>119</v>
      </c>
      <c r="B128" s="747" t="str">
        <f t="shared" ca="1" si="277"/>
        <v/>
      </c>
      <c r="C128" s="748"/>
      <c r="D128" s="749"/>
      <c r="E128" s="110"/>
      <c r="F128" s="104"/>
      <c r="G128" s="105" t="s">
        <v>1043</v>
      </c>
      <c r="H128" s="128" t="s">
        <v>3</v>
      </c>
      <c r="I128" s="105"/>
      <c r="J128" s="121" t="s">
        <v>26</v>
      </c>
      <c r="K128" s="124" t="s">
        <v>52</v>
      </c>
      <c r="L128" s="367" t="s">
        <v>50</v>
      </c>
      <c r="M128" s="589">
        <f t="shared" si="274"/>
        <v>1</v>
      </c>
      <c r="N128" s="773" t="str">
        <f t="shared" si="278"/>
        <v>-</v>
      </c>
      <c r="O128" s="774" t="str">
        <f t="shared" si="279"/>
        <v>-</v>
      </c>
      <c r="P128" s="774">
        <f t="shared" si="280"/>
        <v>1</v>
      </c>
      <c r="Q128" s="774" t="str">
        <f t="shared" si="281"/>
        <v>-</v>
      </c>
      <c r="R128" s="774" t="str">
        <f t="shared" si="282"/>
        <v>-</v>
      </c>
      <c r="S128" s="280" t="str">
        <f t="shared" si="283"/>
        <v>-</v>
      </c>
      <c r="T128" s="291" t="str">
        <f t="shared" si="284"/>
        <v>OK</v>
      </c>
      <c r="U128" s="402"/>
      <c r="W128" s="504"/>
      <c r="X128" s="429"/>
      <c r="Z128" s="430"/>
      <c r="AA128" s="431"/>
      <c r="AB128" s="429"/>
      <c r="AD128" s="430"/>
      <c r="AE128" s="431"/>
      <c r="AF128" s="429"/>
      <c r="AH128" s="430"/>
      <c r="AI128" s="431"/>
      <c r="AJ128" s="600"/>
      <c r="AK128" s="601"/>
      <c r="AL128" s="602"/>
      <c r="AM128" s="621"/>
      <c r="AN128" s="221"/>
      <c r="AO128" s="574" t="str">
        <f t="shared" si="263"/>
        <v>OK</v>
      </c>
      <c r="AQ128" s="263"/>
      <c r="AR128" s="547"/>
      <c r="AS128" s="316"/>
      <c r="AT128" s="545"/>
      <c r="AU128" s="411" t="s">
        <v>407</v>
      </c>
      <c r="AV128" s="547"/>
      <c r="AW128" s="316"/>
      <c r="AX128" s="545"/>
      <c r="AY128" s="411" t="s">
        <v>408</v>
      </c>
      <c r="AZ128" s="547"/>
      <c r="BA128" s="316"/>
      <c r="BB128" s="545"/>
      <c r="BC128" s="411" t="s">
        <v>409</v>
      </c>
      <c r="BD128" s="600"/>
      <c r="BE128" s="592" t="str">
        <f t="shared" si="259"/>
        <v>-</v>
      </c>
      <c r="BF128" s="593" t="str">
        <f t="shared" si="264"/>
        <v>-</v>
      </c>
      <c r="BG128" s="594" t="str">
        <f t="shared" si="265"/>
        <v>-</v>
      </c>
      <c r="BH128" s="221"/>
      <c r="BI128" s="574" t="str">
        <f t="shared" si="266"/>
        <v>OK</v>
      </c>
      <c r="BK128" s="263">
        <v>1</v>
      </c>
      <c r="BL128" s="547"/>
      <c r="BM128" s="316"/>
      <c r="BN128" s="545"/>
      <c r="BO128" s="411" t="s">
        <v>407</v>
      </c>
      <c r="BP128" s="547"/>
      <c r="BQ128" s="316"/>
      <c r="BR128" s="545"/>
      <c r="BS128" s="411" t="s">
        <v>408</v>
      </c>
      <c r="BT128" s="547"/>
      <c r="BU128" s="316"/>
      <c r="BV128" s="545"/>
      <c r="BW128" s="411" t="s">
        <v>409</v>
      </c>
      <c r="BX128" s="600"/>
      <c r="BY128" s="592" t="str">
        <f t="shared" si="267"/>
        <v>-</v>
      </c>
      <c r="BZ128" s="593" t="str">
        <f t="shared" si="268"/>
        <v>-</v>
      </c>
      <c r="CA128" s="594" t="str">
        <f t="shared" si="269"/>
        <v>-</v>
      </c>
      <c r="CB128" s="221"/>
      <c r="CC128" s="574" t="str">
        <f t="shared" si="261"/>
        <v>OK</v>
      </c>
      <c r="CE128" s="443"/>
      <c r="CF128" s="429"/>
      <c r="CH128" s="430"/>
      <c r="CI128" s="431"/>
      <c r="CJ128" s="429"/>
      <c r="CL128" s="430"/>
      <c r="CM128" s="431"/>
      <c r="CN128" s="429"/>
      <c r="CP128" s="430"/>
      <c r="CQ128" s="431"/>
      <c r="CR128" s="600"/>
      <c r="CS128" s="601"/>
      <c r="CT128" s="602"/>
      <c r="CU128" s="610"/>
      <c r="CV128" s="221"/>
      <c r="CW128" s="574" t="str">
        <f t="shared" si="275"/>
        <v>OK</v>
      </c>
      <c r="CY128" s="465"/>
      <c r="CZ128" s="429"/>
      <c r="DB128" s="430"/>
      <c r="DC128" s="431"/>
      <c r="DD128" s="429"/>
      <c r="DF128" s="430"/>
      <c r="DG128" s="431"/>
      <c r="DH128" s="429"/>
      <c r="DJ128" s="430"/>
      <c r="DK128" s="431"/>
      <c r="DL128" s="600"/>
      <c r="DM128" s="601"/>
      <c r="DN128" s="602"/>
      <c r="DO128" s="610"/>
      <c r="DP128" s="221"/>
      <c r="DQ128" s="574" t="str">
        <f t="shared" si="276"/>
        <v>OK</v>
      </c>
      <c r="DS128" s="465"/>
      <c r="DT128" s="429"/>
      <c r="DU128" s="431"/>
      <c r="DW128" s="431"/>
      <c r="DY128" s="431"/>
      <c r="EA128" s="430"/>
      <c r="EB128" s="600"/>
      <c r="EC128" s="602"/>
      <c r="ED128" s="610"/>
      <c r="EE128" s="221"/>
      <c r="EF128" s="574" t="str">
        <f t="shared" si="233"/>
        <v>-</v>
      </c>
      <c r="EH128" s="82"/>
      <c r="EI128" s="34" t="s">
        <v>4</v>
      </c>
      <c r="EJ128" s="11"/>
      <c r="EK128" s="61"/>
      <c r="EN128" s="97">
        <f t="shared" si="180"/>
        <v>0</v>
      </c>
      <c r="EO128" s="91">
        <f t="shared" si="181"/>
        <v>0</v>
      </c>
      <c r="EP128" s="92"/>
      <c r="EQ128" s="85"/>
      <c r="ER128" s="89" t="str">
        <f t="shared" si="249"/>
        <v>-</v>
      </c>
      <c r="ES128" s="84"/>
      <c r="ET128" s="85"/>
      <c r="EU128" s="89" t="str">
        <f t="shared" si="250"/>
        <v>-</v>
      </c>
      <c r="EV128" s="90" t="str">
        <f t="shared" si="251"/>
        <v>-</v>
      </c>
      <c r="EY128" s="97" t="e">
        <f>#REF!</f>
        <v>#REF!</v>
      </c>
      <c r="EZ128" s="91" t="e">
        <f>#REF!</f>
        <v>#REF!</v>
      </c>
      <c r="FA128" s="92"/>
      <c r="FB128" s="85"/>
      <c r="FC128" s="89" t="e">
        <f t="shared" si="270"/>
        <v>#REF!</v>
      </c>
      <c r="FD128" s="84"/>
      <c r="FE128" s="85"/>
      <c r="FF128" s="89" t="e">
        <f t="shared" si="271"/>
        <v>#REF!</v>
      </c>
      <c r="FG128" s="90" t="e">
        <f t="shared" si="272"/>
        <v>#REF!</v>
      </c>
      <c r="FJ128" s="97" t="e">
        <f>#REF!</f>
        <v>#REF!</v>
      </c>
      <c r="FK128" s="91" t="e">
        <f>#REF!</f>
        <v>#REF!</v>
      </c>
      <c r="FL128" s="92"/>
      <c r="FM128" s="85"/>
      <c r="FN128" s="89" t="e">
        <f t="shared" si="252"/>
        <v>#REF!</v>
      </c>
      <c r="FO128" s="84"/>
      <c r="FP128" s="85"/>
      <c r="FQ128" s="89" t="e">
        <f t="shared" si="253"/>
        <v>#REF!</v>
      </c>
      <c r="FR128" s="90" t="e">
        <f t="shared" si="254"/>
        <v>#REF!</v>
      </c>
      <c r="FU128" s="97" t="e">
        <f>#REF!</f>
        <v>#REF!</v>
      </c>
      <c r="FV128" s="92"/>
      <c r="FW128" s="85"/>
      <c r="FX128" s="89" t="e">
        <f t="shared" si="273"/>
        <v>#REF!</v>
      </c>
      <c r="GA128" s="97" t="e">
        <f>#REF!</f>
        <v>#REF!</v>
      </c>
      <c r="GB128" s="91" t="e">
        <f>#REF!</f>
        <v>#REF!</v>
      </c>
      <c r="GC128" s="92"/>
      <c r="GD128" s="85"/>
      <c r="GE128" s="89" t="e">
        <f t="shared" si="255"/>
        <v>#REF!</v>
      </c>
      <c r="GF128" s="84"/>
      <c r="GG128" s="85"/>
      <c r="GH128" s="89" t="e">
        <f t="shared" si="256"/>
        <v>#REF!</v>
      </c>
      <c r="GI128" s="90" t="e">
        <f t="shared" si="257"/>
        <v>#REF!</v>
      </c>
      <c r="GK128" s="20" t="str">
        <f t="shared" si="195"/>
        <v/>
      </c>
      <c r="GL128" s="21"/>
      <c r="GN128" s="826" t="str">
        <f t="shared" ca="1" si="285"/>
        <v/>
      </c>
      <c r="GO128" s="827"/>
    </row>
    <row r="129" spans="1:197" ht="12" customHeight="1" outlineLevel="3" x14ac:dyDescent="0.2">
      <c r="A129" s="187">
        <f t="shared" ca="1" si="262"/>
        <v>120</v>
      </c>
      <c r="B129" s="747" t="str">
        <f t="shared" ca="1" si="277"/>
        <v/>
      </c>
      <c r="C129" s="748"/>
      <c r="D129" s="749"/>
      <c r="E129" s="110"/>
      <c r="F129" s="104"/>
      <c r="G129" s="105" t="s">
        <v>1044</v>
      </c>
      <c r="H129" s="128" t="s">
        <v>3</v>
      </c>
      <c r="I129" s="105"/>
      <c r="J129" s="121" t="s">
        <v>26</v>
      </c>
      <c r="K129" s="124" t="s">
        <v>52</v>
      </c>
      <c r="L129" s="367" t="s">
        <v>50</v>
      </c>
      <c r="M129" s="589">
        <f t="shared" si="274"/>
        <v>1</v>
      </c>
      <c r="N129" s="773" t="str">
        <f t="shared" si="278"/>
        <v>-</v>
      </c>
      <c r="O129" s="774" t="str">
        <f t="shared" si="279"/>
        <v>-</v>
      </c>
      <c r="P129" s="774">
        <f t="shared" si="280"/>
        <v>1</v>
      </c>
      <c r="Q129" s="774" t="str">
        <f t="shared" si="281"/>
        <v>-</v>
      </c>
      <c r="R129" s="774" t="str">
        <f t="shared" si="282"/>
        <v>-</v>
      </c>
      <c r="S129" s="280" t="str">
        <f t="shared" si="283"/>
        <v>-</v>
      </c>
      <c r="T129" s="291" t="str">
        <f t="shared" si="284"/>
        <v>OK</v>
      </c>
      <c r="U129" s="402"/>
      <c r="W129" s="504"/>
      <c r="X129" s="429"/>
      <c r="Z129" s="430"/>
      <c r="AA129" s="431"/>
      <c r="AB129" s="429"/>
      <c r="AD129" s="430"/>
      <c r="AE129" s="431"/>
      <c r="AF129" s="429"/>
      <c r="AH129" s="430"/>
      <c r="AI129" s="431"/>
      <c r="AJ129" s="600"/>
      <c r="AK129" s="601"/>
      <c r="AL129" s="602"/>
      <c r="AM129" s="621"/>
      <c r="AN129" s="221"/>
      <c r="AO129" s="574" t="str">
        <f t="shared" si="263"/>
        <v>OK</v>
      </c>
      <c r="AQ129" s="263"/>
      <c r="AR129" s="547"/>
      <c r="AS129" s="316"/>
      <c r="AT129" s="545"/>
      <c r="AU129" s="411" t="s">
        <v>407</v>
      </c>
      <c r="AV129" s="547"/>
      <c r="AW129" s="316"/>
      <c r="AX129" s="545"/>
      <c r="AY129" s="411" t="s">
        <v>408</v>
      </c>
      <c r="AZ129" s="547"/>
      <c r="BA129" s="316"/>
      <c r="BB129" s="545"/>
      <c r="BC129" s="411" t="s">
        <v>409</v>
      </c>
      <c r="BD129" s="600"/>
      <c r="BE129" s="592" t="str">
        <f t="shared" si="259"/>
        <v>-</v>
      </c>
      <c r="BF129" s="593" t="str">
        <f t="shared" si="264"/>
        <v>-</v>
      </c>
      <c r="BG129" s="594" t="str">
        <f t="shared" si="265"/>
        <v>-</v>
      </c>
      <c r="BH129" s="221"/>
      <c r="BI129" s="574" t="str">
        <f t="shared" si="266"/>
        <v>OK</v>
      </c>
      <c r="BK129" s="263">
        <v>1</v>
      </c>
      <c r="BL129" s="547"/>
      <c r="BM129" s="316"/>
      <c r="BN129" s="545"/>
      <c r="BO129" s="411" t="s">
        <v>407</v>
      </c>
      <c r="BP129" s="547"/>
      <c r="BQ129" s="316"/>
      <c r="BR129" s="545"/>
      <c r="BS129" s="411" t="s">
        <v>408</v>
      </c>
      <c r="BT129" s="547"/>
      <c r="BU129" s="316"/>
      <c r="BV129" s="545"/>
      <c r="BW129" s="411" t="s">
        <v>409</v>
      </c>
      <c r="BX129" s="600"/>
      <c r="BY129" s="592" t="str">
        <f t="shared" si="267"/>
        <v>-</v>
      </c>
      <c r="BZ129" s="593" t="str">
        <f t="shared" si="268"/>
        <v>-</v>
      </c>
      <c r="CA129" s="594" t="str">
        <f t="shared" si="269"/>
        <v>-</v>
      </c>
      <c r="CB129" s="221"/>
      <c r="CC129" s="574" t="str">
        <f t="shared" si="261"/>
        <v>OK</v>
      </c>
      <c r="CE129" s="443"/>
      <c r="CF129" s="429"/>
      <c r="CH129" s="430"/>
      <c r="CI129" s="431"/>
      <c r="CJ129" s="429"/>
      <c r="CL129" s="430"/>
      <c r="CM129" s="431"/>
      <c r="CN129" s="429"/>
      <c r="CP129" s="430"/>
      <c r="CQ129" s="431"/>
      <c r="CR129" s="600"/>
      <c r="CS129" s="601"/>
      <c r="CT129" s="602"/>
      <c r="CU129" s="610"/>
      <c r="CV129" s="221"/>
      <c r="CW129" s="574" t="str">
        <f t="shared" si="275"/>
        <v>OK</v>
      </c>
      <c r="CY129" s="465"/>
      <c r="CZ129" s="429"/>
      <c r="DB129" s="430"/>
      <c r="DC129" s="431"/>
      <c r="DD129" s="429"/>
      <c r="DF129" s="430"/>
      <c r="DG129" s="431"/>
      <c r="DH129" s="429"/>
      <c r="DJ129" s="430"/>
      <c r="DK129" s="431"/>
      <c r="DL129" s="600"/>
      <c r="DM129" s="601"/>
      <c r="DN129" s="602"/>
      <c r="DO129" s="610"/>
      <c r="DP129" s="221"/>
      <c r="DQ129" s="574" t="str">
        <f t="shared" si="276"/>
        <v>OK</v>
      </c>
      <c r="DS129" s="465"/>
      <c r="DT129" s="429"/>
      <c r="DU129" s="431"/>
      <c r="DW129" s="431"/>
      <c r="DY129" s="431"/>
      <c r="EA129" s="430"/>
      <c r="EB129" s="600"/>
      <c r="EC129" s="602"/>
      <c r="ED129" s="610"/>
      <c r="EE129" s="221"/>
      <c r="EF129" s="574" t="str">
        <f t="shared" si="233"/>
        <v>-</v>
      </c>
      <c r="EH129" s="82"/>
      <c r="EI129" s="34" t="s">
        <v>4</v>
      </c>
      <c r="EJ129" s="11"/>
      <c r="EK129" s="61"/>
      <c r="EN129" s="97">
        <f t="shared" si="180"/>
        <v>0</v>
      </c>
      <c r="EO129" s="91">
        <f t="shared" si="181"/>
        <v>0</v>
      </c>
      <c r="EP129" s="92"/>
      <c r="EQ129" s="85"/>
      <c r="ER129" s="89" t="str">
        <f t="shared" si="249"/>
        <v>-</v>
      </c>
      <c r="ES129" s="84"/>
      <c r="ET129" s="85"/>
      <c r="EU129" s="89" t="str">
        <f t="shared" si="250"/>
        <v>-</v>
      </c>
      <c r="EV129" s="90" t="str">
        <f t="shared" si="251"/>
        <v>-</v>
      </c>
      <c r="EY129" s="97" t="e">
        <f>#REF!</f>
        <v>#REF!</v>
      </c>
      <c r="EZ129" s="91" t="e">
        <f>#REF!</f>
        <v>#REF!</v>
      </c>
      <c r="FA129" s="92"/>
      <c r="FB129" s="85"/>
      <c r="FC129" s="89" t="e">
        <f t="shared" si="270"/>
        <v>#REF!</v>
      </c>
      <c r="FD129" s="84"/>
      <c r="FE129" s="85"/>
      <c r="FF129" s="89" t="e">
        <f t="shared" si="271"/>
        <v>#REF!</v>
      </c>
      <c r="FG129" s="90" t="e">
        <f t="shared" si="272"/>
        <v>#REF!</v>
      </c>
      <c r="FJ129" s="97" t="e">
        <f>#REF!</f>
        <v>#REF!</v>
      </c>
      <c r="FK129" s="91" t="e">
        <f>#REF!</f>
        <v>#REF!</v>
      </c>
      <c r="FL129" s="92"/>
      <c r="FM129" s="85"/>
      <c r="FN129" s="89" t="e">
        <f t="shared" si="252"/>
        <v>#REF!</v>
      </c>
      <c r="FO129" s="84"/>
      <c r="FP129" s="85"/>
      <c r="FQ129" s="89" t="e">
        <f t="shared" si="253"/>
        <v>#REF!</v>
      </c>
      <c r="FR129" s="90" t="e">
        <f t="shared" si="254"/>
        <v>#REF!</v>
      </c>
      <c r="FU129" s="97" t="e">
        <f>#REF!</f>
        <v>#REF!</v>
      </c>
      <c r="FV129" s="92"/>
      <c r="FW129" s="85"/>
      <c r="FX129" s="89" t="e">
        <f t="shared" si="273"/>
        <v>#REF!</v>
      </c>
      <c r="GA129" s="97" t="e">
        <f>#REF!</f>
        <v>#REF!</v>
      </c>
      <c r="GB129" s="91" t="e">
        <f>#REF!</f>
        <v>#REF!</v>
      </c>
      <c r="GC129" s="92"/>
      <c r="GD129" s="85"/>
      <c r="GE129" s="89" t="e">
        <f t="shared" si="255"/>
        <v>#REF!</v>
      </c>
      <c r="GF129" s="84"/>
      <c r="GG129" s="85"/>
      <c r="GH129" s="89" t="e">
        <f t="shared" si="256"/>
        <v>#REF!</v>
      </c>
      <c r="GI129" s="90" t="e">
        <f t="shared" si="257"/>
        <v>#REF!</v>
      </c>
      <c r="GK129" s="20" t="str">
        <f t="shared" si="195"/>
        <v/>
      </c>
      <c r="GL129" s="21"/>
      <c r="GN129" s="826" t="str">
        <f t="shared" ca="1" si="285"/>
        <v/>
      </c>
      <c r="GO129" s="827"/>
    </row>
    <row r="130" spans="1:197" ht="12" customHeight="1" outlineLevel="3" x14ac:dyDescent="0.2">
      <c r="A130" s="187">
        <f t="shared" ca="1" si="262"/>
        <v>121</v>
      </c>
      <c r="B130" s="747" t="str">
        <f t="shared" ca="1" si="277"/>
        <v/>
      </c>
      <c r="C130" s="748"/>
      <c r="D130" s="749"/>
      <c r="E130" s="110"/>
      <c r="F130" s="104"/>
      <c r="G130" s="105" t="s">
        <v>1045</v>
      </c>
      <c r="H130" s="128" t="s">
        <v>3</v>
      </c>
      <c r="I130" s="105"/>
      <c r="J130" s="121" t="s">
        <v>26</v>
      </c>
      <c r="K130" s="124" t="s">
        <v>52</v>
      </c>
      <c r="L130" s="367" t="s">
        <v>50</v>
      </c>
      <c r="M130" s="589">
        <f t="shared" si="274"/>
        <v>1</v>
      </c>
      <c r="N130" s="773" t="str">
        <f t="shared" si="278"/>
        <v>-</v>
      </c>
      <c r="O130" s="774" t="str">
        <f t="shared" si="279"/>
        <v>-</v>
      </c>
      <c r="P130" s="774">
        <f t="shared" si="280"/>
        <v>1</v>
      </c>
      <c r="Q130" s="774" t="str">
        <f t="shared" si="281"/>
        <v>-</v>
      </c>
      <c r="R130" s="774" t="str">
        <f t="shared" si="282"/>
        <v>-</v>
      </c>
      <c r="S130" s="280" t="str">
        <f t="shared" si="283"/>
        <v>-</v>
      </c>
      <c r="T130" s="291" t="str">
        <f t="shared" si="284"/>
        <v>OK</v>
      </c>
      <c r="U130" s="402"/>
      <c r="W130" s="504"/>
      <c r="X130" s="429"/>
      <c r="Z130" s="430"/>
      <c r="AA130" s="431"/>
      <c r="AB130" s="429"/>
      <c r="AD130" s="430"/>
      <c r="AE130" s="431"/>
      <c r="AF130" s="429"/>
      <c r="AH130" s="430"/>
      <c r="AI130" s="431"/>
      <c r="AJ130" s="600"/>
      <c r="AK130" s="601"/>
      <c r="AL130" s="602"/>
      <c r="AM130" s="621"/>
      <c r="AN130" s="221"/>
      <c r="AO130" s="574" t="str">
        <f t="shared" si="263"/>
        <v>OK</v>
      </c>
      <c r="AQ130" s="263"/>
      <c r="AR130" s="547"/>
      <c r="AS130" s="316"/>
      <c r="AT130" s="545"/>
      <c r="AU130" s="411" t="s">
        <v>407</v>
      </c>
      <c r="AV130" s="547"/>
      <c r="AW130" s="316"/>
      <c r="AX130" s="545"/>
      <c r="AY130" s="411" t="s">
        <v>408</v>
      </c>
      <c r="AZ130" s="547"/>
      <c r="BA130" s="316"/>
      <c r="BB130" s="545"/>
      <c r="BC130" s="411" t="s">
        <v>409</v>
      </c>
      <c r="BD130" s="600"/>
      <c r="BE130" s="592" t="str">
        <f t="shared" si="259"/>
        <v>-</v>
      </c>
      <c r="BF130" s="593" t="str">
        <f t="shared" si="264"/>
        <v>-</v>
      </c>
      <c r="BG130" s="594" t="str">
        <f t="shared" si="265"/>
        <v>-</v>
      </c>
      <c r="BH130" s="221"/>
      <c r="BI130" s="574" t="str">
        <f t="shared" si="266"/>
        <v>OK</v>
      </c>
      <c r="BK130" s="263">
        <v>1</v>
      </c>
      <c r="BL130" s="547"/>
      <c r="BM130" s="316"/>
      <c r="BN130" s="545"/>
      <c r="BO130" s="411" t="s">
        <v>407</v>
      </c>
      <c r="BP130" s="547"/>
      <c r="BQ130" s="316"/>
      <c r="BR130" s="545"/>
      <c r="BS130" s="411" t="s">
        <v>408</v>
      </c>
      <c r="BT130" s="547"/>
      <c r="BU130" s="316"/>
      <c r="BV130" s="545"/>
      <c r="BW130" s="411" t="s">
        <v>409</v>
      </c>
      <c r="BX130" s="600"/>
      <c r="BY130" s="592" t="str">
        <f t="shared" si="267"/>
        <v>-</v>
      </c>
      <c r="BZ130" s="593" t="str">
        <f t="shared" si="268"/>
        <v>-</v>
      </c>
      <c r="CA130" s="594" t="str">
        <f t="shared" si="269"/>
        <v>-</v>
      </c>
      <c r="CB130" s="221"/>
      <c r="CC130" s="574" t="str">
        <f t="shared" si="261"/>
        <v>OK</v>
      </c>
      <c r="CE130" s="443"/>
      <c r="CF130" s="429"/>
      <c r="CH130" s="430"/>
      <c r="CI130" s="431"/>
      <c r="CJ130" s="429"/>
      <c r="CL130" s="430"/>
      <c r="CM130" s="431"/>
      <c r="CN130" s="429"/>
      <c r="CP130" s="430"/>
      <c r="CQ130" s="431"/>
      <c r="CR130" s="600"/>
      <c r="CS130" s="601"/>
      <c r="CT130" s="602"/>
      <c r="CU130" s="610"/>
      <c r="CV130" s="221"/>
      <c r="CW130" s="574" t="str">
        <f t="shared" si="275"/>
        <v>OK</v>
      </c>
      <c r="CY130" s="465"/>
      <c r="CZ130" s="429"/>
      <c r="DB130" s="430"/>
      <c r="DC130" s="431"/>
      <c r="DD130" s="429"/>
      <c r="DF130" s="430"/>
      <c r="DG130" s="431"/>
      <c r="DH130" s="429"/>
      <c r="DJ130" s="430"/>
      <c r="DK130" s="431"/>
      <c r="DL130" s="600"/>
      <c r="DM130" s="601"/>
      <c r="DN130" s="602"/>
      <c r="DO130" s="610"/>
      <c r="DP130" s="221"/>
      <c r="DQ130" s="574" t="str">
        <f t="shared" si="276"/>
        <v>OK</v>
      </c>
      <c r="DS130" s="465"/>
      <c r="DT130" s="429"/>
      <c r="DU130" s="431"/>
      <c r="DW130" s="431"/>
      <c r="DY130" s="431"/>
      <c r="EA130" s="430"/>
      <c r="EB130" s="600"/>
      <c r="EC130" s="602"/>
      <c r="ED130" s="610"/>
      <c r="EE130" s="221"/>
      <c r="EF130" s="574" t="str">
        <f t="shared" si="233"/>
        <v>-</v>
      </c>
      <c r="EH130" s="82"/>
      <c r="EI130" s="34" t="s">
        <v>4</v>
      </c>
      <c r="EJ130" s="11"/>
      <c r="EK130" s="61"/>
      <c r="EN130" s="97">
        <f t="shared" si="180"/>
        <v>0</v>
      </c>
      <c r="EO130" s="91">
        <f t="shared" si="181"/>
        <v>0</v>
      </c>
      <c r="EP130" s="92"/>
      <c r="EQ130" s="85"/>
      <c r="ER130" s="89" t="str">
        <f t="shared" si="249"/>
        <v>-</v>
      </c>
      <c r="ES130" s="84"/>
      <c r="ET130" s="85"/>
      <c r="EU130" s="89" t="str">
        <f t="shared" si="250"/>
        <v>-</v>
      </c>
      <c r="EV130" s="90" t="str">
        <f t="shared" si="251"/>
        <v>-</v>
      </c>
      <c r="EY130" s="97" t="e">
        <f>#REF!</f>
        <v>#REF!</v>
      </c>
      <c r="EZ130" s="91" t="e">
        <f>#REF!</f>
        <v>#REF!</v>
      </c>
      <c r="FA130" s="92"/>
      <c r="FB130" s="85"/>
      <c r="FC130" s="89" t="e">
        <f t="shared" si="270"/>
        <v>#REF!</v>
      </c>
      <c r="FD130" s="84"/>
      <c r="FE130" s="85"/>
      <c r="FF130" s="89" t="e">
        <f t="shared" si="271"/>
        <v>#REF!</v>
      </c>
      <c r="FG130" s="90" t="e">
        <f t="shared" si="272"/>
        <v>#REF!</v>
      </c>
      <c r="FJ130" s="97" t="e">
        <f>#REF!</f>
        <v>#REF!</v>
      </c>
      <c r="FK130" s="91" t="e">
        <f>#REF!</f>
        <v>#REF!</v>
      </c>
      <c r="FL130" s="92"/>
      <c r="FM130" s="85"/>
      <c r="FN130" s="89" t="e">
        <f t="shared" si="252"/>
        <v>#REF!</v>
      </c>
      <c r="FO130" s="84"/>
      <c r="FP130" s="85"/>
      <c r="FQ130" s="89" t="e">
        <f t="shared" si="253"/>
        <v>#REF!</v>
      </c>
      <c r="FR130" s="90" t="e">
        <f t="shared" si="254"/>
        <v>#REF!</v>
      </c>
      <c r="FU130" s="97" t="e">
        <f>#REF!</f>
        <v>#REF!</v>
      </c>
      <c r="FV130" s="92"/>
      <c r="FW130" s="85"/>
      <c r="FX130" s="89" t="e">
        <f t="shared" si="273"/>
        <v>#REF!</v>
      </c>
      <c r="GA130" s="97" t="e">
        <f>#REF!</f>
        <v>#REF!</v>
      </c>
      <c r="GB130" s="91" t="e">
        <f>#REF!</f>
        <v>#REF!</v>
      </c>
      <c r="GC130" s="92"/>
      <c r="GD130" s="85"/>
      <c r="GE130" s="89" t="e">
        <f t="shared" si="255"/>
        <v>#REF!</v>
      </c>
      <c r="GF130" s="84"/>
      <c r="GG130" s="85"/>
      <c r="GH130" s="89" t="e">
        <f t="shared" si="256"/>
        <v>#REF!</v>
      </c>
      <c r="GI130" s="90" t="e">
        <f t="shared" si="257"/>
        <v>#REF!</v>
      </c>
      <c r="GK130" s="20" t="str">
        <f t="shared" si="195"/>
        <v/>
      </c>
      <c r="GL130" s="21"/>
      <c r="GN130" s="826" t="str">
        <f t="shared" ca="1" si="285"/>
        <v/>
      </c>
      <c r="GO130" s="827"/>
    </row>
    <row r="131" spans="1:197" ht="12" customHeight="1" outlineLevel="3" x14ac:dyDescent="0.2">
      <c r="A131" s="187"/>
      <c r="B131" s="839"/>
      <c r="C131" s="840"/>
      <c r="D131" s="749"/>
      <c r="E131" s="832"/>
      <c r="F131" s="833"/>
      <c r="G131" s="105" t="s">
        <v>1046</v>
      </c>
      <c r="H131" s="128" t="s">
        <v>3</v>
      </c>
      <c r="I131" s="105"/>
      <c r="J131" s="121" t="s">
        <v>26</v>
      </c>
      <c r="K131" s="124" t="s">
        <v>52</v>
      </c>
      <c r="L131" s="367" t="s">
        <v>50</v>
      </c>
      <c r="M131" s="589">
        <f t="shared" ref="M131:M134" si="286">IF(SUM(W131,AQ131,BK131,CE131,CY131,DS131)=0,0,1)</f>
        <v>1</v>
      </c>
      <c r="N131" s="841"/>
      <c r="O131" s="842"/>
      <c r="P131" s="842">
        <f t="shared" si="280"/>
        <v>1</v>
      </c>
      <c r="Q131" s="842"/>
      <c r="R131" s="842"/>
      <c r="S131" s="843"/>
      <c r="T131" s="844"/>
      <c r="U131" s="402"/>
      <c r="W131" s="504"/>
      <c r="X131" s="429"/>
      <c r="Z131" s="430"/>
      <c r="AA131" s="431"/>
      <c r="AB131" s="429"/>
      <c r="AD131" s="430"/>
      <c r="AE131" s="431"/>
      <c r="AF131" s="429"/>
      <c r="AH131" s="430"/>
      <c r="AI131" s="431"/>
      <c r="AJ131" s="600"/>
      <c r="AK131" s="601"/>
      <c r="AL131" s="602"/>
      <c r="AM131" s="621"/>
      <c r="AN131" s="550"/>
      <c r="AO131" s="524"/>
      <c r="AQ131" s="550"/>
      <c r="AR131" s="547"/>
      <c r="AS131" s="834"/>
      <c r="AT131" s="545"/>
      <c r="AU131" s="836"/>
      <c r="AV131" s="547"/>
      <c r="AW131" s="834"/>
      <c r="AX131" s="545"/>
      <c r="AY131" s="836"/>
      <c r="AZ131" s="547"/>
      <c r="BA131" s="834"/>
      <c r="BB131" s="545"/>
      <c r="BC131" s="836"/>
      <c r="BD131" s="600"/>
      <c r="BE131" s="837"/>
      <c r="BF131" s="835"/>
      <c r="BG131" s="838"/>
      <c r="BH131" s="550"/>
      <c r="BI131" s="524"/>
      <c r="BK131" s="263">
        <v>1</v>
      </c>
      <c r="BL131" s="547"/>
      <c r="BM131" s="316"/>
      <c r="BN131" s="545"/>
      <c r="BO131" s="411" t="s">
        <v>407</v>
      </c>
      <c r="BP131" s="547"/>
      <c r="BQ131" s="316"/>
      <c r="BR131" s="545"/>
      <c r="BS131" s="411" t="s">
        <v>408</v>
      </c>
      <c r="BT131" s="547"/>
      <c r="BU131" s="316"/>
      <c r="BV131" s="545"/>
      <c r="BW131" s="411" t="s">
        <v>409</v>
      </c>
      <c r="BX131" s="600"/>
      <c r="BY131" s="592" t="str">
        <f t="shared" ref="BY131:BY134" si="287">IF(AND(BM131="",BQ131="",BU131=""),"-",BM131+BQ131+BU131)</f>
        <v>-</v>
      </c>
      <c r="BZ131" s="593" t="str">
        <f t="shared" ref="BZ131:BZ134" si="288">IF(AND(BL131="",BP131="",BT131="",BM131="",BQ131="",BU131=""),"-",SUM(BL131:BU131))</f>
        <v>-</v>
      </c>
      <c r="CA131" s="594" t="str">
        <f t="shared" ref="CA131:CA134" si="289">IF(OR(BZ131=0,BZ131="-"),"-",BZ131/DD_TOTAL_HOURS)</f>
        <v>-</v>
      </c>
      <c r="CB131" s="221"/>
      <c r="CC131" s="574" t="str">
        <f t="shared" ref="CC131:CC134" si="290">IF(AND(Type_1="Doc",OR(BM131&lt;&gt;"",BQ131&lt;&gt;"",BU131&lt;&gt;"")),"Remove Value Cln 65, 69, 73",IF(AND(Type_1="Doc",OR(BO131&lt;&gt;"",BS131&lt;&gt;"",BW131&lt;&gt;"")),"Remove Value Cln 67, 71, 75",IF(OR(AND(BL131&lt;&gt;"",BN131=""),AND(BP131&lt;&gt;"",BR131=""),AND(BT131&lt;&gt;"",BV131="")),"Missing Eng Function",IF(OR(AND(BM131&lt;&gt;"",BO131=""),AND(BQ131&lt;&gt;"",BS131=""),AND(BU131&lt;&gt;"",BW131="")),"Missing Design Function","OK"))))</f>
        <v>OK</v>
      </c>
      <c r="CE131" s="443"/>
      <c r="CF131" s="429"/>
      <c r="CH131" s="430"/>
      <c r="CI131" s="431"/>
      <c r="CJ131" s="429"/>
      <c r="CL131" s="430"/>
      <c r="CM131" s="431"/>
      <c r="CN131" s="429"/>
      <c r="CP131" s="430"/>
      <c r="CQ131" s="431"/>
      <c r="CR131" s="600"/>
      <c r="CS131" s="601"/>
      <c r="CT131" s="602"/>
      <c r="CU131" s="610"/>
      <c r="CV131" s="550"/>
      <c r="CW131" s="524"/>
      <c r="CY131" s="465"/>
      <c r="CZ131" s="429"/>
      <c r="DB131" s="430"/>
      <c r="DC131" s="431"/>
      <c r="DD131" s="429"/>
      <c r="DF131" s="430"/>
      <c r="DG131" s="431"/>
      <c r="DH131" s="429"/>
      <c r="DJ131" s="430"/>
      <c r="DK131" s="431"/>
      <c r="DL131" s="600"/>
      <c r="DM131" s="601"/>
      <c r="DN131" s="602"/>
      <c r="DO131" s="610"/>
      <c r="DP131" s="221"/>
      <c r="DQ131" s="574" t="str">
        <f t="shared" ref="DQ131:DQ134" si="291">IF(AND(Type_1="Doc",OR(DA131&lt;&gt;"",DE131&lt;&gt;"",DI131&lt;&gt;"")),"Remove Value Cln 105, 109, 113",IF(AND(Type_1="Doc",OR(DC131&lt;&gt;"",DG131&lt;&gt;"",DK131&lt;&gt;"")),"Remove Value Cln 107, 111, 115",IF(OR(AND(CZ131&lt;&gt;"",DB131=""),AND(DD131&lt;&gt;"",DF131=""),AND(DH131&lt;&gt;"",DJ131="")),"Missing Eng Function",IF(OR(AND(DA131&lt;&gt;"",DC131=""),AND(DE131&lt;&gt;"",DG131=""),AND(DI131&lt;&gt;"",DK131="")),"Missing Design Function","OK"))))</f>
        <v>OK</v>
      </c>
      <c r="DS131" s="465"/>
      <c r="DT131" s="429"/>
      <c r="DU131" s="431"/>
      <c r="DW131" s="431"/>
      <c r="DY131" s="431"/>
      <c r="EA131" s="430"/>
      <c r="EB131" s="600"/>
      <c r="EC131" s="602"/>
      <c r="ED131" s="610"/>
      <c r="EE131" s="221"/>
      <c r="EF131" s="574" t="str">
        <f t="shared" ref="EF131:EF134" si="292">IF(AND(Type_1&lt;&gt;"Doc",Type_1&lt;&gt;"Dwg"),"-",IF(Type_1="Dwg","-",IF(Type_1="Doc",IF(OR(AND(DT131&lt;&gt;"",DU131=""),AND(DV131&lt;&gt;"",DW131=""),AND(DX131&lt;&gt;"",DY131="")),"Missing Eng Function",IF(OR(AND(DT131="",DU131&lt;&gt;""),AND(DV131="",DW131&lt;&gt;""),AND(DX131="",DY131&lt;&gt;"")),"Missing Eng Hours","OK")))))</f>
        <v>-</v>
      </c>
      <c r="EH131" s="845"/>
      <c r="EI131" s="846"/>
      <c r="EJ131" s="847"/>
      <c r="EK131" s="848"/>
      <c r="EN131" s="97"/>
      <c r="EO131" s="849"/>
      <c r="EP131" s="846"/>
      <c r="EQ131" s="846"/>
      <c r="ER131" s="850"/>
      <c r="ES131" s="851"/>
      <c r="ET131" s="846"/>
      <c r="EU131" s="850"/>
      <c r="EV131" s="852"/>
      <c r="EY131" s="97"/>
      <c r="EZ131" s="849"/>
      <c r="FA131" s="846"/>
      <c r="FB131" s="846"/>
      <c r="FC131" s="850"/>
      <c r="FD131" s="851"/>
      <c r="FE131" s="846"/>
      <c r="FF131" s="850"/>
      <c r="FG131" s="852"/>
      <c r="FJ131" s="97"/>
      <c r="FK131" s="849"/>
      <c r="FL131" s="846"/>
      <c r="FM131" s="846"/>
      <c r="FN131" s="850"/>
      <c r="FO131" s="851"/>
      <c r="FP131" s="846"/>
      <c r="FQ131" s="850"/>
      <c r="FR131" s="852"/>
      <c r="FU131" s="97"/>
      <c r="FV131" s="846"/>
      <c r="FW131" s="846"/>
      <c r="FX131" s="850"/>
      <c r="GA131" s="97"/>
      <c r="GB131" s="849"/>
      <c r="GC131" s="846"/>
      <c r="GD131" s="846"/>
      <c r="GE131" s="850"/>
      <c r="GF131" s="851"/>
      <c r="GG131" s="846"/>
      <c r="GH131" s="850"/>
      <c r="GI131" s="852"/>
      <c r="GK131" s="853"/>
      <c r="GL131" s="854"/>
      <c r="GN131" s="826" t="str">
        <f t="shared" si="285"/>
        <v/>
      </c>
      <c r="GO131" s="827"/>
    </row>
    <row r="132" spans="1:197" ht="12" customHeight="1" outlineLevel="3" x14ac:dyDescent="0.2">
      <c r="A132" s="187"/>
      <c r="B132" s="839"/>
      <c r="C132" s="840"/>
      <c r="D132" s="749"/>
      <c r="E132" s="832"/>
      <c r="F132" s="833"/>
      <c r="G132" s="105" t="s">
        <v>1047</v>
      </c>
      <c r="H132" s="128" t="s">
        <v>3</v>
      </c>
      <c r="I132" s="105"/>
      <c r="J132" s="121" t="s">
        <v>26</v>
      </c>
      <c r="K132" s="124" t="s">
        <v>52</v>
      </c>
      <c r="L132" s="367" t="s">
        <v>50</v>
      </c>
      <c r="M132" s="589">
        <f t="shared" si="286"/>
        <v>1</v>
      </c>
      <c r="N132" s="841"/>
      <c r="O132" s="842"/>
      <c r="P132" s="842">
        <f t="shared" si="280"/>
        <v>1</v>
      </c>
      <c r="Q132" s="842"/>
      <c r="R132" s="842"/>
      <c r="S132" s="843"/>
      <c r="T132" s="844"/>
      <c r="U132" s="402"/>
      <c r="W132" s="504"/>
      <c r="X132" s="429"/>
      <c r="Z132" s="430"/>
      <c r="AA132" s="431"/>
      <c r="AB132" s="429"/>
      <c r="AD132" s="430"/>
      <c r="AE132" s="431"/>
      <c r="AF132" s="429"/>
      <c r="AH132" s="430"/>
      <c r="AI132" s="431"/>
      <c r="AJ132" s="600"/>
      <c r="AK132" s="601"/>
      <c r="AL132" s="602"/>
      <c r="AM132" s="621"/>
      <c r="AN132" s="550"/>
      <c r="AO132" s="524"/>
      <c r="AQ132" s="550"/>
      <c r="AR132" s="547"/>
      <c r="AS132" s="834"/>
      <c r="AT132" s="545"/>
      <c r="AU132" s="836"/>
      <c r="AV132" s="547"/>
      <c r="AW132" s="834"/>
      <c r="AX132" s="545"/>
      <c r="AY132" s="836"/>
      <c r="AZ132" s="547"/>
      <c r="BA132" s="834"/>
      <c r="BB132" s="545"/>
      <c r="BC132" s="836"/>
      <c r="BD132" s="600"/>
      <c r="BE132" s="837"/>
      <c r="BF132" s="835"/>
      <c r="BG132" s="838"/>
      <c r="BH132" s="550"/>
      <c r="BI132" s="524"/>
      <c r="BK132" s="263">
        <v>1</v>
      </c>
      <c r="BL132" s="547"/>
      <c r="BM132" s="316"/>
      <c r="BN132" s="545"/>
      <c r="BO132" s="411" t="s">
        <v>407</v>
      </c>
      <c r="BP132" s="547"/>
      <c r="BQ132" s="316"/>
      <c r="BR132" s="545"/>
      <c r="BS132" s="411" t="s">
        <v>408</v>
      </c>
      <c r="BT132" s="547"/>
      <c r="BU132" s="316"/>
      <c r="BV132" s="545"/>
      <c r="BW132" s="411" t="s">
        <v>409</v>
      </c>
      <c r="BX132" s="600"/>
      <c r="BY132" s="592" t="str">
        <f t="shared" si="287"/>
        <v>-</v>
      </c>
      <c r="BZ132" s="593" t="str">
        <f t="shared" si="288"/>
        <v>-</v>
      </c>
      <c r="CA132" s="594" t="str">
        <f t="shared" si="289"/>
        <v>-</v>
      </c>
      <c r="CB132" s="221"/>
      <c r="CC132" s="574" t="str">
        <f t="shared" si="290"/>
        <v>OK</v>
      </c>
      <c r="CE132" s="443"/>
      <c r="CF132" s="429"/>
      <c r="CH132" s="430"/>
      <c r="CI132" s="431"/>
      <c r="CJ132" s="429"/>
      <c r="CL132" s="430"/>
      <c r="CM132" s="431"/>
      <c r="CN132" s="429"/>
      <c r="CP132" s="430"/>
      <c r="CQ132" s="431"/>
      <c r="CR132" s="600"/>
      <c r="CS132" s="601"/>
      <c r="CT132" s="602"/>
      <c r="CU132" s="610"/>
      <c r="CV132" s="550"/>
      <c r="CW132" s="524"/>
      <c r="CY132" s="465"/>
      <c r="CZ132" s="429"/>
      <c r="DB132" s="430"/>
      <c r="DC132" s="431"/>
      <c r="DD132" s="429"/>
      <c r="DF132" s="430"/>
      <c r="DG132" s="431"/>
      <c r="DH132" s="429"/>
      <c r="DJ132" s="430"/>
      <c r="DK132" s="431"/>
      <c r="DL132" s="600"/>
      <c r="DM132" s="601"/>
      <c r="DN132" s="602"/>
      <c r="DO132" s="610"/>
      <c r="DP132" s="221"/>
      <c r="DQ132" s="574" t="str">
        <f t="shared" si="291"/>
        <v>OK</v>
      </c>
      <c r="DS132" s="465"/>
      <c r="DT132" s="429"/>
      <c r="DU132" s="431"/>
      <c r="DW132" s="431"/>
      <c r="DY132" s="431"/>
      <c r="EA132" s="430"/>
      <c r="EB132" s="600"/>
      <c r="EC132" s="602"/>
      <c r="ED132" s="610"/>
      <c r="EE132" s="221"/>
      <c r="EF132" s="574" t="str">
        <f t="shared" si="292"/>
        <v>-</v>
      </c>
      <c r="EH132" s="845"/>
      <c r="EI132" s="846"/>
      <c r="EJ132" s="847"/>
      <c r="EK132" s="848"/>
      <c r="EN132" s="97"/>
      <c r="EO132" s="849"/>
      <c r="EP132" s="846"/>
      <c r="EQ132" s="846"/>
      <c r="ER132" s="850"/>
      <c r="ES132" s="851"/>
      <c r="ET132" s="846"/>
      <c r="EU132" s="850"/>
      <c r="EV132" s="852"/>
      <c r="EY132" s="97"/>
      <c r="EZ132" s="849"/>
      <c r="FA132" s="846"/>
      <c r="FB132" s="846"/>
      <c r="FC132" s="850"/>
      <c r="FD132" s="851"/>
      <c r="FE132" s="846"/>
      <c r="FF132" s="850"/>
      <c r="FG132" s="852"/>
      <c r="FJ132" s="97"/>
      <c r="FK132" s="849"/>
      <c r="FL132" s="846"/>
      <c r="FM132" s="846"/>
      <c r="FN132" s="850"/>
      <c r="FO132" s="851"/>
      <c r="FP132" s="846"/>
      <c r="FQ132" s="850"/>
      <c r="FR132" s="852"/>
      <c r="FU132" s="97"/>
      <c r="FV132" s="846"/>
      <c r="FW132" s="846"/>
      <c r="FX132" s="850"/>
      <c r="GA132" s="97"/>
      <c r="GB132" s="849"/>
      <c r="GC132" s="846"/>
      <c r="GD132" s="846"/>
      <c r="GE132" s="850"/>
      <c r="GF132" s="851"/>
      <c r="GG132" s="846"/>
      <c r="GH132" s="850"/>
      <c r="GI132" s="852"/>
      <c r="GK132" s="853"/>
      <c r="GL132" s="854"/>
      <c r="GN132" s="826" t="str">
        <f t="shared" si="285"/>
        <v/>
      </c>
      <c r="GO132" s="827"/>
    </row>
    <row r="133" spans="1:197" ht="12" customHeight="1" outlineLevel="3" x14ac:dyDescent="0.2">
      <c r="A133" s="187"/>
      <c r="B133" s="839"/>
      <c r="C133" s="840"/>
      <c r="D133" s="749"/>
      <c r="E133" s="832"/>
      <c r="F133" s="833"/>
      <c r="G133" s="105" t="s">
        <v>1048</v>
      </c>
      <c r="H133" s="128" t="s">
        <v>3</v>
      </c>
      <c r="I133" s="105"/>
      <c r="J133" s="121" t="s">
        <v>26</v>
      </c>
      <c r="K133" s="124" t="s">
        <v>52</v>
      </c>
      <c r="L133" s="367" t="s">
        <v>50</v>
      </c>
      <c r="M133" s="589">
        <f t="shared" si="286"/>
        <v>1</v>
      </c>
      <c r="N133" s="841"/>
      <c r="O133" s="842"/>
      <c r="P133" s="842">
        <f t="shared" si="280"/>
        <v>1</v>
      </c>
      <c r="Q133" s="842"/>
      <c r="R133" s="842"/>
      <c r="S133" s="843"/>
      <c r="T133" s="844"/>
      <c r="U133" s="402"/>
      <c r="W133" s="504"/>
      <c r="X133" s="429"/>
      <c r="Z133" s="430"/>
      <c r="AA133" s="431"/>
      <c r="AB133" s="429"/>
      <c r="AD133" s="430"/>
      <c r="AE133" s="431"/>
      <c r="AF133" s="429"/>
      <c r="AH133" s="430"/>
      <c r="AI133" s="431"/>
      <c r="AJ133" s="600"/>
      <c r="AK133" s="601"/>
      <c r="AL133" s="602"/>
      <c r="AM133" s="621"/>
      <c r="AN133" s="550"/>
      <c r="AO133" s="524"/>
      <c r="AQ133" s="550"/>
      <c r="AR133" s="547"/>
      <c r="AS133" s="834"/>
      <c r="AT133" s="545"/>
      <c r="AU133" s="836"/>
      <c r="AV133" s="547"/>
      <c r="AW133" s="834"/>
      <c r="AX133" s="545"/>
      <c r="AY133" s="836"/>
      <c r="AZ133" s="547"/>
      <c r="BA133" s="834"/>
      <c r="BB133" s="545"/>
      <c r="BC133" s="836"/>
      <c r="BD133" s="600"/>
      <c r="BE133" s="837"/>
      <c r="BF133" s="835"/>
      <c r="BG133" s="838"/>
      <c r="BH133" s="550"/>
      <c r="BI133" s="524"/>
      <c r="BK133" s="263">
        <v>1</v>
      </c>
      <c r="BL133" s="547"/>
      <c r="BM133" s="316"/>
      <c r="BN133" s="545"/>
      <c r="BO133" s="411" t="s">
        <v>407</v>
      </c>
      <c r="BP133" s="547"/>
      <c r="BQ133" s="316"/>
      <c r="BR133" s="545"/>
      <c r="BS133" s="411" t="s">
        <v>408</v>
      </c>
      <c r="BT133" s="547"/>
      <c r="BU133" s="316"/>
      <c r="BV133" s="545"/>
      <c r="BW133" s="411" t="s">
        <v>409</v>
      </c>
      <c r="BX133" s="600"/>
      <c r="BY133" s="592" t="str">
        <f t="shared" si="287"/>
        <v>-</v>
      </c>
      <c r="BZ133" s="593" t="str">
        <f t="shared" si="288"/>
        <v>-</v>
      </c>
      <c r="CA133" s="594" t="str">
        <f t="shared" si="289"/>
        <v>-</v>
      </c>
      <c r="CB133" s="221"/>
      <c r="CC133" s="574" t="str">
        <f t="shared" si="290"/>
        <v>OK</v>
      </c>
      <c r="CE133" s="443"/>
      <c r="CF133" s="429"/>
      <c r="CH133" s="430"/>
      <c r="CI133" s="431"/>
      <c r="CJ133" s="429"/>
      <c r="CL133" s="430"/>
      <c r="CM133" s="431"/>
      <c r="CN133" s="429"/>
      <c r="CP133" s="430"/>
      <c r="CQ133" s="431"/>
      <c r="CR133" s="600"/>
      <c r="CS133" s="601"/>
      <c r="CT133" s="602"/>
      <c r="CU133" s="610"/>
      <c r="CV133" s="550"/>
      <c r="CW133" s="524"/>
      <c r="CY133" s="465"/>
      <c r="CZ133" s="429"/>
      <c r="DB133" s="430"/>
      <c r="DC133" s="431"/>
      <c r="DD133" s="429"/>
      <c r="DF133" s="430"/>
      <c r="DG133" s="431"/>
      <c r="DH133" s="429"/>
      <c r="DJ133" s="430"/>
      <c r="DK133" s="431"/>
      <c r="DL133" s="600"/>
      <c r="DM133" s="601"/>
      <c r="DN133" s="602"/>
      <c r="DO133" s="610"/>
      <c r="DP133" s="221"/>
      <c r="DQ133" s="574" t="str">
        <f t="shared" si="291"/>
        <v>OK</v>
      </c>
      <c r="DS133" s="465"/>
      <c r="DT133" s="429"/>
      <c r="DU133" s="431"/>
      <c r="DW133" s="431"/>
      <c r="DY133" s="431"/>
      <c r="EA133" s="430"/>
      <c r="EB133" s="600"/>
      <c r="EC133" s="602"/>
      <c r="ED133" s="610"/>
      <c r="EE133" s="221"/>
      <c r="EF133" s="574" t="str">
        <f t="shared" si="292"/>
        <v>-</v>
      </c>
      <c r="EH133" s="845"/>
      <c r="EI133" s="846"/>
      <c r="EJ133" s="847"/>
      <c r="EK133" s="848"/>
      <c r="EN133" s="97"/>
      <c r="EO133" s="849"/>
      <c r="EP133" s="846"/>
      <c r="EQ133" s="846"/>
      <c r="ER133" s="850"/>
      <c r="ES133" s="851"/>
      <c r="ET133" s="846"/>
      <c r="EU133" s="850"/>
      <c r="EV133" s="852"/>
      <c r="EY133" s="97"/>
      <c r="EZ133" s="849"/>
      <c r="FA133" s="846"/>
      <c r="FB133" s="846"/>
      <c r="FC133" s="850"/>
      <c r="FD133" s="851"/>
      <c r="FE133" s="846"/>
      <c r="FF133" s="850"/>
      <c r="FG133" s="852"/>
      <c r="FJ133" s="97"/>
      <c r="FK133" s="849"/>
      <c r="FL133" s="846"/>
      <c r="FM133" s="846"/>
      <c r="FN133" s="850"/>
      <c r="FO133" s="851"/>
      <c r="FP133" s="846"/>
      <c r="FQ133" s="850"/>
      <c r="FR133" s="852"/>
      <c r="FU133" s="97"/>
      <c r="FV133" s="846"/>
      <c r="FW133" s="846"/>
      <c r="FX133" s="850"/>
      <c r="GA133" s="97"/>
      <c r="GB133" s="849"/>
      <c r="GC133" s="846"/>
      <c r="GD133" s="846"/>
      <c r="GE133" s="850"/>
      <c r="GF133" s="851"/>
      <c r="GG133" s="846"/>
      <c r="GH133" s="850"/>
      <c r="GI133" s="852"/>
      <c r="GK133" s="853"/>
      <c r="GL133" s="854"/>
      <c r="GN133" s="826" t="str">
        <f t="shared" si="285"/>
        <v/>
      </c>
      <c r="GO133" s="827"/>
    </row>
    <row r="134" spans="1:197" ht="12" customHeight="1" outlineLevel="3" x14ac:dyDescent="0.2">
      <c r="A134" s="187"/>
      <c r="B134" s="839"/>
      <c r="C134" s="840"/>
      <c r="D134" s="749"/>
      <c r="E134" s="832"/>
      <c r="F134" s="833"/>
      <c r="G134" s="105" t="s">
        <v>1049</v>
      </c>
      <c r="H134" s="128" t="s">
        <v>3</v>
      </c>
      <c r="I134" s="105"/>
      <c r="J134" s="121" t="s">
        <v>26</v>
      </c>
      <c r="K134" s="124" t="s">
        <v>52</v>
      </c>
      <c r="L134" s="367" t="s">
        <v>50</v>
      </c>
      <c r="M134" s="589">
        <f t="shared" si="286"/>
        <v>1</v>
      </c>
      <c r="N134" s="841"/>
      <c r="O134" s="842"/>
      <c r="P134" s="842">
        <f t="shared" si="280"/>
        <v>1</v>
      </c>
      <c r="Q134" s="842"/>
      <c r="R134" s="842"/>
      <c r="S134" s="843"/>
      <c r="T134" s="844"/>
      <c r="U134" s="402"/>
      <c r="W134" s="504"/>
      <c r="X134" s="429"/>
      <c r="Z134" s="430"/>
      <c r="AA134" s="431"/>
      <c r="AB134" s="429"/>
      <c r="AD134" s="430"/>
      <c r="AE134" s="431"/>
      <c r="AF134" s="429"/>
      <c r="AH134" s="430"/>
      <c r="AI134" s="431"/>
      <c r="AJ134" s="600"/>
      <c r="AK134" s="601"/>
      <c r="AL134" s="602"/>
      <c r="AM134" s="621"/>
      <c r="AN134" s="550"/>
      <c r="AO134" s="524"/>
      <c r="AQ134" s="550"/>
      <c r="AR134" s="547"/>
      <c r="AS134" s="834"/>
      <c r="AT134" s="545"/>
      <c r="AU134" s="836"/>
      <c r="AV134" s="547"/>
      <c r="AW134" s="834"/>
      <c r="AX134" s="545"/>
      <c r="AY134" s="836"/>
      <c r="AZ134" s="547"/>
      <c r="BA134" s="834"/>
      <c r="BB134" s="545"/>
      <c r="BC134" s="836"/>
      <c r="BD134" s="600"/>
      <c r="BE134" s="837"/>
      <c r="BF134" s="835"/>
      <c r="BG134" s="838"/>
      <c r="BH134" s="550"/>
      <c r="BI134" s="524"/>
      <c r="BK134" s="263">
        <v>1</v>
      </c>
      <c r="BL134" s="547"/>
      <c r="BM134" s="316"/>
      <c r="BN134" s="545"/>
      <c r="BO134" s="411" t="s">
        <v>407</v>
      </c>
      <c r="BP134" s="547"/>
      <c r="BQ134" s="316"/>
      <c r="BR134" s="545"/>
      <c r="BS134" s="411" t="s">
        <v>408</v>
      </c>
      <c r="BT134" s="547"/>
      <c r="BU134" s="316"/>
      <c r="BV134" s="545"/>
      <c r="BW134" s="411" t="s">
        <v>409</v>
      </c>
      <c r="BX134" s="600"/>
      <c r="BY134" s="592" t="str">
        <f t="shared" si="287"/>
        <v>-</v>
      </c>
      <c r="BZ134" s="593" t="str">
        <f t="shared" si="288"/>
        <v>-</v>
      </c>
      <c r="CA134" s="594" t="str">
        <f t="shared" si="289"/>
        <v>-</v>
      </c>
      <c r="CB134" s="221"/>
      <c r="CC134" s="574" t="str">
        <f t="shared" si="290"/>
        <v>OK</v>
      </c>
      <c r="CE134" s="443"/>
      <c r="CF134" s="429"/>
      <c r="CH134" s="430"/>
      <c r="CI134" s="431"/>
      <c r="CJ134" s="429"/>
      <c r="CL134" s="430"/>
      <c r="CM134" s="431"/>
      <c r="CN134" s="429"/>
      <c r="CP134" s="430"/>
      <c r="CQ134" s="431"/>
      <c r="CR134" s="600"/>
      <c r="CS134" s="601"/>
      <c r="CT134" s="602"/>
      <c r="CU134" s="610"/>
      <c r="CV134" s="550"/>
      <c r="CW134" s="524"/>
      <c r="CY134" s="465"/>
      <c r="CZ134" s="429"/>
      <c r="DB134" s="430"/>
      <c r="DC134" s="431"/>
      <c r="DD134" s="429"/>
      <c r="DF134" s="430"/>
      <c r="DG134" s="431"/>
      <c r="DH134" s="429"/>
      <c r="DJ134" s="430"/>
      <c r="DK134" s="431"/>
      <c r="DL134" s="600"/>
      <c r="DM134" s="601"/>
      <c r="DN134" s="602"/>
      <c r="DO134" s="610"/>
      <c r="DP134" s="221"/>
      <c r="DQ134" s="574" t="str">
        <f t="shared" si="291"/>
        <v>OK</v>
      </c>
      <c r="DS134" s="465"/>
      <c r="DT134" s="429"/>
      <c r="DU134" s="431"/>
      <c r="DW134" s="431"/>
      <c r="DY134" s="431"/>
      <c r="EA134" s="430"/>
      <c r="EB134" s="600"/>
      <c r="EC134" s="602"/>
      <c r="ED134" s="610"/>
      <c r="EE134" s="221"/>
      <c r="EF134" s="574" t="str">
        <f t="shared" si="292"/>
        <v>-</v>
      </c>
      <c r="EH134" s="845"/>
      <c r="EI134" s="846"/>
      <c r="EJ134" s="847"/>
      <c r="EK134" s="848"/>
      <c r="EN134" s="97"/>
      <c r="EO134" s="849"/>
      <c r="EP134" s="846"/>
      <c r="EQ134" s="846"/>
      <c r="ER134" s="850"/>
      <c r="ES134" s="851"/>
      <c r="ET134" s="846"/>
      <c r="EU134" s="850"/>
      <c r="EV134" s="852"/>
      <c r="EY134" s="97"/>
      <c r="EZ134" s="849"/>
      <c r="FA134" s="846"/>
      <c r="FB134" s="846"/>
      <c r="FC134" s="850"/>
      <c r="FD134" s="851"/>
      <c r="FE134" s="846"/>
      <c r="FF134" s="850"/>
      <c r="FG134" s="852"/>
      <c r="FJ134" s="97"/>
      <c r="FK134" s="849"/>
      <c r="FL134" s="846"/>
      <c r="FM134" s="846"/>
      <c r="FN134" s="850"/>
      <c r="FO134" s="851"/>
      <c r="FP134" s="846"/>
      <c r="FQ134" s="850"/>
      <c r="FR134" s="852"/>
      <c r="FU134" s="97"/>
      <c r="FV134" s="846"/>
      <c r="FW134" s="846"/>
      <c r="FX134" s="850"/>
      <c r="GA134" s="97"/>
      <c r="GB134" s="849"/>
      <c r="GC134" s="846"/>
      <c r="GD134" s="846"/>
      <c r="GE134" s="850"/>
      <c r="GF134" s="851"/>
      <c r="GG134" s="846"/>
      <c r="GH134" s="850"/>
      <c r="GI134" s="852"/>
      <c r="GK134" s="853"/>
      <c r="GL134" s="854"/>
      <c r="GN134" s="826" t="str">
        <f t="shared" si="285"/>
        <v/>
      </c>
      <c r="GO134" s="827"/>
    </row>
    <row r="135" spans="1:197" ht="12" customHeight="1" outlineLevel="3" x14ac:dyDescent="0.2">
      <c r="A135" s="187">
        <f t="shared" ca="1" si="262"/>
        <v>1</v>
      </c>
      <c r="B135" s="747" t="str">
        <f t="shared" ca="1" si="277"/>
        <v/>
      </c>
      <c r="C135" s="748"/>
      <c r="D135" s="749"/>
      <c r="E135" s="110"/>
      <c r="F135" s="104"/>
      <c r="G135" s="105" t="s">
        <v>994</v>
      </c>
      <c r="H135" s="128" t="s">
        <v>3</v>
      </c>
      <c r="I135" s="105"/>
      <c r="J135" s="121" t="s">
        <v>26</v>
      </c>
      <c r="K135" s="124" t="s">
        <v>52</v>
      </c>
      <c r="L135" s="367" t="s">
        <v>50</v>
      </c>
      <c r="M135" s="589">
        <f t="shared" si="274"/>
        <v>1</v>
      </c>
      <c r="N135" s="773" t="str">
        <f t="shared" si="278"/>
        <v>-</v>
      </c>
      <c r="O135" s="774" t="str">
        <f t="shared" si="279"/>
        <v>-</v>
      </c>
      <c r="P135" s="774">
        <f t="shared" si="280"/>
        <v>1</v>
      </c>
      <c r="Q135" s="774" t="str">
        <f t="shared" si="281"/>
        <v>-</v>
      </c>
      <c r="R135" s="774" t="str">
        <f t="shared" si="282"/>
        <v>-</v>
      </c>
      <c r="S135" s="280" t="str">
        <f t="shared" si="283"/>
        <v>-</v>
      </c>
      <c r="T135" s="291" t="str">
        <f t="shared" si="284"/>
        <v>OK</v>
      </c>
      <c r="U135" s="402"/>
      <c r="W135" s="504"/>
      <c r="X135" s="429"/>
      <c r="Z135" s="430"/>
      <c r="AA135" s="431"/>
      <c r="AB135" s="429"/>
      <c r="AD135" s="430"/>
      <c r="AE135" s="431"/>
      <c r="AF135" s="429"/>
      <c r="AH135" s="430"/>
      <c r="AI135" s="431"/>
      <c r="AJ135" s="600"/>
      <c r="AK135" s="601"/>
      <c r="AL135" s="602"/>
      <c r="AM135" s="621"/>
      <c r="AN135" s="221"/>
      <c r="AO135" s="574" t="str">
        <f t="shared" si="263"/>
        <v>OK</v>
      </c>
      <c r="AQ135" s="263"/>
      <c r="AR135" s="548"/>
      <c r="AS135" s="316"/>
      <c r="AT135" s="546"/>
      <c r="AU135" s="411" t="s">
        <v>407</v>
      </c>
      <c r="AV135" s="548"/>
      <c r="AW135" s="316"/>
      <c r="AX135" s="546"/>
      <c r="AY135" s="411" t="s">
        <v>408</v>
      </c>
      <c r="AZ135" s="548"/>
      <c r="BA135" s="316"/>
      <c r="BB135" s="546"/>
      <c r="BC135" s="411" t="s">
        <v>409</v>
      </c>
      <c r="BD135" s="600"/>
      <c r="BE135" s="592" t="str">
        <f t="shared" si="259"/>
        <v>-</v>
      </c>
      <c r="BF135" s="593" t="str">
        <f t="shared" si="264"/>
        <v>-</v>
      </c>
      <c r="BG135" s="594" t="str">
        <f t="shared" si="265"/>
        <v>-</v>
      </c>
      <c r="BH135" s="221"/>
      <c r="BI135" s="574" t="str">
        <f t="shared" si="266"/>
        <v>OK</v>
      </c>
      <c r="BK135" s="263">
        <v>1</v>
      </c>
      <c r="BL135" s="548"/>
      <c r="BM135" s="316"/>
      <c r="BN135" s="546"/>
      <c r="BO135" s="411" t="s">
        <v>407</v>
      </c>
      <c r="BP135" s="548"/>
      <c r="BQ135" s="316"/>
      <c r="BR135" s="546"/>
      <c r="BS135" s="411" t="s">
        <v>408</v>
      </c>
      <c r="BT135" s="548"/>
      <c r="BU135" s="316"/>
      <c r="BV135" s="546"/>
      <c r="BW135" s="411" t="s">
        <v>409</v>
      </c>
      <c r="BX135" s="600"/>
      <c r="BY135" s="592" t="str">
        <f t="shared" si="267"/>
        <v>-</v>
      </c>
      <c r="BZ135" s="593" t="str">
        <f t="shared" si="268"/>
        <v>-</v>
      </c>
      <c r="CA135" s="594" t="str">
        <f t="shared" si="269"/>
        <v>-</v>
      </c>
      <c r="CB135" s="221"/>
      <c r="CC135" s="574" t="str">
        <f t="shared" si="261"/>
        <v>OK</v>
      </c>
      <c r="CE135" s="443"/>
      <c r="CF135" s="429"/>
      <c r="CH135" s="430"/>
      <c r="CI135" s="431"/>
      <c r="CJ135" s="429"/>
      <c r="CL135" s="430"/>
      <c r="CM135" s="431"/>
      <c r="CN135" s="429"/>
      <c r="CP135" s="430"/>
      <c r="CQ135" s="431"/>
      <c r="CR135" s="600"/>
      <c r="CS135" s="601"/>
      <c r="CT135" s="602"/>
      <c r="CU135" s="610"/>
      <c r="CV135" s="221"/>
      <c r="CW135" s="574" t="str">
        <f t="shared" si="275"/>
        <v>OK</v>
      </c>
      <c r="CY135" s="465"/>
      <c r="CZ135" s="429"/>
      <c r="DB135" s="430"/>
      <c r="DC135" s="431"/>
      <c r="DD135" s="429"/>
      <c r="DF135" s="430"/>
      <c r="DG135" s="431"/>
      <c r="DH135" s="429"/>
      <c r="DJ135" s="430"/>
      <c r="DK135" s="431"/>
      <c r="DL135" s="600"/>
      <c r="DM135" s="601"/>
      <c r="DN135" s="602"/>
      <c r="DO135" s="610"/>
      <c r="DP135" s="221"/>
      <c r="DQ135" s="574" t="str">
        <f t="shared" si="276"/>
        <v>OK</v>
      </c>
      <c r="DS135" s="465"/>
      <c r="DT135" s="429"/>
      <c r="DU135" s="431"/>
      <c r="DW135" s="431"/>
      <c r="DY135" s="431"/>
      <c r="EA135" s="430"/>
      <c r="EB135" s="600"/>
      <c r="EC135" s="602"/>
      <c r="ED135" s="610"/>
      <c r="EE135" s="221"/>
      <c r="EF135" s="574" t="str">
        <f t="shared" si="233"/>
        <v>-</v>
      </c>
      <c r="EH135" s="82"/>
      <c r="EI135" s="34" t="s">
        <v>4</v>
      </c>
      <c r="EJ135" s="11"/>
      <c r="EK135" s="61"/>
      <c r="EN135" s="97">
        <f t="shared" si="180"/>
        <v>0</v>
      </c>
      <c r="EO135" s="91">
        <f t="shared" si="181"/>
        <v>0</v>
      </c>
      <c r="EP135" s="92"/>
      <c r="EQ135" s="85"/>
      <c r="ER135" s="89" t="str">
        <f t="shared" si="249"/>
        <v>-</v>
      </c>
      <c r="ES135" s="84"/>
      <c r="ET135" s="85"/>
      <c r="EU135" s="89" t="str">
        <f t="shared" si="250"/>
        <v>-</v>
      </c>
      <c r="EV135" s="90" t="str">
        <f t="shared" si="251"/>
        <v>-</v>
      </c>
      <c r="EY135" s="97" t="e">
        <f>#REF!</f>
        <v>#REF!</v>
      </c>
      <c r="EZ135" s="91" t="e">
        <f>#REF!</f>
        <v>#REF!</v>
      </c>
      <c r="FA135" s="92"/>
      <c r="FB135" s="85"/>
      <c r="FC135" s="89" t="e">
        <f t="shared" si="270"/>
        <v>#REF!</v>
      </c>
      <c r="FD135" s="84"/>
      <c r="FE135" s="85"/>
      <c r="FF135" s="89" t="e">
        <f t="shared" si="271"/>
        <v>#REF!</v>
      </c>
      <c r="FG135" s="90" t="e">
        <f t="shared" si="272"/>
        <v>#REF!</v>
      </c>
      <c r="FJ135" s="97" t="e">
        <f>#REF!</f>
        <v>#REF!</v>
      </c>
      <c r="FK135" s="91" t="e">
        <f>#REF!</f>
        <v>#REF!</v>
      </c>
      <c r="FL135" s="92"/>
      <c r="FM135" s="85"/>
      <c r="FN135" s="89" t="e">
        <f t="shared" si="252"/>
        <v>#REF!</v>
      </c>
      <c r="FO135" s="84"/>
      <c r="FP135" s="85"/>
      <c r="FQ135" s="89" t="e">
        <f t="shared" si="253"/>
        <v>#REF!</v>
      </c>
      <c r="FR135" s="90" t="e">
        <f t="shared" si="254"/>
        <v>#REF!</v>
      </c>
      <c r="FU135" s="97" t="e">
        <f>#REF!</f>
        <v>#REF!</v>
      </c>
      <c r="FV135" s="92"/>
      <c r="FW135" s="85"/>
      <c r="FX135" s="89" t="e">
        <f t="shared" si="273"/>
        <v>#REF!</v>
      </c>
      <c r="GA135" s="97" t="e">
        <f>#REF!</f>
        <v>#REF!</v>
      </c>
      <c r="GB135" s="91" t="e">
        <f>#REF!</f>
        <v>#REF!</v>
      </c>
      <c r="GC135" s="92"/>
      <c r="GD135" s="85"/>
      <c r="GE135" s="89" t="e">
        <f t="shared" si="255"/>
        <v>#REF!</v>
      </c>
      <c r="GF135" s="84"/>
      <c r="GG135" s="85"/>
      <c r="GH135" s="89" t="e">
        <f t="shared" si="256"/>
        <v>#REF!</v>
      </c>
      <c r="GI135" s="90" t="e">
        <f t="shared" si="257"/>
        <v>#REF!</v>
      </c>
      <c r="GK135" s="20" t="str">
        <f t="shared" si="195"/>
        <v/>
      </c>
      <c r="GL135" s="21"/>
      <c r="GN135" s="826" t="str">
        <f t="shared" ca="1" si="285"/>
        <v/>
      </c>
      <c r="GO135" s="827"/>
    </row>
    <row r="136" spans="1:197" ht="12" customHeight="1" outlineLevel="3" x14ac:dyDescent="0.2">
      <c r="A136" s="187">
        <f ca="1">OFFSET(A136,-1,0,1,1)+1</f>
        <v>2</v>
      </c>
      <c r="B136" s="747" t="str">
        <f t="shared" ca="1" si="277"/>
        <v/>
      </c>
      <c r="C136" s="748"/>
      <c r="D136" s="749"/>
      <c r="E136" s="272" t="s">
        <v>395</v>
      </c>
      <c r="F136" s="271"/>
      <c r="G136" s="105"/>
      <c r="H136" s="128" t="s">
        <v>3</v>
      </c>
      <c r="I136" s="105"/>
      <c r="J136" s="121" t="s">
        <v>26</v>
      </c>
      <c r="K136" s="124" t="s">
        <v>52</v>
      </c>
      <c r="L136" s="367"/>
      <c r="M136" s="589">
        <f t="shared" si="274"/>
        <v>0</v>
      </c>
      <c r="N136" s="773" t="str">
        <f t="shared" si="278"/>
        <v>-</v>
      </c>
      <c r="O136" s="774" t="str">
        <f t="shared" si="279"/>
        <v>-</v>
      </c>
      <c r="P136" s="774" t="str">
        <f t="shared" si="280"/>
        <v>-</v>
      </c>
      <c r="Q136" s="774" t="str">
        <f t="shared" si="281"/>
        <v>-</v>
      </c>
      <c r="R136" s="774" t="str">
        <f t="shared" si="282"/>
        <v>-</v>
      </c>
      <c r="S136" s="280" t="str">
        <f t="shared" si="283"/>
        <v>-</v>
      </c>
      <c r="T136" s="291" t="str">
        <f t="shared" si="284"/>
        <v>OK</v>
      </c>
      <c r="U136" s="402"/>
      <c r="W136" s="643"/>
      <c r="X136" s="208"/>
      <c r="Y136" s="316"/>
      <c r="Z136" s="410" t="s">
        <v>374</v>
      </c>
      <c r="AA136" s="411" t="s">
        <v>407</v>
      </c>
      <c r="AB136" s="209"/>
      <c r="AC136" s="316"/>
      <c r="AD136" s="410" t="s">
        <v>375</v>
      </c>
      <c r="AE136" s="411" t="s">
        <v>408</v>
      </c>
      <c r="AF136" s="209"/>
      <c r="AG136" s="316"/>
      <c r="AH136" s="410" t="s">
        <v>376</v>
      </c>
      <c r="AI136" s="411" t="s">
        <v>409</v>
      </c>
      <c r="AJ136" s="591" t="str">
        <f>IF(AND(X136="",AB136="",AF136=""),"-",X136+AB136+AF136)</f>
        <v>-</v>
      </c>
      <c r="AK136" s="592" t="str">
        <f>IF(AND(Y136="",AC136="",AG136=""),"-",Y136+AC136+AG136)</f>
        <v>-</v>
      </c>
      <c r="AL136" s="593" t="str">
        <f>IF(AND(X136="",AB136="",AF136="",Y136="",AC136="",AG136=""),"-",SUM(X136:AG136))</f>
        <v>-</v>
      </c>
      <c r="AM136" s="619" t="str">
        <f t="shared" ref="AM136:AM162" si="293">IF(OR(AL136=0,AL136="-"),"-",AL136/CD_TOTAL_HOURS)</f>
        <v>-</v>
      </c>
      <c r="AN136" s="221"/>
      <c r="AO136" s="574" t="str">
        <f t="shared" si="172"/>
        <v>OK</v>
      </c>
      <c r="AQ136" s="263"/>
      <c r="AR136" s="208"/>
      <c r="AS136" s="316"/>
      <c r="AT136" s="410" t="s">
        <v>374</v>
      </c>
      <c r="AU136" s="411" t="s">
        <v>407</v>
      </c>
      <c r="AV136" s="209"/>
      <c r="AW136" s="316"/>
      <c r="AX136" s="410" t="s">
        <v>375</v>
      </c>
      <c r="AY136" s="411" t="s">
        <v>408</v>
      </c>
      <c r="AZ136" s="209"/>
      <c r="BA136" s="316"/>
      <c r="BB136" s="410" t="s">
        <v>376</v>
      </c>
      <c r="BC136" s="411" t="s">
        <v>409</v>
      </c>
      <c r="BD136" s="591" t="str">
        <f>IF(AND(AR136="",AV136="",AZ136=""),"-",AR136+AV136+AZ136)</f>
        <v>-</v>
      </c>
      <c r="BE136" s="592" t="str">
        <f>IF(AND(AS136="",AW136="",BA136=""),"-",AS136+AW136+BA136)</f>
        <v>-</v>
      </c>
      <c r="BF136" s="593" t="str">
        <f>IF(AND(AR136="",AV136="",AZ136="",AS136="",AW136="",BA136=""),"-",SUM(AR136:BA136))</f>
        <v>-</v>
      </c>
      <c r="BG136" s="677" t="str">
        <f t="shared" si="201"/>
        <v>-</v>
      </c>
      <c r="BH136" s="221"/>
      <c r="BI136" s="574" t="str">
        <f t="shared" si="174"/>
        <v>OK</v>
      </c>
      <c r="BK136" s="263"/>
      <c r="BL136" s="208"/>
      <c r="BM136" s="316"/>
      <c r="BN136" s="410"/>
      <c r="BO136" s="411"/>
      <c r="BP136" s="209"/>
      <c r="BQ136" s="316"/>
      <c r="BR136" s="410"/>
      <c r="BS136" s="411"/>
      <c r="BT136" s="209"/>
      <c r="BU136" s="316"/>
      <c r="BV136" s="410"/>
      <c r="BW136" s="411"/>
      <c r="BX136" s="591" t="str">
        <f>IF(AND(BL136="",BP136="",BT136=""),"-",BL136+BP136+BT136)</f>
        <v>-</v>
      </c>
      <c r="BY136" s="592" t="str">
        <f>IF(AND(BM136="",BQ136="",BU136=""),"-",BM136+BQ136+BU136)</f>
        <v>-</v>
      </c>
      <c r="BZ136" s="593" t="str">
        <f>IF(AND(BL136="",BP136="",BT136="",BM136="",BQ136="",BU136=""),"-",SUM(BL136:BU136))</f>
        <v>-</v>
      </c>
      <c r="CA136" s="680" t="str">
        <f t="shared" ref="CA136:CA170" si="294">IF(OR(BZ136=0,BZ136="-"),"-",BZ136/DD_TOTAL_HOURS)</f>
        <v>-</v>
      </c>
      <c r="CB136" s="221"/>
      <c r="CC136" s="574" t="str">
        <f t="shared" si="261"/>
        <v>OK</v>
      </c>
      <c r="CE136" s="443"/>
      <c r="CF136" s="429"/>
      <c r="CH136" s="430"/>
      <c r="CI136" s="431"/>
      <c r="CJ136" s="429"/>
      <c r="CL136" s="430"/>
      <c r="CM136" s="431"/>
      <c r="CN136" s="429"/>
      <c r="CP136" s="430"/>
      <c r="CQ136" s="431"/>
      <c r="CR136" s="600"/>
      <c r="CS136" s="601"/>
      <c r="CT136" s="605"/>
      <c r="CU136" s="610"/>
      <c r="CV136" s="221"/>
      <c r="CW136" s="574" t="str">
        <f t="shared" si="275"/>
        <v>OK</v>
      </c>
      <c r="CY136" s="465"/>
      <c r="CZ136" s="429"/>
      <c r="DB136" s="430"/>
      <c r="DC136" s="431"/>
      <c r="DD136" s="429"/>
      <c r="DF136" s="430"/>
      <c r="DG136" s="431"/>
      <c r="DH136" s="429"/>
      <c r="DJ136" s="430"/>
      <c r="DK136" s="431"/>
      <c r="DL136" s="600"/>
      <c r="DM136" s="601"/>
      <c r="DN136" s="602"/>
      <c r="DO136" s="610"/>
      <c r="DP136" s="221"/>
      <c r="DQ136" s="574" t="str">
        <f t="shared" si="276"/>
        <v>OK</v>
      </c>
      <c r="DS136" s="465"/>
      <c r="DT136" s="429"/>
      <c r="DU136" s="431"/>
      <c r="DW136" s="435"/>
      <c r="DY136" s="435"/>
      <c r="EA136" s="430"/>
      <c r="EB136" s="600"/>
      <c r="EC136" s="602"/>
      <c r="ED136" s="610"/>
      <c r="EE136" s="221"/>
      <c r="EF136" s="574" t="str">
        <f t="shared" si="233"/>
        <v>-</v>
      </c>
      <c r="EH136" s="82"/>
      <c r="EI136" s="34"/>
      <c r="EJ136" s="11"/>
      <c r="EK136" s="61"/>
      <c r="EN136" s="97" t="str">
        <f t="shared" si="180"/>
        <v>-</v>
      </c>
      <c r="EO136" s="91" t="str">
        <f t="shared" si="181"/>
        <v>-</v>
      </c>
      <c r="EP136" s="92"/>
      <c r="EQ136" s="85"/>
      <c r="ER136" s="89" t="str">
        <f t="shared" si="249"/>
        <v>-</v>
      </c>
      <c r="ES136" s="84"/>
      <c r="ET136" s="85"/>
      <c r="EU136" s="89" t="str">
        <f t="shared" si="250"/>
        <v>-</v>
      </c>
      <c r="EV136" s="90" t="str">
        <f t="shared" si="251"/>
        <v>-</v>
      </c>
      <c r="EY136" s="97" t="e">
        <f>#REF!</f>
        <v>#REF!</v>
      </c>
      <c r="EZ136" s="91" t="e">
        <f>#REF!</f>
        <v>#REF!</v>
      </c>
      <c r="FA136" s="92"/>
      <c r="FB136" s="85"/>
      <c r="FC136" s="89" t="e">
        <f t="shared" si="185"/>
        <v>#REF!</v>
      </c>
      <c r="FD136" s="84"/>
      <c r="FE136" s="85"/>
      <c r="FF136" s="89" t="e">
        <f t="shared" si="186"/>
        <v>#REF!</v>
      </c>
      <c r="FG136" s="90" t="e">
        <f t="shared" si="187"/>
        <v>#REF!</v>
      </c>
      <c r="FJ136" s="97" t="e">
        <f>#REF!</f>
        <v>#REF!</v>
      </c>
      <c r="FK136" s="91" t="e">
        <f>#REF!</f>
        <v>#REF!</v>
      </c>
      <c r="FL136" s="92"/>
      <c r="FM136" s="85"/>
      <c r="FN136" s="89" t="e">
        <f t="shared" si="252"/>
        <v>#REF!</v>
      </c>
      <c r="FO136" s="84"/>
      <c r="FP136" s="85"/>
      <c r="FQ136" s="89" t="e">
        <f t="shared" si="253"/>
        <v>#REF!</v>
      </c>
      <c r="FR136" s="90" t="e">
        <f t="shared" si="254"/>
        <v>#REF!</v>
      </c>
      <c r="FU136" s="97" t="e">
        <f>#REF!</f>
        <v>#REF!</v>
      </c>
      <c r="FV136" s="92"/>
      <c r="FW136" s="85"/>
      <c r="FX136" s="89" t="e">
        <f t="shared" si="273"/>
        <v>#REF!</v>
      </c>
      <c r="GA136" s="97" t="e">
        <f>#REF!</f>
        <v>#REF!</v>
      </c>
      <c r="GB136" s="91" t="e">
        <f>#REF!</f>
        <v>#REF!</v>
      </c>
      <c r="GC136" s="92"/>
      <c r="GD136" s="85"/>
      <c r="GE136" s="89" t="e">
        <f t="shared" si="255"/>
        <v>#REF!</v>
      </c>
      <c r="GF136" s="84"/>
      <c r="GG136" s="85"/>
      <c r="GH136" s="89" t="e">
        <f t="shared" si="256"/>
        <v>#REF!</v>
      </c>
      <c r="GI136" s="90" t="e">
        <f t="shared" si="257"/>
        <v>#REF!</v>
      </c>
      <c r="GK136" s="20" t="str">
        <f t="shared" si="195"/>
        <v/>
      </c>
      <c r="GL136" s="21"/>
      <c r="GN136" s="826" t="str">
        <f t="shared" ca="1" si="285"/>
        <v/>
      </c>
      <c r="GO136" s="827"/>
    </row>
    <row r="137" spans="1:197" s="143" customFormat="1" ht="15.75" customHeight="1" outlineLevel="3" x14ac:dyDescent="0.2">
      <c r="A137" s="190">
        <f t="shared" ca="1" si="161"/>
        <v>3</v>
      </c>
      <c r="B137" s="744" t="str">
        <f t="shared" ca="1" si="277"/>
        <v/>
      </c>
      <c r="C137" s="752"/>
      <c r="D137" s="753"/>
      <c r="E137" s="191" t="s">
        <v>148</v>
      </c>
      <c r="F137" s="181" t="s">
        <v>274</v>
      </c>
      <c r="G137" s="182"/>
      <c r="H137" s="863" t="s">
        <v>3</v>
      </c>
      <c r="I137" s="183"/>
      <c r="J137" s="192" t="s">
        <v>23</v>
      </c>
      <c r="K137" s="194" t="s">
        <v>52</v>
      </c>
      <c r="L137" s="366"/>
      <c r="M137" s="560">
        <f t="shared" si="274"/>
        <v>1</v>
      </c>
      <c r="N137" s="814" t="str">
        <f>IF(OR(W137="",W137=0,W137="-"),"-",IF(W137=1,1,"POK"))</f>
        <v>-</v>
      </c>
      <c r="O137" s="815" t="str">
        <f>IF(OR(AQ137="",AQ137=0,AQ137="-"),"-",IF(AQ137=1,1,"POK"))</f>
        <v>-</v>
      </c>
      <c r="P137" s="815">
        <f>IF(OR(BK137="",BK137=0,BK137="-"),"-",IF(BK137=1,1,"POK"))</f>
        <v>1</v>
      </c>
      <c r="Q137" s="815" t="str">
        <f>IF(OR(CE137="",CE137=0,CE137="-"),"-",IF(CE137=1,1,"POK"))</f>
        <v>-</v>
      </c>
      <c r="R137" s="815" t="str">
        <f>IF(OR(CY137="",CY137=0,CY137="-"),"-",IF(CY137=1,1,"POK"))</f>
        <v>-</v>
      </c>
      <c r="S137" s="816" t="str">
        <f>IF(OR(DS137="",DS137=0,DS137="-"),"-",IF(DS137=1,1,"POK"))</f>
        <v>-</v>
      </c>
      <c r="T137" s="293" t="str">
        <f t="shared" si="284"/>
        <v>OK</v>
      </c>
      <c r="U137" s="403"/>
      <c r="V137" s="19"/>
      <c r="W137" s="788">
        <f>IF(SUM(W138:W165)=0,0,1)</f>
        <v>0</v>
      </c>
      <c r="X137" s="325"/>
      <c r="Y137" s="326"/>
      <c r="Z137" s="326"/>
      <c r="AA137" s="326"/>
      <c r="AB137" s="326"/>
      <c r="AC137" s="326"/>
      <c r="AD137" s="326"/>
      <c r="AE137" s="326"/>
      <c r="AF137" s="326"/>
      <c r="AG137" s="326"/>
      <c r="AH137" s="326"/>
      <c r="AI137" s="327"/>
      <c r="AJ137" s="384">
        <f>SUM(AJ138:AJ165)</f>
        <v>0</v>
      </c>
      <c r="AK137" s="385">
        <f>SUM(AK138:AK165)</f>
        <v>0</v>
      </c>
      <c r="AL137" s="351">
        <f>AJ137+AK137</f>
        <v>0</v>
      </c>
      <c r="AM137" s="356" t="str">
        <f t="shared" si="293"/>
        <v>-</v>
      </c>
      <c r="AN137" s="222"/>
      <c r="AO137" s="580" t="str">
        <f t="shared" si="172"/>
        <v>OK</v>
      </c>
      <c r="AP137" s="19"/>
      <c r="AQ137" s="788">
        <f>IF(SUM(AQ138:AQ165)=0,0,1)</f>
        <v>0</v>
      </c>
      <c r="AR137" s="325"/>
      <c r="AS137" s="326"/>
      <c r="AT137" s="326"/>
      <c r="AU137" s="326"/>
      <c r="AV137" s="326"/>
      <c r="AW137" s="326"/>
      <c r="AX137" s="326"/>
      <c r="AY137" s="326"/>
      <c r="AZ137" s="326"/>
      <c r="BA137" s="326"/>
      <c r="BB137" s="326"/>
      <c r="BC137" s="327"/>
      <c r="BD137" s="384">
        <f>SUM(BD138:BD165)</f>
        <v>0</v>
      </c>
      <c r="BE137" s="385">
        <f>SUM(BE138:BE165)</f>
        <v>0</v>
      </c>
      <c r="BF137" s="351">
        <f>BD137+BE137</f>
        <v>0</v>
      </c>
      <c r="BG137" s="356" t="str">
        <f t="shared" si="201"/>
        <v>-</v>
      </c>
      <c r="BH137" s="222"/>
      <c r="BI137" s="580" t="str">
        <f t="shared" si="174"/>
        <v>OK</v>
      </c>
      <c r="BJ137" s="19"/>
      <c r="BK137" s="788">
        <f>IF(SUM(BK138:BK165)=0,0,1)</f>
        <v>1</v>
      </c>
      <c r="BL137" s="325"/>
      <c r="BM137" s="326"/>
      <c r="BN137" s="326"/>
      <c r="BO137" s="326"/>
      <c r="BP137" s="326"/>
      <c r="BQ137" s="326"/>
      <c r="BR137" s="326"/>
      <c r="BS137" s="326"/>
      <c r="BT137" s="326"/>
      <c r="BU137" s="326"/>
      <c r="BV137" s="326"/>
      <c r="BW137" s="327"/>
      <c r="BX137" s="384">
        <f>SUM(BX138:BX165)</f>
        <v>72</v>
      </c>
      <c r="BY137" s="385">
        <f>SUM(BY138:BY165)</f>
        <v>2</v>
      </c>
      <c r="BZ137" s="351">
        <f>BX137+BY137</f>
        <v>74</v>
      </c>
      <c r="CA137" s="356">
        <f t="shared" si="294"/>
        <v>0.18877551020408162</v>
      </c>
      <c r="CB137" s="222"/>
      <c r="CC137" s="574" t="str">
        <f t="shared" si="261"/>
        <v>OK</v>
      </c>
      <c r="CD137" s="19"/>
      <c r="CE137" s="792">
        <f>IF(SUM(CE138:CE165)=0,0,1)</f>
        <v>0</v>
      </c>
      <c r="CF137" s="325"/>
      <c r="CG137" s="326"/>
      <c r="CH137" s="326"/>
      <c r="CI137" s="326"/>
      <c r="CJ137" s="326"/>
      <c r="CK137" s="326"/>
      <c r="CL137" s="326"/>
      <c r="CM137" s="326"/>
      <c r="CN137" s="326"/>
      <c r="CO137" s="326"/>
      <c r="CP137" s="326"/>
      <c r="CQ137" s="327"/>
      <c r="CR137" s="384">
        <f>SUM(CR138:CR165)</f>
        <v>0</v>
      </c>
      <c r="CS137" s="385">
        <f>SUM(CS138:CS165)</f>
        <v>0</v>
      </c>
      <c r="CT137" s="351">
        <f>CR137+CS137</f>
        <v>0</v>
      </c>
      <c r="CU137" s="356"/>
      <c r="CV137" s="222"/>
      <c r="CW137" s="580" t="str">
        <f t="shared" si="275"/>
        <v>OK</v>
      </c>
      <c r="CX137" s="19"/>
      <c r="CY137" s="792">
        <f>IF(SUM(CY138:CY165)=0,0,1)</f>
        <v>0</v>
      </c>
      <c r="CZ137" s="325"/>
      <c r="DA137" s="326"/>
      <c r="DB137" s="326"/>
      <c r="DC137" s="326"/>
      <c r="DD137" s="326"/>
      <c r="DE137" s="326"/>
      <c r="DF137" s="326"/>
      <c r="DG137" s="326"/>
      <c r="DH137" s="326"/>
      <c r="DI137" s="326"/>
      <c r="DJ137" s="326"/>
      <c r="DK137" s="327"/>
      <c r="DL137" s="384">
        <f>SUM(DL138:DL165)</f>
        <v>0</v>
      </c>
      <c r="DM137" s="385">
        <f>SUM(DM138:DM165)</f>
        <v>0</v>
      </c>
      <c r="DN137" s="857">
        <f>DL137+DM137</f>
        <v>0</v>
      </c>
      <c r="DO137" s="356" t="str">
        <f>IF(OR(DN137=0,DN137="-"),"-",DN137/CONSTR_TOTAL_HOURS)</f>
        <v>-</v>
      </c>
      <c r="DP137" s="222"/>
      <c r="DQ137" s="574" t="str">
        <f t="shared" si="276"/>
        <v>OK</v>
      </c>
      <c r="DR137" s="19"/>
      <c r="DS137" s="788">
        <f>IF(SUM(DS138:DS165)=0,0,1)</f>
        <v>0</v>
      </c>
      <c r="DT137" s="325"/>
      <c r="DU137" s="326"/>
      <c r="DV137" s="326"/>
      <c r="DW137" s="326"/>
      <c r="DX137" s="326"/>
      <c r="DY137" s="326"/>
      <c r="DZ137" s="326"/>
      <c r="EA137" s="326"/>
      <c r="EB137" s="384">
        <f>SUM(EB138:EB165)</f>
        <v>0</v>
      </c>
      <c r="EC137" s="710">
        <f>EB137</f>
        <v>0</v>
      </c>
      <c r="ED137" s="356" t="str">
        <f>IF(OR(EC137=0,EC137="-"),"-",EC137/QUALIF_TOTAL_HOURS)</f>
        <v>-</v>
      </c>
      <c r="EE137" s="222"/>
      <c r="EF137" s="574" t="str">
        <f t="shared" si="233"/>
        <v>-</v>
      </c>
      <c r="EG137" s="19"/>
      <c r="EH137" s="179" t="s">
        <v>5</v>
      </c>
      <c r="EI137" s="171" t="s">
        <v>4</v>
      </c>
      <c r="EJ137" s="134"/>
      <c r="EK137" s="133"/>
      <c r="EL137" s="19"/>
      <c r="EM137" s="19"/>
      <c r="EN137" s="135">
        <f t="shared" si="180"/>
        <v>0</v>
      </c>
      <c r="EO137" s="136">
        <f t="shared" si="181"/>
        <v>0</v>
      </c>
      <c r="EP137" s="137"/>
      <c r="EQ137" s="172"/>
      <c r="ER137" s="138" t="str">
        <f t="shared" si="249"/>
        <v>-</v>
      </c>
      <c r="ES137" s="139"/>
      <c r="ET137" s="172"/>
      <c r="EU137" s="138" t="str">
        <f t="shared" si="250"/>
        <v>-</v>
      </c>
      <c r="EV137" s="140" t="str">
        <f t="shared" si="251"/>
        <v>-</v>
      </c>
      <c r="EW137" s="19"/>
      <c r="EX137" s="19"/>
      <c r="EY137" s="135" t="e">
        <f>#REF!</f>
        <v>#REF!</v>
      </c>
      <c r="EZ137" s="136" t="e">
        <f>#REF!</f>
        <v>#REF!</v>
      </c>
      <c r="FA137" s="137"/>
      <c r="FB137" s="172"/>
      <c r="FC137" s="138" t="e">
        <f t="shared" si="185"/>
        <v>#REF!</v>
      </c>
      <c r="FD137" s="139"/>
      <c r="FE137" s="172"/>
      <c r="FF137" s="138" t="e">
        <f t="shared" si="186"/>
        <v>#REF!</v>
      </c>
      <c r="FG137" s="140" t="e">
        <f t="shared" si="187"/>
        <v>#REF!</v>
      </c>
      <c r="FH137" s="19"/>
      <c r="FI137" s="19"/>
      <c r="FJ137" s="135" t="e">
        <f>#REF!</f>
        <v>#REF!</v>
      </c>
      <c r="FK137" s="136" t="e">
        <f>#REF!</f>
        <v>#REF!</v>
      </c>
      <c r="FL137" s="137"/>
      <c r="FM137" s="172"/>
      <c r="FN137" s="138" t="e">
        <f t="shared" si="252"/>
        <v>#REF!</v>
      </c>
      <c r="FO137" s="139"/>
      <c r="FP137" s="172"/>
      <c r="FQ137" s="138" t="e">
        <f t="shared" si="253"/>
        <v>#REF!</v>
      </c>
      <c r="FR137" s="140" t="e">
        <f t="shared" si="254"/>
        <v>#REF!</v>
      </c>
      <c r="FS137" s="19"/>
      <c r="FT137" s="19"/>
      <c r="FU137" s="135" t="e">
        <f>#REF!</f>
        <v>#REF!</v>
      </c>
      <c r="FV137" s="137"/>
      <c r="FW137" s="172"/>
      <c r="FX137" s="138" t="e">
        <f t="shared" si="273"/>
        <v>#REF!</v>
      </c>
      <c r="FY137" s="19"/>
      <c r="FZ137" s="19"/>
      <c r="GA137" s="135" t="e">
        <f>#REF!</f>
        <v>#REF!</v>
      </c>
      <c r="GB137" s="136" t="e">
        <f>#REF!</f>
        <v>#REF!</v>
      </c>
      <c r="GC137" s="137"/>
      <c r="GD137" s="172"/>
      <c r="GE137" s="138" t="e">
        <f t="shared" si="255"/>
        <v>#REF!</v>
      </c>
      <c r="GF137" s="139"/>
      <c r="GG137" s="172"/>
      <c r="GH137" s="138" t="e">
        <f t="shared" si="256"/>
        <v>#REF!</v>
      </c>
      <c r="GI137" s="140" t="e">
        <f t="shared" si="257"/>
        <v>#REF!</v>
      </c>
      <c r="GJ137" s="19"/>
      <c r="GK137" s="141" t="str">
        <f t="shared" si="195"/>
        <v/>
      </c>
      <c r="GL137" s="142"/>
      <c r="GN137" s="826" t="str">
        <f t="shared" ca="1" si="285"/>
        <v/>
      </c>
      <c r="GO137" s="827"/>
    </row>
    <row r="138" spans="1:197" ht="12" customHeight="1" outlineLevel="3" x14ac:dyDescent="0.2">
      <c r="A138" s="187">
        <f t="shared" ref="A138:A161" ca="1" si="295">OFFSET(A138,-1,0,1,1)+1</f>
        <v>4</v>
      </c>
      <c r="B138" s="747" t="str">
        <f t="shared" ca="1" si="277"/>
        <v/>
      </c>
      <c r="C138" s="748"/>
      <c r="D138" s="749"/>
      <c r="E138" s="110"/>
      <c r="F138" s="108" t="s">
        <v>909</v>
      </c>
      <c r="G138" s="105" t="s">
        <v>748</v>
      </c>
      <c r="H138" s="128" t="s">
        <v>3</v>
      </c>
      <c r="I138" s="128" t="s">
        <v>759</v>
      </c>
      <c r="J138" s="121" t="s">
        <v>24</v>
      </c>
      <c r="K138" s="124" t="s">
        <v>52</v>
      </c>
      <c r="L138" s="367" t="s">
        <v>50</v>
      </c>
      <c r="M138" s="589">
        <f t="shared" si="274"/>
        <v>0</v>
      </c>
      <c r="N138" s="773" t="str">
        <f t="shared" si="278"/>
        <v>-</v>
      </c>
      <c r="O138" s="774" t="str">
        <f t="shared" si="279"/>
        <v>-</v>
      </c>
      <c r="P138" s="774" t="str">
        <f t="shared" si="280"/>
        <v>-</v>
      </c>
      <c r="Q138" s="774" t="str">
        <f t="shared" si="281"/>
        <v>-</v>
      </c>
      <c r="R138" s="774" t="str">
        <f t="shared" si="282"/>
        <v>-</v>
      </c>
      <c r="S138" s="280" t="str">
        <f t="shared" si="283"/>
        <v>-</v>
      </c>
      <c r="T138" s="291" t="str">
        <f t="shared" si="284"/>
        <v>OK</v>
      </c>
      <c r="U138" s="402"/>
      <c r="W138" s="643"/>
      <c r="X138" s="208"/>
      <c r="Y138" s="419"/>
      <c r="Z138" s="410" t="s">
        <v>374</v>
      </c>
      <c r="AA138" s="422"/>
      <c r="AB138" s="209"/>
      <c r="AC138" s="419"/>
      <c r="AD138" s="410" t="s">
        <v>375</v>
      </c>
      <c r="AE138" s="422"/>
      <c r="AF138" s="209"/>
      <c r="AG138" s="419"/>
      <c r="AH138" s="410" t="s">
        <v>376</v>
      </c>
      <c r="AI138" s="422"/>
      <c r="AJ138" s="591" t="str">
        <f t="shared" ref="AJ138:AJ151" si="296">IF(AND(X138="",AB138="",AF138=""),"-",X138+AB138+AF138)</f>
        <v>-</v>
      </c>
      <c r="AK138" s="606"/>
      <c r="AL138" s="593" t="str">
        <f t="shared" ref="AL138:AL151" si="297">IF(AND(X138="",AB138="",AF138="",Y138="",AC138="",AG138=""),"-",SUM(X138:AG138))</f>
        <v>-</v>
      </c>
      <c r="AM138" s="594" t="str">
        <f t="shared" si="293"/>
        <v>-</v>
      </c>
      <c r="AN138" s="221"/>
      <c r="AO138" s="574" t="str">
        <f t="shared" si="172"/>
        <v>OK</v>
      </c>
      <c r="AQ138" s="643"/>
      <c r="AR138" s="208"/>
      <c r="AS138" s="419"/>
      <c r="AT138" s="410" t="s">
        <v>374</v>
      </c>
      <c r="AU138" s="422"/>
      <c r="AV138" s="209"/>
      <c r="AW138" s="419"/>
      <c r="AX138" s="410" t="s">
        <v>375</v>
      </c>
      <c r="AY138" s="422"/>
      <c r="AZ138" s="209"/>
      <c r="BA138" s="419"/>
      <c r="BB138" s="410" t="s">
        <v>376</v>
      </c>
      <c r="BC138" s="422"/>
      <c r="BD138" s="591" t="str">
        <f t="shared" ref="BD138:BD159" si="298">IF(AND(AR138="",AV138="",AZ138=""),"-",AR138+AV138+AZ138)</f>
        <v>-</v>
      </c>
      <c r="BE138" s="606"/>
      <c r="BF138" s="593" t="str">
        <f t="shared" ref="BF138:BF159" si="299">IF(AND(AR138="",AV138="",AZ138="",AS138="",AW138="",BA138=""),"-",SUM(AR138:BA138))</f>
        <v>-</v>
      </c>
      <c r="BG138" s="594" t="str">
        <f t="shared" si="201"/>
        <v>-</v>
      </c>
      <c r="BH138" s="221"/>
      <c r="BI138" s="574" t="str">
        <f t="shared" si="174"/>
        <v>OK</v>
      </c>
      <c r="BK138" s="263"/>
      <c r="BL138" s="208"/>
      <c r="BM138" s="419"/>
      <c r="BN138" s="410" t="s">
        <v>374</v>
      </c>
      <c r="BO138" s="422"/>
      <c r="BP138" s="209"/>
      <c r="BQ138" s="419"/>
      <c r="BR138" s="410" t="s">
        <v>375</v>
      </c>
      <c r="BS138" s="422"/>
      <c r="BT138" s="209"/>
      <c r="BU138" s="419"/>
      <c r="BV138" s="410" t="s">
        <v>376</v>
      </c>
      <c r="BW138" s="422"/>
      <c r="BX138" s="591" t="str">
        <f t="shared" ref="BX138:BX159" si="300">IF(AND(BL138="",BP138="",BT138=""),"-",BL138+BP138+BT138)</f>
        <v>-</v>
      </c>
      <c r="BY138" s="606"/>
      <c r="BZ138" s="593" t="str">
        <f t="shared" ref="BZ138:BZ151" si="301">IF(AND(BL138="",BP138="",BT138="",BM138="",BQ138="",BU138=""),"-",SUM(BL138:BU138))</f>
        <v>-</v>
      </c>
      <c r="CA138" s="594" t="str">
        <f t="shared" si="294"/>
        <v>-</v>
      </c>
      <c r="CB138" s="221"/>
      <c r="CC138" s="574" t="str">
        <f t="shared" si="261"/>
        <v>OK</v>
      </c>
      <c r="CE138" s="443"/>
      <c r="CF138" s="429"/>
      <c r="CH138" s="430"/>
      <c r="CI138" s="431"/>
      <c r="CJ138" s="429"/>
      <c r="CL138" s="430"/>
      <c r="CM138" s="431"/>
      <c r="CN138" s="429"/>
      <c r="CP138" s="430"/>
      <c r="CQ138" s="431"/>
      <c r="CR138" s="600"/>
      <c r="CS138" s="601"/>
      <c r="CT138" s="602"/>
      <c r="CU138" s="610"/>
      <c r="CV138" s="221"/>
      <c r="CW138" s="574" t="str">
        <f t="shared" si="275"/>
        <v>OK</v>
      </c>
      <c r="CY138" s="465"/>
      <c r="CZ138" s="529"/>
      <c r="DA138" s="426"/>
      <c r="DB138" s="427"/>
      <c r="DC138" s="530"/>
      <c r="DD138" s="529"/>
      <c r="DE138" s="426"/>
      <c r="DF138" s="427"/>
      <c r="DG138" s="530"/>
      <c r="DH138" s="529"/>
      <c r="DI138" s="426"/>
      <c r="DJ138" s="427"/>
      <c r="DK138" s="530"/>
      <c r="DL138" s="607"/>
      <c r="DM138" s="598"/>
      <c r="DN138" s="608"/>
      <c r="DO138" s="609"/>
      <c r="DP138" s="221"/>
      <c r="DQ138" s="574" t="str">
        <f t="shared" si="276"/>
        <v>OK</v>
      </c>
      <c r="DS138" s="465"/>
      <c r="DT138" s="529"/>
      <c r="DU138" s="530"/>
      <c r="DV138" s="426"/>
      <c r="DW138" s="530"/>
      <c r="DX138" s="426"/>
      <c r="DY138" s="530"/>
      <c r="DZ138" s="426"/>
      <c r="EA138" s="427"/>
      <c r="EB138" s="607"/>
      <c r="EC138" s="608"/>
      <c r="ED138" s="609"/>
      <c r="EE138" s="221"/>
      <c r="EF138" s="574" t="str">
        <f t="shared" si="233"/>
        <v>OK</v>
      </c>
      <c r="EH138" s="82"/>
      <c r="EI138" s="34" t="s">
        <v>4</v>
      </c>
      <c r="EJ138" s="11"/>
      <c r="EK138" s="61"/>
      <c r="EN138" s="97" t="str">
        <f t="shared" si="180"/>
        <v>-</v>
      </c>
      <c r="EO138" s="91">
        <f t="shared" si="181"/>
        <v>0</v>
      </c>
      <c r="EP138" s="92"/>
      <c r="EQ138" s="85"/>
      <c r="ER138" s="89" t="str">
        <f t="shared" si="249"/>
        <v>-</v>
      </c>
      <c r="ES138" s="84"/>
      <c r="ET138" s="85"/>
      <c r="EU138" s="89" t="str">
        <f t="shared" si="250"/>
        <v>-</v>
      </c>
      <c r="EV138" s="90" t="str">
        <f t="shared" si="251"/>
        <v>-</v>
      </c>
      <c r="EY138" s="97" t="e">
        <f>#REF!</f>
        <v>#REF!</v>
      </c>
      <c r="EZ138" s="91" t="e">
        <f>#REF!</f>
        <v>#REF!</v>
      </c>
      <c r="FA138" s="92"/>
      <c r="FB138" s="85"/>
      <c r="FC138" s="89" t="e">
        <f t="shared" si="185"/>
        <v>#REF!</v>
      </c>
      <c r="FD138" s="84"/>
      <c r="FE138" s="85"/>
      <c r="FF138" s="89" t="e">
        <f t="shared" si="186"/>
        <v>#REF!</v>
      </c>
      <c r="FG138" s="90" t="e">
        <f t="shared" si="187"/>
        <v>#REF!</v>
      </c>
      <c r="FJ138" s="97" t="e">
        <f>#REF!</f>
        <v>#REF!</v>
      </c>
      <c r="FK138" s="91" t="e">
        <f>#REF!</f>
        <v>#REF!</v>
      </c>
      <c r="FL138" s="92"/>
      <c r="FM138" s="85"/>
      <c r="FN138" s="89" t="e">
        <f t="shared" si="252"/>
        <v>#REF!</v>
      </c>
      <c r="FO138" s="84"/>
      <c r="FP138" s="85"/>
      <c r="FQ138" s="89" t="e">
        <f t="shared" si="253"/>
        <v>#REF!</v>
      </c>
      <c r="FR138" s="90" t="e">
        <f t="shared" si="254"/>
        <v>#REF!</v>
      </c>
      <c r="FU138" s="97" t="e">
        <f>#REF!</f>
        <v>#REF!</v>
      </c>
      <c r="FV138" s="92"/>
      <c r="FW138" s="85"/>
      <c r="FX138" s="89" t="e">
        <f t="shared" si="273"/>
        <v>#REF!</v>
      </c>
      <c r="GA138" s="97" t="e">
        <f>#REF!</f>
        <v>#REF!</v>
      </c>
      <c r="GB138" s="91" t="e">
        <f>#REF!</f>
        <v>#REF!</v>
      </c>
      <c r="GC138" s="92"/>
      <c r="GD138" s="85"/>
      <c r="GE138" s="89" t="e">
        <f t="shared" si="255"/>
        <v>#REF!</v>
      </c>
      <c r="GF138" s="84"/>
      <c r="GG138" s="85"/>
      <c r="GH138" s="89" t="e">
        <f t="shared" si="256"/>
        <v>#REF!</v>
      </c>
      <c r="GI138" s="90" t="e">
        <f t="shared" si="257"/>
        <v>#REF!</v>
      </c>
      <c r="GK138" s="20" t="str">
        <f t="shared" si="195"/>
        <v/>
      </c>
      <c r="GL138" s="21"/>
      <c r="GN138" s="826" t="str">
        <f t="shared" ca="1" si="285"/>
        <v/>
      </c>
      <c r="GO138" s="827"/>
    </row>
    <row r="139" spans="1:197" ht="12" customHeight="1" outlineLevel="3" x14ac:dyDescent="0.2">
      <c r="A139" s="187">
        <f t="shared" ca="1" si="295"/>
        <v>5</v>
      </c>
      <c r="B139" s="747" t="str">
        <f t="shared" ca="1" si="277"/>
        <v/>
      </c>
      <c r="C139" s="748"/>
      <c r="D139" s="749"/>
      <c r="E139" s="110"/>
      <c r="F139" s="108"/>
      <c r="G139" s="105" t="s">
        <v>749</v>
      </c>
      <c r="H139" s="128" t="s">
        <v>3</v>
      </c>
      <c r="I139" s="128" t="s">
        <v>760</v>
      </c>
      <c r="J139" s="121" t="s">
        <v>24</v>
      </c>
      <c r="K139" s="124" t="s">
        <v>52</v>
      </c>
      <c r="L139" s="367" t="s">
        <v>50</v>
      </c>
      <c r="M139" s="589">
        <f t="shared" si="274"/>
        <v>0</v>
      </c>
      <c r="N139" s="773" t="str">
        <f t="shared" si="278"/>
        <v>-</v>
      </c>
      <c r="O139" s="774" t="str">
        <f t="shared" si="279"/>
        <v>-</v>
      </c>
      <c r="P139" s="774" t="str">
        <f t="shared" si="280"/>
        <v>-</v>
      </c>
      <c r="Q139" s="774" t="str">
        <f t="shared" si="281"/>
        <v>-</v>
      </c>
      <c r="R139" s="774" t="str">
        <f t="shared" si="282"/>
        <v>-</v>
      </c>
      <c r="S139" s="280" t="str">
        <f t="shared" si="283"/>
        <v>-</v>
      </c>
      <c r="T139" s="291" t="str">
        <f t="shared" si="284"/>
        <v>OK</v>
      </c>
      <c r="U139" s="402"/>
      <c r="W139" s="643"/>
      <c r="X139" s="208"/>
      <c r="Y139" s="420"/>
      <c r="Z139" s="410" t="s">
        <v>374</v>
      </c>
      <c r="AA139" s="423"/>
      <c r="AB139" s="209"/>
      <c r="AC139" s="420"/>
      <c r="AD139" s="410" t="s">
        <v>375</v>
      </c>
      <c r="AE139" s="423"/>
      <c r="AF139" s="209"/>
      <c r="AG139" s="420"/>
      <c r="AH139" s="410" t="s">
        <v>376</v>
      </c>
      <c r="AI139" s="423"/>
      <c r="AJ139" s="591" t="str">
        <f t="shared" si="296"/>
        <v>-</v>
      </c>
      <c r="AK139" s="629"/>
      <c r="AL139" s="593" t="str">
        <f t="shared" si="297"/>
        <v>-</v>
      </c>
      <c r="AM139" s="594" t="str">
        <f t="shared" si="293"/>
        <v>-</v>
      </c>
      <c r="AN139" s="221"/>
      <c r="AO139" s="574" t="str">
        <f t="shared" ref="AO139:AO170" si="302">IF(AND(Type_1="Doc",OR(Y139&lt;&gt;"",AC139&lt;&gt;"",AG139&lt;&gt;"")),"Remove Value Cln 25, 29, 33",IF(AND(Type_1="Doc",OR(AA139&lt;&gt;"",AE139&lt;&gt;"",AI139&lt;&gt;"")),"Remove Value Cln 27, 31, 35",IF(OR(AND(X139&lt;&gt;"",Z139=""),AND(AB139&lt;&gt;"",AD139=""),AND(AF139&lt;&gt;"",AH139="")),"Missing Eng Function",IF(OR(AND(Y139&lt;&gt;"",AA139=""),AND(AC139&lt;&gt;"",AE139=""),AND(AG139&lt;&gt;"",AI139="")),"Missing Design Function","OK"))))</f>
        <v>OK</v>
      </c>
      <c r="AQ139" s="643"/>
      <c r="AR139" s="208"/>
      <c r="AS139" s="420"/>
      <c r="AT139" s="410" t="s">
        <v>374</v>
      </c>
      <c r="AU139" s="423"/>
      <c r="AV139" s="209"/>
      <c r="AW139" s="420"/>
      <c r="AX139" s="410" t="s">
        <v>375</v>
      </c>
      <c r="AY139" s="423"/>
      <c r="AZ139" s="209"/>
      <c r="BA139" s="420"/>
      <c r="BB139" s="410" t="s">
        <v>376</v>
      </c>
      <c r="BC139" s="423"/>
      <c r="BD139" s="591" t="str">
        <f t="shared" si="298"/>
        <v>-</v>
      </c>
      <c r="BE139" s="629"/>
      <c r="BF139" s="593" t="str">
        <f t="shared" si="299"/>
        <v>-</v>
      </c>
      <c r="BG139" s="594" t="str">
        <f t="shared" si="201"/>
        <v>-</v>
      </c>
      <c r="BH139" s="221"/>
      <c r="BI139" s="574" t="str">
        <f t="shared" ref="BI139:BI170" si="303">IF(AND(Type_1="Doc",OR(AS139&lt;&gt;"",AW139&lt;&gt;"",BA139&lt;&gt;"")),"Remove Value Cln 25, 29, 33",IF(AND(Type_1="Doc",OR(AU139&lt;&gt;"",AY139&lt;&gt;"",BC139&lt;&gt;"")),"Remove Value Cln 47, 51, 55",IF(OR(AND(AR139&lt;&gt;"",AT139=""),AND(AV139&lt;&gt;"",AX139=""),AND(AZ139&lt;&gt;"",BB139="")),"Missing Eng Function",IF(OR(AND(AS139&lt;&gt;"",AU139=""),AND(AW139&lt;&gt;"",AY139=""),AND(BA139&lt;&gt;"",BC139="")),"Missing Design Function","OK"))))</f>
        <v>OK</v>
      </c>
      <c r="BK139" s="263"/>
      <c r="BL139" s="208"/>
      <c r="BM139" s="420"/>
      <c r="BN139" s="410" t="s">
        <v>374</v>
      </c>
      <c r="BO139" s="423"/>
      <c r="BP139" s="209"/>
      <c r="BQ139" s="420"/>
      <c r="BR139" s="410" t="s">
        <v>375</v>
      </c>
      <c r="BS139" s="423"/>
      <c r="BT139" s="209"/>
      <c r="BU139" s="420"/>
      <c r="BV139" s="410" t="s">
        <v>376</v>
      </c>
      <c r="BW139" s="423"/>
      <c r="BX139" s="591" t="str">
        <f t="shared" si="300"/>
        <v>-</v>
      </c>
      <c r="BY139" s="629"/>
      <c r="BZ139" s="593" t="str">
        <f t="shared" si="301"/>
        <v>-</v>
      </c>
      <c r="CA139" s="594" t="str">
        <f t="shared" si="294"/>
        <v>-</v>
      </c>
      <c r="CB139" s="221"/>
      <c r="CC139" s="574" t="str">
        <f t="shared" si="261"/>
        <v>OK</v>
      </c>
      <c r="CE139" s="443"/>
      <c r="CF139" s="429"/>
      <c r="CH139" s="430"/>
      <c r="CI139" s="431"/>
      <c r="CJ139" s="429"/>
      <c r="CL139" s="430"/>
      <c r="CM139" s="431"/>
      <c r="CN139" s="429"/>
      <c r="CP139" s="430"/>
      <c r="CQ139" s="431"/>
      <c r="CR139" s="600"/>
      <c r="CS139" s="601"/>
      <c r="CT139" s="602"/>
      <c r="CU139" s="610"/>
      <c r="CV139" s="221"/>
      <c r="CW139" s="574" t="str">
        <f t="shared" si="275"/>
        <v>OK</v>
      </c>
      <c r="CY139" s="465"/>
      <c r="CZ139" s="429"/>
      <c r="DB139" s="430"/>
      <c r="DC139" s="431"/>
      <c r="DD139" s="429"/>
      <c r="DF139" s="430"/>
      <c r="DG139" s="431"/>
      <c r="DH139" s="429"/>
      <c r="DJ139" s="430"/>
      <c r="DK139" s="431"/>
      <c r="DL139" s="600"/>
      <c r="DM139" s="601"/>
      <c r="DN139" s="602"/>
      <c r="DO139" s="610"/>
      <c r="DP139" s="221"/>
      <c r="DQ139" s="574" t="str">
        <f t="shared" si="276"/>
        <v>OK</v>
      </c>
      <c r="DS139" s="465"/>
      <c r="DT139" s="429"/>
      <c r="DU139" s="431"/>
      <c r="DW139" s="431"/>
      <c r="DY139" s="431"/>
      <c r="EA139" s="430"/>
      <c r="EB139" s="600"/>
      <c r="EC139" s="602"/>
      <c r="ED139" s="610"/>
      <c r="EE139" s="221"/>
      <c r="EF139" s="574" t="str">
        <f t="shared" si="233"/>
        <v>OK</v>
      </c>
      <c r="EH139" s="82"/>
      <c r="EI139" s="34" t="s">
        <v>4</v>
      </c>
      <c r="EJ139" s="11"/>
      <c r="EK139" s="61"/>
      <c r="EN139" s="97" t="str">
        <f t="shared" si="180"/>
        <v>-</v>
      </c>
      <c r="EO139" s="91">
        <f t="shared" si="181"/>
        <v>0</v>
      </c>
      <c r="EP139" s="92"/>
      <c r="EQ139" s="85"/>
      <c r="ER139" s="89" t="str">
        <f t="shared" si="249"/>
        <v>-</v>
      </c>
      <c r="ES139" s="84"/>
      <c r="ET139" s="85"/>
      <c r="EU139" s="89" t="str">
        <f t="shared" si="250"/>
        <v>-</v>
      </c>
      <c r="EV139" s="90" t="str">
        <f t="shared" si="251"/>
        <v>-</v>
      </c>
      <c r="EY139" s="97" t="e">
        <f>#REF!</f>
        <v>#REF!</v>
      </c>
      <c r="EZ139" s="91" t="e">
        <f>#REF!</f>
        <v>#REF!</v>
      </c>
      <c r="FA139" s="92"/>
      <c r="FB139" s="85"/>
      <c r="FC139" s="89" t="e">
        <f>IF(OR(EY139="-",FB139=""),"-",FB139*EY139)</f>
        <v>#REF!</v>
      </c>
      <c r="FD139" s="84"/>
      <c r="FE139" s="85"/>
      <c r="FF139" s="89" t="e">
        <f>IF(OR(EZ139="-",FE139=""),"-",FE139*EZ139)</f>
        <v>#REF!</v>
      </c>
      <c r="FG139" s="90" t="e">
        <f>IF(AND(FC139="-",FF139="-"),"-",IF(FC139="-",FF139,IF(FF139="-",FC139,FC139+FF139)))</f>
        <v>#REF!</v>
      </c>
      <c r="FJ139" s="97" t="e">
        <f>#REF!</f>
        <v>#REF!</v>
      </c>
      <c r="FK139" s="91" t="e">
        <f>#REF!</f>
        <v>#REF!</v>
      </c>
      <c r="FL139" s="92"/>
      <c r="FM139" s="85"/>
      <c r="FN139" s="89" t="e">
        <f t="shared" si="252"/>
        <v>#REF!</v>
      </c>
      <c r="FO139" s="84"/>
      <c r="FP139" s="85"/>
      <c r="FQ139" s="89" t="e">
        <f t="shared" si="253"/>
        <v>#REF!</v>
      </c>
      <c r="FR139" s="90" t="e">
        <f t="shared" si="254"/>
        <v>#REF!</v>
      </c>
      <c r="FU139" s="97" t="e">
        <f>#REF!</f>
        <v>#REF!</v>
      </c>
      <c r="FV139" s="92"/>
      <c r="FW139" s="85"/>
      <c r="FX139" s="89" t="e">
        <f t="shared" si="273"/>
        <v>#REF!</v>
      </c>
      <c r="GA139" s="97" t="e">
        <f>#REF!</f>
        <v>#REF!</v>
      </c>
      <c r="GB139" s="91" t="e">
        <f>#REF!</f>
        <v>#REF!</v>
      </c>
      <c r="GC139" s="92"/>
      <c r="GD139" s="85"/>
      <c r="GE139" s="89" t="e">
        <f t="shared" si="255"/>
        <v>#REF!</v>
      </c>
      <c r="GF139" s="84"/>
      <c r="GG139" s="85"/>
      <c r="GH139" s="89" t="e">
        <f t="shared" si="256"/>
        <v>#REF!</v>
      </c>
      <c r="GI139" s="90" t="e">
        <f t="shared" si="257"/>
        <v>#REF!</v>
      </c>
      <c r="GK139" s="20" t="str">
        <f t="shared" si="195"/>
        <v/>
      </c>
      <c r="GL139" s="21"/>
      <c r="GN139" s="826" t="str">
        <f t="shared" ca="1" si="285"/>
        <v/>
      </c>
      <c r="GO139" s="827"/>
    </row>
    <row r="140" spans="1:197" ht="12" customHeight="1" outlineLevel="3" x14ac:dyDescent="0.2">
      <c r="A140" s="187">
        <f t="shared" ca="1" si="295"/>
        <v>6</v>
      </c>
      <c r="B140" s="747" t="str">
        <f t="shared" ca="1" si="277"/>
        <v/>
      </c>
      <c r="C140" s="748"/>
      <c r="D140" s="749"/>
      <c r="E140" s="110"/>
      <c r="F140" s="108"/>
      <c r="G140" s="105" t="s">
        <v>34</v>
      </c>
      <c r="H140" s="128" t="s">
        <v>3</v>
      </c>
      <c r="I140" s="128" t="s">
        <v>761</v>
      </c>
      <c r="J140" s="121" t="s">
        <v>24</v>
      </c>
      <c r="K140" s="124" t="s">
        <v>52</v>
      </c>
      <c r="L140" s="367" t="s">
        <v>50</v>
      </c>
      <c r="M140" s="589">
        <f t="shared" si="274"/>
        <v>0</v>
      </c>
      <c r="N140" s="773" t="str">
        <f t="shared" si="278"/>
        <v>-</v>
      </c>
      <c r="O140" s="774" t="str">
        <f t="shared" si="279"/>
        <v>-</v>
      </c>
      <c r="P140" s="774" t="str">
        <f t="shared" si="280"/>
        <v>-</v>
      </c>
      <c r="Q140" s="774" t="str">
        <f t="shared" si="281"/>
        <v>-</v>
      </c>
      <c r="R140" s="774" t="str">
        <f t="shared" si="282"/>
        <v>-</v>
      </c>
      <c r="S140" s="280" t="str">
        <f t="shared" si="283"/>
        <v>-</v>
      </c>
      <c r="T140" s="291" t="str">
        <f t="shared" si="284"/>
        <v>OK</v>
      </c>
      <c r="U140" s="402"/>
      <c r="W140" s="643"/>
      <c r="X140" s="208"/>
      <c r="Y140" s="420"/>
      <c r="Z140" s="410" t="s">
        <v>374</v>
      </c>
      <c r="AA140" s="423"/>
      <c r="AB140" s="209"/>
      <c r="AC140" s="420"/>
      <c r="AD140" s="410" t="s">
        <v>375</v>
      </c>
      <c r="AE140" s="423"/>
      <c r="AF140" s="209"/>
      <c r="AG140" s="420"/>
      <c r="AH140" s="410" t="s">
        <v>376</v>
      </c>
      <c r="AI140" s="423"/>
      <c r="AJ140" s="591" t="str">
        <f t="shared" si="296"/>
        <v>-</v>
      </c>
      <c r="AK140" s="629"/>
      <c r="AL140" s="593" t="str">
        <f t="shared" si="297"/>
        <v>-</v>
      </c>
      <c r="AM140" s="594" t="str">
        <f t="shared" si="293"/>
        <v>-</v>
      </c>
      <c r="AN140" s="221"/>
      <c r="AO140" s="574" t="str">
        <f t="shared" si="302"/>
        <v>OK</v>
      </c>
      <c r="AQ140" s="643"/>
      <c r="AR140" s="208"/>
      <c r="AS140" s="420"/>
      <c r="AT140" s="410" t="s">
        <v>374</v>
      </c>
      <c r="AU140" s="423"/>
      <c r="AV140" s="209"/>
      <c r="AW140" s="420"/>
      <c r="AX140" s="410" t="s">
        <v>375</v>
      </c>
      <c r="AY140" s="423"/>
      <c r="AZ140" s="209"/>
      <c r="BA140" s="420"/>
      <c r="BB140" s="410" t="s">
        <v>376</v>
      </c>
      <c r="BC140" s="423"/>
      <c r="BD140" s="591" t="str">
        <f t="shared" si="298"/>
        <v>-</v>
      </c>
      <c r="BE140" s="629"/>
      <c r="BF140" s="593" t="str">
        <f t="shared" si="299"/>
        <v>-</v>
      </c>
      <c r="BG140" s="594" t="str">
        <f t="shared" si="201"/>
        <v>-</v>
      </c>
      <c r="BH140" s="221"/>
      <c r="BI140" s="574" t="str">
        <f t="shared" si="303"/>
        <v>OK</v>
      </c>
      <c r="BK140" s="263"/>
      <c r="BL140" s="208"/>
      <c r="BM140" s="420"/>
      <c r="BN140" s="410" t="s">
        <v>374</v>
      </c>
      <c r="BO140" s="423"/>
      <c r="BP140" s="209"/>
      <c r="BQ140" s="420"/>
      <c r="BR140" s="410" t="s">
        <v>375</v>
      </c>
      <c r="BS140" s="423"/>
      <c r="BT140" s="209"/>
      <c r="BU140" s="420"/>
      <c r="BV140" s="410" t="s">
        <v>376</v>
      </c>
      <c r="BW140" s="423"/>
      <c r="BX140" s="591" t="str">
        <f t="shared" si="300"/>
        <v>-</v>
      </c>
      <c r="BY140" s="629"/>
      <c r="BZ140" s="593" t="str">
        <f t="shared" si="301"/>
        <v>-</v>
      </c>
      <c r="CA140" s="594" t="str">
        <f t="shared" si="294"/>
        <v>-</v>
      </c>
      <c r="CB140" s="221"/>
      <c r="CC140" s="574" t="str">
        <f t="shared" si="261"/>
        <v>OK</v>
      </c>
      <c r="CE140" s="443"/>
      <c r="CF140" s="429"/>
      <c r="CH140" s="430"/>
      <c r="CI140" s="431"/>
      <c r="CJ140" s="429"/>
      <c r="CL140" s="430"/>
      <c r="CM140" s="431"/>
      <c r="CN140" s="429"/>
      <c r="CP140" s="430"/>
      <c r="CQ140" s="431"/>
      <c r="CR140" s="600"/>
      <c r="CS140" s="601"/>
      <c r="CT140" s="602"/>
      <c r="CU140" s="610"/>
      <c r="CV140" s="221"/>
      <c r="CW140" s="574" t="str">
        <f t="shared" si="275"/>
        <v>OK</v>
      </c>
      <c r="CY140" s="465"/>
      <c r="CZ140" s="429"/>
      <c r="DB140" s="430"/>
      <c r="DC140" s="431"/>
      <c r="DD140" s="429"/>
      <c r="DF140" s="430"/>
      <c r="DG140" s="431"/>
      <c r="DH140" s="429"/>
      <c r="DJ140" s="430"/>
      <c r="DK140" s="431"/>
      <c r="DL140" s="600"/>
      <c r="DM140" s="601"/>
      <c r="DN140" s="602"/>
      <c r="DO140" s="610"/>
      <c r="DP140" s="221"/>
      <c r="DQ140" s="574" t="str">
        <f t="shared" si="276"/>
        <v>OK</v>
      </c>
      <c r="DS140" s="465"/>
      <c r="DT140" s="429"/>
      <c r="DU140" s="431"/>
      <c r="DW140" s="431"/>
      <c r="DY140" s="431"/>
      <c r="EA140" s="430"/>
      <c r="EB140" s="600"/>
      <c r="EC140" s="602"/>
      <c r="ED140" s="610"/>
      <c r="EE140" s="221"/>
      <c r="EF140" s="574" t="str">
        <f t="shared" si="233"/>
        <v>OK</v>
      </c>
      <c r="EH140" s="82"/>
      <c r="EI140" s="34" t="s">
        <v>4</v>
      </c>
      <c r="EJ140" s="11"/>
      <c r="EK140" s="61"/>
      <c r="EN140" s="97" t="str">
        <f t="shared" si="180"/>
        <v>-</v>
      </c>
      <c r="EO140" s="91">
        <f t="shared" si="181"/>
        <v>0</v>
      </c>
      <c r="EP140" s="92"/>
      <c r="EQ140" s="85"/>
      <c r="ER140" s="89" t="str">
        <f t="shared" si="249"/>
        <v>-</v>
      </c>
      <c r="ES140" s="84"/>
      <c r="ET140" s="85"/>
      <c r="EU140" s="89" t="str">
        <f t="shared" si="250"/>
        <v>-</v>
      </c>
      <c r="EV140" s="90" t="str">
        <f t="shared" si="251"/>
        <v>-</v>
      </c>
      <c r="EY140" s="97" t="e">
        <f>#REF!</f>
        <v>#REF!</v>
      </c>
      <c r="EZ140" s="91" t="e">
        <f>#REF!</f>
        <v>#REF!</v>
      </c>
      <c r="FA140" s="92"/>
      <c r="FB140" s="85"/>
      <c r="FC140" s="89" t="e">
        <f>IF(OR(EY140="-",FB140=""),"-",FB140*EY140)</f>
        <v>#REF!</v>
      </c>
      <c r="FD140" s="84"/>
      <c r="FE140" s="85"/>
      <c r="FF140" s="89" t="e">
        <f>IF(OR(EZ140="-",FE140=""),"-",FE140*EZ140)</f>
        <v>#REF!</v>
      </c>
      <c r="FG140" s="90" t="e">
        <f>IF(AND(FC140="-",FF140="-"),"-",IF(FC140="-",FF140,IF(FF140="-",FC140,FC140+FF140)))</f>
        <v>#REF!</v>
      </c>
      <c r="FJ140" s="97" t="e">
        <f>#REF!</f>
        <v>#REF!</v>
      </c>
      <c r="FK140" s="91" t="e">
        <f>#REF!</f>
        <v>#REF!</v>
      </c>
      <c r="FL140" s="92"/>
      <c r="FM140" s="85"/>
      <c r="FN140" s="89" t="e">
        <f t="shared" si="252"/>
        <v>#REF!</v>
      </c>
      <c r="FO140" s="84"/>
      <c r="FP140" s="85"/>
      <c r="FQ140" s="89" t="e">
        <f t="shared" si="253"/>
        <v>#REF!</v>
      </c>
      <c r="FR140" s="90" t="e">
        <f t="shared" si="254"/>
        <v>#REF!</v>
      </c>
      <c r="FU140" s="97" t="e">
        <f>#REF!</f>
        <v>#REF!</v>
      </c>
      <c r="FV140" s="92"/>
      <c r="FW140" s="85"/>
      <c r="FX140" s="89" t="e">
        <f t="shared" si="273"/>
        <v>#REF!</v>
      </c>
      <c r="GA140" s="97" t="e">
        <f>#REF!</f>
        <v>#REF!</v>
      </c>
      <c r="GB140" s="91" t="e">
        <f>#REF!</f>
        <v>#REF!</v>
      </c>
      <c r="GC140" s="92"/>
      <c r="GD140" s="85"/>
      <c r="GE140" s="89" t="e">
        <f t="shared" si="255"/>
        <v>#REF!</v>
      </c>
      <c r="GF140" s="84"/>
      <c r="GG140" s="85"/>
      <c r="GH140" s="89" t="e">
        <f t="shared" si="256"/>
        <v>#REF!</v>
      </c>
      <c r="GI140" s="90" t="e">
        <f t="shared" si="257"/>
        <v>#REF!</v>
      </c>
      <c r="GK140" s="20" t="str">
        <f t="shared" si="195"/>
        <v/>
      </c>
      <c r="GL140" s="21"/>
      <c r="GN140" s="826" t="str">
        <f t="shared" ca="1" si="285"/>
        <v/>
      </c>
      <c r="GO140" s="827"/>
    </row>
    <row r="141" spans="1:197" ht="12" customHeight="1" outlineLevel="3" x14ac:dyDescent="0.2">
      <c r="A141" s="187">
        <f t="shared" ca="1" si="295"/>
        <v>7</v>
      </c>
      <c r="B141" s="747" t="str">
        <f t="shared" ca="1" si="277"/>
        <v/>
      </c>
      <c r="C141" s="748"/>
      <c r="D141" s="749"/>
      <c r="E141" s="110"/>
      <c r="F141" s="108"/>
      <c r="G141" s="105" t="s">
        <v>66</v>
      </c>
      <c r="H141" s="128" t="s">
        <v>3</v>
      </c>
      <c r="I141" s="128" t="s">
        <v>762</v>
      </c>
      <c r="J141" s="121" t="s">
        <v>24</v>
      </c>
      <c r="K141" s="124" t="s">
        <v>52</v>
      </c>
      <c r="L141" s="367" t="s">
        <v>50</v>
      </c>
      <c r="M141" s="589">
        <f t="shared" si="274"/>
        <v>0</v>
      </c>
      <c r="N141" s="773" t="str">
        <f t="shared" si="278"/>
        <v>-</v>
      </c>
      <c r="O141" s="774" t="str">
        <f t="shared" si="279"/>
        <v>-</v>
      </c>
      <c r="P141" s="774" t="str">
        <f t="shared" si="280"/>
        <v>-</v>
      </c>
      <c r="Q141" s="774" t="str">
        <f t="shared" si="281"/>
        <v>-</v>
      </c>
      <c r="R141" s="774" t="str">
        <f t="shared" si="282"/>
        <v>-</v>
      </c>
      <c r="S141" s="280" t="str">
        <f t="shared" si="283"/>
        <v>-</v>
      </c>
      <c r="T141" s="291" t="str">
        <f t="shared" si="284"/>
        <v>OK</v>
      </c>
      <c r="U141" s="402"/>
      <c r="W141" s="643"/>
      <c r="X141" s="208"/>
      <c r="Y141" s="420"/>
      <c r="Z141" s="410" t="s">
        <v>374</v>
      </c>
      <c r="AA141" s="423"/>
      <c r="AB141" s="209"/>
      <c r="AC141" s="420"/>
      <c r="AD141" s="410" t="s">
        <v>375</v>
      </c>
      <c r="AE141" s="423"/>
      <c r="AF141" s="209"/>
      <c r="AG141" s="420"/>
      <c r="AH141" s="410" t="s">
        <v>376</v>
      </c>
      <c r="AI141" s="423"/>
      <c r="AJ141" s="591" t="str">
        <f t="shared" si="296"/>
        <v>-</v>
      </c>
      <c r="AK141" s="629"/>
      <c r="AL141" s="593" t="str">
        <f t="shared" si="297"/>
        <v>-</v>
      </c>
      <c r="AM141" s="594" t="str">
        <f t="shared" si="293"/>
        <v>-</v>
      </c>
      <c r="AN141" s="221"/>
      <c r="AO141" s="574" t="str">
        <f t="shared" si="302"/>
        <v>OK</v>
      </c>
      <c r="AQ141" s="643"/>
      <c r="AR141" s="208"/>
      <c r="AS141" s="420"/>
      <c r="AT141" s="410" t="s">
        <v>374</v>
      </c>
      <c r="AU141" s="423"/>
      <c r="AV141" s="209"/>
      <c r="AW141" s="420"/>
      <c r="AX141" s="410" t="s">
        <v>375</v>
      </c>
      <c r="AY141" s="423"/>
      <c r="AZ141" s="209"/>
      <c r="BA141" s="420"/>
      <c r="BB141" s="410" t="s">
        <v>376</v>
      </c>
      <c r="BC141" s="423"/>
      <c r="BD141" s="591" t="str">
        <f t="shared" si="298"/>
        <v>-</v>
      </c>
      <c r="BE141" s="629"/>
      <c r="BF141" s="593" t="str">
        <f t="shared" si="299"/>
        <v>-</v>
      </c>
      <c r="BG141" s="594" t="str">
        <f t="shared" si="201"/>
        <v>-</v>
      </c>
      <c r="BH141" s="221"/>
      <c r="BI141" s="574" t="str">
        <f t="shared" si="303"/>
        <v>OK</v>
      </c>
      <c r="BK141" s="263"/>
      <c r="BL141" s="208"/>
      <c r="BM141" s="420"/>
      <c r="BN141" s="410" t="s">
        <v>374</v>
      </c>
      <c r="BO141" s="423"/>
      <c r="BP141" s="209"/>
      <c r="BQ141" s="420"/>
      <c r="BR141" s="410" t="s">
        <v>375</v>
      </c>
      <c r="BS141" s="423"/>
      <c r="BT141" s="209"/>
      <c r="BU141" s="420"/>
      <c r="BV141" s="410" t="s">
        <v>376</v>
      </c>
      <c r="BW141" s="423"/>
      <c r="BX141" s="591" t="str">
        <f t="shared" si="300"/>
        <v>-</v>
      </c>
      <c r="BY141" s="629"/>
      <c r="BZ141" s="593" t="str">
        <f t="shared" si="301"/>
        <v>-</v>
      </c>
      <c r="CA141" s="594" t="str">
        <f t="shared" si="294"/>
        <v>-</v>
      </c>
      <c r="CB141" s="221"/>
      <c r="CC141" s="574" t="str">
        <f t="shared" si="261"/>
        <v>OK</v>
      </c>
      <c r="CE141" s="443"/>
      <c r="CF141" s="429"/>
      <c r="CH141" s="430"/>
      <c r="CI141" s="431"/>
      <c r="CJ141" s="429"/>
      <c r="CL141" s="430"/>
      <c r="CM141" s="431"/>
      <c r="CN141" s="429"/>
      <c r="CP141" s="430"/>
      <c r="CQ141" s="431"/>
      <c r="CR141" s="600"/>
      <c r="CS141" s="601"/>
      <c r="CT141" s="602"/>
      <c r="CU141" s="610"/>
      <c r="CV141" s="221"/>
      <c r="CW141" s="574" t="str">
        <f t="shared" si="275"/>
        <v>OK</v>
      </c>
      <c r="CY141" s="465"/>
      <c r="CZ141" s="429"/>
      <c r="DB141" s="430"/>
      <c r="DC141" s="431"/>
      <c r="DD141" s="429"/>
      <c r="DF141" s="430"/>
      <c r="DG141" s="431"/>
      <c r="DH141" s="429"/>
      <c r="DJ141" s="430"/>
      <c r="DK141" s="431"/>
      <c r="DL141" s="600"/>
      <c r="DM141" s="601"/>
      <c r="DN141" s="602"/>
      <c r="DO141" s="610"/>
      <c r="DP141" s="221"/>
      <c r="DQ141" s="574" t="str">
        <f t="shared" si="276"/>
        <v>OK</v>
      </c>
      <c r="DS141" s="465"/>
      <c r="DT141" s="429"/>
      <c r="DU141" s="431"/>
      <c r="DW141" s="431"/>
      <c r="DY141" s="431"/>
      <c r="EA141" s="430"/>
      <c r="EB141" s="600"/>
      <c r="EC141" s="602"/>
      <c r="ED141" s="610"/>
      <c r="EE141" s="221"/>
      <c r="EF141" s="574" t="str">
        <f t="shared" si="233"/>
        <v>OK</v>
      </c>
      <c r="EH141" s="82"/>
      <c r="EI141" s="34" t="s">
        <v>4</v>
      </c>
      <c r="EJ141" s="11"/>
      <c r="EK141" s="61"/>
      <c r="EN141" s="97" t="str">
        <f t="shared" si="180"/>
        <v>-</v>
      </c>
      <c r="EO141" s="91">
        <f t="shared" si="181"/>
        <v>0</v>
      </c>
      <c r="EP141" s="92"/>
      <c r="EQ141" s="85"/>
      <c r="ER141" s="89" t="str">
        <f t="shared" si="249"/>
        <v>-</v>
      </c>
      <c r="ES141" s="84"/>
      <c r="ET141" s="85"/>
      <c r="EU141" s="89" t="str">
        <f t="shared" si="250"/>
        <v>-</v>
      </c>
      <c r="EV141" s="90" t="str">
        <f t="shared" si="251"/>
        <v>-</v>
      </c>
      <c r="EY141" s="97" t="e">
        <f>#REF!</f>
        <v>#REF!</v>
      </c>
      <c r="EZ141" s="91" t="e">
        <f>#REF!</f>
        <v>#REF!</v>
      </c>
      <c r="FA141" s="92"/>
      <c r="FB141" s="85"/>
      <c r="FC141" s="89" t="e">
        <f t="shared" si="185"/>
        <v>#REF!</v>
      </c>
      <c r="FD141" s="84"/>
      <c r="FE141" s="85"/>
      <c r="FF141" s="89" t="e">
        <f t="shared" si="186"/>
        <v>#REF!</v>
      </c>
      <c r="FG141" s="90" t="e">
        <f t="shared" si="187"/>
        <v>#REF!</v>
      </c>
      <c r="FJ141" s="97" t="e">
        <f>#REF!</f>
        <v>#REF!</v>
      </c>
      <c r="FK141" s="91" t="e">
        <f>#REF!</f>
        <v>#REF!</v>
      </c>
      <c r="FL141" s="92"/>
      <c r="FM141" s="85"/>
      <c r="FN141" s="89" t="e">
        <f t="shared" si="252"/>
        <v>#REF!</v>
      </c>
      <c r="FO141" s="84"/>
      <c r="FP141" s="85"/>
      <c r="FQ141" s="89" t="e">
        <f t="shared" si="253"/>
        <v>#REF!</v>
      </c>
      <c r="FR141" s="90" t="e">
        <f t="shared" si="254"/>
        <v>#REF!</v>
      </c>
      <c r="FU141" s="97" t="e">
        <f>#REF!</f>
        <v>#REF!</v>
      </c>
      <c r="FV141" s="92"/>
      <c r="FW141" s="85"/>
      <c r="FX141" s="89" t="e">
        <f t="shared" si="273"/>
        <v>#REF!</v>
      </c>
      <c r="GA141" s="97" t="e">
        <f>#REF!</f>
        <v>#REF!</v>
      </c>
      <c r="GB141" s="91" t="e">
        <f>#REF!</f>
        <v>#REF!</v>
      </c>
      <c r="GC141" s="92"/>
      <c r="GD141" s="85"/>
      <c r="GE141" s="89" t="e">
        <f t="shared" si="255"/>
        <v>#REF!</v>
      </c>
      <c r="GF141" s="84"/>
      <c r="GG141" s="85"/>
      <c r="GH141" s="89" t="e">
        <f t="shared" si="256"/>
        <v>#REF!</v>
      </c>
      <c r="GI141" s="90" t="e">
        <f t="shared" si="257"/>
        <v>#REF!</v>
      </c>
      <c r="GK141" s="20" t="str">
        <f t="shared" si="195"/>
        <v/>
      </c>
      <c r="GL141" s="21"/>
      <c r="GN141" s="826" t="str">
        <f t="shared" ca="1" si="285"/>
        <v/>
      </c>
      <c r="GO141" s="827"/>
    </row>
    <row r="142" spans="1:197" ht="12" customHeight="1" outlineLevel="3" x14ac:dyDescent="0.2">
      <c r="A142" s="187">
        <f t="shared" ca="1" si="295"/>
        <v>8</v>
      </c>
      <c r="B142" s="747" t="str">
        <f t="shared" ca="1" si="277"/>
        <v/>
      </c>
      <c r="C142" s="748"/>
      <c r="D142" s="749"/>
      <c r="E142" s="110"/>
      <c r="F142" s="108"/>
      <c r="G142" s="105" t="s">
        <v>750</v>
      </c>
      <c r="H142" s="128" t="s">
        <v>3</v>
      </c>
      <c r="I142" s="128" t="s">
        <v>763</v>
      </c>
      <c r="J142" s="121" t="s">
        <v>24</v>
      </c>
      <c r="K142" s="124" t="s">
        <v>52</v>
      </c>
      <c r="L142" s="367" t="s">
        <v>50</v>
      </c>
      <c r="M142" s="589">
        <f t="shared" si="274"/>
        <v>0</v>
      </c>
      <c r="N142" s="773" t="str">
        <f t="shared" si="278"/>
        <v>-</v>
      </c>
      <c r="O142" s="774" t="str">
        <f t="shared" si="279"/>
        <v>-</v>
      </c>
      <c r="P142" s="774" t="str">
        <f t="shared" si="280"/>
        <v>-</v>
      </c>
      <c r="Q142" s="774" t="str">
        <f t="shared" si="281"/>
        <v>-</v>
      </c>
      <c r="R142" s="774" t="str">
        <f t="shared" si="282"/>
        <v>-</v>
      </c>
      <c r="S142" s="280" t="str">
        <f t="shared" si="283"/>
        <v>-</v>
      </c>
      <c r="T142" s="291" t="str">
        <f t="shared" si="284"/>
        <v>OK</v>
      </c>
      <c r="U142" s="402"/>
      <c r="W142" s="643"/>
      <c r="X142" s="208"/>
      <c r="Y142" s="420"/>
      <c r="Z142" s="410" t="s">
        <v>374</v>
      </c>
      <c r="AA142" s="423"/>
      <c r="AB142" s="209"/>
      <c r="AC142" s="420"/>
      <c r="AD142" s="410" t="s">
        <v>375</v>
      </c>
      <c r="AE142" s="423"/>
      <c r="AF142" s="209"/>
      <c r="AG142" s="420"/>
      <c r="AH142" s="410" t="s">
        <v>376</v>
      </c>
      <c r="AI142" s="423"/>
      <c r="AJ142" s="591" t="str">
        <f t="shared" si="296"/>
        <v>-</v>
      </c>
      <c r="AK142" s="629"/>
      <c r="AL142" s="593" t="str">
        <f t="shared" si="297"/>
        <v>-</v>
      </c>
      <c r="AM142" s="594" t="str">
        <f t="shared" si="293"/>
        <v>-</v>
      </c>
      <c r="AN142" s="221"/>
      <c r="AO142" s="574" t="str">
        <f t="shared" si="302"/>
        <v>OK</v>
      </c>
      <c r="AQ142" s="643"/>
      <c r="AR142" s="208"/>
      <c r="AS142" s="420"/>
      <c r="AT142" s="410" t="s">
        <v>374</v>
      </c>
      <c r="AU142" s="423"/>
      <c r="AV142" s="209"/>
      <c r="AW142" s="420"/>
      <c r="AX142" s="410" t="s">
        <v>375</v>
      </c>
      <c r="AY142" s="423"/>
      <c r="AZ142" s="209"/>
      <c r="BA142" s="420"/>
      <c r="BB142" s="410" t="s">
        <v>376</v>
      </c>
      <c r="BC142" s="423"/>
      <c r="BD142" s="591" t="str">
        <f t="shared" si="298"/>
        <v>-</v>
      </c>
      <c r="BE142" s="629"/>
      <c r="BF142" s="593" t="str">
        <f t="shared" si="299"/>
        <v>-</v>
      </c>
      <c r="BG142" s="594" t="str">
        <f t="shared" si="201"/>
        <v>-</v>
      </c>
      <c r="BH142" s="221"/>
      <c r="BI142" s="574" t="str">
        <f t="shared" si="303"/>
        <v>OK</v>
      </c>
      <c r="BK142" s="263"/>
      <c r="BL142" s="208"/>
      <c r="BM142" s="420"/>
      <c r="BN142" s="410" t="s">
        <v>374</v>
      </c>
      <c r="BO142" s="423"/>
      <c r="BP142" s="209"/>
      <c r="BQ142" s="420"/>
      <c r="BR142" s="410" t="s">
        <v>375</v>
      </c>
      <c r="BS142" s="423"/>
      <c r="BT142" s="209"/>
      <c r="BU142" s="420"/>
      <c r="BV142" s="410" t="s">
        <v>376</v>
      </c>
      <c r="BW142" s="423"/>
      <c r="BX142" s="591" t="str">
        <f t="shared" si="300"/>
        <v>-</v>
      </c>
      <c r="BY142" s="629"/>
      <c r="BZ142" s="593" t="str">
        <f t="shared" si="301"/>
        <v>-</v>
      </c>
      <c r="CA142" s="594" t="str">
        <f t="shared" si="294"/>
        <v>-</v>
      </c>
      <c r="CB142" s="221"/>
      <c r="CC142" s="574" t="str">
        <f t="shared" si="261"/>
        <v>OK</v>
      </c>
      <c r="CE142" s="443"/>
      <c r="CF142" s="429"/>
      <c r="CH142" s="430"/>
      <c r="CI142" s="431"/>
      <c r="CJ142" s="429"/>
      <c r="CL142" s="430"/>
      <c r="CM142" s="431"/>
      <c r="CN142" s="429"/>
      <c r="CP142" s="430"/>
      <c r="CQ142" s="431"/>
      <c r="CR142" s="600"/>
      <c r="CS142" s="601"/>
      <c r="CT142" s="602"/>
      <c r="CU142" s="610"/>
      <c r="CV142" s="221"/>
      <c r="CW142" s="574" t="str">
        <f t="shared" si="275"/>
        <v>OK</v>
      </c>
      <c r="CY142" s="465"/>
      <c r="CZ142" s="429"/>
      <c r="DB142" s="430"/>
      <c r="DC142" s="431"/>
      <c r="DD142" s="429"/>
      <c r="DF142" s="430"/>
      <c r="DG142" s="431"/>
      <c r="DH142" s="429"/>
      <c r="DJ142" s="430"/>
      <c r="DK142" s="431"/>
      <c r="DL142" s="600"/>
      <c r="DM142" s="601"/>
      <c r="DN142" s="602"/>
      <c r="DO142" s="610"/>
      <c r="DP142" s="221"/>
      <c r="DQ142" s="574" t="str">
        <f t="shared" si="276"/>
        <v>OK</v>
      </c>
      <c r="DS142" s="465"/>
      <c r="DT142" s="429"/>
      <c r="DU142" s="431"/>
      <c r="DW142" s="431"/>
      <c r="DY142" s="431"/>
      <c r="EA142" s="430"/>
      <c r="EB142" s="600"/>
      <c r="EC142" s="602"/>
      <c r="ED142" s="610"/>
      <c r="EE142" s="221"/>
      <c r="EF142" s="574" t="str">
        <f t="shared" si="233"/>
        <v>OK</v>
      </c>
      <c r="EH142" s="82"/>
      <c r="EI142" s="34" t="s">
        <v>4</v>
      </c>
      <c r="EJ142" s="11"/>
      <c r="EK142" s="61"/>
      <c r="EN142" s="97" t="str">
        <f t="shared" si="180"/>
        <v>-</v>
      </c>
      <c r="EO142" s="91">
        <f t="shared" si="181"/>
        <v>0</v>
      </c>
      <c r="EP142" s="92"/>
      <c r="EQ142" s="85"/>
      <c r="ER142" s="89" t="str">
        <f t="shared" si="249"/>
        <v>-</v>
      </c>
      <c r="ES142" s="84"/>
      <c r="ET142" s="85"/>
      <c r="EU142" s="89" t="str">
        <f t="shared" si="250"/>
        <v>-</v>
      </c>
      <c r="EV142" s="90" t="str">
        <f t="shared" si="251"/>
        <v>-</v>
      </c>
      <c r="EY142" s="97" t="e">
        <f>#REF!</f>
        <v>#REF!</v>
      </c>
      <c r="EZ142" s="91" t="e">
        <f>#REF!</f>
        <v>#REF!</v>
      </c>
      <c r="FA142" s="92"/>
      <c r="FB142" s="85"/>
      <c r="FC142" s="89" t="e">
        <f t="shared" si="185"/>
        <v>#REF!</v>
      </c>
      <c r="FD142" s="84"/>
      <c r="FE142" s="85"/>
      <c r="FF142" s="89" t="e">
        <f t="shared" si="186"/>
        <v>#REF!</v>
      </c>
      <c r="FG142" s="90" t="e">
        <f t="shared" si="187"/>
        <v>#REF!</v>
      </c>
      <c r="FJ142" s="97" t="e">
        <f>#REF!</f>
        <v>#REF!</v>
      </c>
      <c r="FK142" s="91" t="e">
        <f>#REF!</f>
        <v>#REF!</v>
      </c>
      <c r="FL142" s="92"/>
      <c r="FM142" s="85"/>
      <c r="FN142" s="89" t="e">
        <f t="shared" si="252"/>
        <v>#REF!</v>
      </c>
      <c r="FO142" s="84"/>
      <c r="FP142" s="85"/>
      <c r="FQ142" s="89" t="e">
        <f t="shared" si="253"/>
        <v>#REF!</v>
      </c>
      <c r="FR142" s="90" t="e">
        <f t="shared" si="254"/>
        <v>#REF!</v>
      </c>
      <c r="FU142" s="97" t="e">
        <f>#REF!</f>
        <v>#REF!</v>
      </c>
      <c r="FV142" s="92"/>
      <c r="FW142" s="85"/>
      <c r="FX142" s="89" t="e">
        <f t="shared" si="273"/>
        <v>#REF!</v>
      </c>
      <c r="GA142" s="97" t="e">
        <f>#REF!</f>
        <v>#REF!</v>
      </c>
      <c r="GB142" s="91" t="e">
        <f>#REF!</f>
        <v>#REF!</v>
      </c>
      <c r="GC142" s="92"/>
      <c r="GD142" s="85"/>
      <c r="GE142" s="89" t="e">
        <f t="shared" si="255"/>
        <v>#REF!</v>
      </c>
      <c r="GF142" s="84"/>
      <c r="GG142" s="85"/>
      <c r="GH142" s="89" t="e">
        <f t="shared" si="256"/>
        <v>#REF!</v>
      </c>
      <c r="GI142" s="90" t="e">
        <f t="shared" si="257"/>
        <v>#REF!</v>
      </c>
      <c r="GK142" s="20" t="str">
        <f t="shared" si="195"/>
        <v/>
      </c>
      <c r="GL142" s="21"/>
      <c r="GN142" s="826" t="str">
        <f t="shared" ca="1" si="285"/>
        <v/>
      </c>
      <c r="GO142" s="827"/>
    </row>
    <row r="143" spans="1:197" ht="12" customHeight="1" outlineLevel="3" x14ac:dyDescent="0.2">
      <c r="A143" s="187">
        <f t="shared" ca="1" si="295"/>
        <v>9</v>
      </c>
      <c r="B143" s="747" t="str">
        <f t="shared" ca="1" si="277"/>
        <v/>
      </c>
      <c r="C143" s="748"/>
      <c r="D143" s="749"/>
      <c r="E143" s="110"/>
      <c r="F143" s="108"/>
      <c r="G143" s="105" t="s">
        <v>751</v>
      </c>
      <c r="H143" s="128" t="s">
        <v>3</v>
      </c>
      <c r="I143" s="128" t="s">
        <v>764</v>
      </c>
      <c r="J143" s="121" t="s">
        <v>24</v>
      </c>
      <c r="K143" s="124" t="s">
        <v>52</v>
      </c>
      <c r="L143" s="367" t="s">
        <v>50</v>
      </c>
      <c r="M143" s="589">
        <f t="shared" si="274"/>
        <v>0</v>
      </c>
      <c r="N143" s="773" t="str">
        <f t="shared" si="278"/>
        <v>-</v>
      </c>
      <c r="O143" s="774" t="str">
        <f t="shared" si="279"/>
        <v>-</v>
      </c>
      <c r="P143" s="774" t="str">
        <f t="shared" si="280"/>
        <v>-</v>
      </c>
      <c r="Q143" s="774" t="str">
        <f t="shared" si="281"/>
        <v>-</v>
      </c>
      <c r="R143" s="774" t="str">
        <f t="shared" si="282"/>
        <v>-</v>
      </c>
      <c r="S143" s="280" t="str">
        <f t="shared" si="283"/>
        <v>-</v>
      </c>
      <c r="T143" s="291" t="str">
        <f t="shared" si="284"/>
        <v>OK</v>
      </c>
      <c r="U143" s="402"/>
      <c r="W143" s="643"/>
      <c r="X143" s="208"/>
      <c r="Y143" s="420"/>
      <c r="Z143" s="410" t="s">
        <v>374</v>
      </c>
      <c r="AA143" s="423"/>
      <c r="AB143" s="209"/>
      <c r="AC143" s="420"/>
      <c r="AD143" s="410" t="s">
        <v>375</v>
      </c>
      <c r="AE143" s="423"/>
      <c r="AF143" s="209"/>
      <c r="AG143" s="420"/>
      <c r="AH143" s="410" t="s">
        <v>376</v>
      </c>
      <c r="AI143" s="423"/>
      <c r="AJ143" s="591" t="str">
        <f t="shared" si="296"/>
        <v>-</v>
      </c>
      <c r="AK143" s="629"/>
      <c r="AL143" s="593" t="str">
        <f t="shared" si="297"/>
        <v>-</v>
      </c>
      <c r="AM143" s="594" t="str">
        <f t="shared" si="293"/>
        <v>-</v>
      </c>
      <c r="AN143" s="221"/>
      <c r="AO143" s="574" t="str">
        <f t="shared" si="302"/>
        <v>OK</v>
      </c>
      <c r="AQ143" s="643"/>
      <c r="AR143" s="208"/>
      <c r="AS143" s="420"/>
      <c r="AT143" s="410" t="s">
        <v>374</v>
      </c>
      <c r="AU143" s="423"/>
      <c r="AV143" s="209"/>
      <c r="AW143" s="420"/>
      <c r="AX143" s="410" t="s">
        <v>375</v>
      </c>
      <c r="AY143" s="423"/>
      <c r="AZ143" s="209"/>
      <c r="BA143" s="420"/>
      <c r="BB143" s="410" t="s">
        <v>376</v>
      </c>
      <c r="BC143" s="423"/>
      <c r="BD143" s="591" t="str">
        <f t="shared" si="298"/>
        <v>-</v>
      </c>
      <c r="BE143" s="629"/>
      <c r="BF143" s="593" t="str">
        <f t="shared" si="299"/>
        <v>-</v>
      </c>
      <c r="BG143" s="594" t="str">
        <f t="shared" si="201"/>
        <v>-</v>
      </c>
      <c r="BH143" s="221"/>
      <c r="BI143" s="574" t="str">
        <f t="shared" si="303"/>
        <v>OK</v>
      </c>
      <c r="BK143" s="263"/>
      <c r="BL143" s="208"/>
      <c r="BM143" s="420"/>
      <c r="BN143" s="410" t="s">
        <v>374</v>
      </c>
      <c r="BO143" s="423"/>
      <c r="BP143" s="209"/>
      <c r="BQ143" s="420"/>
      <c r="BR143" s="410" t="s">
        <v>375</v>
      </c>
      <c r="BS143" s="423"/>
      <c r="BT143" s="209"/>
      <c r="BU143" s="420"/>
      <c r="BV143" s="410" t="s">
        <v>376</v>
      </c>
      <c r="BW143" s="423"/>
      <c r="BX143" s="591" t="str">
        <f t="shared" si="300"/>
        <v>-</v>
      </c>
      <c r="BY143" s="629"/>
      <c r="BZ143" s="593" t="str">
        <f t="shared" si="301"/>
        <v>-</v>
      </c>
      <c r="CA143" s="594" t="str">
        <f t="shared" si="294"/>
        <v>-</v>
      </c>
      <c r="CB143" s="221"/>
      <c r="CC143" s="574" t="str">
        <f t="shared" si="261"/>
        <v>OK</v>
      </c>
      <c r="CE143" s="443"/>
      <c r="CF143" s="429"/>
      <c r="CH143" s="430"/>
      <c r="CI143" s="431"/>
      <c r="CJ143" s="429"/>
      <c r="CL143" s="430"/>
      <c r="CM143" s="431"/>
      <c r="CN143" s="429"/>
      <c r="CP143" s="430"/>
      <c r="CQ143" s="431"/>
      <c r="CR143" s="600"/>
      <c r="CS143" s="601"/>
      <c r="CT143" s="602"/>
      <c r="CU143" s="610"/>
      <c r="CV143" s="221"/>
      <c r="CW143" s="574" t="str">
        <f t="shared" si="275"/>
        <v>OK</v>
      </c>
      <c r="CY143" s="465"/>
      <c r="CZ143" s="429"/>
      <c r="DB143" s="430"/>
      <c r="DC143" s="431"/>
      <c r="DD143" s="429"/>
      <c r="DF143" s="430"/>
      <c r="DG143" s="431"/>
      <c r="DH143" s="429"/>
      <c r="DJ143" s="430"/>
      <c r="DK143" s="431"/>
      <c r="DL143" s="600"/>
      <c r="DM143" s="601"/>
      <c r="DN143" s="602"/>
      <c r="DO143" s="610"/>
      <c r="DP143" s="221"/>
      <c r="DQ143" s="574" t="str">
        <f t="shared" si="276"/>
        <v>OK</v>
      </c>
      <c r="DS143" s="465"/>
      <c r="DT143" s="429"/>
      <c r="DU143" s="431"/>
      <c r="DW143" s="431"/>
      <c r="DY143" s="431"/>
      <c r="EA143" s="430"/>
      <c r="EB143" s="600"/>
      <c r="EC143" s="602"/>
      <c r="ED143" s="610"/>
      <c r="EE143" s="221"/>
      <c r="EF143" s="574" t="str">
        <f t="shared" si="233"/>
        <v>OK</v>
      </c>
      <c r="EH143" s="82"/>
      <c r="EI143" s="34" t="s">
        <v>4</v>
      </c>
      <c r="EJ143" s="11"/>
      <c r="EK143" s="61"/>
      <c r="EN143" s="97" t="str">
        <f t="shared" ref="EN143:EN192" si="304">AJ143</f>
        <v>-</v>
      </c>
      <c r="EO143" s="91">
        <f t="shared" ref="EO143:EO192" si="305">AK143</f>
        <v>0</v>
      </c>
      <c r="EP143" s="92"/>
      <c r="EQ143" s="85"/>
      <c r="ER143" s="89" t="str">
        <f t="shared" si="249"/>
        <v>-</v>
      </c>
      <c r="ES143" s="84"/>
      <c r="ET143" s="85"/>
      <c r="EU143" s="89" t="str">
        <f t="shared" si="250"/>
        <v>-</v>
      </c>
      <c r="EV143" s="90" t="str">
        <f t="shared" si="251"/>
        <v>-</v>
      </c>
      <c r="EY143" s="97" t="e">
        <f>#REF!</f>
        <v>#REF!</v>
      </c>
      <c r="EZ143" s="91" t="e">
        <f>#REF!</f>
        <v>#REF!</v>
      </c>
      <c r="FA143" s="92"/>
      <c r="FB143" s="85"/>
      <c r="FC143" s="89" t="e">
        <f t="shared" si="185"/>
        <v>#REF!</v>
      </c>
      <c r="FD143" s="84"/>
      <c r="FE143" s="85"/>
      <c r="FF143" s="89" t="e">
        <f t="shared" si="186"/>
        <v>#REF!</v>
      </c>
      <c r="FG143" s="90" t="e">
        <f t="shared" si="187"/>
        <v>#REF!</v>
      </c>
      <c r="FJ143" s="97" t="e">
        <f>#REF!</f>
        <v>#REF!</v>
      </c>
      <c r="FK143" s="91" t="e">
        <f>#REF!</f>
        <v>#REF!</v>
      </c>
      <c r="FL143" s="92"/>
      <c r="FM143" s="85"/>
      <c r="FN143" s="89" t="e">
        <f t="shared" si="252"/>
        <v>#REF!</v>
      </c>
      <c r="FO143" s="84"/>
      <c r="FP143" s="85"/>
      <c r="FQ143" s="89" t="e">
        <f t="shared" si="253"/>
        <v>#REF!</v>
      </c>
      <c r="FR143" s="90" t="e">
        <f t="shared" si="254"/>
        <v>#REF!</v>
      </c>
      <c r="FU143" s="97" t="e">
        <f>#REF!</f>
        <v>#REF!</v>
      </c>
      <c r="FV143" s="92"/>
      <c r="FW143" s="85"/>
      <c r="FX143" s="89" t="e">
        <f t="shared" si="273"/>
        <v>#REF!</v>
      </c>
      <c r="GA143" s="97" t="e">
        <f>#REF!</f>
        <v>#REF!</v>
      </c>
      <c r="GB143" s="91" t="e">
        <f>#REF!</f>
        <v>#REF!</v>
      </c>
      <c r="GC143" s="92"/>
      <c r="GD143" s="85"/>
      <c r="GE143" s="89" t="e">
        <f t="shared" si="255"/>
        <v>#REF!</v>
      </c>
      <c r="GF143" s="84"/>
      <c r="GG143" s="85"/>
      <c r="GH143" s="89" t="e">
        <f t="shared" si="256"/>
        <v>#REF!</v>
      </c>
      <c r="GI143" s="90" t="e">
        <f t="shared" si="257"/>
        <v>#REF!</v>
      </c>
      <c r="GK143" s="20" t="str">
        <f t="shared" ref="GK143:GK192" si="306">IF(C143+D143=0,"",C143+D143)</f>
        <v/>
      </c>
      <c r="GL143" s="21"/>
      <c r="GN143" s="826" t="str">
        <f t="shared" ca="1" si="285"/>
        <v/>
      </c>
      <c r="GO143" s="827"/>
    </row>
    <row r="144" spans="1:197" ht="12" customHeight="1" outlineLevel="3" x14ac:dyDescent="0.2">
      <c r="A144" s="187">
        <f t="shared" ca="1" si="295"/>
        <v>10</v>
      </c>
      <c r="B144" s="747" t="str">
        <f t="shared" ca="1" si="277"/>
        <v/>
      </c>
      <c r="C144" s="748"/>
      <c r="D144" s="749"/>
      <c r="E144" s="110"/>
      <c r="F144" s="108"/>
      <c r="G144" s="105" t="s">
        <v>752</v>
      </c>
      <c r="H144" s="128" t="s">
        <v>3</v>
      </c>
      <c r="I144" s="128" t="s">
        <v>765</v>
      </c>
      <c r="J144" s="121" t="s">
        <v>24</v>
      </c>
      <c r="K144" s="124" t="s">
        <v>52</v>
      </c>
      <c r="L144" s="367" t="s">
        <v>50</v>
      </c>
      <c r="M144" s="589">
        <f t="shared" si="274"/>
        <v>0</v>
      </c>
      <c r="N144" s="773" t="str">
        <f t="shared" si="278"/>
        <v>-</v>
      </c>
      <c r="O144" s="774" t="str">
        <f t="shared" si="279"/>
        <v>-</v>
      </c>
      <c r="P144" s="774" t="str">
        <f t="shared" si="280"/>
        <v>-</v>
      </c>
      <c r="Q144" s="774" t="str">
        <f t="shared" si="281"/>
        <v>-</v>
      </c>
      <c r="R144" s="774" t="str">
        <f t="shared" si="282"/>
        <v>-</v>
      </c>
      <c r="S144" s="280" t="str">
        <f t="shared" si="283"/>
        <v>-</v>
      </c>
      <c r="T144" s="291" t="str">
        <f t="shared" si="284"/>
        <v>OK</v>
      </c>
      <c r="U144" s="402"/>
      <c r="W144" s="643"/>
      <c r="X144" s="208"/>
      <c r="Y144" s="420"/>
      <c r="Z144" s="410" t="s">
        <v>374</v>
      </c>
      <c r="AA144" s="423"/>
      <c r="AB144" s="209"/>
      <c r="AC144" s="420"/>
      <c r="AD144" s="410" t="s">
        <v>375</v>
      </c>
      <c r="AE144" s="423"/>
      <c r="AF144" s="209"/>
      <c r="AG144" s="420"/>
      <c r="AH144" s="410" t="s">
        <v>376</v>
      </c>
      <c r="AI144" s="423"/>
      <c r="AJ144" s="591" t="str">
        <f t="shared" si="296"/>
        <v>-</v>
      </c>
      <c r="AK144" s="629"/>
      <c r="AL144" s="593" t="str">
        <f t="shared" si="297"/>
        <v>-</v>
      </c>
      <c r="AM144" s="594" t="str">
        <f t="shared" si="293"/>
        <v>-</v>
      </c>
      <c r="AN144" s="221"/>
      <c r="AO144" s="574" t="str">
        <f t="shared" si="302"/>
        <v>OK</v>
      </c>
      <c r="AQ144" s="643"/>
      <c r="AR144" s="208"/>
      <c r="AS144" s="420"/>
      <c r="AT144" s="410" t="s">
        <v>374</v>
      </c>
      <c r="AU144" s="423"/>
      <c r="AV144" s="209"/>
      <c r="AW144" s="420"/>
      <c r="AX144" s="410" t="s">
        <v>375</v>
      </c>
      <c r="AY144" s="423"/>
      <c r="AZ144" s="209"/>
      <c r="BA144" s="420"/>
      <c r="BB144" s="410" t="s">
        <v>376</v>
      </c>
      <c r="BC144" s="423"/>
      <c r="BD144" s="591" t="str">
        <f t="shared" si="298"/>
        <v>-</v>
      </c>
      <c r="BE144" s="629"/>
      <c r="BF144" s="593" t="str">
        <f t="shared" si="299"/>
        <v>-</v>
      </c>
      <c r="BG144" s="594" t="str">
        <f t="shared" si="201"/>
        <v>-</v>
      </c>
      <c r="BH144" s="221"/>
      <c r="BI144" s="574" t="str">
        <f t="shared" si="303"/>
        <v>OK</v>
      </c>
      <c r="BK144" s="263"/>
      <c r="BL144" s="208"/>
      <c r="BM144" s="420"/>
      <c r="BN144" s="410" t="s">
        <v>374</v>
      </c>
      <c r="BO144" s="423"/>
      <c r="BP144" s="209"/>
      <c r="BQ144" s="420"/>
      <c r="BR144" s="410" t="s">
        <v>375</v>
      </c>
      <c r="BS144" s="423"/>
      <c r="BT144" s="209"/>
      <c r="BU144" s="420"/>
      <c r="BV144" s="410" t="s">
        <v>376</v>
      </c>
      <c r="BW144" s="423"/>
      <c r="BX144" s="591" t="str">
        <f t="shared" si="300"/>
        <v>-</v>
      </c>
      <c r="BY144" s="629"/>
      <c r="BZ144" s="593" t="str">
        <f t="shared" si="301"/>
        <v>-</v>
      </c>
      <c r="CA144" s="594" t="str">
        <f t="shared" si="294"/>
        <v>-</v>
      </c>
      <c r="CB144" s="221"/>
      <c r="CC144" s="574" t="str">
        <f t="shared" si="261"/>
        <v>OK</v>
      </c>
      <c r="CE144" s="443"/>
      <c r="CF144" s="429"/>
      <c r="CH144" s="430"/>
      <c r="CI144" s="431"/>
      <c r="CJ144" s="429"/>
      <c r="CL144" s="430"/>
      <c r="CM144" s="431"/>
      <c r="CN144" s="429"/>
      <c r="CP144" s="430"/>
      <c r="CQ144" s="431"/>
      <c r="CR144" s="600"/>
      <c r="CS144" s="601"/>
      <c r="CT144" s="602"/>
      <c r="CU144" s="610"/>
      <c r="CV144" s="221"/>
      <c r="CW144" s="574" t="str">
        <f t="shared" si="275"/>
        <v>OK</v>
      </c>
      <c r="CY144" s="465"/>
      <c r="CZ144" s="429"/>
      <c r="DB144" s="430"/>
      <c r="DC144" s="431"/>
      <c r="DD144" s="429"/>
      <c r="DF144" s="430"/>
      <c r="DG144" s="431"/>
      <c r="DH144" s="429"/>
      <c r="DJ144" s="430"/>
      <c r="DK144" s="431"/>
      <c r="DL144" s="600"/>
      <c r="DM144" s="601"/>
      <c r="DN144" s="602"/>
      <c r="DO144" s="610"/>
      <c r="DP144" s="221"/>
      <c r="DQ144" s="574" t="str">
        <f t="shared" si="276"/>
        <v>OK</v>
      </c>
      <c r="DS144" s="465"/>
      <c r="DT144" s="429"/>
      <c r="DU144" s="431"/>
      <c r="DW144" s="431"/>
      <c r="DY144" s="431"/>
      <c r="EA144" s="430"/>
      <c r="EB144" s="600"/>
      <c r="EC144" s="602"/>
      <c r="ED144" s="610"/>
      <c r="EE144" s="221"/>
      <c r="EF144" s="574" t="str">
        <f t="shared" si="233"/>
        <v>OK</v>
      </c>
      <c r="EH144" s="82"/>
      <c r="EI144" s="34" t="s">
        <v>4</v>
      </c>
      <c r="EJ144" s="11"/>
      <c r="EK144" s="61"/>
      <c r="EN144" s="97" t="str">
        <f t="shared" si="304"/>
        <v>-</v>
      </c>
      <c r="EO144" s="91">
        <f t="shared" si="305"/>
        <v>0</v>
      </c>
      <c r="EP144" s="92"/>
      <c r="EQ144" s="85"/>
      <c r="ER144" s="89" t="str">
        <f t="shared" si="249"/>
        <v>-</v>
      </c>
      <c r="ES144" s="84"/>
      <c r="ET144" s="85"/>
      <c r="EU144" s="89" t="str">
        <f t="shared" si="250"/>
        <v>-</v>
      </c>
      <c r="EV144" s="90" t="str">
        <f t="shared" si="251"/>
        <v>-</v>
      </c>
      <c r="EY144" s="97" t="e">
        <f>#REF!</f>
        <v>#REF!</v>
      </c>
      <c r="EZ144" s="91" t="e">
        <f>#REF!</f>
        <v>#REF!</v>
      </c>
      <c r="FA144" s="92"/>
      <c r="FB144" s="85"/>
      <c r="FC144" s="89" t="e">
        <f t="shared" si="185"/>
        <v>#REF!</v>
      </c>
      <c r="FD144" s="84"/>
      <c r="FE144" s="85"/>
      <c r="FF144" s="89" t="e">
        <f t="shared" si="186"/>
        <v>#REF!</v>
      </c>
      <c r="FG144" s="90" t="e">
        <f t="shared" si="187"/>
        <v>#REF!</v>
      </c>
      <c r="FJ144" s="97" t="e">
        <f>#REF!</f>
        <v>#REF!</v>
      </c>
      <c r="FK144" s="91" t="e">
        <f>#REF!</f>
        <v>#REF!</v>
      </c>
      <c r="FL144" s="92"/>
      <c r="FM144" s="85"/>
      <c r="FN144" s="89" t="e">
        <f t="shared" si="252"/>
        <v>#REF!</v>
      </c>
      <c r="FO144" s="84"/>
      <c r="FP144" s="85"/>
      <c r="FQ144" s="89" t="e">
        <f t="shared" si="253"/>
        <v>#REF!</v>
      </c>
      <c r="FR144" s="90" t="e">
        <f t="shared" si="254"/>
        <v>#REF!</v>
      </c>
      <c r="FU144" s="97" t="e">
        <f>#REF!</f>
        <v>#REF!</v>
      </c>
      <c r="FV144" s="92"/>
      <c r="FW144" s="85"/>
      <c r="FX144" s="89" t="e">
        <f t="shared" si="273"/>
        <v>#REF!</v>
      </c>
      <c r="GA144" s="97" t="e">
        <f>#REF!</f>
        <v>#REF!</v>
      </c>
      <c r="GB144" s="91" t="e">
        <f>#REF!</f>
        <v>#REF!</v>
      </c>
      <c r="GC144" s="92"/>
      <c r="GD144" s="85"/>
      <c r="GE144" s="89" t="e">
        <f t="shared" si="255"/>
        <v>#REF!</v>
      </c>
      <c r="GF144" s="84"/>
      <c r="GG144" s="85"/>
      <c r="GH144" s="89" t="e">
        <f t="shared" si="256"/>
        <v>#REF!</v>
      </c>
      <c r="GI144" s="90" t="e">
        <f t="shared" si="257"/>
        <v>#REF!</v>
      </c>
      <c r="GK144" s="20" t="str">
        <f t="shared" si="306"/>
        <v/>
      </c>
      <c r="GL144" s="21"/>
      <c r="GN144" s="826" t="str">
        <f t="shared" ca="1" si="285"/>
        <v/>
      </c>
      <c r="GO144" s="827"/>
    </row>
    <row r="145" spans="1:197" ht="12" customHeight="1" outlineLevel="3" x14ac:dyDescent="0.2">
      <c r="A145" s="187">
        <f t="shared" ca="1" si="295"/>
        <v>11</v>
      </c>
      <c r="B145" s="747" t="str">
        <f t="shared" ca="1" si="277"/>
        <v/>
      </c>
      <c r="C145" s="748"/>
      <c r="D145" s="749"/>
      <c r="E145" s="110"/>
      <c r="F145" s="108"/>
      <c r="G145" s="105" t="s">
        <v>753</v>
      </c>
      <c r="H145" s="128" t="s">
        <v>3</v>
      </c>
      <c r="I145" s="128" t="s">
        <v>766</v>
      </c>
      <c r="J145" s="121" t="s">
        <v>24</v>
      </c>
      <c r="K145" s="124" t="s">
        <v>52</v>
      </c>
      <c r="L145" s="367" t="s">
        <v>50</v>
      </c>
      <c r="M145" s="589">
        <f t="shared" si="274"/>
        <v>0</v>
      </c>
      <c r="N145" s="773" t="str">
        <f t="shared" si="278"/>
        <v>-</v>
      </c>
      <c r="O145" s="774" t="str">
        <f t="shared" si="279"/>
        <v>-</v>
      </c>
      <c r="P145" s="774" t="str">
        <f t="shared" si="280"/>
        <v>-</v>
      </c>
      <c r="Q145" s="774" t="str">
        <f t="shared" si="281"/>
        <v>-</v>
      </c>
      <c r="R145" s="774" t="str">
        <f t="shared" si="282"/>
        <v>-</v>
      </c>
      <c r="S145" s="280" t="str">
        <f t="shared" si="283"/>
        <v>-</v>
      </c>
      <c r="T145" s="291" t="str">
        <f t="shared" si="284"/>
        <v>OK</v>
      </c>
      <c r="U145" s="402"/>
      <c r="W145" s="643"/>
      <c r="X145" s="208"/>
      <c r="Y145" s="420"/>
      <c r="Z145" s="410" t="s">
        <v>374</v>
      </c>
      <c r="AA145" s="423"/>
      <c r="AB145" s="209"/>
      <c r="AC145" s="420"/>
      <c r="AD145" s="410" t="s">
        <v>375</v>
      </c>
      <c r="AE145" s="423"/>
      <c r="AF145" s="209"/>
      <c r="AG145" s="420"/>
      <c r="AH145" s="410" t="s">
        <v>376</v>
      </c>
      <c r="AI145" s="423"/>
      <c r="AJ145" s="591" t="str">
        <f t="shared" si="296"/>
        <v>-</v>
      </c>
      <c r="AK145" s="629"/>
      <c r="AL145" s="593" t="str">
        <f t="shared" si="297"/>
        <v>-</v>
      </c>
      <c r="AM145" s="594" t="str">
        <f t="shared" si="293"/>
        <v>-</v>
      </c>
      <c r="AN145" s="221"/>
      <c r="AO145" s="574" t="str">
        <f t="shared" si="302"/>
        <v>OK</v>
      </c>
      <c r="AQ145" s="643"/>
      <c r="AR145" s="208"/>
      <c r="AS145" s="420"/>
      <c r="AT145" s="410" t="s">
        <v>374</v>
      </c>
      <c r="AU145" s="423"/>
      <c r="AV145" s="209"/>
      <c r="AW145" s="420"/>
      <c r="AX145" s="410" t="s">
        <v>375</v>
      </c>
      <c r="AY145" s="423"/>
      <c r="AZ145" s="209"/>
      <c r="BA145" s="420"/>
      <c r="BB145" s="410" t="s">
        <v>376</v>
      </c>
      <c r="BC145" s="423"/>
      <c r="BD145" s="591" t="str">
        <f t="shared" si="298"/>
        <v>-</v>
      </c>
      <c r="BE145" s="629"/>
      <c r="BF145" s="593" t="str">
        <f t="shared" si="299"/>
        <v>-</v>
      </c>
      <c r="BG145" s="594" t="str">
        <f t="shared" si="201"/>
        <v>-</v>
      </c>
      <c r="BH145" s="221"/>
      <c r="BI145" s="574" t="str">
        <f t="shared" si="303"/>
        <v>OK</v>
      </c>
      <c r="BK145" s="263"/>
      <c r="BL145" s="208"/>
      <c r="BM145" s="420"/>
      <c r="BN145" s="410" t="s">
        <v>374</v>
      </c>
      <c r="BO145" s="423"/>
      <c r="BP145" s="209"/>
      <c r="BQ145" s="420"/>
      <c r="BR145" s="410" t="s">
        <v>375</v>
      </c>
      <c r="BS145" s="423"/>
      <c r="BT145" s="209"/>
      <c r="BU145" s="420"/>
      <c r="BV145" s="410" t="s">
        <v>376</v>
      </c>
      <c r="BW145" s="423"/>
      <c r="BX145" s="591" t="str">
        <f t="shared" si="300"/>
        <v>-</v>
      </c>
      <c r="BY145" s="629"/>
      <c r="BZ145" s="593" t="str">
        <f t="shared" si="301"/>
        <v>-</v>
      </c>
      <c r="CA145" s="594" t="str">
        <f t="shared" si="294"/>
        <v>-</v>
      </c>
      <c r="CB145" s="221"/>
      <c r="CC145" s="574" t="str">
        <f t="shared" si="261"/>
        <v>OK</v>
      </c>
      <c r="CE145" s="443"/>
      <c r="CF145" s="429"/>
      <c r="CH145" s="430"/>
      <c r="CI145" s="431"/>
      <c r="CJ145" s="429"/>
      <c r="CL145" s="430"/>
      <c r="CM145" s="431"/>
      <c r="CN145" s="429"/>
      <c r="CP145" s="430"/>
      <c r="CQ145" s="431"/>
      <c r="CR145" s="600"/>
      <c r="CS145" s="601"/>
      <c r="CT145" s="602"/>
      <c r="CU145" s="610"/>
      <c r="CV145" s="221"/>
      <c r="CW145" s="574" t="str">
        <f t="shared" si="275"/>
        <v>OK</v>
      </c>
      <c r="CY145" s="465"/>
      <c r="CZ145" s="429"/>
      <c r="DB145" s="430"/>
      <c r="DC145" s="431"/>
      <c r="DD145" s="429"/>
      <c r="DF145" s="430"/>
      <c r="DG145" s="431"/>
      <c r="DH145" s="429"/>
      <c r="DJ145" s="430"/>
      <c r="DK145" s="431"/>
      <c r="DL145" s="600"/>
      <c r="DM145" s="601"/>
      <c r="DN145" s="602"/>
      <c r="DO145" s="610"/>
      <c r="DP145" s="221"/>
      <c r="DQ145" s="574" t="str">
        <f t="shared" si="276"/>
        <v>OK</v>
      </c>
      <c r="DS145" s="465"/>
      <c r="DT145" s="429"/>
      <c r="DU145" s="431"/>
      <c r="DW145" s="431"/>
      <c r="DY145" s="431"/>
      <c r="EA145" s="430"/>
      <c r="EB145" s="600"/>
      <c r="EC145" s="602"/>
      <c r="ED145" s="610"/>
      <c r="EE145" s="221"/>
      <c r="EF145" s="574" t="str">
        <f t="shared" si="233"/>
        <v>OK</v>
      </c>
      <c r="EH145" s="82"/>
      <c r="EI145" s="34" t="s">
        <v>4</v>
      </c>
      <c r="EJ145" s="11"/>
      <c r="EK145" s="61"/>
      <c r="EN145" s="97" t="str">
        <f t="shared" si="304"/>
        <v>-</v>
      </c>
      <c r="EO145" s="91">
        <f t="shared" si="305"/>
        <v>0</v>
      </c>
      <c r="EP145" s="92"/>
      <c r="EQ145" s="85"/>
      <c r="ER145" s="89" t="str">
        <f t="shared" si="249"/>
        <v>-</v>
      </c>
      <c r="ES145" s="84"/>
      <c r="ET145" s="85"/>
      <c r="EU145" s="89" t="str">
        <f t="shared" si="250"/>
        <v>-</v>
      </c>
      <c r="EV145" s="90" t="str">
        <f t="shared" si="251"/>
        <v>-</v>
      </c>
      <c r="EY145" s="97" t="e">
        <f>#REF!</f>
        <v>#REF!</v>
      </c>
      <c r="EZ145" s="91" t="e">
        <f>#REF!</f>
        <v>#REF!</v>
      </c>
      <c r="FA145" s="92"/>
      <c r="FB145" s="85"/>
      <c r="FC145" s="89" t="e">
        <f t="shared" si="185"/>
        <v>#REF!</v>
      </c>
      <c r="FD145" s="84"/>
      <c r="FE145" s="85"/>
      <c r="FF145" s="89" t="e">
        <f t="shared" si="186"/>
        <v>#REF!</v>
      </c>
      <c r="FG145" s="90" t="e">
        <f t="shared" si="187"/>
        <v>#REF!</v>
      </c>
      <c r="FJ145" s="97" t="e">
        <f>#REF!</f>
        <v>#REF!</v>
      </c>
      <c r="FK145" s="91" t="e">
        <f>#REF!</f>
        <v>#REF!</v>
      </c>
      <c r="FL145" s="92"/>
      <c r="FM145" s="85"/>
      <c r="FN145" s="89" t="e">
        <f t="shared" si="252"/>
        <v>#REF!</v>
      </c>
      <c r="FO145" s="84"/>
      <c r="FP145" s="85"/>
      <c r="FQ145" s="89" t="e">
        <f t="shared" si="253"/>
        <v>#REF!</v>
      </c>
      <c r="FR145" s="90" t="e">
        <f t="shared" si="254"/>
        <v>#REF!</v>
      </c>
      <c r="FU145" s="97" t="e">
        <f>#REF!</f>
        <v>#REF!</v>
      </c>
      <c r="FV145" s="92"/>
      <c r="FW145" s="85"/>
      <c r="FX145" s="89" t="e">
        <f t="shared" si="273"/>
        <v>#REF!</v>
      </c>
      <c r="GA145" s="97" t="e">
        <f>#REF!</f>
        <v>#REF!</v>
      </c>
      <c r="GB145" s="91" t="e">
        <f>#REF!</f>
        <v>#REF!</v>
      </c>
      <c r="GC145" s="92"/>
      <c r="GD145" s="85"/>
      <c r="GE145" s="89" t="e">
        <f t="shared" si="255"/>
        <v>#REF!</v>
      </c>
      <c r="GF145" s="84"/>
      <c r="GG145" s="85"/>
      <c r="GH145" s="89" t="e">
        <f t="shared" si="256"/>
        <v>#REF!</v>
      </c>
      <c r="GI145" s="90" t="e">
        <f t="shared" si="257"/>
        <v>#REF!</v>
      </c>
      <c r="GK145" s="20" t="str">
        <f t="shared" si="306"/>
        <v/>
      </c>
      <c r="GL145" s="21"/>
      <c r="GN145" s="826" t="str">
        <f t="shared" ca="1" si="285"/>
        <v/>
      </c>
      <c r="GO145" s="827"/>
    </row>
    <row r="146" spans="1:197" ht="12" customHeight="1" outlineLevel="3" x14ac:dyDescent="0.2">
      <c r="A146" s="187">
        <f t="shared" ca="1" si="295"/>
        <v>12</v>
      </c>
      <c r="B146" s="747" t="str">
        <f t="shared" ca="1" si="277"/>
        <v/>
      </c>
      <c r="C146" s="748"/>
      <c r="D146" s="749"/>
      <c r="E146" s="110"/>
      <c r="F146" s="108"/>
      <c r="G146" s="105" t="s">
        <v>754</v>
      </c>
      <c r="H146" s="128" t="s">
        <v>3</v>
      </c>
      <c r="I146" s="128" t="s">
        <v>767</v>
      </c>
      <c r="J146" s="121" t="s">
        <v>24</v>
      </c>
      <c r="K146" s="124" t="s">
        <v>52</v>
      </c>
      <c r="L146" s="367" t="s">
        <v>50</v>
      </c>
      <c r="M146" s="589">
        <f t="shared" si="274"/>
        <v>0</v>
      </c>
      <c r="N146" s="773" t="str">
        <f t="shared" si="278"/>
        <v>-</v>
      </c>
      <c r="O146" s="774" t="str">
        <f t="shared" si="279"/>
        <v>-</v>
      </c>
      <c r="P146" s="774" t="str">
        <f t="shared" si="280"/>
        <v>-</v>
      </c>
      <c r="Q146" s="774" t="str">
        <f t="shared" si="281"/>
        <v>-</v>
      </c>
      <c r="R146" s="774" t="str">
        <f t="shared" si="282"/>
        <v>-</v>
      </c>
      <c r="S146" s="280" t="str">
        <f t="shared" si="283"/>
        <v>-</v>
      </c>
      <c r="T146" s="291" t="str">
        <f t="shared" si="284"/>
        <v>OK</v>
      </c>
      <c r="U146" s="402"/>
      <c r="W146" s="643"/>
      <c r="X146" s="208"/>
      <c r="Y146" s="420"/>
      <c r="Z146" s="410" t="s">
        <v>374</v>
      </c>
      <c r="AA146" s="423"/>
      <c r="AB146" s="209"/>
      <c r="AC146" s="420"/>
      <c r="AD146" s="410" t="s">
        <v>375</v>
      </c>
      <c r="AE146" s="423"/>
      <c r="AF146" s="209"/>
      <c r="AG146" s="420"/>
      <c r="AH146" s="410" t="s">
        <v>376</v>
      </c>
      <c r="AI146" s="423"/>
      <c r="AJ146" s="591" t="str">
        <f t="shared" si="296"/>
        <v>-</v>
      </c>
      <c r="AK146" s="629"/>
      <c r="AL146" s="593" t="str">
        <f t="shared" si="297"/>
        <v>-</v>
      </c>
      <c r="AM146" s="594" t="str">
        <f t="shared" si="293"/>
        <v>-</v>
      </c>
      <c r="AN146" s="221"/>
      <c r="AO146" s="574" t="str">
        <f t="shared" si="302"/>
        <v>OK</v>
      </c>
      <c r="AQ146" s="643"/>
      <c r="AR146" s="208"/>
      <c r="AS146" s="420"/>
      <c r="AT146" s="410" t="s">
        <v>374</v>
      </c>
      <c r="AU146" s="423"/>
      <c r="AV146" s="209"/>
      <c r="AW146" s="420"/>
      <c r="AX146" s="410" t="s">
        <v>375</v>
      </c>
      <c r="AY146" s="423"/>
      <c r="AZ146" s="209"/>
      <c r="BA146" s="420"/>
      <c r="BB146" s="410" t="s">
        <v>376</v>
      </c>
      <c r="BC146" s="423"/>
      <c r="BD146" s="591" t="str">
        <f t="shared" si="298"/>
        <v>-</v>
      </c>
      <c r="BE146" s="629"/>
      <c r="BF146" s="593" t="str">
        <f t="shared" si="299"/>
        <v>-</v>
      </c>
      <c r="BG146" s="594" t="str">
        <f t="shared" si="201"/>
        <v>-</v>
      </c>
      <c r="BH146" s="221"/>
      <c r="BI146" s="574" t="str">
        <f t="shared" si="303"/>
        <v>OK</v>
      </c>
      <c r="BK146" s="263"/>
      <c r="BL146" s="208"/>
      <c r="BM146" s="420"/>
      <c r="BN146" s="410" t="s">
        <v>374</v>
      </c>
      <c r="BO146" s="423"/>
      <c r="BP146" s="209"/>
      <c r="BQ146" s="420"/>
      <c r="BR146" s="410" t="s">
        <v>375</v>
      </c>
      <c r="BS146" s="423"/>
      <c r="BT146" s="209"/>
      <c r="BU146" s="420"/>
      <c r="BV146" s="410" t="s">
        <v>376</v>
      </c>
      <c r="BW146" s="423"/>
      <c r="BX146" s="591" t="str">
        <f t="shared" si="300"/>
        <v>-</v>
      </c>
      <c r="BY146" s="629"/>
      <c r="BZ146" s="593" t="str">
        <f t="shared" si="301"/>
        <v>-</v>
      </c>
      <c r="CA146" s="594" t="str">
        <f t="shared" si="294"/>
        <v>-</v>
      </c>
      <c r="CB146" s="221"/>
      <c r="CC146" s="574" t="str">
        <f t="shared" si="261"/>
        <v>OK</v>
      </c>
      <c r="CE146" s="443"/>
      <c r="CF146" s="429"/>
      <c r="CH146" s="430"/>
      <c r="CI146" s="431"/>
      <c r="CJ146" s="429"/>
      <c r="CL146" s="430"/>
      <c r="CM146" s="431"/>
      <c r="CN146" s="429"/>
      <c r="CP146" s="430"/>
      <c r="CQ146" s="431"/>
      <c r="CR146" s="600"/>
      <c r="CS146" s="601"/>
      <c r="CT146" s="602"/>
      <c r="CU146" s="610"/>
      <c r="CV146" s="221"/>
      <c r="CW146" s="574" t="str">
        <f t="shared" si="275"/>
        <v>OK</v>
      </c>
      <c r="CY146" s="465"/>
      <c r="CZ146" s="429"/>
      <c r="DB146" s="430"/>
      <c r="DC146" s="431"/>
      <c r="DD146" s="429"/>
      <c r="DF146" s="430"/>
      <c r="DG146" s="431"/>
      <c r="DH146" s="429"/>
      <c r="DJ146" s="430"/>
      <c r="DK146" s="431"/>
      <c r="DL146" s="600"/>
      <c r="DM146" s="601"/>
      <c r="DN146" s="602"/>
      <c r="DO146" s="610"/>
      <c r="DP146" s="221"/>
      <c r="DQ146" s="574" t="str">
        <f t="shared" si="276"/>
        <v>OK</v>
      </c>
      <c r="DS146" s="465"/>
      <c r="DT146" s="429"/>
      <c r="DU146" s="431"/>
      <c r="DW146" s="431"/>
      <c r="DY146" s="431"/>
      <c r="EA146" s="430"/>
      <c r="EB146" s="600"/>
      <c r="EC146" s="602"/>
      <c r="ED146" s="610"/>
      <c r="EE146" s="221"/>
      <c r="EF146" s="574" t="str">
        <f t="shared" si="233"/>
        <v>OK</v>
      </c>
      <c r="EH146" s="82"/>
      <c r="EI146" s="34" t="s">
        <v>4</v>
      </c>
      <c r="EJ146" s="11"/>
      <c r="EK146" s="61"/>
      <c r="EN146" s="97" t="str">
        <f t="shared" si="304"/>
        <v>-</v>
      </c>
      <c r="EO146" s="91">
        <f t="shared" si="305"/>
        <v>0</v>
      </c>
      <c r="EP146" s="92"/>
      <c r="EQ146" s="85"/>
      <c r="ER146" s="89" t="str">
        <f t="shared" si="249"/>
        <v>-</v>
      </c>
      <c r="ES146" s="84"/>
      <c r="ET146" s="85"/>
      <c r="EU146" s="89" t="str">
        <f t="shared" si="250"/>
        <v>-</v>
      </c>
      <c r="EV146" s="90" t="str">
        <f t="shared" si="251"/>
        <v>-</v>
      </c>
      <c r="EY146" s="97" t="e">
        <f>#REF!</f>
        <v>#REF!</v>
      </c>
      <c r="EZ146" s="91" t="e">
        <f>#REF!</f>
        <v>#REF!</v>
      </c>
      <c r="FA146" s="92"/>
      <c r="FB146" s="85"/>
      <c r="FC146" s="89" t="e">
        <f t="shared" si="185"/>
        <v>#REF!</v>
      </c>
      <c r="FD146" s="84"/>
      <c r="FE146" s="85"/>
      <c r="FF146" s="89" t="e">
        <f t="shared" si="186"/>
        <v>#REF!</v>
      </c>
      <c r="FG146" s="90" t="e">
        <f t="shared" si="187"/>
        <v>#REF!</v>
      </c>
      <c r="FJ146" s="97" t="e">
        <f>#REF!</f>
        <v>#REF!</v>
      </c>
      <c r="FK146" s="91" t="e">
        <f>#REF!</f>
        <v>#REF!</v>
      </c>
      <c r="FL146" s="92"/>
      <c r="FM146" s="85"/>
      <c r="FN146" s="89" t="e">
        <f t="shared" si="252"/>
        <v>#REF!</v>
      </c>
      <c r="FO146" s="84"/>
      <c r="FP146" s="85"/>
      <c r="FQ146" s="89" t="e">
        <f t="shared" si="253"/>
        <v>#REF!</v>
      </c>
      <c r="FR146" s="90" t="e">
        <f t="shared" si="254"/>
        <v>#REF!</v>
      </c>
      <c r="FU146" s="97" t="e">
        <f>#REF!</f>
        <v>#REF!</v>
      </c>
      <c r="FV146" s="92"/>
      <c r="FW146" s="85"/>
      <c r="FX146" s="89" t="e">
        <f t="shared" si="273"/>
        <v>#REF!</v>
      </c>
      <c r="GA146" s="97" t="e">
        <f>#REF!</f>
        <v>#REF!</v>
      </c>
      <c r="GB146" s="91" t="e">
        <f>#REF!</f>
        <v>#REF!</v>
      </c>
      <c r="GC146" s="92"/>
      <c r="GD146" s="85"/>
      <c r="GE146" s="89" t="e">
        <f t="shared" si="255"/>
        <v>#REF!</v>
      </c>
      <c r="GF146" s="84"/>
      <c r="GG146" s="85"/>
      <c r="GH146" s="89" t="e">
        <f t="shared" si="256"/>
        <v>#REF!</v>
      </c>
      <c r="GI146" s="90" t="e">
        <f t="shared" si="257"/>
        <v>#REF!</v>
      </c>
      <c r="GK146" s="20" t="str">
        <f t="shared" si="306"/>
        <v/>
      </c>
      <c r="GL146" s="21"/>
      <c r="GN146" s="826" t="str">
        <f t="shared" ca="1" si="285"/>
        <v/>
      </c>
      <c r="GO146" s="827"/>
    </row>
    <row r="147" spans="1:197" ht="12" customHeight="1" outlineLevel="3" x14ac:dyDescent="0.2">
      <c r="A147" s="187">
        <f t="shared" ca="1" si="295"/>
        <v>13</v>
      </c>
      <c r="B147" s="747" t="str">
        <f t="shared" ca="1" si="277"/>
        <v/>
      </c>
      <c r="C147" s="748"/>
      <c r="D147" s="749"/>
      <c r="E147" s="110"/>
      <c r="F147" s="108"/>
      <c r="G147" s="105" t="s">
        <v>755</v>
      </c>
      <c r="H147" s="128" t="s">
        <v>3</v>
      </c>
      <c r="I147" s="128" t="s">
        <v>768</v>
      </c>
      <c r="J147" s="121" t="s">
        <v>24</v>
      </c>
      <c r="K147" s="124" t="s">
        <v>52</v>
      </c>
      <c r="L147" s="367" t="s">
        <v>50</v>
      </c>
      <c r="M147" s="589">
        <f t="shared" si="274"/>
        <v>0</v>
      </c>
      <c r="N147" s="773" t="str">
        <f t="shared" si="278"/>
        <v>-</v>
      </c>
      <c r="O147" s="774" t="str">
        <f t="shared" si="279"/>
        <v>-</v>
      </c>
      <c r="P147" s="774" t="str">
        <f t="shared" si="280"/>
        <v>-</v>
      </c>
      <c r="Q147" s="774" t="str">
        <f t="shared" si="281"/>
        <v>-</v>
      </c>
      <c r="R147" s="774" t="str">
        <f t="shared" si="282"/>
        <v>-</v>
      </c>
      <c r="S147" s="280" t="str">
        <f t="shared" si="283"/>
        <v>-</v>
      </c>
      <c r="T147" s="291" t="str">
        <f t="shared" si="284"/>
        <v>OK</v>
      </c>
      <c r="U147" s="402"/>
      <c r="W147" s="643"/>
      <c r="X147" s="208"/>
      <c r="Y147" s="420"/>
      <c r="Z147" s="410" t="s">
        <v>374</v>
      </c>
      <c r="AA147" s="423"/>
      <c r="AB147" s="209"/>
      <c r="AC147" s="420"/>
      <c r="AD147" s="410" t="s">
        <v>375</v>
      </c>
      <c r="AE147" s="423"/>
      <c r="AF147" s="209"/>
      <c r="AG147" s="420"/>
      <c r="AH147" s="410" t="s">
        <v>376</v>
      </c>
      <c r="AI147" s="423"/>
      <c r="AJ147" s="591" t="str">
        <f t="shared" si="296"/>
        <v>-</v>
      </c>
      <c r="AK147" s="629"/>
      <c r="AL147" s="593" t="str">
        <f t="shared" si="297"/>
        <v>-</v>
      </c>
      <c r="AM147" s="594" t="str">
        <f t="shared" si="293"/>
        <v>-</v>
      </c>
      <c r="AN147" s="221"/>
      <c r="AO147" s="574" t="str">
        <f t="shared" si="302"/>
        <v>OK</v>
      </c>
      <c r="AQ147" s="643"/>
      <c r="AR147" s="208"/>
      <c r="AS147" s="420"/>
      <c r="AT147" s="410" t="s">
        <v>374</v>
      </c>
      <c r="AU147" s="423"/>
      <c r="AV147" s="209"/>
      <c r="AW147" s="420"/>
      <c r="AX147" s="410" t="s">
        <v>375</v>
      </c>
      <c r="AY147" s="423"/>
      <c r="AZ147" s="209"/>
      <c r="BA147" s="420"/>
      <c r="BB147" s="410" t="s">
        <v>376</v>
      </c>
      <c r="BC147" s="423"/>
      <c r="BD147" s="591" t="str">
        <f t="shared" si="298"/>
        <v>-</v>
      </c>
      <c r="BE147" s="629"/>
      <c r="BF147" s="593" t="str">
        <f t="shared" si="299"/>
        <v>-</v>
      </c>
      <c r="BG147" s="594" t="str">
        <f t="shared" si="201"/>
        <v>-</v>
      </c>
      <c r="BH147" s="221"/>
      <c r="BI147" s="574" t="str">
        <f t="shared" si="303"/>
        <v>OK</v>
      </c>
      <c r="BK147" s="263"/>
      <c r="BL147" s="208"/>
      <c r="BM147" s="420"/>
      <c r="BN147" s="410" t="s">
        <v>374</v>
      </c>
      <c r="BO147" s="423"/>
      <c r="BP147" s="209"/>
      <c r="BQ147" s="420"/>
      <c r="BR147" s="410" t="s">
        <v>375</v>
      </c>
      <c r="BS147" s="423"/>
      <c r="BT147" s="209"/>
      <c r="BU147" s="420"/>
      <c r="BV147" s="410" t="s">
        <v>376</v>
      </c>
      <c r="BW147" s="423"/>
      <c r="BX147" s="591" t="str">
        <f t="shared" si="300"/>
        <v>-</v>
      </c>
      <c r="BY147" s="629"/>
      <c r="BZ147" s="593" t="str">
        <f t="shared" si="301"/>
        <v>-</v>
      </c>
      <c r="CA147" s="594" t="str">
        <f t="shared" si="294"/>
        <v>-</v>
      </c>
      <c r="CB147" s="221"/>
      <c r="CC147" s="574" t="str">
        <f t="shared" si="261"/>
        <v>OK</v>
      </c>
      <c r="CE147" s="443"/>
      <c r="CF147" s="429"/>
      <c r="CH147" s="430"/>
      <c r="CI147" s="431"/>
      <c r="CJ147" s="429"/>
      <c r="CL147" s="430"/>
      <c r="CM147" s="431"/>
      <c r="CN147" s="429"/>
      <c r="CP147" s="430"/>
      <c r="CQ147" s="431"/>
      <c r="CR147" s="600"/>
      <c r="CS147" s="601"/>
      <c r="CT147" s="602"/>
      <c r="CU147" s="610"/>
      <c r="CV147" s="221"/>
      <c r="CW147" s="574" t="str">
        <f t="shared" si="275"/>
        <v>OK</v>
      </c>
      <c r="CY147" s="465"/>
      <c r="CZ147" s="429"/>
      <c r="DB147" s="430"/>
      <c r="DC147" s="431"/>
      <c r="DD147" s="429"/>
      <c r="DF147" s="430"/>
      <c r="DG147" s="431"/>
      <c r="DH147" s="429"/>
      <c r="DJ147" s="430"/>
      <c r="DK147" s="431"/>
      <c r="DL147" s="600"/>
      <c r="DM147" s="601"/>
      <c r="DN147" s="602"/>
      <c r="DO147" s="610"/>
      <c r="DP147" s="221"/>
      <c r="DQ147" s="574" t="str">
        <f t="shared" si="276"/>
        <v>OK</v>
      </c>
      <c r="DS147" s="465"/>
      <c r="DT147" s="429"/>
      <c r="DU147" s="431"/>
      <c r="DW147" s="431"/>
      <c r="DY147" s="431"/>
      <c r="EA147" s="430"/>
      <c r="EB147" s="600"/>
      <c r="EC147" s="602"/>
      <c r="ED147" s="610"/>
      <c r="EE147" s="221"/>
      <c r="EF147" s="574" t="str">
        <f t="shared" si="233"/>
        <v>OK</v>
      </c>
      <c r="EH147" s="82"/>
      <c r="EI147" s="34" t="s">
        <v>4</v>
      </c>
      <c r="EJ147" s="11"/>
      <c r="EK147" s="61"/>
      <c r="EN147" s="97" t="str">
        <f t="shared" si="304"/>
        <v>-</v>
      </c>
      <c r="EO147" s="91">
        <f t="shared" si="305"/>
        <v>0</v>
      </c>
      <c r="EP147" s="92"/>
      <c r="EQ147" s="85"/>
      <c r="ER147" s="89" t="str">
        <f t="shared" si="249"/>
        <v>-</v>
      </c>
      <c r="ES147" s="84"/>
      <c r="ET147" s="85"/>
      <c r="EU147" s="89" t="str">
        <f t="shared" si="250"/>
        <v>-</v>
      </c>
      <c r="EV147" s="90" t="str">
        <f t="shared" si="251"/>
        <v>-</v>
      </c>
      <c r="EY147" s="97" t="e">
        <f>#REF!</f>
        <v>#REF!</v>
      </c>
      <c r="EZ147" s="91" t="e">
        <f>#REF!</f>
        <v>#REF!</v>
      </c>
      <c r="FA147" s="92"/>
      <c r="FB147" s="85"/>
      <c r="FC147" s="89" t="e">
        <f>IF(OR(EY147="-",FB147=""),"-",FB147*EY147)</f>
        <v>#REF!</v>
      </c>
      <c r="FD147" s="84"/>
      <c r="FE147" s="85"/>
      <c r="FF147" s="89" t="e">
        <f>IF(OR(EZ147="-",FE147=""),"-",FE147*EZ147)</f>
        <v>#REF!</v>
      </c>
      <c r="FG147" s="90" t="e">
        <f>IF(AND(FC147="-",FF147="-"),"-",IF(FC147="-",FF147,IF(FF147="-",FC147,FC147+FF147)))</f>
        <v>#REF!</v>
      </c>
      <c r="FJ147" s="97" t="e">
        <f>#REF!</f>
        <v>#REF!</v>
      </c>
      <c r="FK147" s="91" t="e">
        <f>#REF!</f>
        <v>#REF!</v>
      </c>
      <c r="FL147" s="92"/>
      <c r="FM147" s="85"/>
      <c r="FN147" s="89" t="e">
        <f t="shared" si="252"/>
        <v>#REF!</v>
      </c>
      <c r="FO147" s="84"/>
      <c r="FP147" s="85"/>
      <c r="FQ147" s="89" t="e">
        <f t="shared" si="253"/>
        <v>#REF!</v>
      </c>
      <c r="FR147" s="90" t="e">
        <f t="shared" si="254"/>
        <v>#REF!</v>
      </c>
      <c r="FU147" s="97" t="e">
        <f>#REF!</f>
        <v>#REF!</v>
      </c>
      <c r="FV147" s="92"/>
      <c r="FW147" s="85"/>
      <c r="FX147" s="89" t="e">
        <f t="shared" si="273"/>
        <v>#REF!</v>
      </c>
      <c r="GA147" s="97" t="e">
        <f>#REF!</f>
        <v>#REF!</v>
      </c>
      <c r="GB147" s="91" t="e">
        <f>#REF!</f>
        <v>#REF!</v>
      </c>
      <c r="GC147" s="92"/>
      <c r="GD147" s="85"/>
      <c r="GE147" s="89" t="e">
        <f t="shared" si="255"/>
        <v>#REF!</v>
      </c>
      <c r="GF147" s="84"/>
      <c r="GG147" s="85"/>
      <c r="GH147" s="89" t="e">
        <f t="shared" si="256"/>
        <v>#REF!</v>
      </c>
      <c r="GI147" s="90" t="e">
        <f t="shared" si="257"/>
        <v>#REF!</v>
      </c>
      <c r="GK147" s="20" t="str">
        <f t="shared" si="306"/>
        <v/>
      </c>
      <c r="GL147" s="21"/>
      <c r="GN147" s="826" t="str">
        <f t="shared" ca="1" si="285"/>
        <v/>
      </c>
      <c r="GO147" s="827"/>
    </row>
    <row r="148" spans="1:197" ht="12" customHeight="1" outlineLevel="3" x14ac:dyDescent="0.2">
      <c r="A148" s="187">
        <f t="shared" ca="1" si="295"/>
        <v>14</v>
      </c>
      <c r="B148" s="747" t="str">
        <f t="shared" ca="1" si="277"/>
        <v/>
      </c>
      <c r="C148" s="748"/>
      <c r="D148" s="749"/>
      <c r="E148" s="110"/>
      <c r="F148" s="108"/>
      <c r="G148" s="105" t="s">
        <v>67</v>
      </c>
      <c r="H148" s="128" t="s">
        <v>3</v>
      </c>
      <c r="I148" s="128" t="s">
        <v>769</v>
      </c>
      <c r="J148" s="121" t="s">
        <v>24</v>
      </c>
      <c r="K148" s="124" t="s">
        <v>52</v>
      </c>
      <c r="L148" s="367" t="s">
        <v>50</v>
      </c>
      <c r="M148" s="589">
        <f t="shared" si="274"/>
        <v>0</v>
      </c>
      <c r="N148" s="773" t="str">
        <f t="shared" si="278"/>
        <v>-</v>
      </c>
      <c r="O148" s="774" t="str">
        <f t="shared" si="279"/>
        <v>-</v>
      </c>
      <c r="P148" s="774" t="str">
        <f t="shared" si="280"/>
        <v>-</v>
      </c>
      <c r="Q148" s="774" t="str">
        <f t="shared" si="281"/>
        <v>-</v>
      </c>
      <c r="R148" s="774" t="str">
        <f t="shared" si="282"/>
        <v>-</v>
      </c>
      <c r="S148" s="280" t="str">
        <f t="shared" si="283"/>
        <v>-</v>
      </c>
      <c r="T148" s="291" t="str">
        <f t="shared" si="284"/>
        <v>OK</v>
      </c>
      <c r="U148" s="402"/>
      <c r="W148" s="643"/>
      <c r="X148" s="208"/>
      <c r="Y148" s="420"/>
      <c r="Z148" s="410" t="s">
        <v>374</v>
      </c>
      <c r="AA148" s="423"/>
      <c r="AB148" s="209"/>
      <c r="AC148" s="420"/>
      <c r="AD148" s="410" t="s">
        <v>375</v>
      </c>
      <c r="AE148" s="423"/>
      <c r="AF148" s="209"/>
      <c r="AG148" s="420"/>
      <c r="AH148" s="410" t="s">
        <v>376</v>
      </c>
      <c r="AI148" s="423"/>
      <c r="AJ148" s="591" t="str">
        <f t="shared" si="296"/>
        <v>-</v>
      </c>
      <c r="AK148" s="629"/>
      <c r="AL148" s="593" t="str">
        <f t="shared" si="297"/>
        <v>-</v>
      </c>
      <c r="AM148" s="594" t="str">
        <f t="shared" si="293"/>
        <v>-</v>
      </c>
      <c r="AN148" s="221"/>
      <c r="AO148" s="574" t="str">
        <f t="shared" si="302"/>
        <v>OK</v>
      </c>
      <c r="AQ148" s="643"/>
      <c r="AR148" s="208"/>
      <c r="AS148" s="420"/>
      <c r="AT148" s="410" t="s">
        <v>374</v>
      </c>
      <c r="AU148" s="423"/>
      <c r="AV148" s="209"/>
      <c r="AW148" s="420"/>
      <c r="AX148" s="410" t="s">
        <v>375</v>
      </c>
      <c r="AY148" s="423"/>
      <c r="AZ148" s="209"/>
      <c r="BA148" s="420"/>
      <c r="BB148" s="410" t="s">
        <v>376</v>
      </c>
      <c r="BC148" s="423"/>
      <c r="BD148" s="591" t="str">
        <f t="shared" si="298"/>
        <v>-</v>
      </c>
      <c r="BE148" s="629"/>
      <c r="BF148" s="593" t="str">
        <f t="shared" si="299"/>
        <v>-</v>
      </c>
      <c r="BG148" s="594" t="str">
        <f t="shared" si="201"/>
        <v>-</v>
      </c>
      <c r="BH148" s="221"/>
      <c r="BI148" s="574" t="str">
        <f t="shared" si="303"/>
        <v>OK</v>
      </c>
      <c r="BK148" s="263"/>
      <c r="BL148" s="208"/>
      <c r="BM148" s="420"/>
      <c r="BN148" s="410" t="s">
        <v>374</v>
      </c>
      <c r="BO148" s="423"/>
      <c r="BP148" s="209"/>
      <c r="BQ148" s="420"/>
      <c r="BR148" s="410" t="s">
        <v>375</v>
      </c>
      <c r="BS148" s="423"/>
      <c r="BT148" s="209"/>
      <c r="BU148" s="420"/>
      <c r="BV148" s="410" t="s">
        <v>376</v>
      </c>
      <c r="BW148" s="423"/>
      <c r="BX148" s="591" t="str">
        <f t="shared" si="300"/>
        <v>-</v>
      </c>
      <c r="BY148" s="629"/>
      <c r="BZ148" s="593" t="str">
        <f t="shared" si="301"/>
        <v>-</v>
      </c>
      <c r="CA148" s="594" t="str">
        <f t="shared" si="294"/>
        <v>-</v>
      </c>
      <c r="CB148" s="221"/>
      <c r="CC148" s="574" t="str">
        <f t="shared" si="261"/>
        <v>OK</v>
      </c>
      <c r="CE148" s="443"/>
      <c r="CF148" s="429"/>
      <c r="CH148" s="430"/>
      <c r="CI148" s="431"/>
      <c r="CJ148" s="429"/>
      <c r="CL148" s="430"/>
      <c r="CM148" s="431"/>
      <c r="CN148" s="429"/>
      <c r="CP148" s="430"/>
      <c r="CQ148" s="431"/>
      <c r="CR148" s="600"/>
      <c r="CS148" s="601"/>
      <c r="CT148" s="602"/>
      <c r="CU148" s="610"/>
      <c r="CV148" s="221"/>
      <c r="CW148" s="574" t="str">
        <f t="shared" si="275"/>
        <v>OK</v>
      </c>
      <c r="CY148" s="465"/>
      <c r="CZ148" s="429"/>
      <c r="DB148" s="430"/>
      <c r="DC148" s="431"/>
      <c r="DD148" s="429"/>
      <c r="DF148" s="430"/>
      <c r="DG148" s="431"/>
      <c r="DH148" s="429"/>
      <c r="DJ148" s="430"/>
      <c r="DK148" s="431"/>
      <c r="DL148" s="600"/>
      <c r="DM148" s="601"/>
      <c r="DN148" s="602"/>
      <c r="DO148" s="610"/>
      <c r="DP148" s="221"/>
      <c r="DQ148" s="574" t="str">
        <f t="shared" si="276"/>
        <v>OK</v>
      </c>
      <c r="DS148" s="465"/>
      <c r="DT148" s="429"/>
      <c r="DU148" s="431"/>
      <c r="DW148" s="431"/>
      <c r="DY148" s="431"/>
      <c r="EA148" s="430"/>
      <c r="EB148" s="600"/>
      <c r="EC148" s="602"/>
      <c r="ED148" s="610"/>
      <c r="EE148" s="221"/>
      <c r="EF148" s="574" t="str">
        <f t="shared" si="233"/>
        <v>OK</v>
      </c>
      <c r="EH148" s="82"/>
      <c r="EI148" s="34" t="s">
        <v>4</v>
      </c>
      <c r="EJ148" s="11"/>
      <c r="EK148" s="61"/>
      <c r="EN148" s="97" t="str">
        <f t="shared" si="304"/>
        <v>-</v>
      </c>
      <c r="EO148" s="91">
        <f t="shared" si="305"/>
        <v>0</v>
      </c>
      <c r="EP148" s="92"/>
      <c r="EQ148" s="85"/>
      <c r="ER148" s="89" t="str">
        <f t="shared" si="249"/>
        <v>-</v>
      </c>
      <c r="ES148" s="84"/>
      <c r="ET148" s="85"/>
      <c r="EU148" s="89" t="str">
        <f t="shared" si="250"/>
        <v>-</v>
      </c>
      <c r="EV148" s="90" t="str">
        <f t="shared" si="251"/>
        <v>-</v>
      </c>
      <c r="EY148" s="97" t="e">
        <f>#REF!</f>
        <v>#REF!</v>
      </c>
      <c r="EZ148" s="91" t="e">
        <f>#REF!</f>
        <v>#REF!</v>
      </c>
      <c r="FA148" s="92"/>
      <c r="FB148" s="85"/>
      <c r="FC148" s="89" t="e">
        <f t="shared" si="185"/>
        <v>#REF!</v>
      </c>
      <c r="FD148" s="84"/>
      <c r="FE148" s="85"/>
      <c r="FF148" s="89" t="e">
        <f t="shared" si="186"/>
        <v>#REF!</v>
      </c>
      <c r="FG148" s="90" t="e">
        <f t="shared" si="187"/>
        <v>#REF!</v>
      </c>
      <c r="FJ148" s="97" t="e">
        <f>#REF!</f>
        <v>#REF!</v>
      </c>
      <c r="FK148" s="91" t="e">
        <f>#REF!</f>
        <v>#REF!</v>
      </c>
      <c r="FL148" s="92"/>
      <c r="FM148" s="85"/>
      <c r="FN148" s="89" t="e">
        <f t="shared" si="252"/>
        <v>#REF!</v>
      </c>
      <c r="FO148" s="84"/>
      <c r="FP148" s="85"/>
      <c r="FQ148" s="89" t="e">
        <f t="shared" si="253"/>
        <v>#REF!</v>
      </c>
      <c r="FR148" s="90" t="e">
        <f t="shared" si="254"/>
        <v>#REF!</v>
      </c>
      <c r="FU148" s="97" t="e">
        <f>#REF!</f>
        <v>#REF!</v>
      </c>
      <c r="FV148" s="92"/>
      <c r="FW148" s="85"/>
      <c r="FX148" s="89" t="e">
        <f t="shared" si="273"/>
        <v>#REF!</v>
      </c>
      <c r="GA148" s="97" t="e">
        <f>#REF!</f>
        <v>#REF!</v>
      </c>
      <c r="GB148" s="91" t="e">
        <f>#REF!</f>
        <v>#REF!</v>
      </c>
      <c r="GC148" s="92"/>
      <c r="GD148" s="85"/>
      <c r="GE148" s="89" t="e">
        <f t="shared" si="255"/>
        <v>#REF!</v>
      </c>
      <c r="GF148" s="84"/>
      <c r="GG148" s="85"/>
      <c r="GH148" s="89" t="e">
        <f t="shared" si="256"/>
        <v>#REF!</v>
      </c>
      <c r="GI148" s="90" t="e">
        <f t="shared" si="257"/>
        <v>#REF!</v>
      </c>
      <c r="GK148" s="20" t="str">
        <f t="shared" si="306"/>
        <v/>
      </c>
      <c r="GL148" s="21"/>
      <c r="GN148" s="826" t="str">
        <f t="shared" ca="1" si="285"/>
        <v/>
      </c>
      <c r="GO148" s="827"/>
    </row>
    <row r="149" spans="1:197" ht="12" customHeight="1" outlineLevel="3" x14ac:dyDescent="0.2">
      <c r="A149" s="187">
        <f t="shared" ca="1" si="295"/>
        <v>15</v>
      </c>
      <c r="B149" s="747" t="str">
        <f t="shared" ca="1" si="277"/>
        <v/>
      </c>
      <c r="C149" s="748"/>
      <c r="D149" s="749"/>
      <c r="E149" s="110"/>
      <c r="F149" s="108"/>
      <c r="G149" s="105" t="s">
        <v>757</v>
      </c>
      <c r="H149" s="128" t="s">
        <v>3</v>
      </c>
      <c r="I149" s="128" t="s">
        <v>770</v>
      </c>
      <c r="J149" s="121" t="s">
        <v>24</v>
      </c>
      <c r="K149" s="124" t="s">
        <v>52</v>
      </c>
      <c r="L149" s="367" t="s">
        <v>50</v>
      </c>
      <c r="M149" s="589">
        <f t="shared" si="274"/>
        <v>0</v>
      </c>
      <c r="N149" s="773" t="str">
        <f t="shared" si="278"/>
        <v>-</v>
      </c>
      <c r="O149" s="774" t="str">
        <f t="shared" si="279"/>
        <v>-</v>
      </c>
      <c r="P149" s="774" t="str">
        <f t="shared" si="280"/>
        <v>-</v>
      </c>
      <c r="Q149" s="774" t="str">
        <f t="shared" si="281"/>
        <v>-</v>
      </c>
      <c r="R149" s="774" t="str">
        <f t="shared" si="282"/>
        <v>-</v>
      </c>
      <c r="S149" s="280" t="str">
        <f t="shared" si="283"/>
        <v>-</v>
      </c>
      <c r="T149" s="291" t="str">
        <f t="shared" si="284"/>
        <v>OK</v>
      </c>
      <c r="U149" s="402"/>
      <c r="W149" s="643"/>
      <c r="X149" s="208"/>
      <c r="Y149" s="420"/>
      <c r="Z149" s="410" t="s">
        <v>374</v>
      </c>
      <c r="AA149" s="423"/>
      <c r="AB149" s="209"/>
      <c r="AC149" s="420"/>
      <c r="AD149" s="410" t="s">
        <v>375</v>
      </c>
      <c r="AE149" s="423"/>
      <c r="AF149" s="209"/>
      <c r="AG149" s="420"/>
      <c r="AH149" s="410" t="s">
        <v>376</v>
      </c>
      <c r="AI149" s="423"/>
      <c r="AJ149" s="591" t="str">
        <f t="shared" si="296"/>
        <v>-</v>
      </c>
      <c r="AK149" s="629"/>
      <c r="AL149" s="593" t="str">
        <f t="shared" si="297"/>
        <v>-</v>
      </c>
      <c r="AM149" s="594" t="str">
        <f t="shared" si="293"/>
        <v>-</v>
      </c>
      <c r="AN149" s="221"/>
      <c r="AO149" s="574" t="str">
        <f t="shared" si="302"/>
        <v>OK</v>
      </c>
      <c r="AQ149" s="643"/>
      <c r="AR149" s="208"/>
      <c r="AS149" s="420"/>
      <c r="AT149" s="410" t="s">
        <v>374</v>
      </c>
      <c r="AU149" s="423"/>
      <c r="AV149" s="209"/>
      <c r="AW149" s="420"/>
      <c r="AX149" s="410" t="s">
        <v>375</v>
      </c>
      <c r="AY149" s="423"/>
      <c r="AZ149" s="209"/>
      <c r="BA149" s="420"/>
      <c r="BB149" s="410" t="s">
        <v>376</v>
      </c>
      <c r="BC149" s="423"/>
      <c r="BD149" s="591" t="str">
        <f t="shared" si="298"/>
        <v>-</v>
      </c>
      <c r="BE149" s="629"/>
      <c r="BF149" s="593" t="str">
        <f t="shared" si="299"/>
        <v>-</v>
      </c>
      <c r="BG149" s="594" t="str">
        <f t="shared" si="201"/>
        <v>-</v>
      </c>
      <c r="BH149" s="221"/>
      <c r="BI149" s="574" t="str">
        <f t="shared" si="303"/>
        <v>OK</v>
      </c>
      <c r="BK149" s="263"/>
      <c r="BL149" s="208"/>
      <c r="BM149" s="420"/>
      <c r="BN149" s="410" t="s">
        <v>374</v>
      </c>
      <c r="BO149" s="423"/>
      <c r="BP149" s="209"/>
      <c r="BQ149" s="420"/>
      <c r="BR149" s="410" t="s">
        <v>375</v>
      </c>
      <c r="BS149" s="423"/>
      <c r="BT149" s="209"/>
      <c r="BU149" s="420"/>
      <c r="BV149" s="410" t="s">
        <v>376</v>
      </c>
      <c r="BW149" s="423"/>
      <c r="BX149" s="591" t="str">
        <f t="shared" si="300"/>
        <v>-</v>
      </c>
      <c r="BY149" s="629"/>
      <c r="BZ149" s="593" t="str">
        <f t="shared" si="301"/>
        <v>-</v>
      </c>
      <c r="CA149" s="594" t="str">
        <f t="shared" si="294"/>
        <v>-</v>
      </c>
      <c r="CB149" s="221"/>
      <c r="CC149" s="574" t="str">
        <f t="shared" si="261"/>
        <v>OK</v>
      </c>
      <c r="CE149" s="443"/>
      <c r="CF149" s="429"/>
      <c r="CH149" s="430"/>
      <c r="CI149" s="431"/>
      <c r="CJ149" s="429"/>
      <c r="CL149" s="430"/>
      <c r="CM149" s="431"/>
      <c r="CN149" s="429"/>
      <c r="CP149" s="430"/>
      <c r="CQ149" s="431"/>
      <c r="CR149" s="600"/>
      <c r="CS149" s="601"/>
      <c r="CT149" s="602"/>
      <c r="CU149" s="610"/>
      <c r="CV149" s="221"/>
      <c r="CW149" s="574" t="str">
        <f t="shared" si="275"/>
        <v>OK</v>
      </c>
      <c r="CY149" s="465"/>
      <c r="CZ149" s="429"/>
      <c r="DB149" s="430"/>
      <c r="DC149" s="431"/>
      <c r="DD149" s="429"/>
      <c r="DF149" s="430"/>
      <c r="DG149" s="431"/>
      <c r="DH149" s="429"/>
      <c r="DJ149" s="430"/>
      <c r="DK149" s="431"/>
      <c r="DL149" s="600"/>
      <c r="DM149" s="601"/>
      <c r="DN149" s="602"/>
      <c r="DO149" s="610"/>
      <c r="DP149" s="221"/>
      <c r="DQ149" s="574" t="str">
        <f t="shared" si="276"/>
        <v>OK</v>
      </c>
      <c r="DS149" s="465"/>
      <c r="DT149" s="429"/>
      <c r="DU149" s="431"/>
      <c r="DW149" s="431"/>
      <c r="DY149" s="431"/>
      <c r="EA149" s="430"/>
      <c r="EB149" s="600"/>
      <c r="EC149" s="602"/>
      <c r="ED149" s="610"/>
      <c r="EE149" s="221"/>
      <c r="EF149" s="574" t="str">
        <f t="shared" si="233"/>
        <v>OK</v>
      </c>
      <c r="EH149" s="82"/>
      <c r="EI149" s="34" t="s">
        <v>4</v>
      </c>
      <c r="EJ149" s="11"/>
      <c r="EK149" s="61"/>
      <c r="EN149" s="97" t="str">
        <f t="shared" si="304"/>
        <v>-</v>
      </c>
      <c r="EO149" s="91">
        <f t="shared" si="305"/>
        <v>0</v>
      </c>
      <c r="EP149" s="92"/>
      <c r="EQ149" s="85"/>
      <c r="ER149" s="89" t="str">
        <f t="shared" si="249"/>
        <v>-</v>
      </c>
      <c r="ES149" s="84"/>
      <c r="ET149" s="85"/>
      <c r="EU149" s="89" t="str">
        <f t="shared" si="250"/>
        <v>-</v>
      </c>
      <c r="EV149" s="90" t="str">
        <f t="shared" si="251"/>
        <v>-</v>
      </c>
      <c r="EY149" s="97" t="e">
        <f>#REF!</f>
        <v>#REF!</v>
      </c>
      <c r="EZ149" s="91" t="e">
        <f>#REF!</f>
        <v>#REF!</v>
      </c>
      <c r="FA149" s="92"/>
      <c r="FB149" s="85"/>
      <c r="FC149" s="89" t="e">
        <f>IF(OR(EY149="-",FB149=""),"-",FB149*EY149)</f>
        <v>#REF!</v>
      </c>
      <c r="FD149" s="84"/>
      <c r="FE149" s="85"/>
      <c r="FF149" s="89" t="e">
        <f>IF(OR(EZ149="-",FE149=""),"-",FE149*EZ149)</f>
        <v>#REF!</v>
      </c>
      <c r="FG149" s="90" t="e">
        <f>IF(AND(FC149="-",FF149="-"),"-",IF(FC149="-",FF149,IF(FF149="-",FC149,FC149+FF149)))</f>
        <v>#REF!</v>
      </c>
      <c r="FJ149" s="97" t="e">
        <f>#REF!</f>
        <v>#REF!</v>
      </c>
      <c r="FK149" s="91" t="e">
        <f>#REF!</f>
        <v>#REF!</v>
      </c>
      <c r="FL149" s="92"/>
      <c r="FM149" s="85"/>
      <c r="FN149" s="89" t="e">
        <f t="shared" si="252"/>
        <v>#REF!</v>
      </c>
      <c r="FO149" s="84"/>
      <c r="FP149" s="85"/>
      <c r="FQ149" s="89" t="e">
        <f t="shared" si="253"/>
        <v>#REF!</v>
      </c>
      <c r="FR149" s="90" t="e">
        <f t="shared" si="254"/>
        <v>#REF!</v>
      </c>
      <c r="FU149" s="97" t="e">
        <f>#REF!</f>
        <v>#REF!</v>
      </c>
      <c r="FV149" s="92"/>
      <c r="FW149" s="85"/>
      <c r="FX149" s="89" t="e">
        <f t="shared" si="273"/>
        <v>#REF!</v>
      </c>
      <c r="GA149" s="97" t="e">
        <f>#REF!</f>
        <v>#REF!</v>
      </c>
      <c r="GB149" s="91" t="e">
        <f>#REF!</f>
        <v>#REF!</v>
      </c>
      <c r="GC149" s="92"/>
      <c r="GD149" s="85"/>
      <c r="GE149" s="89" t="e">
        <f t="shared" si="255"/>
        <v>#REF!</v>
      </c>
      <c r="GF149" s="84"/>
      <c r="GG149" s="85"/>
      <c r="GH149" s="89" t="e">
        <f t="shared" si="256"/>
        <v>#REF!</v>
      </c>
      <c r="GI149" s="90" t="e">
        <f t="shared" si="257"/>
        <v>#REF!</v>
      </c>
      <c r="GK149" s="20" t="str">
        <f t="shared" si="306"/>
        <v/>
      </c>
      <c r="GL149" s="21"/>
      <c r="GN149" s="826" t="str">
        <f t="shared" ca="1" si="285"/>
        <v/>
      </c>
      <c r="GO149" s="827"/>
    </row>
    <row r="150" spans="1:197" ht="12" customHeight="1" outlineLevel="3" x14ac:dyDescent="0.2">
      <c r="A150" s="187">
        <f t="shared" ca="1" si="295"/>
        <v>16</v>
      </c>
      <c r="B150" s="747" t="str">
        <f t="shared" ca="1" si="277"/>
        <v/>
      </c>
      <c r="C150" s="748"/>
      <c r="D150" s="749"/>
      <c r="E150" s="110"/>
      <c r="F150" s="108"/>
      <c r="G150" s="105" t="s">
        <v>758</v>
      </c>
      <c r="H150" s="128" t="s">
        <v>3</v>
      </c>
      <c r="I150" s="128" t="s">
        <v>771</v>
      </c>
      <c r="J150" s="121" t="s">
        <v>24</v>
      </c>
      <c r="K150" s="124" t="s">
        <v>52</v>
      </c>
      <c r="L150" s="367" t="s">
        <v>50</v>
      </c>
      <c r="M150" s="589">
        <f t="shared" si="274"/>
        <v>0</v>
      </c>
      <c r="N150" s="773" t="str">
        <f t="shared" si="278"/>
        <v>-</v>
      </c>
      <c r="O150" s="774" t="str">
        <f t="shared" si="279"/>
        <v>-</v>
      </c>
      <c r="P150" s="774" t="str">
        <f t="shared" si="280"/>
        <v>-</v>
      </c>
      <c r="Q150" s="774" t="str">
        <f t="shared" si="281"/>
        <v>-</v>
      </c>
      <c r="R150" s="774" t="str">
        <f t="shared" si="282"/>
        <v>-</v>
      </c>
      <c r="S150" s="280" t="str">
        <f t="shared" si="283"/>
        <v>-</v>
      </c>
      <c r="T150" s="291" t="str">
        <f t="shared" si="284"/>
        <v>OK</v>
      </c>
      <c r="U150" s="402"/>
      <c r="W150" s="643"/>
      <c r="X150" s="208"/>
      <c r="Y150" s="420"/>
      <c r="Z150" s="410" t="s">
        <v>374</v>
      </c>
      <c r="AA150" s="423"/>
      <c r="AB150" s="209"/>
      <c r="AC150" s="420"/>
      <c r="AD150" s="410" t="s">
        <v>375</v>
      </c>
      <c r="AE150" s="423"/>
      <c r="AF150" s="209"/>
      <c r="AG150" s="420"/>
      <c r="AH150" s="410" t="s">
        <v>376</v>
      </c>
      <c r="AI150" s="423"/>
      <c r="AJ150" s="591" t="str">
        <f t="shared" si="296"/>
        <v>-</v>
      </c>
      <c r="AK150" s="629"/>
      <c r="AL150" s="593" t="str">
        <f t="shared" si="297"/>
        <v>-</v>
      </c>
      <c r="AM150" s="594" t="str">
        <f t="shared" si="293"/>
        <v>-</v>
      </c>
      <c r="AN150" s="221"/>
      <c r="AO150" s="574" t="str">
        <f t="shared" si="302"/>
        <v>OK</v>
      </c>
      <c r="AQ150" s="643"/>
      <c r="AR150" s="208"/>
      <c r="AS150" s="420"/>
      <c r="AT150" s="410" t="s">
        <v>374</v>
      </c>
      <c r="AU150" s="423"/>
      <c r="AV150" s="209"/>
      <c r="AW150" s="420"/>
      <c r="AX150" s="410" t="s">
        <v>375</v>
      </c>
      <c r="AY150" s="423"/>
      <c r="AZ150" s="209"/>
      <c r="BA150" s="420"/>
      <c r="BB150" s="410" t="s">
        <v>376</v>
      </c>
      <c r="BC150" s="423"/>
      <c r="BD150" s="591" t="str">
        <f t="shared" si="298"/>
        <v>-</v>
      </c>
      <c r="BE150" s="629"/>
      <c r="BF150" s="593" t="str">
        <f t="shared" si="299"/>
        <v>-</v>
      </c>
      <c r="BG150" s="594" t="str">
        <f t="shared" si="201"/>
        <v>-</v>
      </c>
      <c r="BH150" s="221"/>
      <c r="BI150" s="574" t="str">
        <f t="shared" si="303"/>
        <v>OK</v>
      </c>
      <c r="BK150" s="263"/>
      <c r="BL150" s="208"/>
      <c r="BM150" s="420"/>
      <c r="BN150" s="410" t="s">
        <v>374</v>
      </c>
      <c r="BO150" s="423"/>
      <c r="BP150" s="209"/>
      <c r="BQ150" s="420"/>
      <c r="BR150" s="410" t="s">
        <v>375</v>
      </c>
      <c r="BS150" s="423"/>
      <c r="BT150" s="209"/>
      <c r="BU150" s="420"/>
      <c r="BV150" s="410" t="s">
        <v>376</v>
      </c>
      <c r="BW150" s="423"/>
      <c r="BX150" s="591" t="str">
        <f t="shared" si="300"/>
        <v>-</v>
      </c>
      <c r="BY150" s="629"/>
      <c r="BZ150" s="593" t="str">
        <f t="shared" si="301"/>
        <v>-</v>
      </c>
      <c r="CA150" s="594" t="str">
        <f t="shared" si="294"/>
        <v>-</v>
      </c>
      <c r="CB150" s="221"/>
      <c r="CC150" s="574" t="str">
        <f t="shared" si="261"/>
        <v>OK</v>
      </c>
      <c r="CE150" s="443"/>
      <c r="CF150" s="429"/>
      <c r="CH150" s="430"/>
      <c r="CI150" s="431"/>
      <c r="CJ150" s="429"/>
      <c r="CL150" s="430"/>
      <c r="CM150" s="431"/>
      <c r="CN150" s="429"/>
      <c r="CP150" s="430"/>
      <c r="CQ150" s="431"/>
      <c r="CR150" s="600"/>
      <c r="CS150" s="601"/>
      <c r="CT150" s="602"/>
      <c r="CU150" s="610"/>
      <c r="CV150" s="221"/>
      <c r="CW150" s="574" t="str">
        <f t="shared" si="275"/>
        <v>OK</v>
      </c>
      <c r="CY150" s="465"/>
      <c r="CZ150" s="429"/>
      <c r="DB150" s="430"/>
      <c r="DC150" s="431"/>
      <c r="DD150" s="429"/>
      <c r="DF150" s="430"/>
      <c r="DG150" s="431"/>
      <c r="DH150" s="429"/>
      <c r="DJ150" s="430"/>
      <c r="DK150" s="431"/>
      <c r="DL150" s="600"/>
      <c r="DM150" s="601"/>
      <c r="DN150" s="602"/>
      <c r="DO150" s="610"/>
      <c r="DP150" s="221"/>
      <c r="DQ150" s="574" t="str">
        <f t="shared" si="276"/>
        <v>OK</v>
      </c>
      <c r="DS150" s="465"/>
      <c r="DT150" s="429"/>
      <c r="DU150" s="431"/>
      <c r="DW150" s="431"/>
      <c r="DY150" s="431"/>
      <c r="EA150" s="430"/>
      <c r="EB150" s="600"/>
      <c r="EC150" s="602"/>
      <c r="ED150" s="610"/>
      <c r="EE150" s="221"/>
      <c r="EF150" s="574" t="str">
        <f t="shared" si="233"/>
        <v>OK</v>
      </c>
      <c r="EH150" s="82"/>
      <c r="EI150" s="34" t="s">
        <v>4</v>
      </c>
      <c r="EJ150" s="11"/>
      <c r="EK150" s="61"/>
      <c r="EN150" s="97" t="str">
        <f t="shared" si="304"/>
        <v>-</v>
      </c>
      <c r="EO150" s="91">
        <f t="shared" si="305"/>
        <v>0</v>
      </c>
      <c r="EP150" s="92"/>
      <c r="EQ150" s="85"/>
      <c r="ER150" s="89" t="str">
        <f t="shared" si="249"/>
        <v>-</v>
      </c>
      <c r="ES150" s="84"/>
      <c r="ET150" s="85"/>
      <c r="EU150" s="89" t="str">
        <f t="shared" si="250"/>
        <v>-</v>
      </c>
      <c r="EV150" s="90" t="str">
        <f t="shared" si="251"/>
        <v>-</v>
      </c>
      <c r="EY150" s="97" t="e">
        <f>#REF!</f>
        <v>#REF!</v>
      </c>
      <c r="EZ150" s="91" t="e">
        <f>#REF!</f>
        <v>#REF!</v>
      </c>
      <c r="FA150" s="92"/>
      <c r="FB150" s="85"/>
      <c r="FC150" s="89" t="e">
        <f>IF(OR(EY150="-",FB150=""),"-",FB150*EY150)</f>
        <v>#REF!</v>
      </c>
      <c r="FD150" s="84"/>
      <c r="FE150" s="85"/>
      <c r="FF150" s="89" t="e">
        <f>IF(OR(EZ150="-",FE150=""),"-",FE150*EZ150)</f>
        <v>#REF!</v>
      </c>
      <c r="FG150" s="90" t="e">
        <f>IF(AND(FC150="-",FF150="-"),"-",IF(FC150="-",FF150,IF(FF150="-",FC150,FC150+FF150)))</f>
        <v>#REF!</v>
      </c>
      <c r="FJ150" s="97" t="e">
        <f>#REF!</f>
        <v>#REF!</v>
      </c>
      <c r="FK150" s="91" t="e">
        <f>#REF!</f>
        <v>#REF!</v>
      </c>
      <c r="FL150" s="92"/>
      <c r="FM150" s="85"/>
      <c r="FN150" s="89" t="e">
        <f t="shared" si="252"/>
        <v>#REF!</v>
      </c>
      <c r="FO150" s="84"/>
      <c r="FP150" s="85"/>
      <c r="FQ150" s="89" t="e">
        <f t="shared" si="253"/>
        <v>#REF!</v>
      </c>
      <c r="FR150" s="90" t="e">
        <f t="shared" si="254"/>
        <v>#REF!</v>
      </c>
      <c r="FU150" s="97" t="e">
        <f>#REF!</f>
        <v>#REF!</v>
      </c>
      <c r="FV150" s="92"/>
      <c r="FW150" s="85"/>
      <c r="FX150" s="89" t="e">
        <f t="shared" si="273"/>
        <v>#REF!</v>
      </c>
      <c r="GA150" s="97" t="e">
        <f>#REF!</f>
        <v>#REF!</v>
      </c>
      <c r="GB150" s="91" t="e">
        <f>#REF!</f>
        <v>#REF!</v>
      </c>
      <c r="GC150" s="92"/>
      <c r="GD150" s="85"/>
      <c r="GE150" s="89" t="e">
        <f t="shared" si="255"/>
        <v>#REF!</v>
      </c>
      <c r="GF150" s="84"/>
      <c r="GG150" s="85"/>
      <c r="GH150" s="89" t="e">
        <f t="shared" si="256"/>
        <v>#REF!</v>
      </c>
      <c r="GI150" s="90" t="e">
        <f t="shared" si="257"/>
        <v>#REF!</v>
      </c>
      <c r="GK150" s="20" t="str">
        <f t="shared" si="306"/>
        <v/>
      </c>
      <c r="GL150" s="21"/>
      <c r="GN150" s="826" t="str">
        <f t="shared" ca="1" si="285"/>
        <v/>
      </c>
      <c r="GO150" s="827"/>
    </row>
    <row r="151" spans="1:197" ht="12" customHeight="1" outlineLevel="3" x14ac:dyDescent="0.2">
      <c r="A151" s="187">
        <f t="shared" ca="1" si="295"/>
        <v>17</v>
      </c>
      <c r="B151" s="747" t="str">
        <f t="shared" ca="1" si="277"/>
        <v/>
      </c>
      <c r="C151" s="748"/>
      <c r="D151" s="749"/>
      <c r="E151" s="110"/>
      <c r="F151" s="108"/>
      <c r="G151" s="105" t="s">
        <v>749</v>
      </c>
      <c r="H151" s="128" t="s">
        <v>3</v>
      </c>
      <c r="I151" s="128" t="s">
        <v>774</v>
      </c>
      <c r="J151" s="121" t="s">
        <v>24</v>
      </c>
      <c r="K151" s="124" t="s">
        <v>52</v>
      </c>
      <c r="L151" s="367" t="s">
        <v>50</v>
      </c>
      <c r="M151" s="589">
        <f t="shared" si="274"/>
        <v>0</v>
      </c>
      <c r="N151" s="773" t="str">
        <f t="shared" si="278"/>
        <v>-</v>
      </c>
      <c r="O151" s="774" t="str">
        <f t="shared" si="279"/>
        <v>-</v>
      </c>
      <c r="P151" s="774" t="str">
        <f t="shared" si="280"/>
        <v>-</v>
      </c>
      <c r="Q151" s="774" t="str">
        <f t="shared" si="281"/>
        <v>-</v>
      </c>
      <c r="R151" s="774" t="str">
        <f t="shared" si="282"/>
        <v>-</v>
      </c>
      <c r="S151" s="280" t="str">
        <f t="shared" si="283"/>
        <v>-</v>
      </c>
      <c r="T151" s="291" t="str">
        <f t="shared" si="284"/>
        <v>OK</v>
      </c>
      <c r="U151" s="402"/>
      <c r="W151" s="643"/>
      <c r="X151" s="208"/>
      <c r="Y151" s="420"/>
      <c r="Z151" s="410" t="s">
        <v>374</v>
      </c>
      <c r="AA151" s="423"/>
      <c r="AB151" s="209"/>
      <c r="AC151" s="420"/>
      <c r="AD151" s="410" t="s">
        <v>375</v>
      </c>
      <c r="AE151" s="423"/>
      <c r="AF151" s="209"/>
      <c r="AG151" s="420"/>
      <c r="AH151" s="410" t="s">
        <v>376</v>
      </c>
      <c r="AI151" s="423"/>
      <c r="AJ151" s="591" t="str">
        <f t="shared" si="296"/>
        <v>-</v>
      </c>
      <c r="AK151" s="629"/>
      <c r="AL151" s="593" t="str">
        <f t="shared" si="297"/>
        <v>-</v>
      </c>
      <c r="AM151" s="594" t="str">
        <f t="shared" si="293"/>
        <v>-</v>
      </c>
      <c r="AN151" s="221"/>
      <c r="AO151" s="574" t="str">
        <f t="shared" si="302"/>
        <v>OK</v>
      </c>
      <c r="AQ151" s="643"/>
      <c r="AR151" s="208"/>
      <c r="AS151" s="420"/>
      <c r="AT151" s="410" t="s">
        <v>374</v>
      </c>
      <c r="AU151" s="423"/>
      <c r="AV151" s="209"/>
      <c r="AW151" s="420"/>
      <c r="AX151" s="410" t="s">
        <v>375</v>
      </c>
      <c r="AY151" s="423"/>
      <c r="AZ151" s="209"/>
      <c r="BA151" s="420"/>
      <c r="BB151" s="410" t="s">
        <v>376</v>
      </c>
      <c r="BC151" s="423"/>
      <c r="BD151" s="591" t="str">
        <f t="shared" si="298"/>
        <v>-</v>
      </c>
      <c r="BE151" s="629"/>
      <c r="BF151" s="593" t="str">
        <f t="shared" si="299"/>
        <v>-</v>
      </c>
      <c r="BG151" s="594" t="str">
        <f t="shared" si="201"/>
        <v>-</v>
      </c>
      <c r="BH151" s="221"/>
      <c r="BI151" s="574" t="str">
        <f t="shared" si="303"/>
        <v>OK</v>
      </c>
      <c r="BK151" s="263"/>
      <c r="BL151" s="208"/>
      <c r="BM151" s="420"/>
      <c r="BN151" s="410" t="s">
        <v>374</v>
      </c>
      <c r="BO151" s="423"/>
      <c r="BP151" s="209"/>
      <c r="BQ151" s="420"/>
      <c r="BR151" s="410" t="s">
        <v>375</v>
      </c>
      <c r="BS151" s="423"/>
      <c r="BT151" s="209"/>
      <c r="BU151" s="420"/>
      <c r="BV151" s="410" t="s">
        <v>376</v>
      </c>
      <c r="BW151" s="423"/>
      <c r="BX151" s="591" t="str">
        <f t="shared" si="300"/>
        <v>-</v>
      </c>
      <c r="BY151" s="629"/>
      <c r="BZ151" s="593" t="str">
        <f t="shared" si="301"/>
        <v>-</v>
      </c>
      <c r="CA151" s="594" t="str">
        <f t="shared" si="294"/>
        <v>-</v>
      </c>
      <c r="CB151" s="221"/>
      <c r="CC151" s="574" t="str">
        <f t="shared" si="261"/>
        <v>OK</v>
      </c>
      <c r="CE151" s="443"/>
      <c r="CF151" s="429"/>
      <c r="CH151" s="430"/>
      <c r="CI151" s="431"/>
      <c r="CJ151" s="429"/>
      <c r="CL151" s="430"/>
      <c r="CM151" s="431"/>
      <c r="CN151" s="429"/>
      <c r="CP151" s="430"/>
      <c r="CQ151" s="431"/>
      <c r="CR151" s="600"/>
      <c r="CS151" s="601"/>
      <c r="CT151" s="602"/>
      <c r="CU151" s="610"/>
      <c r="CV151" s="221"/>
      <c r="CW151" s="574" t="str">
        <f t="shared" si="275"/>
        <v>OK</v>
      </c>
      <c r="CY151" s="465"/>
      <c r="CZ151" s="429"/>
      <c r="DB151" s="430"/>
      <c r="DC151" s="431"/>
      <c r="DD151" s="429"/>
      <c r="DF151" s="430"/>
      <c r="DG151" s="431"/>
      <c r="DH151" s="429"/>
      <c r="DJ151" s="430"/>
      <c r="DK151" s="431"/>
      <c r="DL151" s="600"/>
      <c r="DM151" s="601"/>
      <c r="DN151" s="602"/>
      <c r="DO151" s="610"/>
      <c r="DP151" s="221"/>
      <c r="DQ151" s="574" t="str">
        <f t="shared" si="276"/>
        <v>OK</v>
      </c>
      <c r="DS151" s="465"/>
      <c r="DT151" s="429"/>
      <c r="DU151" s="431"/>
      <c r="DW151" s="431"/>
      <c r="DY151" s="431"/>
      <c r="EA151" s="430"/>
      <c r="EB151" s="600"/>
      <c r="EC151" s="602"/>
      <c r="ED151" s="610"/>
      <c r="EE151" s="221"/>
      <c r="EF151" s="574" t="str">
        <f t="shared" si="233"/>
        <v>OK</v>
      </c>
      <c r="EH151" s="82"/>
      <c r="EI151" s="34" t="s">
        <v>4</v>
      </c>
      <c r="EJ151" s="11"/>
      <c r="EK151" s="61"/>
      <c r="EN151" s="97" t="str">
        <f t="shared" si="304"/>
        <v>-</v>
      </c>
      <c r="EO151" s="91">
        <f t="shared" si="305"/>
        <v>0</v>
      </c>
      <c r="EP151" s="92"/>
      <c r="EQ151" s="85"/>
      <c r="ER151" s="89" t="str">
        <f t="shared" si="249"/>
        <v>-</v>
      </c>
      <c r="ES151" s="84"/>
      <c r="ET151" s="85"/>
      <c r="EU151" s="89" t="str">
        <f t="shared" si="250"/>
        <v>-</v>
      </c>
      <c r="EV151" s="90" t="str">
        <f t="shared" si="251"/>
        <v>-</v>
      </c>
      <c r="EY151" s="97" t="e">
        <f>#REF!</f>
        <v>#REF!</v>
      </c>
      <c r="EZ151" s="91" t="e">
        <f>#REF!</f>
        <v>#REF!</v>
      </c>
      <c r="FA151" s="92"/>
      <c r="FB151" s="85"/>
      <c r="FC151" s="89" t="e">
        <f t="shared" si="185"/>
        <v>#REF!</v>
      </c>
      <c r="FD151" s="84"/>
      <c r="FE151" s="85"/>
      <c r="FF151" s="89" t="e">
        <f t="shared" si="186"/>
        <v>#REF!</v>
      </c>
      <c r="FG151" s="90" t="e">
        <f t="shared" si="187"/>
        <v>#REF!</v>
      </c>
      <c r="FJ151" s="97" t="e">
        <f>#REF!</f>
        <v>#REF!</v>
      </c>
      <c r="FK151" s="91" t="e">
        <f>#REF!</f>
        <v>#REF!</v>
      </c>
      <c r="FL151" s="92"/>
      <c r="FM151" s="85"/>
      <c r="FN151" s="89" t="e">
        <f t="shared" si="252"/>
        <v>#REF!</v>
      </c>
      <c r="FO151" s="84"/>
      <c r="FP151" s="85"/>
      <c r="FQ151" s="89" t="e">
        <f t="shared" si="253"/>
        <v>#REF!</v>
      </c>
      <c r="FR151" s="90" t="e">
        <f t="shared" si="254"/>
        <v>#REF!</v>
      </c>
      <c r="FU151" s="97" t="e">
        <f>#REF!</f>
        <v>#REF!</v>
      </c>
      <c r="FV151" s="92"/>
      <c r="FW151" s="85"/>
      <c r="FX151" s="89" t="e">
        <f t="shared" si="273"/>
        <v>#REF!</v>
      </c>
      <c r="GA151" s="97" t="e">
        <f>#REF!</f>
        <v>#REF!</v>
      </c>
      <c r="GB151" s="91" t="e">
        <f>#REF!</f>
        <v>#REF!</v>
      </c>
      <c r="GC151" s="92"/>
      <c r="GD151" s="85"/>
      <c r="GE151" s="89" t="e">
        <f t="shared" si="255"/>
        <v>#REF!</v>
      </c>
      <c r="GF151" s="84"/>
      <c r="GG151" s="85"/>
      <c r="GH151" s="89" t="e">
        <f t="shared" si="256"/>
        <v>#REF!</v>
      </c>
      <c r="GI151" s="90" t="e">
        <f t="shared" si="257"/>
        <v>#REF!</v>
      </c>
      <c r="GK151" s="20" t="str">
        <f t="shared" si="306"/>
        <v/>
      </c>
      <c r="GL151" s="21"/>
      <c r="GN151" s="826" t="str">
        <f t="shared" ca="1" si="285"/>
        <v/>
      </c>
      <c r="GO151" s="827"/>
    </row>
    <row r="152" spans="1:197" ht="12" customHeight="1" outlineLevel="3" x14ac:dyDescent="0.2">
      <c r="A152" s="187">
        <f t="shared" ca="1" si="295"/>
        <v>18</v>
      </c>
      <c r="B152" s="747" t="str">
        <f t="shared" ca="1" si="277"/>
        <v/>
      </c>
      <c r="C152" s="748"/>
      <c r="D152" s="749"/>
      <c r="E152" s="110"/>
      <c r="F152" s="108"/>
      <c r="G152" s="105" t="s">
        <v>69</v>
      </c>
      <c r="H152" s="128" t="s">
        <v>3</v>
      </c>
      <c r="I152" s="128" t="s">
        <v>775</v>
      </c>
      <c r="J152" s="121" t="s">
        <v>24</v>
      </c>
      <c r="K152" s="124" t="s">
        <v>52</v>
      </c>
      <c r="L152" s="367" t="s">
        <v>50</v>
      </c>
      <c r="M152" s="589">
        <f t="shared" si="274"/>
        <v>0</v>
      </c>
      <c r="N152" s="773" t="str">
        <f t="shared" si="278"/>
        <v>-</v>
      </c>
      <c r="O152" s="774" t="str">
        <f t="shared" si="279"/>
        <v>-</v>
      </c>
      <c r="P152" s="774" t="str">
        <f t="shared" si="280"/>
        <v>-</v>
      </c>
      <c r="Q152" s="774" t="str">
        <f t="shared" si="281"/>
        <v>-</v>
      </c>
      <c r="R152" s="774" t="str">
        <f t="shared" si="282"/>
        <v>-</v>
      </c>
      <c r="S152" s="280" t="str">
        <f t="shared" si="283"/>
        <v>-</v>
      </c>
      <c r="T152" s="291" t="str">
        <f t="shared" si="284"/>
        <v>OK</v>
      </c>
      <c r="U152" s="402"/>
      <c r="W152" s="643"/>
      <c r="X152" s="208"/>
      <c r="Y152" s="420"/>
      <c r="Z152" s="410" t="s">
        <v>374</v>
      </c>
      <c r="AA152" s="423"/>
      <c r="AB152" s="209"/>
      <c r="AC152" s="420"/>
      <c r="AD152" s="410" t="s">
        <v>375</v>
      </c>
      <c r="AE152" s="423"/>
      <c r="AF152" s="209"/>
      <c r="AG152" s="420"/>
      <c r="AH152" s="410" t="s">
        <v>376</v>
      </c>
      <c r="AI152" s="423"/>
      <c r="AJ152" s="591" t="str">
        <f t="shared" ref="AJ152:AJ159" si="307">IF(AND(X152="",AB152="",AF152=""),"-",X152+AB152+AF152)</f>
        <v>-</v>
      </c>
      <c r="AK152" s="629"/>
      <c r="AL152" s="593" t="str">
        <f t="shared" ref="AL152:AL159" si="308">IF(AND(X152="",AB152="",AF152="",Y152="",AC152="",AG152=""),"-",SUM(X152:AG152))</f>
        <v>-</v>
      </c>
      <c r="AM152" s="594" t="str">
        <f t="shared" si="293"/>
        <v>-</v>
      </c>
      <c r="AN152" s="221"/>
      <c r="AO152" s="574" t="str">
        <f t="shared" si="302"/>
        <v>OK</v>
      </c>
      <c r="AQ152" s="643"/>
      <c r="AR152" s="208"/>
      <c r="AS152" s="420"/>
      <c r="AT152" s="410" t="s">
        <v>374</v>
      </c>
      <c r="AU152" s="423"/>
      <c r="AV152" s="209"/>
      <c r="AW152" s="420"/>
      <c r="AX152" s="410" t="s">
        <v>375</v>
      </c>
      <c r="AY152" s="423"/>
      <c r="AZ152" s="209"/>
      <c r="BA152" s="420"/>
      <c r="BB152" s="410" t="s">
        <v>376</v>
      </c>
      <c r="BC152" s="423"/>
      <c r="BD152" s="591" t="str">
        <f t="shared" si="298"/>
        <v>-</v>
      </c>
      <c r="BE152" s="629"/>
      <c r="BF152" s="593" t="str">
        <f t="shared" si="299"/>
        <v>-</v>
      </c>
      <c r="BG152" s="594" t="str">
        <f t="shared" si="201"/>
        <v>-</v>
      </c>
      <c r="BH152" s="221"/>
      <c r="BI152" s="574" t="str">
        <f t="shared" si="303"/>
        <v>OK</v>
      </c>
      <c r="BK152" s="263"/>
      <c r="BL152" s="208"/>
      <c r="BM152" s="420"/>
      <c r="BN152" s="410" t="s">
        <v>374</v>
      </c>
      <c r="BO152" s="423"/>
      <c r="BP152" s="209"/>
      <c r="BQ152" s="420"/>
      <c r="BR152" s="410" t="s">
        <v>375</v>
      </c>
      <c r="BS152" s="423"/>
      <c r="BT152" s="209"/>
      <c r="BU152" s="420"/>
      <c r="BV152" s="410" t="s">
        <v>376</v>
      </c>
      <c r="BW152" s="423"/>
      <c r="BX152" s="591" t="str">
        <f t="shared" si="300"/>
        <v>-</v>
      </c>
      <c r="BY152" s="629"/>
      <c r="BZ152" s="593" t="str">
        <f t="shared" ref="BZ152:BZ159" si="309">IF(AND(BL152="",BP152="",BT152="",BM152="",BQ152="",BU152=""),"-",SUM(BL152:BU152))</f>
        <v>-</v>
      </c>
      <c r="CA152" s="594" t="str">
        <f t="shared" si="294"/>
        <v>-</v>
      </c>
      <c r="CB152" s="221"/>
      <c r="CC152" s="574" t="str">
        <f t="shared" si="261"/>
        <v>OK</v>
      </c>
      <c r="CE152" s="443"/>
      <c r="CF152" s="429"/>
      <c r="CH152" s="430"/>
      <c r="CI152" s="431"/>
      <c r="CJ152" s="429"/>
      <c r="CL152" s="430"/>
      <c r="CM152" s="431"/>
      <c r="CN152" s="429"/>
      <c r="CP152" s="430"/>
      <c r="CQ152" s="431"/>
      <c r="CR152" s="600"/>
      <c r="CS152" s="601"/>
      <c r="CT152" s="602"/>
      <c r="CU152" s="610"/>
      <c r="CV152" s="221"/>
      <c r="CW152" s="574" t="str">
        <f t="shared" si="275"/>
        <v>OK</v>
      </c>
      <c r="CY152" s="465"/>
      <c r="CZ152" s="429"/>
      <c r="DB152" s="430"/>
      <c r="DC152" s="431"/>
      <c r="DD152" s="429"/>
      <c r="DF152" s="430"/>
      <c r="DG152" s="431"/>
      <c r="DH152" s="429"/>
      <c r="DJ152" s="430"/>
      <c r="DK152" s="431"/>
      <c r="DL152" s="600"/>
      <c r="DM152" s="601"/>
      <c r="DN152" s="602"/>
      <c r="DO152" s="610"/>
      <c r="DP152" s="221"/>
      <c r="DQ152" s="574" t="str">
        <f t="shared" si="276"/>
        <v>OK</v>
      </c>
      <c r="DS152" s="465"/>
      <c r="DT152" s="429"/>
      <c r="DU152" s="431"/>
      <c r="DW152" s="431"/>
      <c r="DY152" s="431"/>
      <c r="EA152" s="430"/>
      <c r="EB152" s="600"/>
      <c r="EC152" s="602"/>
      <c r="ED152" s="610"/>
      <c r="EE152" s="221"/>
      <c r="EF152" s="574" t="str">
        <f t="shared" si="233"/>
        <v>OK</v>
      </c>
      <c r="EH152" s="82"/>
      <c r="EI152" s="34" t="s">
        <v>4</v>
      </c>
      <c r="EJ152" s="11"/>
      <c r="EK152" s="61"/>
      <c r="EN152" s="97" t="str">
        <f t="shared" si="304"/>
        <v>-</v>
      </c>
      <c r="EO152" s="91">
        <f t="shared" si="305"/>
        <v>0</v>
      </c>
      <c r="EP152" s="92"/>
      <c r="EQ152" s="85"/>
      <c r="ER152" s="89" t="str">
        <f t="shared" ref="ER152:ER159" si="310">IF(OR(EN152="-",EQ152=""),"-",EQ152*EN152)</f>
        <v>-</v>
      </c>
      <c r="ES152" s="84"/>
      <c r="ET152" s="85"/>
      <c r="EU152" s="89" t="str">
        <f t="shared" ref="EU152:EU159" si="311">IF(OR(EO152="-",ET152=""),"-",ET152*EO152)</f>
        <v>-</v>
      </c>
      <c r="EV152" s="90" t="str">
        <f t="shared" ref="EV152:EV159" si="312">IF(AND(ER152="-",EU152="-"),"-",IF(ER152="-",EU152,IF(EU152="-",ER152,ER152+EU152)))</f>
        <v>-</v>
      </c>
      <c r="EY152" s="97" t="e">
        <f>#REF!</f>
        <v>#REF!</v>
      </c>
      <c r="EZ152" s="91" t="e">
        <f>#REF!</f>
        <v>#REF!</v>
      </c>
      <c r="FA152" s="92"/>
      <c r="FB152" s="85"/>
      <c r="FC152" s="89" t="e">
        <f t="shared" ref="FC152:FC159" si="313">IF(OR(EY152="-",FB152=""),"-",FB152*EY152)</f>
        <v>#REF!</v>
      </c>
      <c r="FD152" s="84"/>
      <c r="FE152" s="85"/>
      <c r="FF152" s="89" t="e">
        <f t="shared" ref="FF152:FF159" si="314">IF(OR(EZ152="-",FE152=""),"-",FE152*EZ152)</f>
        <v>#REF!</v>
      </c>
      <c r="FG152" s="90" t="e">
        <f t="shared" ref="FG152:FG159" si="315">IF(AND(FC152="-",FF152="-"),"-",IF(FC152="-",FF152,IF(FF152="-",FC152,FC152+FF152)))</f>
        <v>#REF!</v>
      </c>
      <c r="FJ152" s="97" t="e">
        <f>#REF!</f>
        <v>#REF!</v>
      </c>
      <c r="FK152" s="91" t="e">
        <f>#REF!</f>
        <v>#REF!</v>
      </c>
      <c r="FL152" s="92"/>
      <c r="FM152" s="85"/>
      <c r="FN152" s="89" t="e">
        <f t="shared" ref="FN152:FN159" si="316">IF(OR(FJ152="-",FM152=""),"-",FM152*FJ152)</f>
        <v>#REF!</v>
      </c>
      <c r="FO152" s="84"/>
      <c r="FP152" s="85"/>
      <c r="FQ152" s="89" t="e">
        <f t="shared" ref="FQ152:FQ159" si="317">IF(OR(FK152="-",FP152=""),"-",FP152*FK152)</f>
        <v>#REF!</v>
      </c>
      <c r="FR152" s="90" t="e">
        <f t="shared" ref="FR152:FR159" si="318">IF(AND(FN152="-",FQ152="-"),"-",IF(FN152="-",FQ152,IF(FQ152="-",FN152,FN152+FQ152)))</f>
        <v>#REF!</v>
      </c>
      <c r="FU152" s="97" t="e">
        <f>#REF!</f>
        <v>#REF!</v>
      </c>
      <c r="FV152" s="92"/>
      <c r="FW152" s="85"/>
      <c r="FX152" s="89" t="e">
        <f t="shared" ref="FX152:FX159" si="319">IF(OR(FU152="-",FW152=""),"-",FW152*FU152)</f>
        <v>#REF!</v>
      </c>
      <c r="GA152" s="97" t="e">
        <f>#REF!</f>
        <v>#REF!</v>
      </c>
      <c r="GB152" s="91" t="e">
        <f>#REF!</f>
        <v>#REF!</v>
      </c>
      <c r="GC152" s="92"/>
      <c r="GD152" s="85"/>
      <c r="GE152" s="89" t="e">
        <f t="shared" ref="GE152:GE159" si="320">IF(OR(GA152="-",GD152=""),"-",GD152*GA152)</f>
        <v>#REF!</v>
      </c>
      <c r="GF152" s="84"/>
      <c r="GG152" s="85"/>
      <c r="GH152" s="89" t="e">
        <f t="shared" ref="GH152:GH159" si="321">IF(OR(GB152="-",GG152=""),"-",GG152*GB152)</f>
        <v>#REF!</v>
      </c>
      <c r="GI152" s="90" t="e">
        <f t="shared" ref="GI152:GI159" si="322">IF(AND(GE152="-",GH152="-"),"-",IF(GE152="-",GH152,IF(GH152="-",GE152,GE152+GH152)))</f>
        <v>#REF!</v>
      </c>
      <c r="GK152" s="20" t="str">
        <f t="shared" si="306"/>
        <v/>
      </c>
      <c r="GL152" s="21"/>
      <c r="GN152" s="826" t="str">
        <f t="shared" ca="1" si="285"/>
        <v/>
      </c>
      <c r="GO152" s="827"/>
    </row>
    <row r="153" spans="1:197" ht="12" customHeight="1" outlineLevel="3" x14ac:dyDescent="0.2">
      <c r="A153" s="187">
        <f t="shared" ca="1" si="295"/>
        <v>19</v>
      </c>
      <c r="B153" s="747" t="str">
        <f t="shared" ca="1" si="277"/>
        <v/>
      </c>
      <c r="C153" s="748"/>
      <c r="D153" s="749"/>
      <c r="E153" s="110"/>
      <c r="F153" s="108"/>
      <c r="G153" s="105" t="s">
        <v>66</v>
      </c>
      <c r="H153" s="128" t="s">
        <v>3</v>
      </c>
      <c r="I153" s="128" t="s">
        <v>776</v>
      </c>
      <c r="J153" s="121" t="s">
        <v>24</v>
      </c>
      <c r="K153" s="124" t="s">
        <v>52</v>
      </c>
      <c r="L153" s="367" t="s">
        <v>50</v>
      </c>
      <c r="M153" s="589">
        <f t="shared" si="274"/>
        <v>0</v>
      </c>
      <c r="N153" s="773" t="str">
        <f t="shared" si="278"/>
        <v>-</v>
      </c>
      <c r="O153" s="774" t="str">
        <f t="shared" si="279"/>
        <v>-</v>
      </c>
      <c r="P153" s="774" t="str">
        <f t="shared" si="280"/>
        <v>-</v>
      </c>
      <c r="Q153" s="774" t="str">
        <f t="shared" si="281"/>
        <v>-</v>
      </c>
      <c r="R153" s="774" t="str">
        <f t="shared" si="282"/>
        <v>-</v>
      </c>
      <c r="S153" s="280" t="str">
        <f t="shared" si="283"/>
        <v>-</v>
      </c>
      <c r="T153" s="291" t="str">
        <f t="shared" si="284"/>
        <v>OK</v>
      </c>
      <c r="U153" s="402"/>
      <c r="W153" s="643"/>
      <c r="X153" s="208"/>
      <c r="Y153" s="420"/>
      <c r="Z153" s="410" t="s">
        <v>374</v>
      </c>
      <c r="AA153" s="423"/>
      <c r="AB153" s="209"/>
      <c r="AC153" s="420"/>
      <c r="AD153" s="410" t="s">
        <v>375</v>
      </c>
      <c r="AE153" s="423"/>
      <c r="AF153" s="209"/>
      <c r="AG153" s="420"/>
      <c r="AH153" s="410" t="s">
        <v>376</v>
      </c>
      <c r="AI153" s="423"/>
      <c r="AJ153" s="591" t="str">
        <f t="shared" si="307"/>
        <v>-</v>
      </c>
      <c r="AK153" s="629"/>
      <c r="AL153" s="593" t="str">
        <f t="shared" si="308"/>
        <v>-</v>
      </c>
      <c r="AM153" s="594" t="str">
        <f t="shared" si="293"/>
        <v>-</v>
      </c>
      <c r="AN153" s="221"/>
      <c r="AO153" s="574" t="str">
        <f t="shared" si="302"/>
        <v>OK</v>
      </c>
      <c r="AQ153" s="643"/>
      <c r="AR153" s="208"/>
      <c r="AS153" s="420"/>
      <c r="AT153" s="410" t="s">
        <v>374</v>
      </c>
      <c r="AU153" s="423"/>
      <c r="AV153" s="209"/>
      <c r="AW153" s="420"/>
      <c r="AX153" s="410" t="s">
        <v>375</v>
      </c>
      <c r="AY153" s="423"/>
      <c r="AZ153" s="209"/>
      <c r="BA153" s="420"/>
      <c r="BB153" s="410" t="s">
        <v>376</v>
      </c>
      <c r="BC153" s="423"/>
      <c r="BD153" s="591" t="str">
        <f t="shared" si="298"/>
        <v>-</v>
      </c>
      <c r="BE153" s="629"/>
      <c r="BF153" s="593" t="str">
        <f t="shared" si="299"/>
        <v>-</v>
      </c>
      <c r="BG153" s="594" t="str">
        <f t="shared" si="201"/>
        <v>-</v>
      </c>
      <c r="BH153" s="221"/>
      <c r="BI153" s="574" t="str">
        <f t="shared" si="303"/>
        <v>OK</v>
      </c>
      <c r="BK153" s="263"/>
      <c r="BL153" s="208"/>
      <c r="BM153" s="420"/>
      <c r="BN153" s="410" t="s">
        <v>374</v>
      </c>
      <c r="BO153" s="423"/>
      <c r="BP153" s="209"/>
      <c r="BQ153" s="420"/>
      <c r="BR153" s="410" t="s">
        <v>375</v>
      </c>
      <c r="BS153" s="423"/>
      <c r="BT153" s="209"/>
      <c r="BU153" s="420"/>
      <c r="BV153" s="410" t="s">
        <v>376</v>
      </c>
      <c r="BW153" s="423"/>
      <c r="BX153" s="591" t="str">
        <f t="shared" si="300"/>
        <v>-</v>
      </c>
      <c r="BY153" s="629"/>
      <c r="BZ153" s="593" t="str">
        <f t="shared" si="309"/>
        <v>-</v>
      </c>
      <c r="CA153" s="594" t="str">
        <f t="shared" si="294"/>
        <v>-</v>
      </c>
      <c r="CB153" s="221"/>
      <c r="CC153" s="574" t="str">
        <f t="shared" si="261"/>
        <v>OK</v>
      </c>
      <c r="CE153" s="443"/>
      <c r="CF153" s="429"/>
      <c r="CH153" s="430"/>
      <c r="CI153" s="431"/>
      <c r="CJ153" s="429"/>
      <c r="CL153" s="430"/>
      <c r="CM153" s="431"/>
      <c r="CN153" s="429"/>
      <c r="CP153" s="430"/>
      <c r="CQ153" s="431"/>
      <c r="CR153" s="600"/>
      <c r="CS153" s="601"/>
      <c r="CT153" s="602"/>
      <c r="CU153" s="610"/>
      <c r="CV153" s="221"/>
      <c r="CW153" s="574" t="str">
        <f t="shared" si="275"/>
        <v>OK</v>
      </c>
      <c r="CY153" s="465"/>
      <c r="CZ153" s="429"/>
      <c r="DB153" s="430"/>
      <c r="DC153" s="431"/>
      <c r="DD153" s="429"/>
      <c r="DF153" s="430"/>
      <c r="DG153" s="431"/>
      <c r="DH153" s="429"/>
      <c r="DJ153" s="430"/>
      <c r="DK153" s="431"/>
      <c r="DL153" s="600"/>
      <c r="DM153" s="601"/>
      <c r="DN153" s="602"/>
      <c r="DO153" s="610"/>
      <c r="DP153" s="221"/>
      <c r="DQ153" s="574" t="str">
        <f t="shared" si="276"/>
        <v>OK</v>
      </c>
      <c r="DS153" s="465"/>
      <c r="DT153" s="429"/>
      <c r="DU153" s="431"/>
      <c r="DW153" s="431"/>
      <c r="DY153" s="431"/>
      <c r="EA153" s="430"/>
      <c r="EB153" s="600"/>
      <c r="EC153" s="602"/>
      <c r="ED153" s="610"/>
      <c r="EE153" s="221"/>
      <c r="EF153" s="574" t="str">
        <f t="shared" si="233"/>
        <v>OK</v>
      </c>
      <c r="EH153" s="82"/>
      <c r="EI153" s="34" t="s">
        <v>4</v>
      </c>
      <c r="EJ153" s="11"/>
      <c r="EK153" s="61"/>
      <c r="EN153" s="97" t="str">
        <f t="shared" si="304"/>
        <v>-</v>
      </c>
      <c r="EO153" s="91">
        <f t="shared" si="305"/>
        <v>0</v>
      </c>
      <c r="EP153" s="92"/>
      <c r="EQ153" s="85"/>
      <c r="ER153" s="89" t="str">
        <f t="shared" si="310"/>
        <v>-</v>
      </c>
      <c r="ES153" s="84"/>
      <c r="ET153" s="85"/>
      <c r="EU153" s="89" t="str">
        <f t="shared" si="311"/>
        <v>-</v>
      </c>
      <c r="EV153" s="90" t="str">
        <f t="shared" si="312"/>
        <v>-</v>
      </c>
      <c r="EY153" s="97" t="e">
        <f>#REF!</f>
        <v>#REF!</v>
      </c>
      <c r="EZ153" s="91" t="e">
        <f>#REF!</f>
        <v>#REF!</v>
      </c>
      <c r="FA153" s="92"/>
      <c r="FB153" s="85"/>
      <c r="FC153" s="89" t="e">
        <f t="shared" si="313"/>
        <v>#REF!</v>
      </c>
      <c r="FD153" s="84"/>
      <c r="FE153" s="85"/>
      <c r="FF153" s="89" t="e">
        <f t="shared" si="314"/>
        <v>#REF!</v>
      </c>
      <c r="FG153" s="90" t="e">
        <f t="shared" si="315"/>
        <v>#REF!</v>
      </c>
      <c r="FJ153" s="97" t="e">
        <f>#REF!</f>
        <v>#REF!</v>
      </c>
      <c r="FK153" s="91" t="e">
        <f>#REF!</f>
        <v>#REF!</v>
      </c>
      <c r="FL153" s="92"/>
      <c r="FM153" s="85"/>
      <c r="FN153" s="89" t="e">
        <f t="shared" si="316"/>
        <v>#REF!</v>
      </c>
      <c r="FO153" s="84"/>
      <c r="FP153" s="85"/>
      <c r="FQ153" s="89" t="e">
        <f t="shared" si="317"/>
        <v>#REF!</v>
      </c>
      <c r="FR153" s="90" t="e">
        <f t="shared" si="318"/>
        <v>#REF!</v>
      </c>
      <c r="FU153" s="97" t="e">
        <f>#REF!</f>
        <v>#REF!</v>
      </c>
      <c r="FV153" s="92"/>
      <c r="FW153" s="85"/>
      <c r="FX153" s="89" t="e">
        <f t="shared" si="319"/>
        <v>#REF!</v>
      </c>
      <c r="GA153" s="97" t="e">
        <f>#REF!</f>
        <v>#REF!</v>
      </c>
      <c r="GB153" s="91" t="e">
        <f>#REF!</f>
        <v>#REF!</v>
      </c>
      <c r="GC153" s="92"/>
      <c r="GD153" s="85"/>
      <c r="GE153" s="89" t="e">
        <f t="shared" si="320"/>
        <v>#REF!</v>
      </c>
      <c r="GF153" s="84"/>
      <c r="GG153" s="85"/>
      <c r="GH153" s="89" t="e">
        <f t="shared" si="321"/>
        <v>#REF!</v>
      </c>
      <c r="GI153" s="90" t="e">
        <f t="shared" si="322"/>
        <v>#REF!</v>
      </c>
      <c r="GK153" s="20" t="str">
        <f t="shared" si="306"/>
        <v/>
      </c>
      <c r="GL153" s="21"/>
      <c r="GN153" s="826" t="str">
        <f t="shared" ca="1" si="285"/>
        <v/>
      </c>
      <c r="GO153" s="827"/>
    </row>
    <row r="154" spans="1:197" ht="12" customHeight="1" outlineLevel="3" x14ac:dyDescent="0.2">
      <c r="A154" s="187">
        <f t="shared" ca="1" si="295"/>
        <v>20</v>
      </c>
      <c r="B154" s="747" t="str">
        <f t="shared" ca="1" si="277"/>
        <v/>
      </c>
      <c r="C154" s="748"/>
      <c r="D154" s="749"/>
      <c r="E154" s="110"/>
      <c r="F154" s="108"/>
      <c r="G154" s="105" t="s">
        <v>750</v>
      </c>
      <c r="H154" s="128" t="s">
        <v>3</v>
      </c>
      <c r="I154" s="128" t="s">
        <v>782</v>
      </c>
      <c r="J154" s="121" t="s">
        <v>24</v>
      </c>
      <c r="K154" s="124" t="s">
        <v>52</v>
      </c>
      <c r="L154" s="367" t="s">
        <v>50</v>
      </c>
      <c r="M154" s="589">
        <f t="shared" si="274"/>
        <v>0</v>
      </c>
      <c r="N154" s="773" t="str">
        <f t="shared" si="278"/>
        <v>-</v>
      </c>
      <c r="O154" s="774" t="str">
        <f t="shared" si="279"/>
        <v>-</v>
      </c>
      <c r="P154" s="774" t="str">
        <f t="shared" si="280"/>
        <v>-</v>
      </c>
      <c r="Q154" s="774" t="str">
        <f t="shared" si="281"/>
        <v>-</v>
      </c>
      <c r="R154" s="774" t="str">
        <f t="shared" si="282"/>
        <v>-</v>
      </c>
      <c r="S154" s="280" t="str">
        <f t="shared" si="283"/>
        <v>-</v>
      </c>
      <c r="T154" s="291" t="str">
        <f t="shared" si="284"/>
        <v>OK</v>
      </c>
      <c r="U154" s="402"/>
      <c r="W154" s="643"/>
      <c r="X154" s="208"/>
      <c r="Y154" s="420"/>
      <c r="Z154" s="410" t="s">
        <v>374</v>
      </c>
      <c r="AA154" s="423"/>
      <c r="AB154" s="209"/>
      <c r="AC154" s="420"/>
      <c r="AD154" s="410" t="s">
        <v>375</v>
      </c>
      <c r="AE154" s="423"/>
      <c r="AF154" s="209"/>
      <c r="AG154" s="420"/>
      <c r="AH154" s="410" t="s">
        <v>376</v>
      </c>
      <c r="AI154" s="423"/>
      <c r="AJ154" s="591" t="str">
        <f t="shared" si="307"/>
        <v>-</v>
      </c>
      <c r="AK154" s="629"/>
      <c r="AL154" s="593" t="str">
        <f t="shared" si="308"/>
        <v>-</v>
      </c>
      <c r="AM154" s="594" t="str">
        <f t="shared" si="293"/>
        <v>-</v>
      </c>
      <c r="AN154" s="221"/>
      <c r="AO154" s="574" t="str">
        <f t="shared" si="302"/>
        <v>OK</v>
      </c>
      <c r="AQ154" s="643"/>
      <c r="AR154" s="208"/>
      <c r="AS154" s="420"/>
      <c r="AT154" s="410" t="s">
        <v>374</v>
      </c>
      <c r="AU154" s="423"/>
      <c r="AV154" s="209"/>
      <c r="AW154" s="420"/>
      <c r="AX154" s="410" t="s">
        <v>375</v>
      </c>
      <c r="AY154" s="423"/>
      <c r="AZ154" s="209"/>
      <c r="BA154" s="420"/>
      <c r="BB154" s="410" t="s">
        <v>376</v>
      </c>
      <c r="BC154" s="423"/>
      <c r="BD154" s="591" t="str">
        <f t="shared" si="298"/>
        <v>-</v>
      </c>
      <c r="BE154" s="629"/>
      <c r="BF154" s="593" t="str">
        <f t="shared" si="299"/>
        <v>-</v>
      </c>
      <c r="BG154" s="594" t="str">
        <f t="shared" si="201"/>
        <v>-</v>
      </c>
      <c r="BH154" s="221"/>
      <c r="BI154" s="574" t="str">
        <f t="shared" si="303"/>
        <v>OK</v>
      </c>
      <c r="BK154" s="263"/>
      <c r="BL154" s="208"/>
      <c r="BM154" s="420"/>
      <c r="BN154" s="410" t="s">
        <v>374</v>
      </c>
      <c r="BO154" s="423"/>
      <c r="BP154" s="209"/>
      <c r="BQ154" s="420"/>
      <c r="BR154" s="410" t="s">
        <v>375</v>
      </c>
      <c r="BS154" s="423"/>
      <c r="BT154" s="209"/>
      <c r="BU154" s="420"/>
      <c r="BV154" s="410" t="s">
        <v>376</v>
      </c>
      <c r="BW154" s="423"/>
      <c r="BX154" s="591" t="str">
        <f t="shared" si="300"/>
        <v>-</v>
      </c>
      <c r="BY154" s="629"/>
      <c r="BZ154" s="593" t="str">
        <f t="shared" si="309"/>
        <v>-</v>
      </c>
      <c r="CA154" s="594" t="str">
        <f t="shared" si="294"/>
        <v>-</v>
      </c>
      <c r="CB154" s="221"/>
      <c r="CC154" s="574" t="str">
        <f t="shared" si="261"/>
        <v>OK</v>
      </c>
      <c r="CE154" s="443"/>
      <c r="CF154" s="429"/>
      <c r="CH154" s="430"/>
      <c r="CI154" s="431"/>
      <c r="CJ154" s="429"/>
      <c r="CL154" s="430"/>
      <c r="CM154" s="431"/>
      <c r="CN154" s="429"/>
      <c r="CP154" s="430"/>
      <c r="CQ154" s="431"/>
      <c r="CR154" s="600"/>
      <c r="CS154" s="601"/>
      <c r="CT154" s="602"/>
      <c r="CU154" s="610"/>
      <c r="CV154" s="221"/>
      <c r="CW154" s="574" t="str">
        <f t="shared" si="275"/>
        <v>OK</v>
      </c>
      <c r="CY154" s="465"/>
      <c r="CZ154" s="429"/>
      <c r="DB154" s="430"/>
      <c r="DC154" s="431"/>
      <c r="DD154" s="429"/>
      <c r="DF154" s="430"/>
      <c r="DG154" s="431"/>
      <c r="DH154" s="429"/>
      <c r="DJ154" s="430"/>
      <c r="DK154" s="431"/>
      <c r="DL154" s="600"/>
      <c r="DM154" s="601"/>
      <c r="DN154" s="602"/>
      <c r="DO154" s="610"/>
      <c r="DP154" s="221"/>
      <c r="DQ154" s="574" t="str">
        <f t="shared" si="276"/>
        <v>OK</v>
      </c>
      <c r="DS154" s="465"/>
      <c r="DT154" s="429"/>
      <c r="DU154" s="431"/>
      <c r="DW154" s="431"/>
      <c r="DY154" s="431"/>
      <c r="EA154" s="430"/>
      <c r="EB154" s="600"/>
      <c r="EC154" s="602"/>
      <c r="ED154" s="610"/>
      <c r="EE154" s="221"/>
      <c r="EF154" s="574" t="str">
        <f t="shared" si="233"/>
        <v>OK</v>
      </c>
      <c r="EH154" s="82"/>
      <c r="EI154" s="34" t="s">
        <v>4</v>
      </c>
      <c r="EJ154" s="11"/>
      <c r="EK154" s="61"/>
      <c r="EN154" s="97" t="str">
        <f t="shared" si="304"/>
        <v>-</v>
      </c>
      <c r="EO154" s="91">
        <f t="shared" si="305"/>
        <v>0</v>
      </c>
      <c r="EP154" s="92"/>
      <c r="EQ154" s="85"/>
      <c r="ER154" s="89" t="str">
        <f t="shared" si="310"/>
        <v>-</v>
      </c>
      <c r="ES154" s="84"/>
      <c r="ET154" s="85"/>
      <c r="EU154" s="89" t="str">
        <f t="shared" si="311"/>
        <v>-</v>
      </c>
      <c r="EV154" s="90" t="str">
        <f t="shared" si="312"/>
        <v>-</v>
      </c>
      <c r="EY154" s="97" t="e">
        <f>#REF!</f>
        <v>#REF!</v>
      </c>
      <c r="EZ154" s="91" t="e">
        <f>#REF!</f>
        <v>#REF!</v>
      </c>
      <c r="FA154" s="92"/>
      <c r="FB154" s="85"/>
      <c r="FC154" s="89" t="e">
        <f t="shared" si="313"/>
        <v>#REF!</v>
      </c>
      <c r="FD154" s="84"/>
      <c r="FE154" s="85"/>
      <c r="FF154" s="89" t="e">
        <f t="shared" si="314"/>
        <v>#REF!</v>
      </c>
      <c r="FG154" s="90" t="e">
        <f t="shared" si="315"/>
        <v>#REF!</v>
      </c>
      <c r="FJ154" s="97" t="e">
        <f>#REF!</f>
        <v>#REF!</v>
      </c>
      <c r="FK154" s="91" t="e">
        <f>#REF!</f>
        <v>#REF!</v>
      </c>
      <c r="FL154" s="92"/>
      <c r="FM154" s="85"/>
      <c r="FN154" s="89" t="e">
        <f t="shared" si="316"/>
        <v>#REF!</v>
      </c>
      <c r="FO154" s="84"/>
      <c r="FP154" s="85"/>
      <c r="FQ154" s="89" t="e">
        <f t="shared" si="317"/>
        <v>#REF!</v>
      </c>
      <c r="FR154" s="90" t="e">
        <f t="shared" si="318"/>
        <v>#REF!</v>
      </c>
      <c r="FU154" s="97" t="e">
        <f>#REF!</f>
        <v>#REF!</v>
      </c>
      <c r="FV154" s="92"/>
      <c r="FW154" s="85"/>
      <c r="FX154" s="89" t="e">
        <f t="shared" si="319"/>
        <v>#REF!</v>
      </c>
      <c r="GA154" s="97" t="e">
        <f>#REF!</f>
        <v>#REF!</v>
      </c>
      <c r="GB154" s="91" t="e">
        <f>#REF!</f>
        <v>#REF!</v>
      </c>
      <c r="GC154" s="92"/>
      <c r="GD154" s="85"/>
      <c r="GE154" s="89" t="e">
        <f t="shared" si="320"/>
        <v>#REF!</v>
      </c>
      <c r="GF154" s="84"/>
      <c r="GG154" s="85"/>
      <c r="GH154" s="89" t="e">
        <f t="shared" si="321"/>
        <v>#REF!</v>
      </c>
      <c r="GI154" s="90" t="e">
        <f t="shared" si="322"/>
        <v>#REF!</v>
      </c>
      <c r="GK154" s="20" t="str">
        <f t="shared" si="306"/>
        <v/>
      </c>
      <c r="GL154" s="21"/>
      <c r="GN154" s="826" t="str">
        <f t="shared" ca="1" si="285"/>
        <v/>
      </c>
      <c r="GO154" s="827"/>
    </row>
    <row r="155" spans="1:197" ht="12" customHeight="1" outlineLevel="3" x14ac:dyDescent="0.2">
      <c r="A155" s="187">
        <f t="shared" ca="1" si="295"/>
        <v>21</v>
      </c>
      <c r="B155" s="747" t="str">
        <f t="shared" ca="1" si="277"/>
        <v/>
      </c>
      <c r="C155" s="748"/>
      <c r="D155" s="749"/>
      <c r="E155" s="110"/>
      <c r="F155" s="108"/>
      <c r="G155" s="105" t="s">
        <v>751</v>
      </c>
      <c r="H155" s="128" t="s">
        <v>3</v>
      </c>
      <c r="I155" s="128" t="s">
        <v>783</v>
      </c>
      <c r="J155" s="121" t="s">
        <v>24</v>
      </c>
      <c r="K155" s="124" t="s">
        <v>52</v>
      </c>
      <c r="L155" s="367" t="s">
        <v>50</v>
      </c>
      <c r="M155" s="589">
        <f t="shared" si="274"/>
        <v>0</v>
      </c>
      <c r="N155" s="773" t="str">
        <f t="shared" si="278"/>
        <v>-</v>
      </c>
      <c r="O155" s="774" t="str">
        <f t="shared" si="279"/>
        <v>-</v>
      </c>
      <c r="P155" s="774" t="str">
        <f t="shared" si="280"/>
        <v>-</v>
      </c>
      <c r="Q155" s="774" t="str">
        <f t="shared" si="281"/>
        <v>-</v>
      </c>
      <c r="R155" s="774" t="str">
        <f t="shared" si="282"/>
        <v>-</v>
      </c>
      <c r="S155" s="280" t="str">
        <f t="shared" si="283"/>
        <v>-</v>
      </c>
      <c r="T155" s="291" t="str">
        <f t="shared" si="284"/>
        <v>OK</v>
      </c>
      <c r="U155" s="402"/>
      <c r="W155" s="643"/>
      <c r="X155" s="208"/>
      <c r="Y155" s="420"/>
      <c r="Z155" s="410" t="s">
        <v>374</v>
      </c>
      <c r="AA155" s="423"/>
      <c r="AB155" s="209"/>
      <c r="AC155" s="420"/>
      <c r="AD155" s="410" t="s">
        <v>375</v>
      </c>
      <c r="AE155" s="423"/>
      <c r="AF155" s="209"/>
      <c r="AG155" s="420"/>
      <c r="AH155" s="410" t="s">
        <v>376</v>
      </c>
      <c r="AI155" s="423"/>
      <c r="AJ155" s="591" t="str">
        <f t="shared" si="307"/>
        <v>-</v>
      </c>
      <c r="AK155" s="629"/>
      <c r="AL155" s="593" t="str">
        <f t="shared" si="308"/>
        <v>-</v>
      </c>
      <c r="AM155" s="594" t="str">
        <f t="shared" si="293"/>
        <v>-</v>
      </c>
      <c r="AN155" s="221"/>
      <c r="AO155" s="574" t="str">
        <f t="shared" si="302"/>
        <v>OK</v>
      </c>
      <c r="AQ155" s="643"/>
      <c r="AR155" s="208"/>
      <c r="AS155" s="420"/>
      <c r="AT155" s="410" t="s">
        <v>374</v>
      </c>
      <c r="AU155" s="423"/>
      <c r="AV155" s="209"/>
      <c r="AW155" s="420"/>
      <c r="AX155" s="410" t="s">
        <v>375</v>
      </c>
      <c r="AY155" s="423"/>
      <c r="AZ155" s="209"/>
      <c r="BA155" s="420"/>
      <c r="BB155" s="410" t="s">
        <v>376</v>
      </c>
      <c r="BC155" s="423"/>
      <c r="BD155" s="591" t="str">
        <f t="shared" si="298"/>
        <v>-</v>
      </c>
      <c r="BE155" s="629"/>
      <c r="BF155" s="593" t="str">
        <f t="shared" si="299"/>
        <v>-</v>
      </c>
      <c r="BG155" s="594" t="str">
        <f t="shared" si="201"/>
        <v>-</v>
      </c>
      <c r="BH155" s="221"/>
      <c r="BI155" s="574" t="str">
        <f t="shared" si="303"/>
        <v>OK</v>
      </c>
      <c r="BK155" s="263"/>
      <c r="BL155" s="208"/>
      <c r="BM155" s="420"/>
      <c r="BN155" s="410" t="s">
        <v>374</v>
      </c>
      <c r="BO155" s="423"/>
      <c r="BP155" s="209"/>
      <c r="BQ155" s="420"/>
      <c r="BR155" s="410" t="s">
        <v>375</v>
      </c>
      <c r="BS155" s="423"/>
      <c r="BT155" s="209"/>
      <c r="BU155" s="420"/>
      <c r="BV155" s="410" t="s">
        <v>376</v>
      </c>
      <c r="BW155" s="423"/>
      <c r="BX155" s="591" t="str">
        <f t="shared" si="300"/>
        <v>-</v>
      </c>
      <c r="BY155" s="629"/>
      <c r="BZ155" s="593" t="str">
        <f t="shared" si="309"/>
        <v>-</v>
      </c>
      <c r="CA155" s="594" t="str">
        <f t="shared" si="294"/>
        <v>-</v>
      </c>
      <c r="CB155" s="221"/>
      <c r="CC155" s="574" t="str">
        <f t="shared" si="261"/>
        <v>OK</v>
      </c>
      <c r="CE155" s="443"/>
      <c r="CF155" s="429"/>
      <c r="CH155" s="430"/>
      <c r="CI155" s="431"/>
      <c r="CJ155" s="429"/>
      <c r="CL155" s="430"/>
      <c r="CM155" s="431"/>
      <c r="CN155" s="429"/>
      <c r="CP155" s="430"/>
      <c r="CQ155" s="431"/>
      <c r="CR155" s="600"/>
      <c r="CS155" s="601"/>
      <c r="CT155" s="602"/>
      <c r="CU155" s="610"/>
      <c r="CV155" s="221"/>
      <c r="CW155" s="574" t="str">
        <f t="shared" si="275"/>
        <v>OK</v>
      </c>
      <c r="CY155" s="465"/>
      <c r="CZ155" s="429"/>
      <c r="DB155" s="430"/>
      <c r="DC155" s="431"/>
      <c r="DD155" s="429"/>
      <c r="DF155" s="430"/>
      <c r="DG155" s="431"/>
      <c r="DH155" s="429"/>
      <c r="DJ155" s="430"/>
      <c r="DK155" s="431"/>
      <c r="DL155" s="600"/>
      <c r="DM155" s="601"/>
      <c r="DN155" s="602"/>
      <c r="DO155" s="610"/>
      <c r="DP155" s="221"/>
      <c r="DQ155" s="574" t="str">
        <f t="shared" si="276"/>
        <v>OK</v>
      </c>
      <c r="DS155" s="465"/>
      <c r="DT155" s="429"/>
      <c r="DU155" s="431"/>
      <c r="DW155" s="431"/>
      <c r="DY155" s="431"/>
      <c r="EA155" s="430"/>
      <c r="EB155" s="600"/>
      <c r="EC155" s="602"/>
      <c r="ED155" s="610"/>
      <c r="EE155" s="221"/>
      <c r="EF155" s="574" t="str">
        <f t="shared" si="233"/>
        <v>OK</v>
      </c>
      <c r="EH155" s="82"/>
      <c r="EI155" s="34" t="s">
        <v>4</v>
      </c>
      <c r="EJ155" s="11"/>
      <c r="EK155" s="61"/>
      <c r="EN155" s="97" t="str">
        <f t="shared" si="304"/>
        <v>-</v>
      </c>
      <c r="EO155" s="91">
        <f t="shared" si="305"/>
        <v>0</v>
      </c>
      <c r="EP155" s="92"/>
      <c r="EQ155" s="85"/>
      <c r="ER155" s="89" t="str">
        <f t="shared" si="310"/>
        <v>-</v>
      </c>
      <c r="ES155" s="84"/>
      <c r="ET155" s="85"/>
      <c r="EU155" s="89" t="str">
        <f t="shared" si="311"/>
        <v>-</v>
      </c>
      <c r="EV155" s="90" t="str">
        <f t="shared" si="312"/>
        <v>-</v>
      </c>
      <c r="EY155" s="97" t="e">
        <f>#REF!</f>
        <v>#REF!</v>
      </c>
      <c r="EZ155" s="91" t="e">
        <f>#REF!</f>
        <v>#REF!</v>
      </c>
      <c r="FA155" s="92"/>
      <c r="FB155" s="85"/>
      <c r="FC155" s="89" t="e">
        <f t="shared" si="313"/>
        <v>#REF!</v>
      </c>
      <c r="FD155" s="84"/>
      <c r="FE155" s="85"/>
      <c r="FF155" s="89" t="e">
        <f t="shared" si="314"/>
        <v>#REF!</v>
      </c>
      <c r="FG155" s="90" t="e">
        <f t="shared" si="315"/>
        <v>#REF!</v>
      </c>
      <c r="FJ155" s="97" t="e">
        <f>#REF!</f>
        <v>#REF!</v>
      </c>
      <c r="FK155" s="91" t="e">
        <f>#REF!</f>
        <v>#REF!</v>
      </c>
      <c r="FL155" s="92"/>
      <c r="FM155" s="85"/>
      <c r="FN155" s="89" t="e">
        <f t="shared" si="316"/>
        <v>#REF!</v>
      </c>
      <c r="FO155" s="84"/>
      <c r="FP155" s="85"/>
      <c r="FQ155" s="89" t="e">
        <f t="shared" si="317"/>
        <v>#REF!</v>
      </c>
      <c r="FR155" s="90" t="e">
        <f t="shared" si="318"/>
        <v>#REF!</v>
      </c>
      <c r="FU155" s="97" t="e">
        <f>#REF!</f>
        <v>#REF!</v>
      </c>
      <c r="FV155" s="92"/>
      <c r="FW155" s="85"/>
      <c r="FX155" s="89" t="e">
        <f t="shared" si="319"/>
        <v>#REF!</v>
      </c>
      <c r="GA155" s="97" t="e">
        <f>#REF!</f>
        <v>#REF!</v>
      </c>
      <c r="GB155" s="91" t="e">
        <f>#REF!</f>
        <v>#REF!</v>
      </c>
      <c r="GC155" s="92"/>
      <c r="GD155" s="85"/>
      <c r="GE155" s="89" t="e">
        <f t="shared" si="320"/>
        <v>#REF!</v>
      </c>
      <c r="GF155" s="84"/>
      <c r="GG155" s="85"/>
      <c r="GH155" s="89" t="e">
        <f t="shared" si="321"/>
        <v>#REF!</v>
      </c>
      <c r="GI155" s="90" t="e">
        <f t="shared" si="322"/>
        <v>#REF!</v>
      </c>
      <c r="GK155" s="20" t="str">
        <f t="shared" si="306"/>
        <v/>
      </c>
      <c r="GL155" s="21"/>
      <c r="GN155" s="826" t="str">
        <f t="shared" ca="1" si="285"/>
        <v/>
      </c>
      <c r="GO155" s="827"/>
    </row>
    <row r="156" spans="1:197" ht="12" customHeight="1" outlineLevel="3" x14ac:dyDescent="0.2">
      <c r="A156" s="187">
        <f t="shared" ca="1" si="295"/>
        <v>22</v>
      </c>
      <c r="B156" s="747" t="str">
        <f t="shared" ca="1" si="277"/>
        <v/>
      </c>
      <c r="C156" s="748"/>
      <c r="D156" s="749"/>
      <c r="E156" s="110"/>
      <c r="F156" s="108"/>
      <c r="G156" s="105" t="s">
        <v>752</v>
      </c>
      <c r="H156" s="128" t="s">
        <v>3</v>
      </c>
      <c r="I156" s="128" t="s">
        <v>777</v>
      </c>
      <c r="J156" s="121" t="s">
        <v>24</v>
      </c>
      <c r="K156" s="124" t="s">
        <v>52</v>
      </c>
      <c r="L156" s="367" t="s">
        <v>50</v>
      </c>
      <c r="M156" s="589">
        <f t="shared" si="274"/>
        <v>0</v>
      </c>
      <c r="N156" s="773" t="str">
        <f t="shared" si="278"/>
        <v>-</v>
      </c>
      <c r="O156" s="774" t="str">
        <f t="shared" si="279"/>
        <v>-</v>
      </c>
      <c r="P156" s="774" t="str">
        <f t="shared" si="280"/>
        <v>-</v>
      </c>
      <c r="Q156" s="774" t="str">
        <f t="shared" si="281"/>
        <v>-</v>
      </c>
      <c r="R156" s="774" t="str">
        <f t="shared" si="282"/>
        <v>-</v>
      </c>
      <c r="S156" s="280" t="str">
        <f t="shared" si="283"/>
        <v>-</v>
      </c>
      <c r="T156" s="291" t="str">
        <f t="shared" si="284"/>
        <v>OK</v>
      </c>
      <c r="U156" s="402"/>
      <c r="W156" s="643"/>
      <c r="X156" s="208"/>
      <c r="Y156" s="420"/>
      <c r="Z156" s="410" t="s">
        <v>374</v>
      </c>
      <c r="AA156" s="423"/>
      <c r="AB156" s="209"/>
      <c r="AC156" s="420"/>
      <c r="AD156" s="410" t="s">
        <v>375</v>
      </c>
      <c r="AE156" s="423"/>
      <c r="AF156" s="209"/>
      <c r="AG156" s="420"/>
      <c r="AH156" s="410" t="s">
        <v>376</v>
      </c>
      <c r="AI156" s="423"/>
      <c r="AJ156" s="591" t="str">
        <f t="shared" si="307"/>
        <v>-</v>
      </c>
      <c r="AK156" s="629"/>
      <c r="AL156" s="593" t="str">
        <f t="shared" si="308"/>
        <v>-</v>
      </c>
      <c r="AM156" s="594" t="str">
        <f t="shared" si="293"/>
        <v>-</v>
      </c>
      <c r="AN156" s="221"/>
      <c r="AO156" s="574" t="str">
        <f t="shared" si="302"/>
        <v>OK</v>
      </c>
      <c r="AQ156" s="643"/>
      <c r="AR156" s="208"/>
      <c r="AS156" s="420"/>
      <c r="AT156" s="410" t="s">
        <v>374</v>
      </c>
      <c r="AU156" s="423"/>
      <c r="AV156" s="209"/>
      <c r="AW156" s="420"/>
      <c r="AX156" s="410" t="s">
        <v>375</v>
      </c>
      <c r="AY156" s="423"/>
      <c r="AZ156" s="209"/>
      <c r="BA156" s="420"/>
      <c r="BB156" s="410" t="s">
        <v>376</v>
      </c>
      <c r="BC156" s="423"/>
      <c r="BD156" s="591" t="str">
        <f t="shared" si="298"/>
        <v>-</v>
      </c>
      <c r="BE156" s="629"/>
      <c r="BF156" s="593" t="str">
        <f t="shared" si="299"/>
        <v>-</v>
      </c>
      <c r="BG156" s="594" t="str">
        <f t="shared" si="201"/>
        <v>-</v>
      </c>
      <c r="BH156" s="221"/>
      <c r="BI156" s="574" t="str">
        <f t="shared" si="303"/>
        <v>OK</v>
      </c>
      <c r="BK156" s="263"/>
      <c r="BL156" s="208"/>
      <c r="BM156" s="420"/>
      <c r="BN156" s="410" t="s">
        <v>374</v>
      </c>
      <c r="BO156" s="423"/>
      <c r="BP156" s="209"/>
      <c r="BQ156" s="420"/>
      <c r="BR156" s="410" t="s">
        <v>375</v>
      </c>
      <c r="BS156" s="423"/>
      <c r="BT156" s="209"/>
      <c r="BU156" s="420"/>
      <c r="BV156" s="410" t="s">
        <v>376</v>
      </c>
      <c r="BW156" s="423"/>
      <c r="BX156" s="591" t="str">
        <f t="shared" si="300"/>
        <v>-</v>
      </c>
      <c r="BY156" s="629"/>
      <c r="BZ156" s="593" t="str">
        <f t="shared" si="309"/>
        <v>-</v>
      </c>
      <c r="CA156" s="594" t="str">
        <f t="shared" si="294"/>
        <v>-</v>
      </c>
      <c r="CB156" s="221"/>
      <c r="CC156" s="574" t="str">
        <f t="shared" si="261"/>
        <v>OK</v>
      </c>
      <c r="CE156" s="443"/>
      <c r="CF156" s="429"/>
      <c r="CH156" s="430"/>
      <c r="CI156" s="431"/>
      <c r="CJ156" s="429"/>
      <c r="CL156" s="430"/>
      <c r="CM156" s="431"/>
      <c r="CN156" s="429"/>
      <c r="CP156" s="430"/>
      <c r="CQ156" s="431"/>
      <c r="CR156" s="600"/>
      <c r="CS156" s="601"/>
      <c r="CT156" s="602"/>
      <c r="CU156" s="610"/>
      <c r="CV156" s="221"/>
      <c r="CW156" s="574" t="str">
        <f t="shared" si="275"/>
        <v>OK</v>
      </c>
      <c r="CY156" s="465"/>
      <c r="CZ156" s="429"/>
      <c r="DB156" s="430"/>
      <c r="DC156" s="431"/>
      <c r="DD156" s="429"/>
      <c r="DF156" s="430"/>
      <c r="DG156" s="431"/>
      <c r="DH156" s="429"/>
      <c r="DJ156" s="430"/>
      <c r="DK156" s="431"/>
      <c r="DL156" s="600"/>
      <c r="DM156" s="601"/>
      <c r="DN156" s="602"/>
      <c r="DO156" s="610"/>
      <c r="DP156" s="221"/>
      <c r="DQ156" s="574" t="str">
        <f t="shared" si="276"/>
        <v>OK</v>
      </c>
      <c r="DS156" s="465"/>
      <c r="DT156" s="429"/>
      <c r="DU156" s="431"/>
      <c r="DW156" s="431"/>
      <c r="DY156" s="431"/>
      <c r="EA156" s="430"/>
      <c r="EB156" s="600"/>
      <c r="EC156" s="602"/>
      <c r="ED156" s="610"/>
      <c r="EE156" s="221"/>
      <c r="EF156" s="574" t="str">
        <f t="shared" si="233"/>
        <v>OK</v>
      </c>
      <c r="EH156" s="82"/>
      <c r="EI156" s="34" t="s">
        <v>4</v>
      </c>
      <c r="EJ156" s="11"/>
      <c r="EK156" s="61"/>
      <c r="EN156" s="97" t="str">
        <f t="shared" si="304"/>
        <v>-</v>
      </c>
      <c r="EO156" s="91">
        <f t="shared" si="305"/>
        <v>0</v>
      </c>
      <c r="EP156" s="92"/>
      <c r="EQ156" s="85"/>
      <c r="ER156" s="89" t="str">
        <f t="shared" si="310"/>
        <v>-</v>
      </c>
      <c r="ES156" s="84"/>
      <c r="ET156" s="85"/>
      <c r="EU156" s="89" t="str">
        <f t="shared" si="311"/>
        <v>-</v>
      </c>
      <c r="EV156" s="90" t="str">
        <f t="shared" si="312"/>
        <v>-</v>
      </c>
      <c r="EY156" s="97" t="e">
        <f>#REF!</f>
        <v>#REF!</v>
      </c>
      <c r="EZ156" s="91" t="e">
        <f>#REF!</f>
        <v>#REF!</v>
      </c>
      <c r="FA156" s="92"/>
      <c r="FB156" s="85"/>
      <c r="FC156" s="89" t="e">
        <f t="shared" si="313"/>
        <v>#REF!</v>
      </c>
      <c r="FD156" s="84"/>
      <c r="FE156" s="85"/>
      <c r="FF156" s="89" t="e">
        <f t="shared" si="314"/>
        <v>#REF!</v>
      </c>
      <c r="FG156" s="90" t="e">
        <f t="shared" si="315"/>
        <v>#REF!</v>
      </c>
      <c r="FJ156" s="97" t="e">
        <f>#REF!</f>
        <v>#REF!</v>
      </c>
      <c r="FK156" s="91" t="e">
        <f>#REF!</f>
        <v>#REF!</v>
      </c>
      <c r="FL156" s="92"/>
      <c r="FM156" s="85"/>
      <c r="FN156" s="89" t="e">
        <f t="shared" si="316"/>
        <v>#REF!</v>
      </c>
      <c r="FO156" s="84"/>
      <c r="FP156" s="85"/>
      <c r="FQ156" s="89" t="e">
        <f t="shared" si="317"/>
        <v>#REF!</v>
      </c>
      <c r="FR156" s="90" t="e">
        <f t="shared" si="318"/>
        <v>#REF!</v>
      </c>
      <c r="FU156" s="97" t="e">
        <f>#REF!</f>
        <v>#REF!</v>
      </c>
      <c r="FV156" s="92"/>
      <c r="FW156" s="85"/>
      <c r="FX156" s="89" t="e">
        <f t="shared" si="319"/>
        <v>#REF!</v>
      </c>
      <c r="GA156" s="97" t="e">
        <f>#REF!</f>
        <v>#REF!</v>
      </c>
      <c r="GB156" s="91" t="e">
        <f>#REF!</f>
        <v>#REF!</v>
      </c>
      <c r="GC156" s="92"/>
      <c r="GD156" s="85"/>
      <c r="GE156" s="89" t="e">
        <f t="shared" si="320"/>
        <v>#REF!</v>
      </c>
      <c r="GF156" s="84"/>
      <c r="GG156" s="85"/>
      <c r="GH156" s="89" t="e">
        <f t="shared" si="321"/>
        <v>#REF!</v>
      </c>
      <c r="GI156" s="90" t="e">
        <f t="shared" si="322"/>
        <v>#REF!</v>
      </c>
      <c r="GK156" s="20" t="str">
        <f t="shared" si="306"/>
        <v/>
      </c>
      <c r="GL156" s="21"/>
      <c r="GN156" s="826" t="str">
        <f t="shared" ca="1" si="285"/>
        <v/>
      </c>
      <c r="GO156" s="827"/>
    </row>
    <row r="157" spans="1:197" ht="12" customHeight="1" outlineLevel="3" x14ac:dyDescent="0.2">
      <c r="A157" s="187">
        <f t="shared" ca="1" si="295"/>
        <v>23</v>
      </c>
      <c r="B157" s="747" t="str">
        <f t="shared" ca="1" si="277"/>
        <v/>
      </c>
      <c r="C157" s="748"/>
      <c r="D157" s="749"/>
      <c r="E157" s="110"/>
      <c r="F157" s="108"/>
      <c r="G157" s="105" t="s">
        <v>753</v>
      </c>
      <c r="H157" s="128" t="s">
        <v>3</v>
      </c>
      <c r="I157" s="128" t="s">
        <v>778</v>
      </c>
      <c r="J157" s="121" t="s">
        <v>24</v>
      </c>
      <c r="K157" s="124" t="s">
        <v>52</v>
      </c>
      <c r="L157" s="367" t="s">
        <v>50</v>
      </c>
      <c r="M157" s="589">
        <f t="shared" si="274"/>
        <v>0</v>
      </c>
      <c r="N157" s="773" t="str">
        <f t="shared" si="278"/>
        <v>-</v>
      </c>
      <c r="O157" s="774" t="str">
        <f t="shared" si="279"/>
        <v>-</v>
      </c>
      <c r="P157" s="774" t="str">
        <f t="shared" si="280"/>
        <v>-</v>
      </c>
      <c r="Q157" s="774" t="str">
        <f t="shared" si="281"/>
        <v>-</v>
      </c>
      <c r="R157" s="774" t="str">
        <f t="shared" si="282"/>
        <v>-</v>
      </c>
      <c r="S157" s="280" t="str">
        <f t="shared" si="283"/>
        <v>-</v>
      </c>
      <c r="T157" s="291" t="str">
        <f t="shared" si="284"/>
        <v>OK</v>
      </c>
      <c r="U157" s="402"/>
      <c r="W157" s="643"/>
      <c r="X157" s="208"/>
      <c r="Y157" s="420"/>
      <c r="Z157" s="410" t="s">
        <v>374</v>
      </c>
      <c r="AA157" s="423"/>
      <c r="AB157" s="209"/>
      <c r="AC157" s="420"/>
      <c r="AD157" s="410" t="s">
        <v>375</v>
      </c>
      <c r="AE157" s="423"/>
      <c r="AF157" s="209"/>
      <c r="AG157" s="420"/>
      <c r="AH157" s="410" t="s">
        <v>376</v>
      </c>
      <c r="AI157" s="423"/>
      <c r="AJ157" s="591" t="str">
        <f t="shared" si="307"/>
        <v>-</v>
      </c>
      <c r="AK157" s="629"/>
      <c r="AL157" s="593" t="str">
        <f t="shared" si="308"/>
        <v>-</v>
      </c>
      <c r="AM157" s="594" t="str">
        <f t="shared" si="293"/>
        <v>-</v>
      </c>
      <c r="AN157" s="221"/>
      <c r="AO157" s="574" t="str">
        <f t="shared" si="302"/>
        <v>OK</v>
      </c>
      <c r="AQ157" s="643"/>
      <c r="AR157" s="208"/>
      <c r="AS157" s="420"/>
      <c r="AT157" s="410" t="s">
        <v>374</v>
      </c>
      <c r="AU157" s="423"/>
      <c r="AV157" s="209"/>
      <c r="AW157" s="420"/>
      <c r="AX157" s="410" t="s">
        <v>375</v>
      </c>
      <c r="AY157" s="423"/>
      <c r="AZ157" s="209"/>
      <c r="BA157" s="420"/>
      <c r="BB157" s="410" t="s">
        <v>376</v>
      </c>
      <c r="BC157" s="423"/>
      <c r="BD157" s="591" t="str">
        <f t="shared" si="298"/>
        <v>-</v>
      </c>
      <c r="BE157" s="629"/>
      <c r="BF157" s="593" t="str">
        <f t="shared" si="299"/>
        <v>-</v>
      </c>
      <c r="BG157" s="594" t="str">
        <f t="shared" si="201"/>
        <v>-</v>
      </c>
      <c r="BH157" s="221"/>
      <c r="BI157" s="574" t="str">
        <f t="shared" si="303"/>
        <v>OK</v>
      </c>
      <c r="BK157" s="263"/>
      <c r="BL157" s="208"/>
      <c r="BM157" s="420"/>
      <c r="BN157" s="410" t="s">
        <v>374</v>
      </c>
      <c r="BO157" s="423"/>
      <c r="BP157" s="209"/>
      <c r="BQ157" s="420"/>
      <c r="BR157" s="410" t="s">
        <v>375</v>
      </c>
      <c r="BS157" s="423"/>
      <c r="BT157" s="209"/>
      <c r="BU157" s="420"/>
      <c r="BV157" s="410" t="s">
        <v>376</v>
      </c>
      <c r="BW157" s="423"/>
      <c r="BX157" s="591" t="str">
        <f t="shared" si="300"/>
        <v>-</v>
      </c>
      <c r="BY157" s="629"/>
      <c r="BZ157" s="593" t="str">
        <f t="shared" si="309"/>
        <v>-</v>
      </c>
      <c r="CA157" s="594" t="str">
        <f t="shared" si="294"/>
        <v>-</v>
      </c>
      <c r="CB157" s="221"/>
      <c r="CC157" s="574" t="str">
        <f t="shared" si="261"/>
        <v>OK</v>
      </c>
      <c r="CE157" s="443"/>
      <c r="CF157" s="429"/>
      <c r="CH157" s="430"/>
      <c r="CI157" s="431"/>
      <c r="CJ157" s="429"/>
      <c r="CL157" s="430"/>
      <c r="CM157" s="431"/>
      <c r="CN157" s="429"/>
      <c r="CP157" s="430"/>
      <c r="CQ157" s="431"/>
      <c r="CR157" s="600"/>
      <c r="CS157" s="601"/>
      <c r="CT157" s="602"/>
      <c r="CU157" s="610"/>
      <c r="CV157" s="221"/>
      <c r="CW157" s="574" t="str">
        <f t="shared" si="275"/>
        <v>OK</v>
      </c>
      <c r="CY157" s="465"/>
      <c r="CZ157" s="429"/>
      <c r="DB157" s="430"/>
      <c r="DC157" s="431"/>
      <c r="DD157" s="429"/>
      <c r="DF157" s="430"/>
      <c r="DG157" s="431"/>
      <c r="DH157" s="429"/>
      <c r="DJ157" s="430"/>
      <c r="DK157" s="431"/>
      <c r="DL157" s="600"/>
      <c r="DM157" s="601"/>
      <c r="DN157" s="602"/>
      <c r="DO157" s="610"/>
      <c r="DP157" s="221"/>
      <c r="DQ157" s="574" t="str">
        <f t="shared" si="276"/>
        <v>OK</v>
      </c>
      <c r="DS157" s="465"/>
      <c r="DT157" s="429"/>
      <c r="DU157" s="431"/>
      <c r="DW157" s="431"/>
      <c r="DY157" s="431"/>
      <c r="EA157" s="430"/>
      <c r="EB157" s="600"/>
      <c r="EC157" s="602"/>
      <c r="ED157" s="610"/>
      <c r="EE157" s="221"/>
      <c r="EF157" s="574" t="str">
        <f t="shared" si="233"/>
        <v>OK</v>
      </c>
      <c r="EH157" s="82"/>
      <c r="EI157" s="34" t="s">
        <v>4</v>
      </c>
      <c r="EJ157" s="11"/>
      <c r="EK157" s="61"/>
      <c r="EN157" s="97" t="str">
        <f t="shared" si="304"/>
        <v>-</v>
      </c>
      <c r="EO157" s="91">
        <f t="shared" si="305"/>
        <v>0</v>
      </c>
      <c r="EP157" s="92"/>
      <c r="EQ157" s="85"/>
      <c r="ER157" s="89" t="str">
        <f t="shared" si="310"/>
        <v>-</v>
      </c>
      <c r="ES157" s="84"/>
      <c r="ET157" s="85"/>
      <c r="EU157" s="89" t="str">
        <f t="shared" si="311"/>
        <v>-</v>
      </c>
      <c r="EV157" s="90" t="str">
        <f t="shared" si="312"/>
        <v>-</v>
      </c>
      <c r="EY157" s="97" t="e">
        <f>#REF!</f>
        <v>#REF!</v>
      </c>
      <c r="EZ157" s="91" t="e">
        <f>#REF!</f>
        <v>#REF!</v>
      </c>
      <c r="FA157" s="92"/>
      <c r="FB157" s="85"/>
      <c r="FC157" s="89" t="e">
        <f t="shared" si="313"/>
        <v>#REF!</v>
      </c>
      <c r="FD157" s="84"/>
      <c r="FE157" s="85"/>
      <c r="FF157" s="89" t="e">
        <f t="shared" si="314"/>
        <v>#REF!</v>
      </c>
      <c r="FG157" s="90" t="e">
        <f t="shared" si="315"/>
        <v>#REF!</v>
      </c>
      <c r="FJ157" s="97" t="e">
        <f>#REF!</f>
        <v>#REF!</v>
      </c>
      <c r="FK157" s="91" t="e">
        <f>#REF!</f>
        <v>#REF!</v>
      </c>
      <c r="FL157" s="92"/>
      <c r="FM157" s="85"/>
      <c r="FN157" s="89" t="e">
        <f t="shared" si="316"/>
        <v>#REF!</v>
      </c>
      <c r="FO157" s="84"/>
      <c r="FP157" s="85"/>
      <c r="FQ157" s="89" t="e">
        <f t="shared" si="317"/>
        <v>#REF!</v>
      </c>
      <c r="FR157" s="90" t="e">
        <f t="shared" si="318"/>
        <v>#REF!</v>
      </c>
      <c r="FU157" s="97" t="e">
        <f>#REF!</f>
        <v>#REF!</v>
      </c>
      <c r="FV157" s="92"/>
      <c r="FW157" s="85"/>
      <c r="FX157" s="89" t="e">
        <f t="shared" si="319"/>
        <v>#REF!</v>
      </c>
      <c r="GA157" s="97" t="e">
        <f>#REF!</f>
        <v>#REF!</v>
      </c>
      <c r="GB157" s="91" t="e">
        <f>#REF!</f>
        <v>#REF!</v>
      </c>
      <c r="GC157" s="92"/>
      <c r="GD157" s="85"/>
      <c r="GE157" s="89" t="e">
        <f t="shared" si="320"/>
        <v>#REF!</v>
      </c>
      <c r="GF157" s="84"/>
      <c r="GG157" s="85"/>
      <c r="GH157" s="89" t="e">
        <f t="shared" si="321"/>
        <v>#REF!</v>
      </c>
      <c r="GI157" s="90" t="e">
        <f t="shared" si="322"/>
        <v>#REF!</v>
      </c>
      <c r="GK157" s="20" t="str">
        <f t="shared" si="306"/>
        <v/>
      </c>
      <c r="GL157" s="21"/>
      <c r="GN157" s="826" t="str">
        <f t="shared" ca="1" si="285"/>
        <v/>
      </c>
      <c r="GO157" s="827"/>
    </row>
    <row r="158" spans="1:197" ht="12" customHeight="1" outlineLevel="3" x14ac:dyDescent="0.2">
      <c r="A158" s="187">
        <f t="shared" ca="1" si="295"/>
        <v>24</v>
      </c>
      <c r="B158" s="747" t="str">
        <f t="shared" ca="1" si="277"/>
        <v/>
      </c>
      <c r="C158" s="748"/>
      <c r="D158" s="749"/>
      <c r="E158" s="110"/>
      <c r="F158" s="108"/>
      <c r="G158" s="105" t="s">
        <v>754</v>
      </c>
      <c r="H158" s="128" t="s">
        <v>3</v>
      </c>
      <c r="I158" s="128" t="s">
        <v>779</v>
      </c>
      <c r="J158" s="121" t="s">
        <v>24</v>
      </c>
      <c r="K158" s="124" t="s">
        <v>52</v>
      </c>
      <c r="L158" s="367" t="s">
        <v>50</v>
      </c>
      <c r="M158" s="589">
        <f t="shared" si="274"/>
        <v>0</v>
      </c>
      <c r="N158" s="773" t="str">
        <f t="shared" si="278"/>
        <v>-</v>
      </c>
      <c r="O158" s="774" t="str">
        <f t="shared" si="279"/>
        <v>-</v>
      </c>
      <c r="P158" s="774" t="str">
        <f t="shared" si="280"/>
        <v>-</v>
      </c>
      <c r="Q158" s="774" t="str">
        <f t="shared" si="281"/>
        <v>-</v>
      </c>
      <c r="R158" s="774" t="str">
        <f t="shared" si="282"/>
        <v>-</v>
      </c>
      <c r="S158" s="280" t="str">
        <f t="shared" si="283"/>
        <v>-</v>
      </c>
      <c r="T158" s="291" t="str">
        <f t="shared" si="284"/>
        <v>OK</v>
      </c>
      <c r="U158" s="402"/>
      <c r="W158" s="643"/>
      <c r="X158" s="208"/>
      <c r="Y158" s="420"/>
      <c r="Z158" s="410" t="s">
        <v>374</v>
      </c>
      <c r="AA158" s="423"/>
      <c r="AB158" s="209"/>
      <c r="AC158" s="420"/>
      <c r="AD158" s="410" t="s">
        <v>375</v>
      </c>
      <c r="AE158" s="423"/>
      <c r="AF158" s="209"/>
      <c r="AG158" s="420"/>
      <c r="AH158" s="410" t="s">
        <v>376</v>
      </c>
      <c r="AI158" s="423"/>
      <c r="AJ158" s="591" t="str">
        <f t="shared" si="307"/>
        <v>-</v>
      </c>
      <c r="AK158" s="629"/>
      <c r="AL158" s="593" t="str">
        <f t="shared" si="308"/>
        <v>-</v>
      </c>
      <c r="AM158" s="594" t="str">
        <f t="shared" si="293"/>
        <v>-</v>
      </c>
      <c r="AN158" s="221"/>
      <c r="AO158" s="574" t="str">
        <f t="shared" si="302"/>
        <v>OK</v>
      </c>
      <c r="AQ158" s="643"/>
      <c r="AR158" s="208"/>
      <c r="AS158" s="420"/>
      <c r="AT158" s="410" t="s">
        <v>374</v>
      </c>
      <c r="AU158" s="423"/>
      <c r="AV158" s="209"/>
      <c r="AW158" s="420"/>
      <c r="AX158" s="410" t="s">
        <v>375</v>
      </c>
      <c r="AY158" s="423"/>
      <c r="AZ158" s="209"/>
      <c r="BA158" s="420"/>
      <c r="BB158" s="410" t="s">
        <v>376</v>
      </c>
      <c r="BC158" s="423"/>
      <c r="BD158" s="591" t="str">
        <f t="shared" si="298"/>
        <v>-</v>
      </c>
      <c r="BE158" s="629"/>
      <c r="BF158" s="593" t="str">
        <f t="shared" si="299"/>
        <v>-</v>
      </c>
      <c r="BG158" s="594" t="str">
        <f t="shared" si="201"/>
        <v>-</v>
      </c>
      <c r="BH158" s="221"/>
      <c r="BI158" s="574" t="str">
        <f t="shared" si="303"/>
        <v>OK</v>
      </c>
      <c r="BK158" s="263"/>
      <c r="BL158" s="208"/>
      <c r="BM158" s="420"/>
      <c r="BN158" s="410" t="s">
        <v>374</v>
      </c>
      <c r="BO158" s="423"/>
      <c r="BP158" s="209"/>
      <c r="BQ158" s="420"/>
      <c r="BR158" s="410" t="s">
        <v>375</v>
      </c>
      <c r="BS158" s="423"/>
      <c r="BT158" s="209"/>
      <c r="BU158" s="420"/>
      <c r="BV158" s="410" t="s">
        <v>376</v>
      </c>
      <c r="BW158" s="423"/>
      <c r="BX158" s="591" t="str">
        <f t="shared" si="300"/>
        <v>-</v>
      </c>
      <c r="BY158" s="629"/>
      <c r="BZ158" s="593" t="str">
        <f t="shared" si="309"/>
        <v>-</v>
      </c>
      <c r="CA158" s="594" t="str">
        <f t="shared" si="294"/>
        <v>-</v>
      </c>
      <c r="CB158" s="221"/>
      <c r="CC158" s="574" t="str">
        <f t="shared" si="261"/>
        <v>OK</v>
      </c>
      <c r="CE158" s="443"/>
      <c r="CF158" s="429"/>
      <c r="CH158" s="430"/>
      <c r="CI158" s="431"/>
      <c r="CJ158" s="429"/>
      <c r="CL158" s="430"/>
      <c r="CM158" s="431"/>
      <c r="CN158" s="429"/>
      <c r="CP158" s="430"/>
      <c r="CQ158" s="431"/>
      <c r="CR158" s="600"/>
      <c r="CS158" s="601"/>
      <c r="CT158" s="602"/>
      <c r="CU158" s="610"/>
      <c r="CV158" s="221"/>
      <c r="CW158" s="574" t="str">
        <f t="shared" si="275"/>
        <v>OK</v>
      </c>
      <c r="CY158" s="465"/>
      <c r="CZ158" s="429"/>
      <c r="DB158" s="430"/>
      <c r="DC158" s="431"/>
      <c r="DD158" s="429"/>
      <c r="DF158" s="430"/>
      <c r="DG158" s="431"/>
      <c r="DH158" s="429"/>
      <c r="DJ158" s="430"/>
      <c r="DK158" s="431"/>
      <c r="DL158" s="600"/>
      <c r="DM158" s="601"/>
      <c r="DN158" s="602"/>
      <c r="DO158" s="610"/>
      <c r="DP158" s="221"/>
      <c r="DQ158" s="574" t="str">
        <f t="shared" si="276"/>
        <v>OK</v>
      </c>
      <c r="DS158" s="465"/>
      <c r="DT158" s="429"/>
      <c r="DU158" s="431"/>
      <c r="DW158" s="431"/>
      <c r="DY158" s="431"/>
      <c r="EA158" s="430"/>
      <c r="EB158" s="600"/>
      <c r="EC158" s="602"/>
      <c r="ED158" s="610"/>
      <c r="EE158" s="221"/>
      <c r="EF158" s="574" t="str">
        <f t="shared" si="233"/>
        <v>OK</v>
      </c>
      <c r="EH158" s="82"/>
      <c r="EI158" s="34" t="s">
        <v>4</v>
      </c>
      <c r="EJ158" s="11"/>
      <c r="EK158" s="61"/>
      <c r="EN158" s="97" t="str">
        <f t="shared" si="304"/>
        <v>-</v>
      </c>
      <c r="EO158" s="91">
        <f t="shared" si="305"/>
        <v>0</v>
      </c>
      <c r="EP158" s="92"/>
      <c r="EQ158" s="85"/>
      <c r="ER158" s="89" t="str">
        <f t="shared" si="310"/>
        <v>-</v>
      </c>
      <c r="ES158" s="84"/>
      <c r="ET158" s="85"/>
      <c r="EU158" s="89" t="str">
        <f t="shared" si="311"/>
        <v>-</v>
      </c>
      <c r="EV158" s="90" t="str">
        <f t="shared" si="312"/>
        <v>-</v>
      </c>
      <c r="EY158" s="97" t="e">
        <f>#REF!</f>
        <v>#REF!</v>
      </c>
      <c r="EZ158" s="91" t="e">
        <f>#REF!</f>
        <v>#REF!</v>
      </c>
      <c r="FA158" s="92"/>
      <c r="FB158" s="85"/>
      <c r="FC158" s="89" t="e">
        <f t="shared" si="313"/>
        <v>#REF!</v>
      </c>
      <c r="FD158" s="84"/>
      <c r="FE158" s="85"/>
      <c r="FF158" s="89" t="e">
        <f t="shared" si="314"/>
        <v>#REF!</v>
      </c>
      <c r="FG158" s="90" t="e">
        <f t="shared" si="315"/>
        <v>#REF!</v>
      </c>
      <c r="FJ158" s="97" t="e">
        <f>#REF!</f>
        <v>#REF!</v>
      </c>
      <c r="FK158" s="91" t="e">
        <f>#REF!</f>
        <v>#REF!</v>
      </c>
      <c r="FL158" s="92"/>
      <c r="FM158" s="85"/>
      <c r="FN158" s="89" t="e">
        <f t="shared" si="316"/>
        <v>#REF!</v>
      </c>
      <c r="FO158" s="84"/>
      <c r="FP158" s="85"/>
      <c r="FQ158" s="89" t="e">
        <f t="shared" si="317"/>
        <v>#REF!</v>
      </c>
      <c r="FR158" s="90" t="e">
        <f t="shared" si="318"/>
        <v>#REF!</v>
      </c>
      <c r="FU158" s="97" t="e">
        <f>#REF!</f>
        <v>#REF!</v>
      </c>
      <c r="FV158" s="92"/>
      <c r="FW158" s="85"/>
      <c r="FX158" s="89" t="e">
        <f t="shared" si="319"/>
        <v>#REF!</v>
      </c>
      <c r="GA158" s="97" t="e">
        <f>#REF!</f>
        <v>#REF!</v>
      </c>
      <c r="GB158" s="91" t="e">
        <f>#REF!</f>
        <v>#REF!</v>
      </c>
      <c r="GC158" s="92"/>
      <c r="GD158" s="85"/>
      <c r="GE158" s="89" t="e">
        <f t="shared" si="320"/>
        <v>#REF!</v>
      </c>
      <c r="GF158" s="84"/>
      <c r="GG158" s="85"/>
      <c r="GH158" s="89" t="e">
        <f t="shared" si="321"/>
        <v>#REF!</v>
      </c>
      <c r="GI158" s="90" t="e">
        <f t="shared" si="322"/>
        <v>#REF!</v>
      </c>
      <c r="GK158" s="20" t="str">
        <f t="shared" si="306"/>
        <v/>
      </c>
      <c r="GL158" s="21"/>
      <c r="GN158" s="826" t="str">
        <f t="shared" ca="1" si="285"/>
        <v/>
      </c>
      <c r="GO158" s="827"/>
    </row>
    <row r="159" spans="1:197" ht="12" customHeight="1" outlineLevel="3" x14ac:dyDescent="0.2">
      <c r="A159" s="187">
        <f t="shared" ca="1" si="295"/>
        <v>25</v>
      </c>
      <c r="B159" s="747" t="str">
        <f t="shared" ca="1" si="277"/>
        <v/>
      </c>
      <c r="C159" s="748"/>
      <c r="D159" s="749"/>
      <c r="E159" s="110"/>
      <c r="F159" s="108"/>
      <c r="G159" s="105" t="s">
        <v>755</v>
      </c>
      <c r="H159" s="128" t="s">
        <v>3</v>
      </c>
      <c r="I159" s="128" t="s">
        <v>780</v>
      </c>
      <c r="J159" s="121" t="s">
        <v>24</v>
      </c>
      <c r="K159" s="124" t="s">
        <v>52</v>
      </c>
      <c r="L159" s="367" t="s">
        <v>50</v>
      </c>
      <c r="M159" s="589">
        <f t="shared" si="274"/>
        <v>0</v>
      </c>
      <c r="N159" s="773" t="str">
        <f t="shared" si="278"/>
        <v>-</v>
      </c>
      <c r="O159" s="774" t="str">
        <f t="shared" si="279"/>
        <v>-</v>
      </c>
      <c r="P159" s="774" t="str">
        <f t="shared" si="280"/>
        <v>-</v>
      </c>
      <c r="Q159" s="774" t="str">
        <f t="shared" si="281"/>
        <v>-</v>
      </c>
      <c r="R159" s="774" t="str">
        <f t="shared" si="282"/>
        <v>-</v>
      </c>
      <c r="S159" s="280" t="str">
        <f t="shared" si="283"/>
        <v>-</v>
      </c>
      <c r="T159" s="291" t="str">
        <f t="shared" si="284"/>
        <v>OK</v>
      </c>
      <c r="U159" s="402"/>
      <c r="W159" s="643"/>
      <c r="X159" s="208"/>
      <c r="Y159" s="420"/>
      <c r="Z159" s="410" t="s">
        <v>374</v>
      </c>
      <c r="AA159" s="423"/>
      <c r="AB159" s="209"/>
      <c r="AC159" s="420"/>
      <c r="AD159" s="410" t="s">
        <v>375</v>
      </c>
      <c r="AE159" s="423"/>
      <c r="AF159" s="209"/>
      <c r="AG159" s="420"/>
      <c r="AH159" s="410" t="s">
        <v>376</v>
      </c>
      <c r="AI159" s="423"/>
      <c r="AJ159" s="591" t="str">
        <f t="shared" si="307"/>
        <v>-</v>
      </c>
      <c r="AK159" s="629"/>
      <c r="AL159" s="593" t="str">
        <f t="shared" si="308"/>
        <v>-</v>
      </c>
      <c r="AM159" s="594" t="str">
        <f t="shared" si="293"/>
        <v>-</v>
      </c>
      <c r="AN159" s="221"/>
      <c r="AO159" s="574" t="str">
        <f t="shared" si="302"/>
        <v>OK</v>
      </c>
      <c r="AQ159" s="643"/>
      <c r="AR159" s="208"/>
      <c r="AS159" s="420"/>
      <c r="AT159" s="410" t="s">
        <v>374</v>
      </c>
      <c r="AU159" s="423"/>
      <c r="AV159" s="209"/>
      <c r="AW159" s="420"/>
      <c r="AX159" s="410" t="s">
        <v>375</v>
      </c>
      <c r="AY159" s="423"/>
      <c r="AZ159" s="209"/>
      <c r="BA159" s="420"/>
      <c r="BB159" s="410" t="s">
        <v>376</v>
      </c>
      <c r="BC159" s="423"/>
      <c r="BD159" s="591" t="str">
        <f t="shared" si="298"/>
        <v>-</v>
      </c>
      <c r="BE159" s="629"/>
      <c r="BF159" s="593" t="str">
        <f t="shared" si="299"/>
        <v>-</v>
      </c>
      <c r="BG159" s="594" t="str">
        <f t="shared" si="201"/>
        <v>-</v>
      </c>
      <c r="BH159" s="221"/>
      <c r="BI159" s="574" t="str">
        <f t="shared" si="303"/>
        <v>OK</v>
      </c>
      <c r="BK159" s="263"/>
      <c r="BL159" s="208"/>
      <c r="BM159" s="420"/>
      <c r="BN159" s="410" t="s">
        <v>374</v>
      </c>
      <c r="BO159" s="423"/>
      <c r="BP159" s="209"/>
      <c r="BQ159" s="420"/>
      <c r="BR159" s="410" t="s">
        <v>375</v>
      </c>
      <c r="BS159" s="423"/>
      <c r="BT159" s="209"/>
      <c r="BU159" s="420"/>
      <c r="BV159" s="410" t="s">
        <v>376</v>
      </c>
      <c r="BW159" s="423"/>
      <c r="BX159" s="591" t="str">
        <f t="shared" si="300"/>
        <v>-</v>
      </c>
      <c r="BY159" s="629"/>
      <c r="BZ159" s="593" t="str">
        <f t="shared" si="309"/>
        <v>-</v>
      </c>
      <c r="CA159" s="594" t="str">
        <f t="shared" si="294"/>
        <v>-</v>
      </c>
      <c r="CB159" s="221"/>
      <c r="CC159" s="574" t="str">
        <f t="shared" si="261"/>
        <v>OK</v>
      </c>
      <c r="CE159" s="443"/>
      <c r="CF159" s="429"/>
      <c r="CH159" s="430"/>
      <c r="CI159" s="431"/>
      <c r="CJ159" s="429"/>
      <c r="CL159" s="430"/>
      <c r="CM159" s="431"/>
      <c r="CN159" s="429"/>
      <c r="CP159" s="430"/>
      <c r="CQ159" s="431"/>
      <c r="CR159" s="600"/>
      <c r="CS159" s="601"/>
      <c r="CT159" s="602"/>
      <c r="CU159" s="610"/>
      <c r="CV159" s="221"/>
      <c r="CW159" s="574" t="str">
        <f t="shared" si="275"/>
        <v>OK</v>
      </c>
      <c r="CY159" s="465"/>
      <c r="CZ159" s="429"/>
      <c r="DB159" s="430"/>
      <c r="DC159" s="431"/>
      <c r="DD159" s="429"/>
      <c r="DF159" s="430"/>
      <c r="DG159" s="431"/>
      <c r="DH159" s="429"/>
      <c r="DJ159" s="430"/>
      <c r="DK159" s="431"/>
      <c r="DL159" s="600"/>
      <c r="DM159" s="601"/>
      <c r="DN159" s="602"/>
      <c r="DO159" s="610"/>
      <c r="DP159" s="221"/>
      <c r="DQ159" s="574" t="str">
        <f t="shared" si="276"/>
        <v>OK</v>
      </c>
      <c r="DS159" s="465"/>
      <c r="DT159" s="429"/>
      <c r="DU159" s="431"/>
      <c r="DW159" s="431"/>
      <c r="DY159" s="431"/>
      <c r="EA159" s="430"/>
      <c r="EB159" s="600"/>
      <c r="EC159" s="602"/>
      <c r="ED159" s="610"/>
      <c r="EE159" s="221"/>
      <c r="EF159" s="574" t="str">
        <f t="shared" si="233"/>
        <v>OK</v>
      </c>
      <c r="EH159" s="82"/>
      <c r="EI159" s="34" t="s">
        <v>4</v>
      </c>
      <c r="EJ159" s="11"/>
      <c r="EK159" s="61"/>
      <c r="EN159" s="97" t="str">
        <f t="shared" si="304"/>
        <v>-</v>
      </c>
      <c r="EO159" s="91">
        <f t="shared" si="305"/>
        <v>0</v>
      </c>
      <c r="EP159" s="92"/>
      <c r="EQ159" s="85"/>
      <c r="ER159" s="89" t="str">
        <f t="shared" si="310"/>
        <v>-</v>
      </c>
      <c r="ES159" s="84"/>
      <c r="ET159" s="85"/>
      <c r="EU159" s="89" t="str">
        <f t="shared" si="311"/>
        <v>-</v>
      </c>
      <c r="EV159" s="90" t="str">
        <f t="shared" si="312"/>
        <v>-</v>
      </c>
      <c r="EY159" s="97" t="e">
        <f>#REF!</f>
        <v>#REF!</v>
      </c>
      <c r="EZ159" s="91" t="e">
        <f>#REF!</f>
        <v>#REF!</v>
      </c>
      <c r="FA159" s="92"/>
      <c r="FB159" s="85"/>
      <c r="FC159" s="89" t="e">
        <f t="shared" si="313"/>
        <v>#REF!</v>
      </c>
      <c r="FD159" s="84"/>
      <c r="FE159" s="85"/>
      <c r="FF159" s="89" t="e">
        <f t="shared" si="314"/>
        <v>#REF!</v>
      </c>
      <c r="FG159" s="90" t="e">
        <f t="shared" si="315"/>
        <v>#REF!</v>
      </c>
      <c r="FJ159" s="97" t="e">
        <f>#REF!</f>
        <v>#REF!</v>
      </c>
      <c r="FK159" s="91" t="e">
        <f>#REF!</f>
        <v>#REF!</v>
      </c>
      <c r="FL159" s="92"/>
      <c r="FM159" s="85"/>
      <c r="FN159" s="89" t="e">
        <f t="shared" si="316"/>
        <v>#REF!</v>
      </c>
      <c r="FO159" s="84"/>
      <c r="FP159" s="85"/>
      <c r="FQ159" s="89" t="e">
        <f t="shared" si="317"/>
        <v>#REF!</v>
      </c>
      <c r="FR159" s="90" t="e">
        <f t="shared" si="318"/>
        <v>#REF!</v>
      </c>
      <c r="FU159" s="97" t="e">
        <f>#REF!</f>
        <v>#REF!</v>
      </c>
      <c r="FV159" s="92"/>
      <c r="FW159" s="85"/>
      <c r="FX159" s="89" t="e">
        <f t="shared" si="319"/>
        <v>#REF!</v>
      </c>
      <c r="GA159" s="97" t="e">
        <f>#REF!</f>
        <v>#REF!</v>
      </c>
      <c r="GB159" s="91" t="e">
        <f>#REF!</f>
        <v>#REF!</v>
      </c>
      <c r="GC159" s="92"/>
      <c r="GD159" s="85"/>
      <c r="GE159" s="89" t="e">
        <f t="shared" si="320"/>
        <v>#REF!</v>
      </c>
      <c r="GF159" s="84"/>
      <c r="GG159" s="85"/>
      <c r="GH159" s="89" t="e">
        <f t="shared" si="321"/>
        <v>#REF!</v>
      </c>
      <c r="GI159" s="90" t="e">
        <f t="shared" si="322"/>
        <v>#REF!</v>
      </c>
      <c r="GK159" s="20" t="str">
        <f t="shared" si="306"/>
        <v/>
      </c>
      <c r="GL159" s="21"/>
      <c r="GN159" s="826" t="str">
        <f t="shared" ca="1" si="285"/>
        <v/>
      </c>
      <c r="GO159" s="827"/>
    </row>
    <row r="160" spans="1:197" ht="12" customHeight="1" outlineLevel="3" x14ac:dyDescent="0.2">
      <c r="A160" s="187">
        <f t="shared" ca="1" si="295"/>
        <v>26</v>
      </c>
      <c r="B160" s="747" t="str">
        <f t="shared" ca="1" si="277"/>
        <v/>
      </c>
      <c r="C160" s="748"/>
      <c r="D160" s="749"/>
      <c r="E160" s="110"/>
      <c r="F160" s="108"/>
      <c r="G160" s="105" t="s">
        <v>68</v>
      </c>
      <c r="H160" s="128" t="s">
        <v>3</v>
      </c>
      <c r="I160" s="866" t="s">
        <v>781</v>
      </c>
      <c r="J160" s="121" t="s">
        <v>24</v>
      </c>
      <c r="K160" s="124" t="s">
        <v>52</v>
      </c>
      <c r="L160" s="367" t="s">
        <v>50</v>
      </c>
      <c r="M160" s="589">
        <f t="shared" si="274"/>
        <v>0</v>
      </c>
      <c r="N160" s="773" t="str">
        <f t="shared" si="278"/>
        <v>-</v>
      </c>
      <c r="O160" s="774" t="str">
        <f t="shared" si="279"/>
        <v>-</v>
      </c>
      <c r="P160" s="774" t="str">
        <f t="shared" si="280"/>
        <v>-</v>
      </c>
      <c r="Q160" s="774" t="str">
        <f t="shared" si="281"/>
        <v>-</v>
      </c>
      <c r="R160" s="774" t="str">
        <f t="shared" si="282"/>
        <v>-</v>
      </c>
      <c r="S160" s="280" t="str">
        <f t="shared" si="283"/>
        <v>-</v>
      </c>
      <c r="T160" s="291" t="str">
        <f t="shared" si="284"/>
        <v>OK</v>
      </c>
      <c r="U160" s="402"/>
      <c r="W160" s="643"/>
      <c r="X160" s="208"/>
      <c r="Y160" s="420"/>
      <c r="Z160" s="410" t="s">
        <v>374</v>
      </c>
      <c r="AA160" s="423"/>
      <c r="AB160" s="209"/>
      <c r="AC160" s="420"/>
      <c r="AD160" s="410" t="s">
        <v>375</v>
      </c>
      <c r="AE160" s="423"/>
      <c r="AF160" s="209"/>
      <c r="AG160" s="420"/>
      <c r="AH160" s="410" t="s">
        <v>376</v>
      </c>
      <c r="AI160" s="423"/>
      <c r="AJ160" s="591" t="str">
        <f>IF(AND(X160="",AB160="",AF160=""),"-",X160+AB160+AF160)</f>
        <v>-</v>
      </c>
      <c r="AK160" s="629"/>
      <c r="AL160" s="593" t="str">
        <f>IF(AND(X160="",AB160="",AF160="",Y160="",AC160="",AG160=""),"-",SUM(X160:AG160))</f>
        <v>-</v>
      </c>
      <c r="AM160" s="594" t="str">
        <f t="shared" si="293"/>
        <v>-</v>
      </c>
      <c r="AN160" s="221"/>
      <c r="AO160" s="574" t="str">
        <f t="shared" si="302"/>
        <v>OK</v>
      </c>
      <c r="AQ160" s="643"/>
      <c r="AR160" s="208"/>
      <c r="AS160" s="420"/>
      <c r="AT160" s="410" t="s">
        <v>374</v>
      </c>
      <c r="AU160" s="423"/>
      <c r="AV160" s="209"/>
      <c r="AW160" s="420"/>
      <c r="AX160" s="410" t="s">
        <v>375</v>
      </c>
      <c r="AY160" s="423"/>
      <c r="AZ160" s="209"/>
      <c r="BA160" s="420"/>
      <c r="BB160" s="410" t="s">
        <v>376</v>
      </c>
      <c r="BC160" s="423"/>
      <c r="BD160" s="591" t="str">
        <f>IF(AND(AR160="",AV160="",AZ160=""),"-",AR160+AV160+AZ160)</f>
        <v>-</v>
      </c>
      <c r="BE160" s="629"/>
      <c r="BF160" s="593" t="str">
        <f>IF(AND(AR160="",AV160="",AZ160="",AS160="",AW160="",BA160=""),"-",SUM(AR160:BA160))</f>
        <v>-</v>
      </c>
      <c r="BG160" s="594" t="str">
        <f t="shared" si="201"/>
        <v>-</v>
      </c>
      <c r="BH160" s="221"/>
      <c r="BI160" s="574" t="str">
        <f t="shared" si="303"/>
        <v>OK</v>
      </c>
      <c r="BK160" s="263"/>
      <c r="BL160" s="208"/>
      <c r="BM160" s="420"/>
      <c r="BN160" s="410" t="s">
        <v>374</v>
      </c>
      <c r="BO160" s="423"/>
      <c r="BP160" s="209"/>
      <c r="BQ160" s="420"/>
      <c r="BR160" s="410" t="s">
        <v>375</v>
      </c>
      <c r="BS160" s="423"/>
      <c r="BT160" s="209"/>
      <c r="BU160" s="420"/>
      <c r="BV160" s="410" t="s">
        <v>376</v>
      </c>
      <c r="BW160" s="423"/>
      <c r="BX160" s="591" t="str">
        <f t="shared" ref="BX160:BX165" si="323">IF(AND(BL160="",BP160="",BT160=""),"-",BL160+BP160+BT160)</f>
        <v>-</v>
      </c>
      <c r="BY160" s="629"/>
      <c r="BZ160" s="593" t="str">
        <f t="shared" ref="BZ160:BZ165" si="324">IF(AND(BL160="",BP160="",BT160="",BM160="",BQ160="",BU160=""),"-",SUM(BL160:BU160))</f>
        <v>-</v>
      </c>
      <c r="CA160" s="594" t="str">
        <f t="shared" si="294"/>
        <v>-</v>
      </c>
      <c r="CB160" s="221"/>
      <c r="CC160" s="574" t="str">
        <f t="shared" si="261"/>
        <v>OK</v>
      </c>
      <c r="CE160" s="443"/>
      <c r="CF160" s="429"/>
      <c r="CH160" s="430"/>
      <c r="CI160" s="431"/>
      <c r="CJ160" s="429"/>
      <c r="CL160" s="430"/>
      <c r="CM160" s="431"/>
      <c r="CN160" s="429"/>
      <c r="CP160" s="430"/>
      <c r="CQ160" s="431"/>
      <c r="CR160" s="600"/>
      <c r="CS160" s="601"/>
      <c r="CT160" s="602"/>
      <c r="CU160" s="610"/>
      <c r="CV160" s="221"/>
      <c r="CW160" s="574" t="str">
        <f t="shared" si="275"/>
        <v>OK</v>
      </c>
      <c r="CY160" s="465"/>
      <c r="CZ160" s="429"/>
      <c r="DB160" s="430"/>
      <c r="DC160" s="431"/>
      <c r="DD160" s="429"/>
      <c r="DF160" s="430"/>
      <c r="DG160" s="431"/>
      <c r="DH160" s="429"/>
      <c r="DJ160" s="430"/>
      <c r="DK160" s="431"/>
      <c r="DL160" s="600"/>
      <c r="DM160" s="601"/>
      <c r="DN160" s="602"/>
      <c r="DO160" s="610"/>
      <c r="DP160" s="221"/>
      <c r="DQ160" s="574" t="str">
        <f t="shared" si="276"/>
        <v>OK</v>
      </c>
      <c r="DS160" s="465"/>
      <c r="DT160" s="429"/>
      <c r="DU160" s="431"/>
      <c r="DW160" s="431"/>
      <c r="DY160" s="431"/>
      <c r="EA160" s="430"/>
      <c r="EB160" s="600"/>
      <c r="EC160" s="602"/>
      <c r="ED160" s="610"/>
      <c r="EE160" s="221"/>
      <c r="EF160" s="574" t="str">
        <f t="shared" si="233"/>
        <v>OK</v>
      </c>
      <c r="EH160" s="82"/>
      <c r="EI160" s="34" t="s">
        <v>4</v>
      </c>
      <c r="EJ160" s="11"/>
      <c r="EK160" s="61"/>
      <c r="EN160" s="97" t="str">
        <f t="shared" si="304"/>
        <v>-</v>
      </c>
      <c r="EO160" s="91">
        <f t="shared" si="305"/>
        <v>0</v>
      </c>
      <c r="EP160" s="92"/>
      <c r="EQ160" s="85"/>
      <c r="ER160" s="89" t="str">
        <f t="shared" ref="ER160:ER170" si="325">IF(OR(EN160="-",EQ160=""),"-",EQ160*EN160)</f>
        <v>-</v>
      </c>
      <c r="ES160" s="84"/>
      <c r="ET160" s="85"/>
      <c r="EU160" s="89" t="str">
        <f t="shared" ref="EU160:EU170" si="326">IF(OR(EO160="-",ET160=""),"-",ET160*EO160)</f>
        <v>-</v>
      </c>
      <c r="EV160" s="90" t="str">
        <f t="shared" ref="EV160:EV170" si="327">IF(AND(ER160="-",EU160="-"),"-",IF(ER160="-",EU160,IF(EU160="-",ER160,ER160+EU160)))</f>
        <v>-</v>
      </c>
      <c r="EY160" s="97" t="e">
        <f>#REF!</f>
        <v>#REF!</v>
      </c>
      <c r="EZ160" s="91" t="e">
        <f>#REF!</f>
        <v>#REF!</v>
      </c>
      <c r="FA160" s="92"/>
      <c r="FB160" s="85"/>
      <c r="FC160" s="89" t="e">
        <f t="shared" si="185"/>
        <v>#REF!</v>
      </c>
      <c r="FD160" s="84"/>
      <c r="FE160" s="85"/>
      <c r="FF160" s="89" t="e">
        <f t="shared" si="186"/>
        <v>#REF!</v>
      </c>
      <c r="FG160" s="90" t="e">
        <f t="shared" si="187"/>
        <v>#REF!</v>
      </c>
      <c r="FJ160" s="97" t="e">
        <f>#REF!</f>
        <v>#REF!</v>
      </c>
      <c r="FK160" s="91" t="e">
        <f>#REF!</f>
        <v>#REF!</v>
      </c>
      <c r="FL160" s="92"/>
      <c r="FM160" s="85"/>
      <c r="FN160" s="89" t="e">
        <f t="shared" ref="FN160:FN170" si="328">IF(OR(FJ160="-",FM160=""),"-",FM160*FJ160)</f>
        <v>#REF!</v>
      </c>
      <c r="FO160" s="84"/>
      <c r="FP160" s="85"/>
      <c r="FQ160" s="89" t="e">
        <f t="shared" ref="FQ160:FQ170" si="329">IF(OR(FK160="-",FP160=""),"-",FP160*FK160)</f>
        <v>#REF!</v>
      </c>
      <c r="FR160" s="90" t="e">
        <f t="shared" ref="FR160:FR170" si="330">IF(AND(FN160="-",FQ160="-"),"-",IF(FN160="-",FQ160,IF(FQ160="-",FN160,FN160+FQ160)))</f>
        <v>#REF!</v>
      </c>
      <c r="FU160" s="97" t="e">
        <f>#REF!</f>
        <v>#REF!</v>
      </c>
      <c r="FV160" s="92"/>
      <c r="FW160" s="85"/>
      <c r="FX160" s="89" t="e">
        <f t="shared" ref="FX160:FX170" si="331">IF(OR(FU160="-",FW160=""),"-",FW160*FU160)</f>
        <v>#REF!</v>
      </c>
      <c r="GA160" s="97" t="e">
        <f>#REF!</f>
        <v>#REF!</v>
      </c>
      <c r="GB160" s="91" t="e">
        <f>#REF!</f>
        <v>#REF!</v>
      </c>
      <c r="GC160" s="92"/>
      <c r="GD160" s="85"/>
      <c r="GE160" s="89" t="e">
        <f t="shared" ref="GE160:GE170" si="332">IF(OR(GA160="-",GD160=""),"-",GD160*GA160)</f>
        <v>#REF!</v>
      </c>
      <c r="GF160" s="84"/>
      <c r="GG160" s="85"/>
      <c r="GH160" s="89" t="e">
        <f t="shared" ref="GH160:GH170" si="333">IF(OR(GB160="-",GG160=""),"-",GG160*GB160)</f>
        <v>#REF!</v>
      </c>
      <c r="GI160" s="90" t="e">
        <f t="shared" ref="GI160:GI170" si="334">IF(AND(GE160="-",GH160="-"),"-",IF(GE160="-",GH160,IF(GH160="-",GE160,GE160+GH160)))</f>
        <v>#REF!</v>
      </c>
      <c r="GK160" s="20" t="str">
        <f t="shared" si="306"/>
        <v/>
      </c>
      <c r="GL160" s="21"/>
      <c r="GN160" s="826" t="str">
        <f t="shared" ca="1" si="285"/>
        <v/>
      </c>
      <c r="GO160" s="827"/>
    </row>
    <row r="161" spans="1:197" ht="12" customHeight="1" outlineLevel="3" x14ac:dyDescent="0.2">
      <c r="A161" s="187">
        <f t="shared" ca="1" si="295"/>
        <v>27</v>
      </c>
      <c r="B161" s="747" t="str">
        <f t="shared" ca="1" si="277"/>
        <v/>
      </c>
      <c r="C161" s="748"/>
      <c r="D161" s="749"/>
      <c r="E161" s="110"/>
      <c r="F161" s="108"/>
      <c r="G161" s="105" t="s">
        <v>13</v>
      </c>
      <c r="H161" s="128" t="s">
        <v>3</v>
      </c>
      <c r="I161" s="105"/>
      <c r="J161" s="121" t="s">
        <v>24</v>
      </c>
      <c r="K161" s="124" t="s">
        <v>52</v>
      </c>
      <c r="L161" s="367" t="s">
        <v>50</v>
      </c>
      <c r="M161" s="589">
        <f t="shared" si="274"/>
        <v>1</v>
      </c>
      <c r="N161" s="773" t="str">
        <f t="shared" si="278"/>
        <v>-</v>
      </c>
      <c r="O161" s="774" t="str">
        <f t="shared" si="279"/>
        <v>-</v>
      </c>
      <c r="P161" s="774">
        <f t="shared" si="280"/>
        <v>1</v>
      </c>
      <c r="Q161" s="774" t="str">
        <f t="shared" si="281"/>
        <v>-</v>
      </c>
      <c r="R161" s="774" t="str">
        <f t="shared" si="282"/>
        <v>-</v>
      </c>
      <c r="S161" s="280" t="str">
        <f t="shared" si="283"/>
        <v>-</v>
      </c>
      <c r="T161" s="291" t="str">
        <f t="shared" si="284"/>
        <v>OK</v>
      </c>
      <c r="U161" s="402"/>
      <c r="W161" s="643"/>
      <c r="X161" s="208"/>
      <c r="Y161" s="420"/>
      <c r="Z161" s="410" t="s">
        <v>374</v>
      </c>
      <c r="AA161" s="423"/>
      <c r="AB161" s="209"/>
      <c r="AC161" s="420"/>
      <c r="AD161" s="410" t="s">
        <v>375</v>
      </c>
      <c r="AE161" s="423"/>
      <c r="AF161" s="209"/>
      <c r="AG161" s="420"/>
      <c r="AH161" s="410" t="s">
        <v>376</v>
      </c>
      <c r="AI161" s="423"/>
      <c r="AJ161" s="591" t="str">
        <f>IF(AND(X161="",AB161="",AF161=""),"-",X161+AB161+AF161)</f>
        <v>-</v>
      </c>
      <c r="AK161" s="629"/>
      <c r="AL161" s="593" t="str">
        <f>IF(AND(X161="",AB161="",AF161="",Y161="",AC161="",AG161=""),"-",SUM(X161:AG161))</f>
        <v>-</v>
      </c>
      <c r="AM161" s="594" t="str">
        <f t="shared" si="293"/>
        <v>-</v>
      </c>
      <c r="AN161" s="221"/>
      <c r="AO161" s="574" t="str">
        <f t="shared" si="302"/>
        <v>OK</v>
      </c>
      <c r="AQ161" s="643"/>
      <c r="AR161" s="208"/>
      <c r="AS161" s="420"/>
      <c r="AT161" s="410" t="s">
        <v>374</v>
      </c>
      <c r="AU161" s="423"/>
      <c r="AV161" s="209"/>
      <c r="AW161" s="420"/>
      <c r="AX161" s="410" t="s">
        <v>375</v>
      </c>
      <c r="AY161" s="423"/>
      <c r="AZ161" s="209"/>
      <c r="BA161" s="420"/>
      <c r="BB161" s="410" t="s">
        <v>376</v>
      </c>
      <c r="BC161" s="423"/>
      <c r="BD161" s="591" t="str">
        <f>IF(AND(AR161="",AV161="",AZ161=""),"-",AR161+AV161+AZ161)</f>
        <v>-</v>
      </c>
      <c r="BE161" s="629"/>
      <c r="BF161" s="593" t="str">
        <f>IF(AND(AR161="",AV161="",AZ161="",AS161="",AW161="",BA161=""),"-",SUM(AR161:BA161))</f>
        <v>-</v>
      </c>
      <c r="BG161" s="594" t="str">
        <f t="shared" si="201"/>
        <v>-</v>
      </c>
      <c r="BH161" s="221"/>
      <c r="BI161" s="574" t="str">
        <f t="shared" si="303"/>
        <v>OK</v>
      </c>
      <c r="BK161" s="263">
        <v>1</v>
      </c>
      <c r="BL161" s="208">
        <v>24</v>
      </c>
      <c r="BM161" s="420"/>
      <c r="BN161" s="410" t="s">
        <v>374</v>
      </c>
      <c r="BO161" s="423"/>
      <c r="BP161" s="209"/>
      <c r="BQ161" s="420"/>
      <c r="BR161" s="410" t="s">
        <v>375</v>
      </c>
      <c r="BS161" s="423"/>
      <c r="BT161" s="209"/>
      <c r="BU161" s="420"/>
      <c r="BV161" s="410" t="s">
        <v>376</v>
      </c>
      <c r="BW161" s="423"/>
      <c r="BX161" s="591">
        <f t="shared" si="323"/>
        <v>24</v>
      </c>
      <c r="BY161" s="629"/>
      <c r="BZ161" s="593">
        <f t="shared" si="324"/>
        <v>24</v>
      </c>
      <c r="CA161" s="594">
        <f t="shared" si="294"/>
        <v>6.1224489795918366E-2</v>
      </c>
      <c r="CB161" s="221"/>
      <c r="CC161" s="574" t="str">
        <f t="shared" si="261"/>
        <v>OK</v>
      </c>
      <c r="CE161" s="443"/>
      <c r="CF161" s="429"/>
      <c r="CH161" s="430"/>
      <c r="CI161" s="431"/>
      <c r="CJ161" s="429"/>
      <c r="CL161" s="430"/>
      <c r="CM161" s="431"/>
      <c r="CN161" s="429"/>
      <c r="CP161" s="430"/>
      <c r="CQ161" s="431"/>
      <c r="CR161" s="600"/>
      <c r="CS161" s="601"/>
      <c r="CT161" s="602"/>
      <c r="CU161" s="610"/>
      <c r="CV161" s="221"/>
      <c r="CW161" s="574" t="str">
        <f t="shared" si="275"/>
        <v>OK</v>
      </c>
      <c r="CY161" s="465"/>
      <c r="CZ161" s="429"/>
      <c r="DB161" s="430"/>
      <c r="DC161" s="431"/>
      <c r="DD161" s="429"/>
      <c r="DF161" s="430"/>
      <c r="DG161" s="431"/>
      <c r="DH161" s="429"/>
      <c r="DJ161" s="430"/>
      <c r="DK161" s="431"/>
      <c r="DL161" s="600"/>
      <c r="DM161" s="601"/>
      <c r="DN161" s="602"/>
      <c r="DO161" s="610"/>
      <c r="DP161" s="221"/>
      <c r="DQ161" s="574" t="str">
        <f t="shared" si="276"/>
        <v>OK</v>
      </c>
      <c r="DS161" s="465"/>
      <c r="DT161" s="429"/>
      <c r="DU161" s="431"/>
      <c r="DW161" s="431"/>
      <c r="DY161" s="431"/>
      <c r="EA161" s="430"/>
      <c r="EB161" s="600"/>
      <c r="EC161" s="602"/>
      <c r="ED161" s="610"/>
      <c r="EE161" s="221"/>
      <c r="EF161" s="574" t="str">
        <f t="shared" si="233"/>
        <v>OK</v>
      </c>
      <c r="EH161" s="82"/>
      <c r="EI161" s="34" t="s">
        <v>4</v>
      </c>
      <c r="EJ161" s="11"/>
      <c r="EK161" s="61"/>
      <c r="EN161" s="97" t="str">
        <f t="shared" si="304"/>
        <v>-</v>
      </c>
      <c r="EO161" s="91">
        <f t="shared" si="305"/>
        <v>0</v>
      </c>
      <c r="EP161" s="92"/>
      <c r="EQ161" s="85"/>
      <c r="ER161" s="89" t="str">
        <f t="shared" si="325"/>
        <v>-</v>
      </c>
      <c r="ES161" s="84"/>
      <c r="ET161" s="85"/>
      <c r="EU161" s="89" t="str">
        <f t="shared" si="326"/>
        <v>-</v>
      </c>
      <c r="EV161" s="90" t="str">
        <f t="shared" si="327"/>
        <v>-</v>
      </c>
      <c r="EY161" s="97" t="e">
        <f>#REF!</f>
        <v>#REF!</v>
      </c>
      <c r="EZ161" s="91" t="e">
        <f>#REF!</f>
        <v>#REF!</v>
      </c>
      <c r="FA161" s="92"/>
      <c r="FB161" s="85"/>
      <c r="FC161" s="89" t="e">
        <f t="shared" ref="FC161:FC170" si="335">IF(OR(EY161="-",FB161=""),"-",FB161*EY161)</f>
        <v>#REF!</v>
      </c>
      <c r="FD161" s="84"/>
      <c r="FE161" s="85"/>
      <c r="FF161" s="89" t="e">
        <f t="shared" ref="FF161:FF170" si="336">IF(OR(EZ161="-",FE161=""),"-",FE161*EZ161)</f>
        <v>#REF!</v>
      </c>
      <c r="FG161" s="90" t="e">
        <f t="shared" ref="FG161:FG170" si="337">IF(AND(FC161="-",FF161="-"),"-",IF(FC161="-",FF161,IF(FF161="-",FC161,FC161+FF161)))</f>
        <v>#REF!</v>
      </c>
      <c r="FJ161" s="97" t="e">
        <f>#REF!</f>
        <v>#REF!</v>
      </c>
      <c r="FK161" s="91" t="e">
        <f>#REF!</f>
        <v>#REF!</v>
      </c>
      <c r="FL161" s="92"/>
      <c r="FM161" s="85"/>
      <c r="FN161" s="89" t="e">
        <f t="shared" si="328"/>
        <v>#REF!</v>
      </c>
      <c r="FO161" s="84"/>
      <c r="FP161" s="85"/>
      <c r="FQ161" s="89" t="e">
        <f t="shared" si="329"/>
        <v>#REF!</v>
      </c>
      <c r="FR161" s="90" t="e">
        <f t="shared" si="330"/>
        <v>#REF!</v>
      </c>
      <c r="FU161" s="97" t="e">
        <f>#REF!</f>
        <v>#REF!</v>
      </c>
      <c r="FV161" s="92"/>
      <c r="FW161" s="85"/>
      <c r="FX161" s="89" t="e">
        <f t="shared" si="331"/>
        <v>#REF!</v>
      </c>
      <c r="GA161" s="97" t="e">
        <f>#REF!</f>
        <v>#REF!</v>
      </c>
      <c r="GB161" s="91" t="e">
        <f>#REF!</f>
        <v>#REF!</v>
      </c>
      <c r="GC161" s="92"/>
      <c r="GD161" s="85"/>
      <c r="GE161" s="89" t="e">
        <f t="shared" si="332"/>
        <v>#REF!</v>
      </c>
      <c r="GF161" s="84"/>
      <c r="GG161" s="85"/>
      <c r="GH161" s="89" t="e">
        <f t="shared" si="333"/>
        <v>#REF!</v>
      </c>
      <c r="GI161" s="90" t="e">
        <f t="shared" si="334"/>
        <v>#REF!</v>
      </c>
      <c r="GK161" s="20" t="str">
        <f t="shared" si="306"/>
        <v/>
      </c>
      <c r="GL161" s="21"/>
      <c r="GN161" s="826" t="str">
        <f t="shared" ca="1" si="285"/>
        <v/>
      </c>
      <c r="GO161" s="827"/>
    </row>
    <row r="162" spans="1:197" ht="12" customHeight="1" outlineLevel="3" x14ac:dyDescent="0.2">
      <c r="A162" s="187">
        <f ca="1">OFFSET(A162,-1,0,1,1)+1</f>
        <v>28</v>
      </c>
      <c r="B162" s="747" t="str">
        <f t="shared" ca="1" si="277"/>
        <v/>
      </c>
      <c r="C162" s="748"/>
      <c r="D162" s="749"/>
      <c r="E162" s="110"/>
      <c r="F162" s="104"/>
      <c r="G162" s="105" t="s">
        <v>86</v>
      </c>
      <c r="H162" s="128" t="s">
        <v>3</v>
      </c>
      <c r="I162" s="456" t="s">
        <v>84</v>
      </c>
      <c r="J162" s="121" t="s">
        <v>24</v>
      </c>
      <c r="K162" s="124" t="s">
        <v>52</v>
      </c>
      <c r="L162" s="367" t="s">
        <v>50</v>
      </c>
      <c r="M162" s="589">
        <f t="shared" si="274"/>
        <v>0</v>
      </c>
      <c r="N162" s="773" t="str">
        <f t="shared" si="278"/>
        <v>-</v>
      </c>
      <c r="O162" s="774" t="str">
        <f t="shared" si="279"/>
        <v>-</v>
      </c>
      <c r="P162" s="774" t="str">
        <f t="shared" si="280"/>
        <v>-</v>
      </c>
      <c r="Q162" s="774" t="str">
        <f t="shared" si="281"/>
        <v>-</v>
      </c>
      <c r="R162" s="774" t="str">
        <f t="shared" si="282"/>
        <v>-</v>
      </c>
      <c r="S162" s="280" t="str">
        <f t="shared" si="283"/>
        <v>-</v>
      </c>
      <c r="T162" s="291" t="str">
        <f t="shared" si="284"/>
        <v>OK</v>
      </c>
      <c r="U162" s="402"/>
      <c r="W162" s="643"/>
      <c r="X162" s="208"/>
      <c r="Y162" s="420"/>
      <c r="Z162" s="410" t="s">
        <v>374</v>
      </c>
      <c r="AA162" s="423"/>
      <c r="AB162" s="209"/>
      <c r="AC162" s="420"/>
      <c r="AD162" s="410" t="s">
        <v>375</v>
      </c>
      <c r="AE162" s="423"/>
      <c r="AF162" s="209"/>
      <c r="AG162" s="420"/>
      <c r="AH162" s="410" t="s">
        <v>376</v>
      </c>
      <c r="AI162" s="423"/>
      <c r="AJ162" s="591" t="str">
        <f>IF(AND(X162="",AB162="",AF162=""),"-",X162+AB162+AF162)</f>
        <v>-</v>
      </c>
      <c r="AK162" s="629"/>
      <c r="AL162" s="593" t="str">
        <f>IF(AND(X162="",AB162="",AF162="",Y162="",AC162="",AG162=""),"-",SUM(X162:AG162))</f>
        <v>-</v>
      </c>
      <c r="AM162" s="594" t="str">
        <f t="shared" si="293"/>
        <v>-</v>
      </c>
      <c r="AN162" s="221"/>
      <c r="AO162" s="574" t="str">
        <f t="shared" si="302"/>
        <v>OK</v>
      </c>
      <c r="AQ162" s="643"/>
      <c r="AR162" s="208"/>
      <c r="AS162" s="420"/>
      <c r="AT162" s="410" t="s">
        <v>374</v>
      </c>
      <c r="AU162" s="423"/>
      <c r="AV162" s="209"/>
      <c r="AW162" s="420"/>
      <c r="AX162" s="410" t="s">
        <v>375</v>
      </c>
      <c r="AY162" s="423"/>
      <c r="AZ162" s="209"/>
      <c r="BA162" s="420"/>
      <c r="BB162" s="410" t="s">
        <v>376</v>
      </c>
      <c r="BC162" s="423"/>
      <c r="BD162" s="591" t="str">
        <f>IF(AND(AR162="",AV162="",AZ162=""),"-",AR162+AV162+AZ162)</f>
        <v>-</v>
      </c>
      <c r="BE162" s="629"/>
      <c r="BF162" s="593" t="str">
        <f>IF(AND(AR162="",AV162="",AZ162="",AS162="",AW162="",BA162=""),"-",SUM(AR162:BA162))</f>
        <v>-</v>
      </c>
      <c r="BG162" s="594" t="str">
        <f t="shared" si="201"/>
        <v>-</v>
      </c>
      <c r="BH162" s="221"/>
      <c r="BI162" s="574" t="str">
        <f t="shared" si="303"/>
        <v>OK</v>
      </c>
      <c r="BK162" s="263"/>
      <c r="BL162" s="208"/>
      <c r="BM162" s="420"/>
      <c r="BN162" s="410" t="s">
        <v>374</v>
      </c>
      <c r="BO162" s="423"/>
      <c r="BP162" s="209"/>
      <c r="BQ162" s="420"/>
      <c r="BR162" s="410" t="s">
        <v>375</v>
      </c>
      <c r="BS162" s="423"/>
      <c r="BT162" s="209"/>
      <c r="BU162" s="420"/>
      <c r="BV162" s="410" t="s">
        <v>376</v>
      </c>
      <c r="BW162" s="423"/>
      <c r="BX162" s="591" t="str">
        <f t="shared" si="323"/>
        <v>-</v>
      </c>
      <c r="BY162" s="629"/>
      <c r="BZ162" s="593" t="str">
        <f t="shared" si="324"/>
        <v>-</v>
      </c>
      <c r="CA162" s="594" t="str">
        <f t="shared" si="294"/>
        <v>-</v>
      </c>
      <c r="CB162" s="221"/>
      <c r="CC162" s="574" t="str">
        <f t="shared" si="261"/>
        <v>OK</v>
      </c>
      <c r="CE162" s="443"/>
      <c r="CF162" s="429"/>
      <c r="CH162" s="430"/>
      <c r="CI162" s="431"/>
      <c r="CJ162" s="429"/>
      <c r="CL162" s="430"/>
      <c r="CM162" s="431"/>
      <c r="CN162" s="429"/>
      <c r="CP162" s="430"/>
      <c r="CQ162" s="431"/>
      <c r="CR162" s="600"/>
      <c r="CS162" s="601"/>
      <c r="CT162" s="602"/>
      <c r="CU162" s="610"/>
      <c r="CV162" s="221"/>
      <c r="CW162" s="574" t="str">
        <f t="shared" si="275"/>
        <v>OK</v>
      </c>
      <c r="CY162" s="465"/>
      <c r="CZ162" s="429"/>
      <c r="DB162" s="430"/>
      <c r="DC162" s="431"/>
      <c r="DD162" s="429"/>
      <c r="DF162" s="430"/>
      <c r="DG162" s="431"/>
      <c r="DH162" s="429"/>
      <c r="DJ162" s="430"/>
      <c r="DK162" s="431"/>
      <c r="DL162" s="600"/>
      <c r="DM162" s="601"/>
      <c r="DN162" s="602"/>
      <c r="DO162" s="610"/>
      <c r="DP162" s="221"/>
      <c r="DQ162" s="574" t="str">
        <f t="shared" si="276"/>
        <v>OK</v>
      </c>
      <c r="DS162" s="465"/>
      <c r="DT162" s="429"/>
      <c r="DU162" s="431"/>
      <c r="DW162" s="431"/>
      <c r="DY162" s="431"/>
      <c r="EA162" s="430"/>
      <c r="EB162" s="600"/>
      <c r="EC162" s="602"/>
      <c r="ED162" s="610"/>
      <c r="EE162" s="221"/>
      <c r="EF162" s="574" t="str">
        <f t="shared" si="233"/>
        <v>OK</v>
      </c>
      <c r="EH162" s="82"/>
      <c r="EI162" s="34" t="s">
        <v>4</v>
      </c>
      <c r="EJ162" s="11"/>
      <c r="EK162" s="61"/>
      <c r="EN162" s="97" t="str">
        <f t="shared" si="304"/>
        <v>-</v>
      </c>
      <c r="EO162" s="91">
        <f t="shared" si="305"/>
        <v>0</v>
      </c>
      <c r="EP162" s="92"/>
      <c r="EQ162" s="85"/>
      <c r="ER162" s="89" t="str">
        <f t="shared" si="325"/>
        <v>-</v>
      </c>
      <c r="ES162" s="84"/>
      <c r="ET162" s="85"/>
      <c r="EU162" s="89" t="str">
        <f t="shared" si="326"/>
        <v>-</v>
      </c>
      <c r="EV162" s="90" t="str">
        <f t="shared" si="327"/>
        <v>-</v>
      </c>
      <c r="EY162" s="97" t="e">
        <f>#REF!</f>
        <v>#REF!</v>
      </c>
      <c r="EZ162" s="91" t="e">
        <f>#REF!</f>
        <v>#REF!</v>
      </c>
      <c r="FA162" s="92"/>
      <c r="FB162" s="85"/>
      <c r="FC162" s="89" t="e">
        <f t="shared" si="335"/>
        <v>#REF!</v>
      </c>
      <c r="FD162" s="84"/>
      <c r="FE162" s="85"/>
      <c r="FF162" s="89" t="e">
        <f t="shared" si="336"/>
        <v>#REF!</v>
      </c>
      <c r="FG162" s="90" t="e">
        <f t="shared" si="337"/>
        <v>#REF!</v>
      </c>
      <c r="FJ162" s="97" t="e">
        <f>#REF!</f>
        <v>#REF!</v>
      </c>
      <c r="FK162" s="91" t="e">
        <f>#REF!</f>
        <v>#REF!</v>
      </c>
      <c r="FL162" s="92"/>
      <c r="FM162" s="85"/>
      <c r="FN162" s="89" t="e">
        <f t="shared" si="328"/>
        <v>#REF!</v>
      </c>
      <c r="FO162" s="84"/>
      <c r="FP162" s="85"/>
      <c r="FQ162" s="89" t="e">
        <f t="shared" si="329"/>
        <v>#REF!</v>
      </c>
      <c r="FR162" s="90" t="e">
        <f t="shared" si="330"/>
        <v>#REF!</v>
      </c>
      <c r="FU162" s="97" t="e">
        <f>#REF!</f>
        <v>#REF!</v>
      </c>
      <c r="FV162" s="92"/>
      <c r="FW162" s="85"/>
      <c r="FX162" s="89" t="e">
        <f t="shared" si="331"/>
        <v>#REF!</v>
      </c>
      <c r="GA162" s="97" t="e">
        <f>#REF!</f>
        <v>#REF!</v>
      </c>
      <c r="GB162" s="91" t="e">
        <f>#REF!</f>
        <v>#REF!</v>
      </c>
      <c r="GC162" s="92"/>
      <c r="GD162" s="85"/>
      <c r="GE162" s="89" t="e">
        <f t="shared" si="332"/>
        <v>#REF!</v>
      </c>
      <c r="GF162" s="84"/>
      <c r="GG162" s="85"/>
      <c r="GH162" s="89" t="e">
        <f t="shared" si="333"/>
        <v>#REF!</v>
      </c>
      <c r="GI162" s="90" t="e">
        <f t="shared" si="334"/>
        <v>#REF!</v>
      </c>
      <c r="GK162" s="20" t="str">
        <f t="shared" si="306"/>
        <v/>
      </c>
      <c r="GL162" s="21"/>
      <c r="GN162" s="826" t="str">
        <f t="shared" ca="1" si="285"/>
        <v/>
      </c>
      <c r="GO162" s="827"/>
    </row>
    <row r="163" spans="1:197" ht="24" customHeight="1" outlineLevel="3" x14ac:dyDescent="0.2">
      <c r="A163" s="187">
        <f ca="1">OFFSET(A163,-1,0,1,1)+1</f>
        <v>29</v>
      </c>
      <c r="B163" s="747" t="str">
        <f t="shared" ca="1" si="277"/>
        <v/>
      </c>
      <c r="C163" s="748"/>
      <c r="D163" s="749"/>
      <c r="E163" s="272"/>
      <c r="F163" s="108" t="s">
        <v>12</v>
      </c>
      <c r="G163" s="105" t="s">
        <v>48</v>
      </c>
      <c r="H163" s="128" t="s">
        <v>3</v>
      </c>
      <c r="I163" s="105"/>
      <c r="J163" s="121" t="s">
        <v>24</v>
      </c>
      <c r="K163" s="124" t="s">
        <v>52</v>
      </c>
      <c r="L163" s="367" t="s">
        <v>50</v>
      </c>
      <c r="M163" s="589">
        <f t="shared" si="274"/>
        <v>1</v>
      </c>
      <c r="N163" s="773" t="str">
        <f t="shared" si="278"/>
        <v>-</v>
      </c>
      <c r="O163" s="774" t="str">
        <f t="shared" si="279"/>
        <v>-</v>
      </c>
      <c r="P163" s="774">
        <f t="shared" si="280"/>
        <v>1</v>
      </c>
      <c r="Q163" s="774" t="str">
        <f t="shared" si="281"/>
        <v>-</v>
      </c>
      <c r="R163" s="774" t="str">
        <f t="shared" si="282"/>
        <v>-</v>
      </c>
      <c r="S163" s="280" t="str">
        <f t="shared" si="283"/>
        <v>-</v>
      </c>
      <c r="T163" s="291" t="str">
        <f t="shared" si="284"/>
        <v>OK</v>
      </c>
      <c r="U163" s="402"/>
      <c r="W163" s="504"/>
      <c r="X163" s="429"/>
      <c r="Z163" s="430"/>
      <c r="AA163" s="431"/>
      <c r="AB163" s="429"/>
      <c r="AD163" s="430"/>
      <c r="AE163" s="431"/>
      <c r="AF163" s="429"/>
      <c r="AH163" s="430"/>
      <c r="AI163" s="431"/>
      <c r="AJ163" s="607"/>
      <c r="AK163" s="601"/>
      <c r="AL163" s="608"/>
      <c r="AM163" s="630"/>
      <c r="AN163" s="221"/>
      <c r="AO163" s="574" t="str">
        <f t="shared" si="302"/>
        <v>OK</v>
      </c>
      <c r="AQ163" s="504"/>
      <c r="AR163" s="429"/>
      <c r="AT163" s="430"/>
      <c r="AU163" s="431"/>
      <c r="AV163" s="429"/>
      <c r="AX163" s="430"/>
      <c r="AY163" s="431"/>
      <c r="AZ163" s="429"/>
      <c r="BB163" s="430"/>
      <c r="BC163" s="431"/>
      <c r="BD163" s="607"/>
      <c r="BE163" s="601"/>
      <c r="BF163" s="608"/>
      <c r="BG163" s="630"/>
      <c r="BH163" s="221"/>
      <c r="BI163" s="574" t="str">
        <f t="shared" si="303"/>
        <v>OK</v>
      </c>
      <c r="BK163" s="263">
        <v>1</v>
      </c>
      <c r="BL163" s="208">
        <v>8</v>
      </c>
      <c r="BM163" s="316">
        <v>2</v>
      </c>
      <c r="BN163" s="410" t="s">
        <v>374</v>
      </c>
      <c r="BO163" s="411" t="s">
        <v>407</v>
      </c>
      <c r="BP163" s="209"/>
      <c r="BQ163" s="316"/>
      <c r="BR163" s="410" t="s">
        <v>375</v>
      </c>
      <c r="BS163" s="411" t="s">
        <v>408</v>
      </c>
      <c r="BT163" s="209"/>
      <c r="BU163" s="316"/>
      <c r="BV163" s="410" t="s">
        <v>376</v>
      </c>
      <c r="BW163" s="411" t="s">
        <v>409</v>
      </c>
      <c r="BX163" s="591">
        <f t="shared" si="323"/>
        <v>8</v>
      </c>
      <c r="BY163" s="592">
        <f>IF(AND(BM163="",BQ163="",BU163=""),"-",BM163+BQ163+BU163)</f>
        <v>2</v>
      </c>
      <c r="BZ163" s="593">
        <f t="shared" si="324"/>
        <v>10</v>
      </c>
      <c r="CA163" s="594">
        <f t="shared" si="294"/>
        <v>2.5510204081632654E-2</v>
      </c>
      <c r="CB163" s="221" t="s">
        <v>1072</v>
      </c>
      <c r="CC163" s="574" t="str">
        <f t="shared" si="261"/>
        <v>Remove Value Cln 65, 69, 73</v>
      </c>
      <c r="CE163" s="443"/>
      <c r="CF163" s="429"/>
      <c r="CH163" s="430"/>
      <c r="CI163" s="431"/>
      <c r="CJ163" s="429"/>
      <c r="CL163" s="430"/>
      <c r="CM163" s="431"/>
      <c r="CN163" s="429"/>
      <c r="CP163" s="430"/>
      <c r="CQ163" s="431"/>
      <c r="CR163" s="600"/>
      <c r="CS163" s="601"/>
      <c r="CT163" s="602"/>
      <c r="CU163" s="610"/>
      <c r="CV163" s="221"/>
      <c r="CW163" s="574" t="str">
        <f t="shared" si="275"/>
        <v>OK</v>
      </c>
      <c r="CY163" s="465"/>
      <c r="CZ163" s="429"/>
      <c r="DB163" s="430"/>
      <c r="DC163" s="431"/>
      <c r="DD163" s="429"/>
      <c r="DF163" s="430"/>
      <c r="DG163" s="431"/>
      <c r="DH163" s="429"/>
      <c r="DJ163" s="430"/>
      <c r="DK163" s="431"/>
      <c r="DL163" s="600"/>
      <c r="DM163" s="601"/>
      <c r="DN163" s="602"/>
      <c r="DO163" s="610"/>
      <c r="DP163" s="221"/>
      <c r="DQ163" s="574" t="str">
        <f t="shared" si="276"/>
        <v>OK</v>
      </c>
      <c r="DS163" s="465"/>
      <c r="DT163" s="429"/>
      <c r="DU163" s="431"/>
      <c r="DW163" s="431"/>
      <c r="DY163" s="431"/>
      <c r="EA163" s="430"/>
      <c r="EB163" s="600"/>
      <c r="EC163" s="602"/>
      <c r="ED163" s="610"/>
      <c r="EE163" s="221"/>
      <c r="EF163" s="574" t="str">
        <f t="shared" si="233"/>
        <v>OK</v>
      </c>
      <c r="EH163" s="82"/>
      <c r="EI163" s="34"/>
      <c r="EJ163" s="11"/>
      <c r="EK163" s="61"/>
      <c r="EN163" s="97">
        <f t="shared" si="304"/>
        <v>0</v>
      </c>
      <c r="EO163" s="91">
        <f t="shared" si="305"/>
        <v>0</v>
      </c>
      <c r="EP163" s="92"/>
      <c r="EQ163" s="85"/>
      <c r="ER163" s="89" t="str">
        <f t="shared" si="325"/>
        <v>-</v>
      </c>
      <c r="ES163" s="84"/>
      <c r="ET163" s="85"/>
      <c r="EU163" s="89" t="str">
        <f t="shared" si="326"/>
        <v>-</v>
      </c>
      <c r="EV163" s="90" t="str">
        <f t="shared" si="327"/>
        <v>-</v>
      </c>
      <c r="EY163" s="97" t="e">
        <f>#REF!</f>
        <v>#REF!</v>
      </c>
      <c r="EZ163" s="91" t="e">
        <f>#REF!</f>
        <v>#REF!</v>
      </c>
      <c r="FA163" s="92"/>
      <c r="FB163" s="85"/>
      <c r="FC163" s="89" t="e">
        <f t="shared" si="335"/>
        <v>#REF!</v>
      </c>
      <c r="FD163" s="84"/>
      <c r="FE163" s="85"/>
      <c r="FF163" s="89" t="e">
        <f t="shared" si="336"/>
        <v>#REF!</v>
      </c>
      <c r="FG163" s="90" t="e">
        <f t="shared" si="337"/>
        <v>#REF!</v>
      </c>
      <c r="FJ163" s="97" t="e">
        <f>#REF!</f>
        <v>#REF!</v>
      </c>
      <c r="FK163" s="91" t="e">
        <f>#REF!</f>
        <v>#REF!</v>
      </c>
      <c r="FL163" s="92"/>
      <c r="FM163" s="85"/>
      <c r="FN163" s="89" t="e">
        <f t="shared" si="328"/>
        <v>#REF!</v>
      </c>
      <c r="FO163" s="84"/>
      <c r="FP163" s="85"/>
      <c r="FQ163" s="89" t="e">
        <f t="shared" si="329"/>
        <v>#REF!</v>
      </c>
      <c r="FR163" s="90" t="e">
        <f t="shared" si="330"/>
        <v>#REF!</v>
      </c>
      <c r="FU163" s="97" t="e">
        <f>#REF!</f>
        <v>#REF!</v>
      </c>
      <c r="FV163" s="92"/>
      <c r="FW163" s="85"/>
      <c r="FX163" s="89" t="e">
        <f t="shared" si="331"/>
        <v>#REF!</v>
      </c>
      <c r="GA163" s="97" t="e">
        <f>#REF!</f>
        <v>#REF!</v>
      </c>
      <c r="GB163" s="91" t="e">
        <f>#REF!</f>
        <v>#REF!</v>
      </c>
      <c r="GC163" s="92"/>
      <c r="GD163" s="85"/>
      <c r="GE163" s="89" t="e">
        <f t="shared" si="332"/>
        <v>#REF!</v>
      </c>
      <c r="GF163" s="84"/>
      <c r="GG163" s="85"/>
      <c r="GH163" s="89" t="e">
        <f t="shared" si="333"/>
        <v>#REF!</v>
      </c>
      <c r="GI163" s="90" t="e">
        <f t="shared" si="334"/>
        <v>#REF!</v>
      </c>
      <c r="GK163" s="20" t="str">
        <f t="shared" si="306"/>
        <v/>
      </c>
      <c r="GL163" s="21"/>
      <c r="GN163" s="826" t="str">
        <f t="shared" ca="1" si="285"/>
        <v/>
      </c>
      <c r="GO163" s="827"/>
    </row>
    <row r="164" spans="1:197" ht="12" customHeight="1" outlineLevel="3" x14ac:dyDescent="0.2">
      <c r="A164" s="187">
        <f ca="1">OFFSET(A164,-1,0,1,1)+1</f>
        <v>30</v>
      </c>
      <c r="B164" s="747" t="str">
        <f t="shared" ca="1" si="277"/>
        <v/>
      </c>
      <c r="C164" s="748"/>
      <c r="D164" s="749"/>
      <c r="E164" s="272"/>
      <c r="F164" s="271"/>
      <c r="G164" s="105" t="s">
        <v>922</v>
      </c>
      <c r="H164" s="128" t="s">
        <v>3</v>
      </c>
      <c r="I164" s="105"/>
      <c r="J164" s="121" t="s">
        <v>24</v>
      </c>
      <c r="K164" s="124" t="s">
        <v>52</v>
      </c>
      <c r="L164" s="367" t="s">
        <v>50</v>
      </c>
      <c r="M164" s="589">
        <f t="shared" si="274"/>
        <v>1</v>
      </c>
      <c r="N164" s="773" t="str">
        <f t="shared" si="278"/>
        <v>-</v>
      </c>
      <c r="O164" s="774" t="str">
        <f t="shared" si="279"/>
        <v>-</v>
      </c>
      <c r="P164" s="774">
        <f t="shared" si="280"/>
        <v>1</v>
      </c>
      <c r="Q164" s="774" t="str">
        <f t="shared" si="281"/>
        <v>-</v>
      </c>
      <c r="R164" s="774" t="str">
        <f t="shared" si="282"/>
        <v>-</v>
      </c>
      <c r="S164" s="280" t="str">
        <f t="shared" si="283"/>
        <v>-</v>
      </c>
      <c r="T164" s="291" t="str">
        <f t="shared" si="284"/>
        <v>OK</v>
      </c>
      <c r="U164" s="402"/>
      <c r="W164" s="643"/>
      <c r="X164" s="208"/>
      <c r="Y164" s="420"/>
      <c r="Z164" s="410" t="s">
        <v>374</v>
      </c>
      <c r="AA164" s="423"/>
      <c r="AB164" s="429"/>
      <c r="AD164" s="430"/>
      <c r="AE164" s="431"/>
      <c r="AF164" s="429"/>
      <c r="AH164" s="430"/>
      <c r="AI164" s="431"/>
      <c r="AJ164" s="591" t="str">
        <f>IF(AND(X164="",AB164="",AF164=""),"-",X164+AB164+AF164)</f>
        <v>-</v>
      </c>
      <c r="AK164" s="629"/>
      <c r="AL164" s="593" t="str">
        <f>IF(AND(X164="",AB164="",AF164="",Y164="",AC164="",AG164=""),"-",SUM(X164:AG164))</f>
        <v>-</v>
      </c>
      <c r="AM164" s="619" t="str">
        <f>IF(OR(AL164=0,AL164="-"),"-",AL164/CD_TOTAL_HOURS)</f>
        <v>-</v>
      </c>
      <c r="AN164" s="221"/>
      <c r="AO164" s="574" t="str">
        <f t="shared" si="302"/>
        <v>OK</v>
      </c>
      <c r="AQ164" s="643"/>
      <c r="AR164" s="208"/>
      <c r="AS164" s="420"/>
      <c r="AT164" s="410" t="s">
        <v>374</v>
      </c>
      <c r="AU164" s="423"/>
      <c r="AV164" s="429"/>
      <c r="AX164" s="430"/>
      <c r="AY164" s="431"/>
      <c r="AZ164" s="429"/>
      <c r="BB164" s="430"/>
      <c r="BC164" s="431"/>
      <c r="BD164" s="591" t="str">
        <f>IF(AND(AR164="",AV164="",AZ164=""),"-",AR164+AV164+AZ164)</f>
        <v>-</v>
      </c>
      <c r="BE164" s="629"/>
      <c r="BF164" s="593" t="str">
        <f>IF(AND(AR164="",AV164="",AZ164="",AS164="",AW164="",BA164=""),"-",SUM(AR164:BA164))</f>
        <v>-</v>
      </c>
      <c r="BG164" s="677" t="str">
        <f>IF(OR(BF164=0,BF164="-"),"-",BF164/BD_TOTAL_HOURS)</f>
        <v>-</v>
      </c>
      <c r="BH164" s="221"/>
      <c r="BI164" s="574" t="str">
        <f t="shared" si="303"/>
        <v>OK</v>
      </c>
      <c r="BK164" s="263">
        <v>1</v>
      </c>
      <c r="BL164" s="208">
        <v>40</v>
      </c>
      <c r="BM164" s="419"/>
      <c r="BN164" s="410" t="s">
        <v>374</v>
      </c>
      <c r="BO164" s="422"/>
      <c r="BP164" s="469"/>
      <c r="BQ164" s="426"/>
      <c r="BR164" s="470"/>
      <c r="BS164" s="530"/>
      <c r="BT164" s="469"/>
      <c r="BU164" s="426"/>
      <c r="BV164" s="470"/>
      <c r="BW164" s="530"/>
      <c r="BX164" s="591">
        <f t="shared" si="323"/>
        <v>40</v>
      </c>
      <c r="BY164" s="629"/>
      <c r="BZ164" s="593">
        <f t="shared" si="324"/>
        <v>40</v>
      </c>
      <c r="CA164" s="623">
        <f t="shared" si="294"/>
        <v>0.10204081632653061</v>
      </c>
      <c r="CB164" s="221"/>
      <c r="CC164" s="574" t="str">
        <f t="shared" si="261"/>
        <v>OK</v>
      </c>
      <c r="CE164" s="443"/>
      <c r="CF164" s="429"/>
      <c r="CH164" s="430"/>
      <c r="CI164" s="431"/>
      <c r="CJ164" s="429"/>
      <c r="CL164" s="430"/>
      <c r="CM164" s="431"/>
      <c r="CN164" s="429"/>
      <c r="CP164" s="430"/>
      <c r="CQ164" s="431"/>
      <c r="CR164" s="600"/>
      <c r="CS164" s="601"/>
      <c r="CT164" s="602"/>
      <c r="CU164" s="610"/>
      <c r="CV164" s="221"/>
      <c r="CW164" s="574" t="str">
        <f t="shared" si="275"/>
        <v>OK</v>
      </c>
      <c r="CY164" s="263"/>
      <c r="CZ164" s="208"/>
      <c r="DA164" s="420"/>
      <c r="DB164" s="410" t="s">
        <v>374</v>
      </c>
      <c r="DC164" s="423"/>
      <c r="DD164" s="429"/>
      <c r="DF164" s="430"/>
      <c r="DG164" s="431"/>
      <c r="DH164" s="429"/>
      <c r="DJ164" s="430"/>
      <c r="DK164" s="431"/>
      <c r="DL164" s="591" t="str">
        <f>IF(AND(CZ164="",DD164="",DH164=""),"-",CZ164+DD164+DH164)</f>
        <v>-</v>
      </c>
      <c r="DM164" s="629"/>
      <c r="DN164" s="593" t="str">
        <f>IF(AND(CZ164="",DD164="",DH164="",DA164="",DE164="",DI164=""),"-",SUM(CZ164:DI164))</f>
        <v>-</v>
      </c>
      <c r="DO164" s="610"/>
      <c r="DP164" s="221"/>
      <c r="DQ164" s="574" t="str">
        <f t="shared" si="276"/>
        <v>OK</v>
      </c>
      <c r="DS164" s="263"/>
      <c r="DT164" s="429"/>
      <c r="DU164" s="431"/>
      <c r="DW164" s="431"/>
      <c r="DY164" s="431"/>
      <c r="DZ164" s="370"/>
      <c r="EA164" s="274" t="s">
        <v>376</v>
      </c>
      <c r="EB164" s="712" t="str">
        <f t="shared" ref="EB164:EB165" si="338">IF(AND(DT164="",DV164="",DX164="",DZ164=""),"-",DT164+DV164+DX164+DZ164)</f>
        <v>-</v>
      </c>
      <c r="EC164" s="707" t="str">
        <f t="shared" ref="EC164:EC165" si="339">EB164</f>
        <v>-</v>
      </c>
      <c r="ED164" s="623" t="str">
        <f t="shared" ref="ED164:ED165" si="340">IF(OR(EC164=0,EC164="-"),"-",EC164/QUALIF_TOTAL_HOURS)</f>
        <v>-</v>
      </c>
      <c r="EE164" s="221"/>
      <c r="EF164" s="574" t="str">
        <f t="shared" si="233"/>
        <v>OK</v>
      </c>
      <c r="EH164" s="82"/>
      <c r="EI164" s="34"/>
      <c r="EJ164" s="11"/>
      <c r="EK164" s="61"/>
      <c r="EN164" s="97" t="str">
        <f t="shared" si="304"/>
        <v>-</v>
      </c>
      <c r="EO164" s="91">
        <f t="shared" si="305"/>
        <v>0</v>
      </c>
      <c r="EP164" s="92"/>
      <c r="EQ164" s="85"/>
      <c r="ER164" s="89" t="str">
        <f t="shared" si="325"/>
        <v>-</v>
      </c>
      <c r="ES164" s="84"/>
      <c r="ET164" s="85"/>
      <c r="EU164" s="89" t="str">
        <f t="shared" si="326"/>
        <v>-</v>
      </c>
      <c r="EV164" s="90" t="str">
        <f t="shared" si="327"/>
        <v>-</v>
      </c>
      <c r="EY164" s="97" t="e">
        <f>#REF!</f>
        <v>#REF!</v>
      </c>
      <c r="EZ164" s="91" t="e">
        <f>#REF!</f>
        <v>#REF!</v>
      </c>
      <c r="FA164" s="92"/>
      <c r="FB164" s="85"/>
      <c r="FC164" s="89" t="e">
        <f t="shared" si="335"/>
        <v>#REF!</v>
      </c>
      <c r="FD164" s="84"/>
      <c r="FE164" s="85"/>
      <c r="FF164" s="89" t="e">
        <f t="shared" si="336"/>
        <v>#REF!</v>
      </c>
      <c r="FG164" s="90" t="e">
        <f t="shared" si="337"/>
        <v>#REF!</v>
      </c>
      <c r="FJ164" s="97" t="e">
        <f>#REF!</f>
        <v>#REF!</v>
      </c>
      <c r="FK164" s="91" t="e">
        <f>#REF!</f>
        <v>#REF!</v>
      </c>
      <c r="FL164" s="92"/>
      <c r="FM164" s="85"/>
      <c r="FN164" s="89" t="e">
        <f t="shared" si="328"/>
        <v>#REF!</v>
      </c>
      <c r="FO164" s="84"/>
      <c r="FP164" s="85"/>
      <c r="FQ164" s="89" t="e">
        <f t="shared" si="329"/>
        <v>#REF!</v>
      </c>
      <c r="FR164" s="90" t="e">
        <f t="shared" si="330"/>
        <v>#REF!</v>
      </c>
      <c r="FU164" s="97" t="e">
        <f>#REF!</f>
        <v>#REF!</v>
      </c>
      <c r="FV164" s="92"/>
      <c r="FW164" s="85"/>
      <c r="FX164" s="89" t="e">
        <f t="shared" si="331"/>
        <v>#REF!</v>
      </c>
      <c r="GA164" s="97" t="e">
        <f>#REF!</f>
        <v>#REF!</v>
      </c>
      <c r="GB164" s="91" t="e">
        <f>#REF!</f>
        <v>#REF!</v>
      </c>
      <c r="GC164" s="92"/>
      <c r="GD164" s="85"/>
      <c r="GE164" s="89" t="e">
        <f t="shared" si="332"/>
        <v>#REF!</v>
      </c>
      <c r="GF164" s="84"/>
      <c r="GG164" s="85"/>
      <c r="GH164" s="89" t="e">
        <f t="shared" si="333"/>
        <v>#REF!</v>
      </c>
      <c r="GI164" s="90" t="e">
        <f t="shared" si="334"/>
        <v>#REF!</v>
      </c>
      <c r="GK164" s="20" t="str">
        <f t="shared" si="306"/>
        <v/>
      </c>
      <c r="GL164" s="21"/>
      <c r="GN164" s="826" t="str">
        <f t="shared" ca="1" si="285"/>
        <v/>
      </c>
      <c r="GO164" s="827"/>
    </row>
    <row r="165" spans="1:197" ht="12" customHeight="1" outlineLevel="3" x14ac:dyDescent="0.2">
      <c r="A165" s="187">
        <f ca="1">OFFSET(A165,-1,0,1,1)+1</f>
        <v>31</v>
      </c>
      <c r="B165" s="747" t="str">
        <f t="shared" ca="1" si="277"/>
        <v/>
      </c>
      <c r="C165" s="748"/>
      <c r="D165" s="749"/>
      <c r="E165" s="272" t="s">
        <v>395</v>
      </c>
      <c r="F165" s="271"/>
      <c r="G165" s="105"/>
      <c r="H165" s="128" t="s">
        <v>3</v>
      </c>
      <c r="I165" s="105"/>
      <c r="J165" s="121" t="s">
        <v>24</v>
      </c>
      <c r="K165" s="124" t="s">
        <v>52</v>
      </c>
      <c r="L165" s="367"/>
      <c r="M165" s="589">
        <f t="shared" si="274"/>
        <v>0</v>
      </c>
      <c r="N165" s="773" t="str">
        <f t="shared" si="278"/>
        <v>-</v>
      </c>
      <c r="O165" s="774" t="str">
        <f t="shared" si="279"/>
        <v>-</v>
      </c>
      <c r="P165" s="774" t="str">
        <f t="shared" si="280"/>
        <v>-</v>
      </c>
      <c r="Q165" s="774" t="str">
        <f t="shared" si="281"/>
        <v>-</v>
      </c>
      <c r="R165" s="774" t="str">
        <f t="shared" si="282"/>
        <v>-</v>
      </c>
      <c r="S165" s="280" t="str">
        <f t="shared" si="283"/>
        <v>-</v>
      </c>
      <c r="T165" s="291" t="str">
        <f t="shared" si="284"/>
        <v>OK</v>
      </c>
      <c r="U165" s="402"/>
      <c r="W165" s="643"/>
      <c r="X165" s="208"/>
      <c r="Y165" s="420"/>
      <c r="Z165" s="410" t="s">
        <v>374</v>
      </c>
      <c r="AA165" s="423"/>
      <c r="AB165" s="209"/>
      <c r="AC165" s="420"/>
      <c r="AD165" s="410" t="s">
        <v>375</v>
      </c>
      <c r="AE165" s="423"/>
      <c r="AF165" s="209"/>
      <c r="AG165" s="420"/>
      <c r="AH165" s="410" t="s">
        <v>376</v>
      </c>
      <c r="AI165" s="431"/>
      <c r="AJ165" s="591" t="str">
        <f>IF(AND(X165="",AB165="",AF165=""),"-",X165+AB165+AF165)</f>
        <v>-</v>
      </c>
      <c r="AK165" s="618"/>
      <c r="AL165" s="593" t="str">
        <f>IF(AND(X165="",AB165="",AF165="",Y165="",AC165="",AG165=""),"-",SUM(X165:AG165))</f>
        <v>-</v>
      </c>
      <c r="AM165" s="619" t="str">
        <f>IF(OR(AL165=0,AL165="-"),"-",AL165/CD_TOTAL_HOURS)</f>
        <v>-</v>
      </c>
      <c r="AN165" s="221"/>
      <c r="AO165" s="574" t="str">
        <f t="shared" si="302"/>
        <v>OK</v>
      </c>
      <c r="AQ165" s="643"/>
      <c r="AR165" s="208"/>
      <c r="AS165" s="420"/>
      <c r="AT165" s="410" t="s">
        <v>374</v>
      </c>
      <c r="AU165" s="423"/>
      <c r="AV165" s="209"/>
      <c r="AW165" s="420"/>
      <c r="AX165" s="410" t="s">
        <v>375</v>
      </c>
      <c r="AY165" s="423"/>
      <c r="AZ165" s="209"/>
      <c r="BA165" s="420"/>
      <c r="BB165" s="410" t="s">
        <v>376</v>
      </c>
      <c r="BC165" s="431"/>
      <c r="BD165" s="591" t="str">
        <f>IF(AND(AR165="",AV165="",AZ165=""),"-",AR165+AV165+AZ165)</f>
        <v>-</v>
      </c>
      <c r="BE165" s="618"/>
      <c r="BF165" s="593" t="str">
        <f>IF(AND(AR165="",AV165="",AZ165="",AS165="",AW165="",BA165=""),"-",SUM(AR165:BA165))</f>
        <v>-</v>
      </c>
      <c r="BG165" s="677" t="str">
        <f t="shared" si="201"/>
        <v>-</v>
      </c>
      <c r="BH165" s="221"/>
      <c r="BI165" s="574" t="str">
        <f t="shared" si="303"/>
        <v>OK</v>
      </c>
      <c r="BK165" s="263"/>
      <c r="BL165" s="208"/>
      <c r="BM165" s="421"/>
      <c r="BN165" s="410"/>
      <c r="BO165" s="424"/>
      <c r="BP165" s="209"/>
      <c r="BQ165" s="421"/>
      <c r="BR165" s="410"/>
      <c r="BS165" s="424"/>
      <c r="BT165" s="209"/>
      <c r="BU165" s="421"/>
      <c r="BV165" s="410"/>
      <c r="BW165" s="424"/>
      <c r="BX165" s="591" t="str">
        <f t="shared" si="323"/>
        <v>-</v>
      </c>
      <c r="BY165" s="618"/>
      <c r="BZ165" s="593" t="str">
        <f t="shared" si="324"/>
        <v>-</v>
      </c>
      <c r="CA165" s="623" t="str">
        <f t="shared" si="294"/>
        <v>-</v>
      </c>
      <c r="CB165" s="221"/>
      <c r="CC165" s="574" t="str">
        <f t="shared" si="261"/>
        <v>OK</v>
      </c>
      <c r="CE165" s="443"/>
      <c r="CF165" s="429"/>
      <c r="CH165" s="430"/>
      <c r="CI165" s="431"/>
      <c r="CJ165" s="429"/>
      <c r="CL165" s="430"/>
      <c r="CM165" s="431"/>
      <c r="CN165" s="429"/>
      <c r="CP165" s="430"/>
      <c r="CQ165" s="431"/>
      <c r="CR165" s="600"/>
      <c r="CS165" s="601"/>
      <c r="CT165" s="605"/>
      <c r="CU165" s="610"/>
      <c r="CV165" s="221"/>
      <c r="CW165" s="574" t="str">
        <f t="shared" si="275"/>
        <v>OK</v>
      </c>
      <c r="CY165" s="465"/>
      <c r="CZ165" s="429"/>
      <c r="DB165" s="430"/>
      <c r="DC165" s="431"/>
      <c r="DD165" s="429"/>
      <c r="DF165" s="430"/>
      <c r="DG165" s="431"/>
      <c r="DH165" s="429"/>
      <c r="DJ165" s="430"/>
      <c r="DK165" s="431"/>
      <c r="DL165" s="600"/>
      <c r="DM165" s="601"/>
      <c r="DN165" s="602"/>
      <c r="DO165" s="610"/>
      <c r="DP165" s="221"/>
      <c r="DQ165" s="574" t="str">
        <f t="shared" si="276"/>
        <v>OK</v>
      </c>
      <c r="DS165" s="263" t="s">
        <v>60</v>
      </c>
      <c r="DT165" s="208"/>
      <c r="DU165" s="277"/>
      <c r="DV165" s="370"/>
      <c r="DW165" s="277"/>
      <c r="DX165" s="370"/>
      <c r="DY165" s="277"/>
      <c r="DZ165" s="370"/>
      <c r="EA165" s="274"/>
      <c r="EB165" s="712" t="str">
        <f t="shared" si="338"/>
        <v>-</v>
      </c>
      <c r="EC165" s="707" t="str">
        <f t="shared" si="339"/>
        <v>-</v>
      </c>
      <c r="ED165" s="623" t="str">
        <f t="shared" si="340"/>
        <v>-</v>
      </c>
      <c r="EE165" s="221"/>
      <c r="EF165" s="574" t="str">
        <f t="shared" si="233"/>
        <v>OK</v>
      </c>
      <c r="EH165" s="82"/>
      <c r="EI165" s="34"/>
      <c r="EJ165" s="11"/>
      <c r="EK165" s="61"/>
      <c r="EN165" s="97" t="str">
        <f t="shared" si="304"/>
        <v>-</v>
      </c>
      <c r="EO165" s="91">
        <f t="shared" si="305"/>
        <v>0</v>
      </c>
      <c r="EP165" s="92"/>
      <c r="EQ165" s="85"/>
      <c r="ER165" s="89" t="str">
        <f t="shared" si="325"/>
        <v>-</v>
      </c>
      <c r="ES165" s="84"/>
      <c r="ET165" s="85"/>
      <c r="EU165" s="89" t="str">
        <f t="shared" si="326"/>
        <v>-</v>
      </c>
      <c r="EV165" s="90" t="str">
        <f t="shared" si="327"/>
        <v>-</v>
      </c>
      <c r="EY165" s="97" t="e">
        <f>#REF!</f>
        <v>#REF!</v>
      </c>
      <c r="EZ165" s="91" t="e">
        <f>#REF!</f>
        <v>#REF!</v>
      </c>
      <c r="FA165" s="92"/>
      <c r="FB165" s="85"/>
      <c r="FC165" s="89" t="e">
        <f t="shared" si="335"/>
        <v>#REF!</v>
      </c>
      <c r="FD165" s="84"/>
      <c r="FE165" s="85"/>
      <c r="FF165" s="89" t="e">
        <f t="shared" si="336"/>
        <v>#REF!</v>
      </c>
      <c r="FG165" s="90" t="e">
        <f t="shared" si="337"/>
        <v>#REF!</v>
      </c>
      <c r="FJ165" s="97" t="e">
        <f>#REF!</f>
        <v>#REF!</v>
      </c>
      <c r="FK165" s="91" t="e">
        <f>#REF!</f>
        <v>#REF!</v>
      </c>
      <c r="FL165" s="92"/>
      <c r="FM165" s="85"/>
      <c r="FN165" s="89" t="e">
        <f t="shared" si="328"/>
        <v>#REF!</v>
      </c>
      <c r="FO165" s="84"/>
      <c r="FP165" s="85"/>
      <c r="FQ165" s="89" t="e">
        <f t="shared" si="329"/>
        <v>#REF!</v>
      </c>
      <c r="FR165" s="90" t="e">
        <f t="shared" si="330"/>
        <v>#REF!</v>
      </c>
      <c r="FU165" s="97" t="e">
        <f>#REF!</f>
        <v>#REF!</v>
      </c>
      <c r="FV165" s="92"/>
      <c r="FW165" s="85"/>
      <c r="FX165" s="89" t="e">
        <f t="shared" si="331"/>
        <v>#REF!</v>
      </c>
      <c r="GA165" s="97" t="e">
        <f>#REF!</f>
        <v>#REF!</v>
      </c>
      <c r="GB165" s="91" t="e">
        <f>#REF!</f>
        <v>#REF!</v>
      </c>
      <c r="GC165" s="92"/>
      <c r="GD165" s="85"/>
      <c r="GE165" s="89" t="e">
        <f t="shared" si="332"/>
        <v>#REF!</v>
      </c>
      <c r="GF165" s="84"/>
      <c r="GG165" s="85"/>
      <c r="GH165" s="89" t="e">
        <f t="shared" si="333"/>
        <v>#REF!</v>
      </c>
      <c r="GI165" s="90" t="e">
        <f t="shared" si="334"/>
        <v>#REF!</v>
      </c>
      <c r="GK165" s="20" t="str">
        <f t="shared" si="306"/>
        <v/>
      </c>
      <c r="GL165" s="21"/>
      <c r="GN165" s="826" t="str">
        <f t="shared" ca="1" si="285"/>
        <v/>
      </c>
      <c r="GO165" s="827"/>
    </row>
    <row r="166" spans="1:197" s="143" customFormat="1" ht="15.75" customHeight="1" outlineLevel="3" x14ac:dyDescent="0.2">
      <c r="A166" s="190">
        <f t="shared" ref="A166:A232" ca="1" si="341">OFFSET(A166,-1,0,1,1)+1</f>
        <v>32</v>
      </c>
      <c r="B166" s="744" t="str">
        <f t="shared" ca="1" si="277"/>
        <v/>
      </c>
      <c r="C166" s="752"/>
      <c r="D166" s="753"/>
      <c r="E166" s="191" t="s">
        <v>153</v>
      </c>
      <c r="F166" s="181" t="s">
        <v>211</v>
      </c>
      <c r="G166" s="182"/>
      <c r="H166" s="863" t="s">
        <v>3</v>
      </c>
      <c r="I166" s="183"/>
      <c r="J166" s="192" t="s">
        <v>23</v>
      </c>
      <c r="K166" s="194" t="s">
        <v>52</v>
      </c>
      <c r="L166" s="366"/>
      <c r="M166" s="560">
        <f t="shared" si="274"/>
        <v>0</v>
      </c>
      <c r="N166" s="814" t="str">
        <f>IF(OR(W166="",W166=0,W166="-"),"-",IF(W166=1,1,"POK"))</f>
        <v>-</v>
      </c>
      <c r="O166" s="815" t="str">
        <f>IF(OR(AQ166="",AQ166=0,AQ166="-"),"-",IF(AQ166=1,1,"POK"))</f>
        <v>-</v>
      </c>
      <c r="P166" s="815" t="str">
        <f>IF(OR(BK166="",BK166=0,BK166="-"),"-",IF(BK166=1,1,"POK"))</f>
        <v>-</v>
      </c>
      <c r="Q166" s="815" t="str">
        <f>IF(OR(CE166="",CE166=0,CE166="-"),"-",IF(CE166=1,1,"POK"))</f>
        <v>-</v>
      </c>
      <c r="R166" s="815" t="str">
        <f>IF(OR(CY166="",CY166=0,CY166="-"),"-",IF(CY166=1,1,"POK"))</f>
        <v>-</v>
      </c>
      <c r="S166" s="816" t="str">
        <f>IF(OR(DS166="",DS166=0,DS166="-"),"-",IF(DS166=1,1,"POK"))</f>
        <v>-</v>
      </c>
      <c r="T166" s="293" t="str">
        <f t="shared" si="284"/>
        <v>OK</v>
      </c>
      <c r="U166" s="403"/>
      <c r="V166" s="19"/>
      <c r="W166" s="792">
        <f>IF(SUM(W167)=0,0,1)</f>
        <v>0</v>
      </c>
      <c r="X166" s="325"/>
      <c r="Y166" s="326"/>
      <c r="Z166" s="326"/>
      <c r="AA166" s="326"/>
      <c r="AB166" s="326"/>
      <c r="AC166" s="326"/>
      <c r="AD166" s="326"/>
      <c r="AE166" s="326"/>
      <c r="AF166" s="326"/>
      <c r="AG166" s="326"/>
      <c r="AH166" s="326"/>
      <c r="AI166" s="327"/>
      <c r="AJ166" s="353">
        <f>SUM(AJ167)</f>
        <v>0</v>
      </c>
      <c r="AK166" s="354">
        <f>SUM(AK167)</f>
        <v>0</v>
      </c>
      <c r="AL166" s="351">
        <f>AJ166+AK166</f>
        <v>0</v>
      </c>
      <c r="AM166" s="356" t="str">
        <f>IF(OR(AL166=0,AL166="-"),"-",AL166/CD_TOTAL_HOURS)</f>
        <v>-</v>
      </c>
      <c r="AN166" s="222"/>
      <c r="AO166" s="580" t="str">
        <f t="shared" si="302"/>
        <v>OK</v>
      </c>
      <c r="AP166" s="19"/>
      <c r="AQ166" s="792">
        <f>IF(SUM(AQ167)=0,0,1)</f>
        <v>0</v>
      </c>
      <c r="AR166" s="325"/>
      <c r="AS166" s="326"/>
      <c r="AT166" s="326"/>
      <c r="AU166" s="326"/>
      <c r="AV166" s="326"/>
      <c r="AW166" s="326"/>
      <c r="AX166" s="326"/>
      <c r="AY166" s="326"/>
      <c r="AZ166" s="326"/>
      <c r="BA166" s="326"/>
      <c r="BB166" s="326"/>
      <c r="BC166" s="327"/>
      <c r="BD166" s="353">
        <f>SUM(BD167)</f>
        <v>0</v>
      </c>
      <c r="BE166" s="354">
        <f>SUM(BE167)</f>
        <v>0</v>
      </c>
      <c r="BF166" s="351">
        <f>BD166+BE166</f>
        <v>0</v>
      </c>
      <c r="BG166" s="356" t="str">
        <f t="shared" si="201"/>
        <v>-</v>
      </c>
      <c r="BH166" s="222"/>
      <c r="BI166" s="580" t="str">
        <f t="shared" si="303"/>
        <v>OK</v>
      </c>
      <c r="BJ166" s="19"/>
      <c r="BK166" s="788">
        <f>IF(SUM(BK167)=0,0,1)</f>
        <v>0</v>
      </c>
      <c r="BL166" s="325"/>
      <c r="BM166" s="326"/>
      <c r="BN166" s="326"/>
      <c r="BO166" s="326"/>
      <c r="BP166" s="326"/>
      <c r="BQ166" s="326"/>
      <c r="BR166" s="326"/>
      <c r="BS166" s="326"/>
      <c r="BT166" s="326"/>
      <c r="BU166" s="326"/>
      <c r="BV166" s="326"/>
      <c r="BW166" s="327"/>
      <c r="BX166" s="353">
        <f>SUM(BX167)</f>
        <v>0</v>
      </c>
      <c r="BY166" s="354">
        <f>SUM(BY167)</f>
        <v>0</v>
      </c>
      <c r="BZ166" s="351">
        <f>BX166+BY166</f>
        <v>0</v>
      </c>
      <c r="CA166" s="356" t="str">
        <f t="shared" si="294"/>
        <v>-</v>
      </c>
      <c r="CB166" s="222"/>
      <c r="CC166" s="574" t="str">
        <f t="shared" si="261"/>
        <v>OK</v>
      </c>
      <c r="CD166" s="19"/>
      <c r="CE166" s="792">
        <f>IF(SUM(CE167)=0,0,1)</f>
        <v>0</v>
      </c>
      <c r="CF166" s="325"/>
      <c r="CG166" s="326"/>
      <c r="CH166" s="326"/>
      <c r="CI166" s="326"/>
      <c r="CJ166" s="326"/>
      <c r="CK166" s="326"/>
      <c r="CL166" s="326"/>
      <c r="CM166" s="326"/>
      <c r="CN166" s="326"/>
      <c r="CO166" s="326"/>
      <c r="CP166" s="326"/>
      <c r="CQ166" s="327"/>
      <c r="CR166" s="353">
        <f>SUM(CR167)</f>
        <v>0</v>
      </c>
      <c r="CS166" s="354">
        <f>SUM(CS167)</f>
        <v>0</v>
      </c>
      <c r="CT166" s="351">
        <f>CR166+CS166</f>
        <v>0</v>
      </c>
      <c r="CU166" s="356"/>
      <c r="CV166" s="222"/>
      <c r="CW166" s="580" t="str">
        <f t="shared" si="275"/>
        <v>OK</v>
      </c>
      <c r="CX166" s="19"/>
      <c r="CY166" s="797">
        <f>IF(SUM(CY167)=0,0,1)</f>
        <v>0</v>
      </c>
      <c r="CZ166" s="325"/>
      <c r="DA166" s="326"/>
      <c r="DB166" s="326"/>
      <c r="DC166" s="326"/>
      <c r="DD166" s="326"/>
      <c r="DE166" s="326"/>
      <c r="DF166" s="326"/>
      <c r="DG166" s="326"/>
      <c r="DH166" s="326"/>
      <c r="DI166" s="326"/>
      <c r="DJ166" s="326"/>
      <c r="DK166" s="327"/>
      <c r="DL166" s="353">
        <f>SUM(DL167)</f>
        <v>0</v>
      </c>
      <c r="DM166" s="354">
        <f>SUM(DM167)</f>
        <v>0</v>
      </c>
      <c r="DN166" s="857">
        <f>DL166+DM166</f>
        <v>0</v>
      </c>
      <c r="DO166" s="356" t="str">
        <f>IF(OR(DN166=0,DN166="-"),"-",DN166/CONSTR_TOTAL_HOURS)</f>
        <v>-</v>
      </c>
      <c r="DP166" s="222"/>
      <c r="DQ166" s="574" t="str">
        <f t="shared" si="276"/>
        <v>OK</v>
      </c>
      <c r="DR166" s="19"/>
      <c r="DS166" s="788">
        <f>IF(SUM(DS167)=0,0,1)</f>
        <v>0</v>
      </c>
      <c r="DT166" s="325"/>
      <c r="DU166" s="326"/>
      <c r="DV166" s="326"/>
      <c r="DW166" s="326"/>
      <c r="DX166" s="326"/>
      <c r="DY166" s="326"/>
      <c r="DZ166" s="326"/>
      <c r="EA166" s="326"/>
      <c r="EB166" s="353">
        <f>SUM(EB167)</f>
        <v>0</v>
      </c>
      <c r="EC166" s="710">
        <f>EB166</f>
        <v>0</v>
      </c>
      <c r="ED166" s="356" t="str">
        <f>IF(OR(EC166=0,EC166="-"),"-",EC166/QUALIF_TOTAL_HOURS)</f>
        <v>-</v>
      </c>
      <c r="EE166" s="222"/>
      <c r="EF166" s="574" t="str">
        <f t="shared" si="233"/>
        <v>-</v>
      </c>
      <c r="EG166" s="19"/>
      <c r="EH166" s="179" t="s">
        <v>5</v>
      </c>
      <c r="EI166" s="171" t="s">
        <v>4</v>
      </c>
      <c r="EJ166" s="134"/>
      <c r="EK166" s="133"/>
      <c r="EL166" s="19"/>
      <c r="EM166" s="19"/>
      <c r="EN166" s="135">
        <f t="shared" si="304"/>
        <v>0</v>
      </c>
      <c r="EO166" s="136">
        <f t="shared" si="305"/>
        <v>0</v>
      </c>
      <c r="EP166" s="137"/>
      <c r="EQ166" s="172"/>
      <c r="ER166" s="138" t="str">
        <f t="shared" si="325"/>
        <v>-</v>
      </c>
      <c r="ES166" s="139"/>
      <c r="ET166" s="172"/>
      <c r="EU166" s="138" t="str">
        <f t="shared" si="326"/>
        <v>-</v>
      </c>
      <c r="EV166" s="140" t="str">
        <f t="shared" si="327"/>
        <v>-</v>
      </c>
      <c r="EW166" s="19"/>
      <c r="EX166" s="19"/>
      <c r="EY166" s="135" t="e">
        <f>#REF!</f>
        <v>#REF!</v>
      </c>
      <c r="EZ166" s="136" t="e">
        <f>#REF!</f>
        <v>#REF!</v>
      </c>
      <c r="FA166" s="137"/>
      <c r="FB166" s="172"/>
      <c r="FC166" s="138" t="e">
        <f t="shared" si="335"/>
        <v>#REF!</v>
      </c>
      <c r="FD166" s="139"/>
      <c r="FE166" s="172"/>
      <c r="FF166" s="138" t="e">
        <f t="shared" si="336"/>
        <v>#REF!</v>
      </c>
      <c r="FG166" s="140" t="e">
        <f t="shared" si="337"/>
        <v>#REF!</v>
      </c>
      <c r="FH166" s="19"/>
      <c r="FI166" s="19"/>
      <c r="FJ166" s="135" t="e">
        <f>#REF!</f>
        <v>#REF!</v>
      </c>
      <c r="FK166" s="136" t="e">
        <f>#REF!</f>
        <v>#REF!</v>
      </c>
      <c r="FL166" s="137"/>
      <c r="FM166" s="172"/>
      <c r="FN166" s="138" t="e">
        <f t="shared" si="328"/>
        <v>#REF!</v>
      </c>
      <c r="FO166" s="139"/>
      <c r="FP166" s="172"/>
      <c r="FQ166" s="138" t="e">
        <f t="shared" si="329"/>
        <v>#REF!</v>
      </c>
      <c r="FR166" s="140" t="e">
        <f t="shared" si="330"/>
        <v>#REF!</v>
      </c>
      <c r="FS166" s="19"/>
      <c r="FT166" s="19"/>
      <c r="FU166" s="135" t="e">
        <f>#REF!</f>
        <v>#REF!</v>
      </c>
      <c r="FV166" s="137"/>
      <c r="FW166" s="172"/>
      <c r="FX166" s="138" t="e">
        <f t="shared" si="331"/>
        <v>#REF!</v>
      </c>
      <c r="FY166" s="19"/>
      <c r="FZ166" s="19"/>
      <c r="GA166" s="135" t="e">
        <f>#REF!</f>
        <v>#REF!</v>
      </c>
      <c r="GB166" s="136" t="e">
        <f>#REF!</f>
        <v>#REF!</v>
      </c>
      <c r="GC166" s="137"/>
      <c r="GD166" s="172"/>
      <c r="GE166" s="138" t="e">
        <f t="shared" si="332"/>
        <v>#REF!</v>
      </c>
      <c r="GF166" s="139"/>
      <c r="GG166" s="172"/>
      <c r="GH166" s="138" t="e">
        <f t="shared" si="333"/>
        <v>#REF!</v>
      </c>
      <c r="GI166" s="140" t="e">
        <f t="shared" si="334"/>
        <v>#REF!</v>
      </c>
      <c r="GJ166" s="19"/>
      <c r="GK166" s="141" t="str">
        <f t="shared" si="306"/>
        <v/>
      </c>
      <c r="GL166" s="142"/>
      <c r="GN166" s="826" t="str">
        <f t="shared" ca="1" si="285"/>
        <v/>
      </c>
      <c r="GO166" s="827"/>
    </row>
    <row r="167" spans="1:197" ht="12" customHeight="1" outlineLevel="3" x14ac:dyDescent="0.2">
      <c r="A167" s="187">
        <f ca="1">OFFSET(A167,-1,0,1,1)+1</f>
        <v>33</v>
      </c>
      <c r="B167" s="747" t="str">
        <f t="shared" ca="1" si="277"/>
        <v/>
      </c>
      <c r="C167" s="748"/>
      <c r="D167" s="749"/>
      <c r="E167" s="272" t="s">
        <v>395</v>
      </c>
      <c r="F167" s="271"/>
      <c r="G167" s="105"/>
      <c r="H167" s="128" t="s">
        <v>3</v>
      </c>
      <c r="I167" s="105"/>
      <c r="J167" s="121" t="s">
        <v>24</v>
      </c>
      <c r="K167" s="124" t="s">
        <v>52</v>
      </c>
      <c r="L167" s="367" t="s">
        <v>50</v>
      </c>
      <c r="M167" s="589">
        <f t="shared" si="274"/>
        <v>0</v>
      </c>
      <c r="N167" s="773" t="str">
        <f t="shared" si="278"/>
        <v>-</v>
      </c>
      <c r="O167" s="774" t="str">
        <f t="shared" si="279"/>
        <v>-</v>
      </c>
      <c r="P167" s="774" t="str">
        <f t="shared" si="280"/>
        <v>-</v>
      </c>
      <c r="Q167" s="774" t="str">
        <f t="shared" si="281"/>
        <v>-</v>
      </c>
      <c r="R167" s="774" t="str">
        <f t="shared" si="282"/>
        <v>-</v>
      </c>
      <c r="S167" s="280" t="str">
        <f t="shared" si="283"/>
        <v>-</v>
      </c>
      <c r="T167" s="291" t="str">
        <f t="shared" si="284"/>
        <v>OK</v>
      </c>
      <c r="U167" s="402"/>
      <c r="W167" s="645"/>
      <c r="X167" s="429"/>
      <c r="Z167" s="430"/>
      <c r="AA167" s="431"/>
      <c r="AB167" s="429"/>
      <c r="AD167" s="430"/>
      <c r="AE167" s="431"/>
      <c r="AF167" s="429"/>
      <c r="AH167" s="430"/>
      <c r="AI167" s="431"/>
      <c r="AJ167" s="624"/>
      <c r="AK167" s="631"/>
      <c r="AL167" s="625"/>
      <c r="AM167" s="609"/>
      <c r="AN167" s="221"/>
      <c r="AO167" s="574" t="str">
        <f t="shared" si="302"/>
        <v>OK</v>
      </c>
      <c r="AQ167" s="645"/>
      <c r="AR167" s="429"/>
      <c r="AT167" s="430"/>
      <c r="AU167" s="431"/>
      <c r="AV167" s="429"/>
      <c r="AX167" s="430"/>
      <c r="AY167" s="431"/>
      <c r="AZ167" s="429"/>
      <c r="BB167" s="430"/>
      <c r="BC167" s="431"/>
      <c r="BD167" s="624"/>
      <c r="BE167" s="631"/>
      <c r="BF167" s="625"/>
      <c r="BG167" s="630"/>
      <c r="BH167" s="221"/>
      <c r="BI167" s="574" t="str">
        <f t="shared" si="303"/>
        <v>OK</v>
      </c>
      <c r="BK167" s="263"/>
      <c r="BL167" s="208"/>
      <c r="BM167" s="317"/>
      <c r="BN167" s="410" t="s">
        <v>374</v>
      </c>
      <c r="BO167" s="412"/>
      <c r="BP167" s="209"/>
      <c r="BQ167" s="317"/>
      <c r="BR167" s="410" t="s">
        <v>375</v>
      </c>
      <c r="BS167" s="412"/>
      <c r="BT167" s="209"/>
      <c r="BU167" s="317"/>
      <c r="BV167" s="410" t="s">
        <v>376</v>
      </c>
      <c r="BW167" s="412"/>
      <c r="BX167" s="624"/>
      <c r="BY167" s="631"/>
      <c r="BZ167" s="625"/>
      <c r="CA167" s="680" t="str">
        <f t="shared" si="294"/>
        <v>-</v>
      </c>
      <c r="CB167" s="221"/>
      <c r="CC167" s="574" t="str">
        <f t="shared" si="261"/>
        <v>OK</v>
      </c>
      <c r="CE167" s="443"/>
      <c r="CF167" s="429"/>
      <c r="CH167" s="430"/>
      <c r="CI167" s="431"/>
      <c r="CJ167" s="429"/>
      <c r="CL167" s="430"/>
      <c r="CM167" s="431"/>
      <c r="CN167" s="429"/>
      <c r="CP167" s="430"/>
      <c r="CQ167" s="431"/>
      <c r="CR167" s="600"/>
      <c r="CS167" s="601"/>
      <c r="CT167" s="625"/>
      <c r="CU167" s="610"/>
      <c r="CV167" s="221"/>
      <c r="CW167" s="574" t="str">
        <f t="shared" si="275"/>
        <v>OK</v>
      </c>
      <c r="CY167" s="465"/>
      <c r="CZ167" s="429"/>
      <c r="DB167" s="430"/>
      <c r="DC167" s="431"/>
      <c r="DD167" s="429"/>
      <c r="DF167" s="430"/>
      <c r="DG167" s="431"/>
      <c r="DH167" s="429"/>
      <c r="DJ167" s="430"/>
      <c r="DK167" s="431"/>
      <c r="DL167" s="600"/>
      <c r="DM167" s="601"/>
      <c r="DN167" s="602"/>
      <c r="DO167" s="610"/>
      <c r="DP167" s="221"/>
      <c r="DQ167" s="574" t="str">
        <f t="shared" si="276"/>
        <v>OK</v>
      </c>
      <c r="DS167" s="465"/>
      <c r="DT167" s="429"/>
      <c r="DU167" s="431"/>
      <c r="DW167" s="435"/>
      <c r="DY167" s="435"/>
      <c r="EA167" s="430"/>
      <c r="EB167" s="600"/>
      <c r="EC167" s="602"/>
      <c r="ED167" s="610"/>
      <c r="EE167" s="221"/>
      <c r="EF167" s="574" t="str">
        <f t="shared" si="233"/>
        <v>OK</v>
      </c>
      <c r="EH167" s="82"/>
      <c r="EI167" s="34"/>
      <c r="EJ167" s="11"/>
      <c r="EK167" s="61"/>
      <c r="EN167" s="97">
        <f t="shared" si="304"/>
        <v>0</v>
      </c>
      <c r="EO167" s="91">
        <f t="shared" si="305"/>
        <v>0</v>
      </c>
      <c r="EP167" s="92"/>
      <c r="EQ167" s="85"/>
      <c r="ER167" s="89" t="str">
        <f t="shared" si="325"/>
        <v>-</v>
      </c>
      <c r="ES167" s="84"/>
      <c r="ET167" s="85"/>
      <c r="EU167" s="89" t="str">
        <f t="shared" si="326"/>
        <v>-</v>
      </c>
      <c r="EV167" s="90" t="str">
        <f t="shared" si="327"/>
        <v>-</v>
      </c>
      <c r="EY167" s="97" t="e">
        <f>#REF!</f>
        <v>#REF!</v>
      </c>
      <c r="EZ167" s="91" t="e">
        <f>#REF!</f>
        <v>#REF!</v>
      </c>
      <c r="FA167" s="92"/>
      <c r="FB167" s="85"/>
      <c r="FC167" s="89" t="e">
        <f t="shared" si="335"/>
        <v>#REF!</v>
      </c>
      <c r="FD167" s="84"/>
      <c r="FE167" s="85"/>
      <c r="FF167" s="89" t="e">
        <f t="shared" si="336"/>
        <v>#REF!</v>
      </c>
      <c r="FG167" s="90" t="e">
        <f t="shared" si="337"/>
        <v>#REF!</v>
      </c>
      <c r="FJ167" s="97" t="e">
        <f>#REF!</f>
        <v>#REF!</v>
      </c>
      <c r="FK167" s="91" t="e">
        <f>#REF!</f>
        <v>#REF!</v>
      </c>
      <c r="FL167" s="92"/>
      <c r="FM167" s="85"/>
      <c r="FN167" s="89" t="e">
        <f t="shared" si="328"/>
        <v>#REF!</v>
      </c>
      <c r="FO167" s="84"/>
      <c r="FP167" s="85"/>
      <c r="FQ167" s="89" t="e">
        <f t="shared" si="329"/>
        <v>#REF!</v>
      </c>
      <c r="FR167" s="90" t="e">
        <f t="shared" si="330"/>
        <v>#REF!</v>
      </c>
      <c r="FU167" s="97" t="e">
        <f>#REF!</f>
        <v>#REF!</v>
      </c>
      <c r="FV167" s="92"/>
      <c r="FW167" s="85"/>
      <c r="FX167" s="89" t="e">
        <f t="shared" si="331"/>
        <v>#REF!</v>
      </c>
      <c r="GA167" s="97" t="e">
        <f>#REF!</f>
        <v>#REF!</v>
      </c>
      <c r="GB167" s="91" t="e">
        <f>#REF!</f>
        <v>#REF!</v>
      </c>
      <c r="GC167" s="92"/>
      <c r="GD167" s="85"/>
      <c r="GE167" s="89" t="e">
        <f t="shared" si="332"/>
        <v>#REF!</v>
      </c>
      <c r="GF167" s="84"/>
      <c r="GG167" s="85"/>
      <c r="GH167" s="89" t="e">
        <f t="shared" si="333"/>
        <v>#REF!</v>
      </c>
      <c r="GI167" s="90" t="e">
        <f t="shared" si="334"/>
        <v>#REF!</v>
      </c>
      <c r="GK167" s="20" t="str">
        <f t="shared" si="306"/>
        <v/>
      </c>
      <c r="GL167" s="21"/>
      <c r="GN167" s="826" t="str">
        <f t="shared" ca="1" si="285"/>
        <v/>
      </c>
      <c r="GO167" s="827"/>
    </row>
    <row r="168" spans="1:197" s="143" customFormat="1" ht="15.75" customHeight="1" outlineLevel="3" x14ac:dyDescent="0.2">
      <c r="A168" s="190">
        <f t="shared" ca="1" si="341"/>
        <v>34</v>
      </c>
      <c r="B168" s="744" t="str">
        <f t="shared" ca="1" si="277"/>
        <v/>
      </c>
      <c r="C168" s="752"/>
      <c r="D168" s="753"/>
      <c r="E168" s="191" t="s">
        <v>154</v>
      </c>
      <c r="F168" s="181" t="s">
        <v>855</v>
      </c>
      <c r="G168" s="182"/>
      <c r="H168" s="863" t="s">
        <v>3</v>
      </c>
      <c r="I168" s="183"/>
      <c r="J168" s="192" t="s">
        <v>23</v>
      </c>
      <c r="K168" s="194" t="s">
        <v>52</v>
      </c>
      <c r="L168" s="366"/>
      <c r="M168" s="560">
        <f t="shared" si="274"/>
        <v>1</v>
      </c>
      <c r="N168" s="814" t="str">
        <f>IF(OR(W168="",W168=0,W168="-"),"-",IF(W168=1,1,"POK"))</f>
        <v>-</v>
      </c>
      <c r="O168" s="815" t="str">
        <f>IF(OR(AQ168="",AQ168=0,AQ168="-"),"-",IF(AQ168=1,1,"POK"))</f>
        <v>-</v>
      </c>
      <c r="P168" s="815">
        <f>IF(OR(BK168="",BK168=0,BK168="-"),"-",IF(BK168=1,1,"POK"))</f>
        <v>1</v>
      </c>
      <c r="Q168" s="815" t="str">
        <f>IF(OR(CE168="",CE168=0,CE168="-"),"-",IF(CE168=1,1,"POK"))</f>
        <v>-</v>
      </c>
      <c r="R168" s="815">
        <f>IF(OR(CY168="",CY168=0,CY168="-"),"-",IF(CY168=1,1,"POK"))</f>
        <v>1</v>
      </c>
      <c r="S168" s="816" t="str">
        <f>IF(OR(DS168="",DS168=0,DS168="-"),"-",IF(DS168=1,1,"POK"))</f>
        <v>-</v>
      </c>
      <c r="T168" s="293" t="str">
        <f t="shared" si="284"/>
        <v>OK</v>
      </c>
      <c r="U168" s="403"/>
      <c r="V168" s="19"/>
      <c r="W168" s="792">
        <f>IF(SUM(W169:W181)=0,0,1)</f>
        <v>0</v>
      </c>
      <c r="X168" s="325"/>
      <c r="Y168" s="326"/>
      <c r="Z168" s="326"/>
      <c r="AA168" s="326"/>
      <c r="AB168" s="326"/>
      <c r="AC168" s="326"/>
      <c r="AD168" s="326"/>
      <c r="AE168" s="326"/>
      <c r="AF168" s="326"/>
      <c r="AG168" s="326"/>
      <c r="AH168" s="326"/>
      <c r="AI168" s="327"/>
      <c r="AJ168" s="353">
        <f>SUM(AJ169:AJ181)</f>
        <v>0</v>
      </c>
      <c r="AK168" s="354">
        <f>SUM(AK169:AK181)</f>
        <v>0</v>
      </c>
      <c r="AL168" s="351">
        <f>AJ168+AK168</f>
        <v>0</v>
      </c>
      <c r="AM168" s="356" t="str">
        <f>IF(OR(AL168=0,AL168="-"),"-",AL168/CD_TOTAL_HOURS)</f>
        <v>-</v>
      </c>
      <c r="AN168" s="222"/>
      <c r="AO168" s="580" t="str">
        <f t="shared" si="302"/>
        <v>OK</v>
      </c>
      <c r="AP168" s="19"/>
      <c r="AQ168" s="788">
        <f>IF(SUM(AQ169:AQ181)=0,0,1)</f>
        <v>0</v>
      </c>
      <c r="AR168" s="325"/>
      <c r="AS168" s="326"/>
      <c r="AT168" s="326"/>
      <c r="AU168" s="326"/>
      <c r="AV168" s="326"/>
      <c r="AW168" s="326"/>
      <c r="AX168" s="326"/>
      <c r="AY168" s="326"/>
      <c r="AZ168" s="326"/>
      <c r="BA168" s="326"/>
      <c r="BB168" s="326"/>
      <c r="BC168" s="327"/>
      <c r="BD168" s="353">
        <f>SUM(BD169:BD181)</f>
        <v>0</v>
      </c>
      <c r="BE168" s="354">
        <f>SUM(BE169:BE181)</f>
        <v>0</v>
      </c>
      <c r="BF168" s="351">
        <f>BD168+BE168</f>
        <v>0</v>
      </c>
      <c r="BG168" s="356" t="str">
        <f t="shared" ref="BG168:BG182" si="342">IF(OR(BF168=0,BF168="-"),"-",BF168/BD_TOTAL_HOURS)</f>
        <v>-</v>
      </c>
      <c r="BH168" s="222"/>
      <c r="BI168" s="580" t="str">
        <f t="shared" si="303"/>
        <v>OK</v>
      </c>
      <c r="BJ168" s="19"/>
      <c r="BK168" s="788">
        <f>IF(SUM(BK169:BK181)=0,0,1)</f>
        <v>1</v>
      </c>
      <c r="BL168" s="325"/>
      <c r="BM168" s="326"/>
      <c r="BN168" s="326"/>
      <c r="BO168" s="326"/>
      <c r="BP168" s="326"/>
      <c r="BQ168" s="326"/>
      <c r="BR168" s="326"/>
      <c r="BS168" s="326"/>
      <c r="BT168" s="326"/>
      <c r="BU168" s="326"/>
      <c r="BV168" s="326"/>
      <c r="BW168" s="327"/>
      <c r="BX168" s="353">
        <f>SUM(BX169:BX181)</f>
        <v>48</v>
      </c>
      <c r="BY168" s="354">
        <f>SUM(BY169:BY181)</f>
        <v>0</v>
      </c>
      <c r="BZ168" s="351">
        <f>BX168+BY168</f>
        <v>48</v>
      </c>
      <c r="CA168" s="356">
        <f t="shared" si="294"/>
        <v>0.12244897959183673</v>
      </c>
      <c r="CB168" s="222"/>
      <c r="CC168" s="574" t="str">
        <f t="shared" si="261"/>
        <v>OK</v>
      </c>
      <c r="CD168" s="19"/>
      <c r="CE168" s="792">
        <f>IF(SUM(CE169:CE181)=0,0,1)</f>
        <v>0</v>
      </c>
      <c r="CF168" s="325"/>
      <c r="CG168" s="326"/>
      <c r="CH168" s="326"/>
      <c r="CI168" s="326"/>
      <c r="CJ168" s="326"/>
      <c r="CK168" s="326"/>
      <c r="CL168" s="326"/>
      <c r="CM168" s="326"/>
      <c r="CN168" s="326"/>
      <c r="CO168" s="326"/>
      <c r="CP168" s="326"/>
      <c r="CQ168" s="327"/>
      <c r="CR168" s="353">
        <f>SUM(CR169:CR181)</f>
        <v>0</v>
      </c>
      <c r="CS168" s="354">
        <f>SUM(CS169:CS181)</f>
        <v>0</v>
      </c>
      <c r="CT168" s="351">
        <f>CR168+CS168</f>
        <v>0</v>
      </c>
      <c r="CU168" s="356"/>
      <c r="CV168" s="222"/>
      <c r="CW168" s="580" t="str">
        <f t="shared" si="275"/>
        <v>OK</v>
      </c>
      <c r="CX168" s="19"/>
      <c r="CY168" s="788">
        <f>IF(SUM(CY169:CY181)=0,0,1)</f>
        <v>1</v>
      </c>
      <c r="CZ168" s="325"/>
      <c r="DA168" s="326"/>
      <c r="DB168" s="326"/>
      <c r="DC168" s="326"/>
      <c r="DD168" s="326"/>
      <c r="DE168" s="326"/>
      <c r="DF168" s="326"/>
      <c r="DG168" s="326"/>
      <c r="DH168" s="326"/>
      <c r="DI168" s="326"/>
      <c r="DJ168" s="326"/>
      <c r="DK168" s="327"/>
      <c r="DL168" s="353">
        <f>SUM(DL169:DL181)</f>
        <v>22</v>
      </c>
      <c r="DM168" s="354">
        <f>SUM(DM169:DM181)</f>
        <v>0</v>
      </c>
      <c r="DN168" s="857">
        <f>DL168+DM168</f>
        <v>22</v>
      </c>
      <c r="DO168" s="356">
        <f>IF(OR(DN168=0,DN168="-"),"-",DN168/CONSTR_TOTAL_HOURS)</f>
        <v>5.1522248243559721E-2</v>
      </c>
      <c r="DP168" s="222"/>
      <c r="DQ168" s="574" t="str">
        <f t="shared" si="276"/>
        <v>OK</v>
      </c>
      <c r="DR168" s="19"/>
      <c r="DS168" s="788">
        <f>IF(SUM(DS169:DS181)=0,0,1)</f>
        <v>0</v>
      </c>
      <c r="DT168" s="325"/>
      <c r="DU168" s="326"/>
      <c r="DV168" s="326"/>
      <c r="DW168" s="326"/>
      <c r="DX168" s="326"/>
      <c r="DY168" s="326"/>
      <c r="DZ168" s="326"/>
      <c r="EA168" s="326"/>
      <c r="EB168" s="353">
        <f>SUM(EB169:EB181)</f>
        <v>0</v>
      </c>
      <c r="EC168" s="710">
        <f>EB168</f>
        <v>0</v>
      </c>
      <c r="ED168" s="356" t="str">
        <f>IF(OR(EC168=0,EC168="-"),"-",EC168/QUALIF_TOTAL_HOURS)</f>
        <v>-</v>
      </c>
      <c r="EE168" s="222"/>
      <c r="EF168" s="574" t="str">
        <f t="shared" si="233"/>
        <v>-</v>
      </c>
      <c r="EG168" s="19"/>
      <c r="EH168" s="179" t="s">
        <v>5</v>
      </c>
      <c r="EI168" s="171" t="s">
        <v>4</v>
      </c>
      <c r="EJ168" s="134"/>
      <c r="EK168" s="133"/>
      <c r="EL168" s="19"/>
      <c r="EM168" s="19"/>
      <c r="EN168" s="135">
        <f t="shared" si="304"/>
        <v>0</v>
      </c>
      <c r="EO168" s="136">
        <f t="shared" si="305"/>
        <v>0</v>
      </c>
      <c r="EP168" s="137"/>
      <c r="EQ168" s="172"/>
      <c r="ER168" s="138" t="str">
        <f t="shared" si="325"/>
        <v>-</v>
      </c>
      <c r="ES168" s="139"/>
      <c r="ET168" s="172"/>
      <c r="EU168" s="138" t="str">
        <f t="shared" si="326"/>
        <v>-</v>
      </c>
      <c r="EV168" s="140" t="str">
        <f t="shared" si="327"/>
        <v>-</v>
      </c>
      <c r="EW168" s="19"/>
      <c r="EX168" s="19"/>
      <c r="EY168" s="135" t="e">
        <f>#REF!</f>
        <v>#REF!</v>
      </c>
      <c r="EZ168" s="136" t="e">
        <f>#REF!</f>
        <v>#REF!</v>
      </c>
      <c r="FA168" s="137"/>
      <c r="FB168" s="172"/>
      <c r="FC168" s="138" t="e">
        <f t="shared" si="335"/>
        <v>#REF!</v>
      </c>
      <c r="FD168" s="139"/>
      <c r="FE168" s="172"/>
      <c r="FF168" s="138" t="e">
        <f t="shared" si="336"/>
        <v>#REF!</v>
      </c>
      <c r="FG168" s="140" t="e">
        <f t="shared" si="337"/>
        <v>#REF!</v>
      </c>
      <c r="FH168" s="19"/>
      <c r="FI168" s="19"/>
      <c r="FJ168" s="135" t="e">
        <f>#REF!</f>
        <v>#REF!</v>
      </c>
      <c r="FK168" s="136" t="e">
        <f>#REF!</f>
        <v>#REF!</v>
      </c>
      <c r="FL168" s="137"/>
      <c r="FM168" s="172"/>
      <c r="FN168" s="138" t="e">
        <f t="shared" si="328"/>
        <v>#REF!</v>
      </c>
      <c r="FO168" s="139"/>
      <c r="FP168" s="172"/>
      <c r="FQ168" s="138" t="e">
        <f t="shared" si="329"/>
        <v>#REF!</v>
      </c>
      <c r="FR168" s="140" t="e">
        <f t="shared" si="330"/>
        <v>#REF!</v>
      </c>
      <c r="FS168" s="19"/>
      <c r="FT168" s="19"/>
      <c r="FU168" s="135" t="e">
        <f>#REF!</f>
        <v>#REF!</v>
      </c>
      <c r="FV168" s="137"/>
      <c r="FW168" s="172"/>
      <c r="FX168" s="138" t="e">
        <f t="shared" si="331"/>
        <v>#REF!</v>
      </c>
      <c r="FY168" s="19"/>
      <c r="FZ168" s="19"/>
      <c r="GA168" s="135" t="e">
        <f>#REF!</f>
        <v>#REF!</v>
      </c>
      <c r="GB168" s="136" t="e">
        <f>#REF!</f>
        <v>#REF!</v>
      </c>
      <c r="GC168" s="137"/>
      <c r="GD168" s="172"/>
      <c r="GE168" s="138" t="e">
        <f t="shared" si="332"/>
        <v>#REF!</v>
      </c>
      <c r="GF168" s="139"/>
      <c r="GG168" s="172"/>
      <c r="GH168" s="138" t="e">
        <f t="shared" si="333"/>
        <v>#REF!</v>
      </c>
      <c r="GI168" s="140" t="e">
        <f t="shared" si="334"/>
        <v>#REF!</v>
      </c>
      <c r="GJ168" s="19"/>
      <c r="GK168" s="141" t="str">
        <f t="shared" si="306"/>
        <v/>
      </c>
      <c r="GL168" s="142"/>
      <c r="GN168" s="826" t="str">
        <f t="shared" ca="1" si="285"/>
        <v/>
      </c>
      <c r="GO168" s="827"/>
    </row>
    <row r="169" spans="1:197" ht="15.75" customHeight="1" outlineLevel="3" x14ac:dyDescent="0.2">
      <c r="A169" s="187">
        <f t="shared" ca="1" si="341"/>
        <v>35</v>
      </c>
      <c r="B169" s="747" t="str">
        <f t="shared" ca="1" si="277"/>
        <v/>
      </c>
      <c r="C169" s="748"/>
      <c r="D169" s="749"/>
      <c r="E169" s="110"/>
      <c r="F169" s="114" t="s">
        <v>1006</v>
      </c>
      <c r="G169" s="105" t="s">
        <v>1007</v>
      </c>
      <c r="H169" s="128" t="s">
        <v>3</v>
      </c>
      <c r="I169" s="105"/>
      <c r="J169" s="121" t="s">
        <v>26</v>
      </c>
      <c r="K169" s="124" t="s">
        <v>52</v>
      </c>
      <c r="L169" s="367" t="s">
        <v>50</v>
      </c>
      <c r="M169" s="589">
        <f t="shared" si="274"/>
        <v>0</v>
      </c>
      <c r="N169" s="773" t="str">
        <f t="shared" si="278"/>
        <v>-</v>
      </c>
      <c r="O169" s="774" t="str">
        <f t="shared" si="279"/>
        <v>-</v>
      </c>
      <c r="P169" s="774" t="str">
        <f t="shared" si="280"/>
        <v>-</v>
      </c>
      <c r="Q169" s="774" t="str">
        <f t="shared" si="281"/>
        <v>-</v>
      </c>
      <c r="R169" s="774" t="str">
        <f t="shared" si="282"/>
        <v>-</v>
      </c>
      <c r="S169" s="280" t="str">
        <f t="shared" si="283"/>
        <v>-</v>
      </c>
      <c r="T169" s="291" t="str">
        <f t="shared" si="284"/>
        <v>OK</v>
      </c>
      <c r="U169" s="402"/>
      <c r="W169" s="644"/>
      <c r="X169" s="429"/>
      <c r="Z169" s="430"/>
      <c r="AA169" s="431"/>
      <c r="AB169" s="429"/>
      <c r="AD169" s="430"/>
      <c r="AE169" s="431"/>
      <c r="AF169" s="429"/>
      <c r="AH169" s="430"/>
      <c r="AI169" s="431"/>
      <c r="AJ169" s="607"/>
      <c r="AK169" s="598"/>
      <c r="AL169" s="608"/>
      <c r="AM169" s="609"/>
      <c r="AN169" s="221"/>
      <c r="AO169" s="574" t="str">
        <f t="shared" si="302"/>
        <v>OK</v>
      </c>
      <c r="AQ169" s="263"/>
      <c r="AR169" s="52"/>
      <c r="AS169" s="316"/>
      <c r="AT169" s="416"/>
      <c r="AU169" s="411" t="s">
        <v>407</v>
      </c>
      <c r="AV169" s="34"/>
      <c r="AW169" s="316"/>
      <c r="AX169" s="416"/>
      <c r="AY169" s="411" t="s">
        <v>408</v>
      </c>
      <c r="AZ169" s="34"/>
      <c r="BA169" s="316"/>
      <c r="BB169" s="416"/>
      <c r="BC169" s="411" t="s">
        <v>409</v>
      </c>
      <c r="BD169" s="607"/>
      <c r="BE169" s="592" t="str">
        <f>IF(AND(AS169="",AW169="",BA169=""),"-",AS169+AW169+BA169)</f>
        <v>-</v>
      </c>
      <c r="BF169" s="593" t="str">
        <f>IF(AND(AR169="",AV169="",AZ169="",AS169="",AW169="",BA169=""),"-",SUM(AR169:BA169))</f>
        <v>-</v>
      </c>
      <c r="BG169" s="594" t="str">
        <f>IF(OR(BF169=0,BF169="-"),"-",BF169/BD_TOTAL_HOURS)</f>
        <v>-</v>
      </c>
      <c r="BH169" s="221"/>
      <c r="BI169" s="574" t="str">
        <f t="shared" si="303"/>
        <v>OK</v>
      </c>
      <c r="BK169" s="263"/>
      <c r="BL169" s="52"/>
      <c r="BM169" s="316"/>
      <c r="BN169" s="416"/>
      <c r="BO169" s="411" t="s">
        <v>407</v>
      </c>
      <c r="BP169" s="34"/>
      <c r="BQ169" s="316"/>
      <c r="BR169" s="416"/>
      <c r="BS169" s="411" t="s">
        <v>408</v>
      </c>
      <c r="BT169" s="34"/>
      <c r="BU169" s="316"/>
      <c r="BV169" s="416"/>
      <c r="BW169" s="411" t="s">
        <v>409</v>
      </c>
      <c r="BX169" s="607"/>
      <c r="BY169" s="592" t="str">
        <f>IF(AND(BM169="",BQ169="",BU169=""),"-",BM169+BQ169+BU169)</f>
        <v>-</v>
      </c>
      <c r="BZ169" s="593" t="str">
        <f>IF(AND(BL169="",BP169="",BT169="",BM169="",BQ169="",BU169=""),"-",SUM(BL169:BU169))</f>
        <v>-</v>
      </c>
      <c r="CA169" s="594" t="str">
        <f>IF(OR(BZ169=0,BZ169="-"),"-",BZ169/DD_TOTAL_HOURS)</f>
        <v>-</v>
      </c>
      <c r="CB169" s="221"/>
      <c r="CC169" s="574" t="str">
        <f t="shared" si="261"/>
        <v>OK</v>
      </c>
      <c r="CE169" s="443"/>
      <c r="CF169" s="429"/>
      <c r="CH169" s="430"/>
      <c r="CI169" s="431"/>
      <c r="CJ169" s="429"/>
      <c r="CL169" s="430"/>
      <c r="CM169" s="431"/>
      <c r="CN169" s="429"/>
      <c r="CP169" s="430"/>
      <c r="CQ169" s="431"/>
      <c r="CR169" s="600"/>
      <c r="CS169" s="601"/>
      <c r="CT169" s="602"/>
      <c r="CU169" s="610"/>
      <c r="CV169" s="221"/>
      <c r="CW169" s="574" t="str">
        <f t="shared" si="275"/>
        <v>OK</v>
      </c>
      <c r="CY169" s="465"/>
      <c r="CZ169" s="429"/>
      <c r="DB169" s="430"/>
      <c r="DC169" s="431"/>
      <c r="DD169" s="429"/>
      <c r="DF169" s="430"/>
      <c r="DG169" s="431"/>
      <c r="DH169" s="429"/>
      <c r="DJ169" s="430"/>
      <c r="DK169" s="431"/>
      <c r="DL169" s="600"/>
      <c r="DM169" s="601"/>
      <c r="DN169" s="602"/>
      <c r="DO169" s="610"/>
      <c r="DP169" s="221"/>
      <c r="DQ169" s="574" t="str">
        <f t="shared" si="276"/>
        <v>OK</v>
      </c>
      <c r="DS169" s="465"/>
      <c r="DT169" s="429"/>
      <c r="DU169" s="431"/>
      <c r="DW169" s="431"/>
      <c r="DY169" s="431"/>
      <c r="EA169" s="430"/>
      <c r="EB169" s="600"/>
      <c r="EC169" s="602"/>
      <c r="ED169" s="610"/>
      <c r="EE169" s="221"/>
      <c r="EF169" s="574" t="str">
        <f t="shared" si="233"/>
        <v>-</v>
      </c>
      <c r="EH169" s="82"/>
      <c r="EI169" s="34" t="s">
        <v>4</v>
      </c>
      <c r="EJ169" s="11"/>
      <c r="EK169" s="61"/>
      <c r="EN169" s="97">
        <f t="shared" si="304"/>
        <v>0</v>
      </c>
      <c r="EO169" s="91">
        <f t="shared" si="305"/>
        <v>0</v>
      </c>
      <c r="EP169" s="92"/>
      <c r="EQ169" s="85"/>
      <c r="ER169" s="89" t="str">
        <f t="shared" si="325"/>
        <v>-</v>
      </c>
      <c r="ES169" s="84"/>
      <c r="ET169" s="85"/>
      <c r="EU169" s="89" t="str">
        <f t="shared" si="326"/>
        <v>-</v>
      </c>
      <c r="EV169" s="90" t="str">
        <f t="shared" si="327"/>
        <v>-</v>
      </c>
      <c r="EY169" s="97" t="e">
        <f>#REF!</f>
        <v>#REF!</v>
      </c>
      <c r="EZ169" s="91" t="e">
        <f>#REF!</f>
        <v>#REF!</v>
      </c>
      <c r="FA169" s="92"/>
      <c r="FB169" s="85"/>
      <c r="FC169" s="89" t="e">
        <f t="shared" si="335"/>
        <v>#REF!</v>
      </c>
      <c r="FD169" s="84"/>
      <c r="FE169" s="85"/>
      <c r="FF169" s="89" t="e">
        <f t="shared" si="336"/>
        <v>#REF!</v>
      </c>
      <c r="FG169" s="90" t="e">
        <f t="shared" si="337"/>
        <v>#REF!</v>
      </c>
      <c r="FJ169" s="97" t="e">
        <f>#REF!</f>
        <v>#REF!</v>
      </c>
      <c r="FK169" s="91" t="e">
        <f>#REF!</f>
        <v>#REF!</v>
      </c>
      <c r="FL169" s="92"/>
      <c r="FM169" s="85"/>
      <c r="FN169" s="89" t="e">
        <f t="shared" si="328"/>
        <v>#REF!</v>
      </c>
      <c r="FO169" s="84"/>
      <c r="FP169" s="85"/>
      <c r="FQ169" s="89" t="e">
        <f t="shared" si="329"/>
        <v>#REF!</v>
      </c>
      <c r="FR169" s="90" t="e">
        <f t="shared" si="330"/>
        <v>#REF!</v>
      </c>
      <c r="FU169" s="97" t="e">
        <f>#REF!</f>
        <v>#REF!</v>
      </c>
      <c r="FV169" s="92"/>
      <c r="FW169" s="85"/>
      <c r="FX169" s="89" t="e">
        <f t="shared" si="331"/>
        <v>#REF!</v>
      </c>
      <c r="GA169" s="97" t="e">
        <f>#REF!</f>
        <v>#REF!</v>
      </c>
      <c r="GB169" s="91" t="e">
        <f>#REF!</f>
        <v>#REF!</v>
      </c>
      <c r="GC169" s="92"/>
      <c r="GD169" s="85"/>
      <c r="GE169" s="89" t="e">
        <f t="shared" si="332"/>
        <v>#REF!</v>
      </c>
      <c r="GF169" s="84"/>
      <c r="GG169" s="85"/>
      <c r="GH169" s="89" t="e">
        <f t="shared" si="333"/>
        <v>#REF!</v>
      </c>
      <c r="GI169" s="90" t="e">
        <f t="shared" si="334"/>
        <v>#REF!</v>
      </c>
      <c r="GK169" s="20" t="str">
        <f t="shared" si="306"/>
        <v/>
      </c>
      <c r="GL169" s="21"/>
      <c r="GN169" s="826" t="str">
        <f t="shared" ca="1" si="285"/>
        <v/>
      </c>
      <c r="GO169" s="827"/>
    </row>
    <row r="170" spans="1:197" ht="24" customHeight="1" outlineLevel="3" x14ac:dyDescent="0.2">
      <c r="A170" s="187">
        <f t="shared" ca="1" si="341"/>
        <v>36</v>
      </c>
      <c r="B170" s="747" t="str">
        <f t="shared" ca="1" si="277"/>
        <v/>
      </c>
      <c r="C170" s="748"/>
      <c r="D170" s="749"/>
      <c r="E170" s="110"/>
      <c r="F170" s="114" t="s">
        <v>1005</v>
      </c>
      <c r="G170" s="105" t="s">
        <v>1050</v>
      </c>
      <c r="H170" s="128" t="s">
        <v>3</v>
      </c>
      <c r="I170" s="105"/>
      <c r="J170" s="121" t="s">
        <v>26</v>
      </c>
      <c r="K170" s="124" t="s">
        <v>52</v>
      </c>
      <c r="L170" s="367" t="s">
        <v>50</v>
      </c>
      <c r="M170" s="589">
        <f t="shared" si="274"/>
        <v>1</v>
      </c>
      <c r="N170" s="773" t="str">
        <f t="shared" si="278"/>
        <v>-</v>
      </c>
      <c r="O170" s="774" t="str">
        <f t="shared" si="279"/>
        <v>-</v>
      </c>
      <c r="P170" s="774">
        <f t="shared" si="280"/>
        <v>1</v>
      </c>
      <c r="Q170" s="774" t="str">
        <f t="shared" si="281"/>
        <v>-</v>
      </c>
      <c r="R170" s="774">
        <f t="shared" si="282"/>
        <v>1</v>
      </c>
      <c r="S170" s="280" t="str">
        <f t="shared" si="283"/>
        <v>-</v>
      </c>
      <c r="T170" s="291" t="str">
        <f t="shared" si="284"/>
        <v>OK</v>
      </c>
      <c r="U170" s="402"/>
      <c r="W170" s="644"/>
      <c r="X170" s="429"/>
      <c r="Z170" s="430"/>
      <c r="AA170" s="431"/>
      <c r="AB170" s="429"/>
      <c r="AD170" s="430"/>
      <c r="AE170" s="431"/>
      <c r="AF170" s="429"/>
      <c r="AH170" s="430"/>
      <c r="AI170" s="431"/>
      <c r="AJ170" s="600"/>
      <c r="AK170" s="601"/>
      <c r="AL170" s="602"/>
      <c r="AM170" s="610"/>
      <c r="AN170" s="221"/>
      <c r="AO170" s="574" t="str">
        <f t="shared" si="302"/>
        <v>OK</v>
      </c>
      <c r="AQ170" s="263"/>
      <c r="AR170" s="208"/>
      <c r="AS170" s="316"/>
      <c r="AT170" s="410" t="s">
        <v>374</v>
      </c>
      <c r="AU170" s="411" t="s">
        <v>407</v>
      </c>
      <c r="AV170" s="209"/>
      <c r="AW170" s="316"/>
      <c r="AX170" s="410" t="s">
        <v>375</v>
      </c>
      <c r="AY170" s="411" t="s">
        <v>408</v>
      </c>
      <c r="AZ170" s="209"/>
      <c r="BA170" s="316"/>
      <c r="BB170" s="410" t="s">
        <v>376</v>
      </c>
      <c r="BC170" s="411" t="s">
        <v>409</v>
      </c>
      <c r="BD170" s="591" t="str">
        <f t="shared" ref="BD170:BD181" si="343">IF(AND(AR170="",AV170="",AZ170=""),"-",AR170+AV170+AZ170)</f>
        <v>-</v>
      </c>
      <c r="BE170" s="592" t="str">
        <f t="shared" ref="BE170:BE181" si="344">IF(AND(AS170="",AW170="",BA170=""),"-",AS170+AW170+BA170)</f>
        <v>-</v>
      </c>
      <c r="BF170" s="593" t="str">
        <f t="shared" ref="BF170:BF181" si="345">IF(AND(AR170="",AV170="",AZ170="",AS170="",AW170="",BA170=""),"-",SUM(AR170:BA170))</f>
        <v>-</v>
      </c>
      <c r="BG170" s="594" t="str">
        <f t="shared" si="342"/>
        <v>-</v>
      </c>
      <c r="BH170" s="221"/>
      <c r="BI170" s="574" t="str">
        <f t="shared" si="303"/>
        <v>OK</v>
      </c>
      <c r="BK170" s="263">
        <v>1</v>
      </c>
      <c r="BL170" s="208">
        <v>3</v>
      </c>
      <c r="BM170" s="316"/>
      <c r="BN170" s="410" t="s">
        <v>374</v>
      </c>
      <c r="BO170" s="411" t="s">
        <v>407</v>
      </c>
      <c r="BP170" s="209">
        <v>1</v>
      </c>
      <c r="BQ170" s="316"/>
      <c r="BR170" s="410" t="s">
        <v>375</v>
      </c>
      <c r="BS170" s="411" t="s">
        <v>408</v>
      </c>
      <c r="BT170" s="209"/>
      <c r="BU170" s="316"/>
      <c r="BV170" s="410" t="s">
        <v>376</v>
      </c>
      <c r="BW170" s="411" t="s">
        <v>409</v>
      </c>
      <c r="BX170" s="591">
        <f t="shared" ref="BX170:BX181" si="346">IF(AND(BL170="",BP170="",BT170=""),"-",BL170+BP170+BT170)</f>
        <v>4</v>
      </c>
      <c r="BY170" s="592" t="str">
        <f t="shared" ref="BY170:BY181" si="347">IF(AND(BM170="",BQ170="",BU170=""),"-",BM170+BQ170+BU170)</f>
        <v>-</v>
      </c>
      <c r="BZ170" s="593">
        <f t="shared" ref="BZ170:BZ181" si="348">IF(AND(BL170="",BP170="",BT170="",BM170="",BQ170="",BU170=""),"-",SUM(BL170:BU170))</f>
        <v>4</v>
      </c>
      <c r="CA170" s="594">
        <f t="shared" si="294"/>
        <v>1.020408163265306E-2</v>
      </c>
      <c r="CB170" s="221"/>
      <c r="CC170" s="574" t="str">
        <f t="shared" si="261"/>
        <v>OK</v>
      </c>
      <c r="CE170" s="443"/>
      <c r="CF170" s="429"/>
      <c r="CH170" s="430"/>
      <c r="CI170" s="431"/>
      <c r="CJ170" s="429"/>
      <c r="CL170" s="430"/>
      <c r="CM170" s="431"/>
      <c r="CN170" s="429"/>
      <c r="CP170" s="430"/>
      <c r="CQ170" s="431"/>
      <c r="CR170" s="600"/>
      <c r="CS170" s="601"/>
      <c r="CT170" s="602"/>
      <c r="CU170" s="610"/>
      <c r="CV170" s="221"/>
      <c r="CW170" s="574" t="str">
        <f t="shared" si="275"/>
        <v>OK</v>
      </c>
      <c r="CY170" s="263">
        <v>1</v>
      </c>
      <c r="CZ170" s="208">
        <v>2</v>
      </c>
      <c r="DA170" s="209"/>
      <c r="DB170" s="410" t="s">
        <v>374</v>
      </c>
      <c r="DC170" s="411" t="s">
        <v>407</v>
      </c>
      <c r="DD170" s="209"/>
      <c r="DE170" s="209"/>
      <c r="DF170" s="410" t="s">
        <v>375</v>
      </c>
      <c r="DG170" s="411" t="s">
        <v>408</v>
      </c>
      <c r="DH170" s="209"/>
      <c r="DI170" s="417"/>
      <c r="DJ170" s="410" t="s">
        <v>376</v>
      </c>
      <c r="DK170" s="411" t="s">
        <v>409</v>
      </c>
      <c r="DL170" s="705">
        <f t="shared" ref="DL170:DL175" si="349">IF(AND(CZ170="",DD170="",DH170=""),"-",CZ170+DD170+DH170)</f>
        <v>2</v>
      </c>
      <c r="DM170" s="706" t="str">
        <f t="shared" ref="DM170:DM181" si="350">IF(AND(DA170="",DE170="",DI170=""),"-",DA170+DE170+DI170)</f>
        <v>-</v>
      </c>
      <c r="DN170" s="707">
        <f t="shared" ref="DN170:DN181" si="351">IF(AND(CZ170="",DD170="",DH170="",DA170="",DE170="",DI170=""),"-",SUM(CZ170:DI170))</f>
        <v>2</v>
      </c>
      <c r="DO170" s="594">
        <f t="shared" ref="DO170:DO180" si="352">IF(OR(DN170=0,DN170="-"),"-",DN170/CONSTR_TOTAL_HOURS)</f>
        <v>4.6838407494145199E-3</v>
      </c>
      <c r="DP170" s="221"/>
      <c r="DQ170" s="574" t="str">
        <f t="shared" si="276"/>
        <v>OK</v>
      </c>
      <c r="DS170" s="465"/>
      <c r="DT170" s="429"/>
      <c r="DU170" s="431"/>
      <c r="DW170" s="431"/>
      <c r="DY170" s="431"/>
      <c r="EA170" s="430"/>
      <c r="EB170" s="600"/>
      <c r="EC170" s="602"/>
      <c r="ED170" s="610"/>
      <c r="EE170" s="221"/>
      <c r="EF170" s="574" t="str">
        <f t="shared" si="233"/>
        <v>-</v>
      </c>
      <c r="EH170" s="82"/>
      <c r="EI170" s="34" t="s">
        <v>4</v>
      </c>
      <c r="EJ170" s="11"/>
      <c r="EK170" s="61"/>
      <c r="EN170" s="97">
        <f t="shared" si="304"/>
        <v>0</v>
      </c>
      <c r="EO170" s="91">
        <f t="shared" si="305"/>
        <v>0</v>
      </c>
      <c r="EP170" s="92"/>
      <c r="EQ170" s="85"/>
      <c r="ER170" s="89" t="str">
        <f t="shared" si="325"/>
        <v>-</v>
      </c>
      <c r="ES170" s="84"/>
      <c r="ET170" s="85"/>
      <c r="EU170" s="89" t="str">
        <f t="shared" si="326"/>
        <v>-</v>
      </c>
      <c r="EV170" s="90" t="str">
        <f t="shared" si="327"/>
        <v>-</v>
      </c>
      <c r="EY170" s="97" t="e">
        <f>#REF!</f>
        <v>#REF!</v>
      </c>
      <c r="EZ170" s="91" t="e">
        <f>#REF!</f>
        <v>#REF!</v>
      </c>
      <c r="FA170" s="92"/>
      <c r="FB170" s="85"/>
      <c r="FC170" s="89" t="e">
        <f t="shared" si="335"/>
        <v>#REF!</v>
      </c>
      <c r="FD170" s="84"/>
      <c r="FE170" s="85"/>
      <c r="FF170" s="89" t="e">
        <f t="shared" si="336"/>
        <v>#REF!</v>
      </c>
      <c r="FG170" s="90" t="e">
        <f t="shared" si="337"/>
        <v>#REF!</v>
      </c>
      <c r="FJ170" s="97" t="e">
        <f>#REF!</f>
        <v>#REF!</v>
      </c>
      <c r="FK170" s="91" t="e">
        <f>#REF!</f>
        <v>#REF!</v>
      </c>
      <c r="FL170" s="92"/>
      <c r="FM170" s="85"/>
      <c r="FN170" s="89" t="e">
        <f t="shared" si="328"/>
        <v>#REF!</v>
      </c>
      <c r="FO170" s="84"/>
      <c r="FP170" s="85"/>
      <c r="FQ170" s="89" t="e">
        <f t="shared" si="329"/>
        <v>#REF!</v>
      </c>
      <c r="FR170" s="90" t="e">
        <f t="shared" si="330"/>
        <v>#REF!</v>
      </c>
      <c r="FU170" s="97" t="e">
        <f>#REF!</f>
        <v>#REF!</v>
      </c>
      <c r="FV170" s="92"/>
      <c r="FW170" s="85"/>
      <c r="FX170" s="89" t="e">
        <f t="shared" si="331"/>
        <v>#REF!</v>
      </c>
      <c r="GA170" s="97" t="e">
        <f>#REF!</f>
        <v>#REF!</v>
      </c>
      <c r="GB170" s="91" t="e">
        <f>#REF!</f>
        <v>#REF!</v>
      </c>
      <c r="GC170" s="92"/>
      <c r="GD170" s="85"/>
      <c r="GE170" s="89" t="e">
        <f t="shared" si="332"/>
        <v>#REF!</v>
      </c>
      <c r="GF170" s="84"/>
      <c r="GG170" s="85"/>
      <c r="GH170" s="89" t="e">
        <f t="shared" si="333"/>
        <v>#REF!</v>
      </c>
      <c r="GI170" s="90" t="e">
        <f t="shared" si="334"/>
        <v>#REF!</v>
      </c>
      <c r="GK170" s="20" t="str">
        <f t="shared" si="306"/>
        <v/>
      </c>
      <c r="GL170" s="21"/>
      <c r="GN170" s="826" t="str">
        <f t="shared" ca="1" si="285"/>
        <v/>
      </c>
      <c r="GO170" s="827"/>
    </row>
    <row r="171" spans="1:197" ht="12" customHeight="1" outlineLevel="3" x14ac:dyDescent="0.2">
      <c r="A171" s="187">
        <f t="shared" ca="1" si="341"/>
        <v>37</v>
      </c>
      <c r="B171" s="747" t="str">
        <f t="shared" ca="1" si="277"/>
        <v/>
      </c>
      <c r="C171" s="748"/>
      <c r="D171" s="749"/>
      <c r="E171" s="110"/>
      <c r="F171" s="104"/>
      <c r="G171" s="105" t="s">
        <v>1051</v>
      </c>
      <c r="H171" s="128" t="s">
        <v>3</v>
      </c>
      <c r="I171" s="105"/>
      <c r="J171" s="121" t="s">
        <v>26</v>
      </c>
      <c r="K171" s="124" t="s">
        <v>52</v>
      </c>
      <c r="L171" s="367" t="s">
        <v>50</v>
      </c>
      <c r="M171" s="589">
        <f t="shared" si="274"/>
        <v>1</v>
      </c>
      <c r="N171" s="773" t="str">
        <f t="shared" si="278"/>
        <v>-</v>
      </c>
      <c r="O171" s="774" t="str">
        <f t="shared" si="279"/>
        <v>-</v>
      </c>
      <c r="P171" s="774">
        <f t="shared" si="280"/>
        <v>1</v>
      </c>
      <c r="Q171" s="774" t="str">
        <f t="shared" si="281"/>
        <v>-</v>
      </c>
      <c r="R171" s="774">
        <f t="shared" si="282"/>
        <v>1</v>
      </c>
      <c r="S171" s="280" t="str">
        <f t="shared" si="283"/>
        <v>-</v>
      </c>
      <c r="T171" s="291" t="str">
        <f t="shared" si="284"/>
        <v>OK</v>
      </c>
      <c r="U171" s="402"/>
      <c r="W171" s="644"/>
      <c r="X171" s="429"/>
      <c r="Z171" s="430"/>
      <c r="AA171" s="431"/>
      <c r="AB171" s="429"/>
      <c r="AD171" s="430"/>
      <c r="AE171" s="431"/>
      <c r="AF171" s="429"/>
      <c r="AH171" s="430"/>
      <c r="AI171" s="431"/>
      <c r="AJ171" s="600"/>
      <c r="AK171" s="601"/>
      <c r="AL171" s="602"/>
      <c r="AM171" s="610"/>
      <c r="AN171" s="221"/>
      <c r="AO171" s="574" t="str">
        <f t="shared" ref="AO171:AO180" si="353">IF(AND(Type_1="Doc",OR(Y171&lt;&gt;"",AC171&lt;&gt;"",AG171&lt;&gt;"")),"Remove Value Cln 25, 29, 33",IF(AND(Type_1="Doc",OR(AA171&lt;&gt;"",AE171&lt;&gt;"",AI171&lt;&gt;"")),"Remove Value Cln 27, 31, 35",IF(OR(AND(X171&lt;&gt;"",Z171=""),AND(AB171&lt;&gt;"",AD171=""),AND(AF171&lt;&gt;"",AH171="")),"Missing Eng Function",IF(OR(AND(Y171&lt;&gt;"",AA171=""),AND(AC171&lt;&gt;"",AE171=""),AND(AG171&lt;&gt;"",AI171="")),"Missing Design Function","OK"))))</f>
        <v>OK</v>
      </c>
      <c r="AQ171" s="263"/>
      <c r="AR171" s="208"/>
      <c r="AS171" s="316"/>
      <c r="AT171" s="410" t="s">
        <v>374</v>
      </c>
      <c r="AU171" s="411" t="s">
        <v>407</v>
      </c>
      <c r="AV171" s="209"/>
      <c r="AW171" s="316"/>
      <c r="AX171" s="410" t="s">
        <v>375</v>
      </c>
      <c r="AY171" s="411" t="s">
        <v>408</v>
      </c>
      <c r="AZ171" s="209"/>
      <c r="BA171" s="316"/>
      <c r="BB171" s="410" t="s">
        <v>376</v>
      </c>
      <c r="BC171" s="411" t="s">
        <v>409</v>
      </c>
      <c r="BD171" s="591" t="str">
        <f t="shared" si="343"/>
        <v>-</v>
      </c>
      <c r="BE171" s="592" t="str">
        <f t="shared" si="344"/>
        <v>-</v>
      </c>
      <c r="BF171" s="593" t="str">
        <f t="shared" si="345"/>
        <v>-</v>
      </c>
      <c r="BG171" s="594" t="str">
        <f t="shared" si="342"/>
        <v>-</v>
      </c>
      <c r="BH171" s="221"/>
      <c r="BI171" s="574" t="str">
        <f t="shared" ref="BI171:BI180" si="354">IF(AND(Type_1="Doc",OR(AS171&lt;&gt;"",AW171&lt;&gt;"",BA171&lt;&gt;"")),"Remove Value Cln 25, 29, 33",IF(AND(Type_1="Doc",OR(AU171&lt;&gt;"",AY171&lt;&gt;"",BC171&lt;&gt;"")),"Remove Value Cln 47, 51, 55",IF(OR(AND(AR171&lt;&gt;"",AT171=""),AND(AV171&lt;&gt;"",AX171=""),AND(AZ171&lt;&gt;"",BB171="")),"Missing Eng Function",IF(OR(AND(AS171&lt;&gt;"",AU171=""),AND(AW171&lt;&gt;"",AY171=""),AND(BA171&lt;&gt;"",BC171="")),"Missing Design Function","OK"))))</f>
        <v>OK</v>
      </c>
      <c r="BK171" s="263">
        <v>1</v>
      </c>
      <c r="BL171" s="208">
        <v>3</v>
      </c>
      <c r="BM171" s="316"/>
      <c r="BN171" s="410" t="s">
        <v>374</v>
      </c>
      <c r="BO171" s="411" t="s">
        <v>407</v>
      </c>
      <c r="BP171" s="209">
        <v>1</v>
      </c>
      <c r="BQ171" s="316"/>
      <c r="BR171" s="410" t="s">
        <v>375</v>
      </c>
      <c r="BS171" s="411" t="s">
        <v>408</v>
      </c>
      <c r="BT171" s="209"/>
      <c r="BU171" s="316"/>
      <c r="BV171" s="410" t="s">
        <v>376</v>
      </c>
      <c r="BW171" s="411" t="s">
        <v>409</v>
      </c>
      <c r="BX171" s="591">
        <f t="shared" si="346"/>
        <v>4</v>
      </c>
      <c r="BY171" s="592" t="str">
        <f t="shared" si="347"/>
        <v>-</v>
      </c>
      <c r="BZ171" s="593">
        <f t="shared" si="348"/>
        <v>4</v>
      </c>
      <c r="CA171" s="594">
        <f t="shared" ref="CA171:CA180" si="355">IF(OR(BZ171=0,BZ171="-"),"-",BZ171/DD_TOTAL_HOURS)</f>
        <v>1.020408163265306E-2</v>
      </c>
      <c r="CB171" s="221"/>
      <c r="CC171" s="574" t="str">
        <f t="shared" ref="CC171:CC180" si="356">IF(AND(Type_1="Doc",OR(BM171&lt;&gt;"",BQ171&lt;&gt;"",BU171&lt;&gt;"")),"Remove Value Cln 65, 69, 73",IF(AND(Type_1="Doc",OR(BO171&lt;&gt;"",BS171&lt;&gt;"",BW171&lt;&gt;"")),"Remove Value Cln 67, 71, 75",IF(OR(AND(BL171&lt;&gt;"",BN171=""),AND(BP171&lt;&gt;"",BR171=""),AND(BT171&lt;&gt;"",BV171="")),"Missing Eng Function",IF(OR(AND(BM171&lt;&gt;"",BO171=""),AND(BQ171&lt;&gt;"",BS171=""),AND(BU171&lt;&gt;"",BW171="")),"Missing Design Function","OK"))))</f>
        <v>OK</v>
      </c>
      <c r="CE171" s="443"/>
      <c r="CF171" s="429"/>
      <c r="CH171" s="430"/>
      <c r="CI171" s="431"/>
      <c r="CJ171" s="429"/>
      <c r="CL171" s="430"/>
      <c r="CM171" s="431"/>
      <c r="CN171" s="429"/>
      <c r="CP171" s="430"/>
      <c r="CQ171" s="431"/>
      <c r="CR171" s="600"/>
      <c r="CS171" s="601"/>
      <c r="CT171" s="602"/>
      <c r="CU171" s="610"/>
      <c r="CV171" s="221"/>
      <c r="CW171" s="574" t="str">
        <f t="shared" si="275"/>
        <v>OK</v>
      </c>
      <c r="CY171" s="263">
        <v>1</v>
      </c>
      <c r="CZ171" s="208">
        <v>2</v>
      </c>
      <c r="DA171" s="209"/>
      <c r="DB171" s="410" t="s">
        <v>374</v>
      </c>
      <c r="DC171" s="411" t="s">
        <v>407</v>
      </c>
      <c r="DD171" s="209"/>
      <c r="DE171" s="209"/>
      <c r="DF171" s="410" t="s">
        <v>375</v>
      </c>
      <c r="DG171" s="411" t="s">
        <v>408</v>
      </c>
      <c r="DH171" s="209"/>
      <c r="DI171" s="417"/>
      <c r="DJ171" s="410" t="s">
        <v>376</v>
      </c>
      <c r="DK171" s="411" t="s">
        <v>409</v>
      </c>
      <c r="DL171" s="705">
        <f t="shared" si="349"/>
        <v>2</v>
      </c>
      <c r="DM171" s="706" t="str">
        <f t="shared" si="350"/>
        <v>-</v>
      </c>
      <c r="DN171" s="707">
        <f t="shared" si="351"/>
        <v>2</v>
      </c>
      <c r="DO171" s="594">
        <f t="shared" si="352"/>
        <v>4.6838407494145199E-3</v>
      </c>
      <c r="DP171" s="221"/>
      <c r="DQ171" s="574" t="str">
        <f t="shared" si="276"/>
        <v>OK</v>
      </c>
      <c r="DS171" s="465"/>
      <c r="DT171" s="429"/>
      <c r="DU171" s="431"/>
      <c r="DW171" s="431"/>
      <c r="DY171" s="431"/>
      <c r="EA171" s="430"/>
      <c r="EB171" s="600"/>
      <c r="EC171" s="602"/>
      <c r="ED171" s="610"/>
      <c r="EE171" s="221"/>
      <c r="EF171" s="574" t="str">
        <f t="shared" si="233"/>
        <v>-</v>
      </c>
      <c r="EH171" s="82"/>
      <c r="EI171" s="34" t="s">
        <v>4</v>
      </c>
      <c r="EJ171" s="11"/>
      <c r="EK171" s="61"/>
      <c r="EN171" s="97">
        <f t="shared" si="304"/>
        <v>0</v>
      </c>
      <c r="EO171" s="91">
        <f t="shared" si="305"/>
        <v>0</v>
      </c>
      <c r="EP171" s="92"/>
      <c r="EQ171" s="85"/>
      <c r="ER171" s="89" t="str">
        <f t="shared" ref="ER171:ER180" si="357">IF(OR(EN171="-",EQ171=""),"-",EQ171*EN171)</f>
        <v>-</v>
      </c>
      <c r="ES171" s="84"/>
      <c r="ET171" s="85"/>
      <c r="EU171" s="89" t="str">
        <f t="shared" ref="EU171:EU180" si="358">IF(OR(EO171="-",ET171=""),"-",ET171*EO171)</f>
        <v>-</v>
      </c>
      <c r="EV171" s="90" t="str">
        <f t="shared" ref="EV171:EV180" si="359">IF(AND(ER171="-",EU171="-"),"-",IF(ER171="-",EU171,IF(EU171="-",ER171,ER171+EU171)))</f>
        <v>-</v>
      </c>
      <c r="EY171" s="97" t="e">
        <f>#REF!</f>
        <v>#REF!</v>
      </c>
      <c r="EZ171" s="91" t="e">
        <f>#REF!</f>
        <v>#REF!</v>
      </c>
      <c r="FA171" s="92"/>
      <c r="FB171" s="85"/>
      <c r="FC171" s="89" t="e">
        <f t="shared" ref="FC171:FC180" si="360">IF(OR(EY171="-",FB171=""),"-",FB171*EY171)</f>
        <v>#REF!</v>
      </c>
      <c r="FD171" s="84"/>
      <c r="FE171" s="85"/>
      <c r="FF171" s="89" t="e">
        <f t="shared" ref="FF171:FF180" si="361">IF(OR(EZ171="-",FE171=""),"-",FE171*EZ171)</f>
        <v>#REF!</v>
      </c>
      <c r="FG171" s="90" t="e">
        <f t="shared" ref="FG171:FG180" si="362">IF(AND(FC171="-",FF171="-"),"-",IF(FC171="-",FF171,IF(FF171="-",FC171,FC171+FF171)))</f>
        <v>#REF!</v>
      </c>
      <c r="FJ171" s="97" t="e">
        <f>#REF!</f>
        <v>#REF!</v>
      </c>
      <c r="FK171" s="91" t="e">
        <f>#REF!</f>
        <v>#REF!</v>
      </c>
      <c r="FL171" s="92"/>
      <c r="FM171" s="85"/>
      <c r="FN171" s="89" t="e">
        <f t="shared" ref="FN171:FN180" si="363">IF(OR(FJ171="-",FM171=""),"-",FM171*FJ171)</f>
        <v>#REF!</v>
      </c>
      <c r="FO171" s="84"/>
      <c r="FP171" s="85"/>
      <c r="FQ171" s="89" t="e">
        <f t="shared" ref="FQ171:FQ180" si="364">IF(OR(FK171="-",FP171=""),"-",FP171*FK171)</f>
        <v>#REF!</v>
      </c>
      <c r="FR171" s="90" t="e">
        <f t="shared" ref="FR171:FR180" si="365">IF(AND(FN171="-",FQ171="-"),"-",IF(FN171="-",FQ171,IF(FQ171="-",FN171,FN171+FQ171)))</f>
        <v>#REF!</v>
      </c>
      <c r="FU171" s="97" t="e">
        <f>#REF!</f>
        <v>#REF!</v>
      </c>
      <c r="FV171" s="92"/>
      <c r="FW171" s="85"/>
      <c r="FX171" s="89" t="e">
        <f t="shared" ref="FX171:FX180" si="366">IF(OR(FU171="-",FW171=""),"-",FW171*FU171)</f>
        <v>#REF!</v>
      </c>
      <c r="GA171" s="97" t="e">
        <f>#REF!</f>
        <v>#REF!</v>
      </c>
      <c r="GB171" s="91" t="e">
        <f>#REF!</f>
        <v>#REF!</v>
      </c>
      <c r="GC171" s="92"/>
      <c r="GD171" s="85"/>
      <c r="GE171" s="89" t="e">
        <f t="shared" ref="GE171:GE180" si="367">IF(OR(GA171="-",GD171=""),"-",GD171*GA171)</f>
        <v>#REF!</v>
      </c>
      <c r="GF171" s="84"/>
      <c r="GG171" s="85"/>
      <c r="GH171" s="89" t="e">
        <f t="shared" ref="GH171:GH180" si="368">IF(OR(GB171="-",GG171=""),"-",GG171*GB171)</f>
        <v>#REF!</v>
      </c>
      <c r="GI171" s="90" t="e">
        <f t="shared" ref="GI171:GI180" si="369">IF(AND(GE171="-",GH171="-"),"-",IF(GE171="-",GH171,IF(GH171="-",GE171,GE171+GH171)))</f>
        <v>#REF!</v>
      </c>
      <c r="GK171" s="20" t="str">
        <f t="shared" si="306"/>
        <v/>
      </c>
      <c r="GL171" s="21"/>
      <c r="GN171" s="826" t="str">
        <f t="shared" ca="1" si="285"/>
        <v/>
      </c>
      <c r="GO171" s="827"/>
    </row>
    <row r="172" spans="1:197" ht="12" customHeight="1" outlineLevel="3" x14ac:dyDescent="0.2">
      <c r="A172" s="187">
        <f t="shared" ca="1" si="341"/>
        <v>38</v>
      </c>
      <c r="B172" s="747" t="str">
        <f t="shared" ca="1" si="277"/>
        <v/>
      </c>
      <c r="C172" s="748"/>
      <c r="D172" s="749"/>
      <c r="E172" s="110"/>
      <c r="F172" s="104"/>
      <c r="G172" s="105" t="s">
        <v>1052</v>
      </c>
      <c r="H172" s="128" t="s">
        <v>3</v>
      </c>
      <c r="I172" s="105"/>
      <c r="J172" s="121" t="s">
        <v>26</v>
      </c>
      <c r="K172" s="124" t="s">
        <v>52</v>
      </c>
      <c r="L172" s="367" t="s">
        <v>50</v>
      </c>
      <c r="M172" s="589">
        <f t="shared" si="274"/>
        <v>1</v>
      </c>
      <c r="N172" s="773" t="str">
        <f t="shared" si="278"/>
        <v>-</v>
      </c>
      <c r="O172" s="774" t="str">
        <f t="shared" si="279"/>
        <v>-</v>
      </c>
      <c r="P172" s="774">
        <f t="shared" si="280"/>
        <v>1</v>
      </c>
      <c r="Q172" s="774" t="str">
        <f t="shared" si="281"/>
        <v>-</v>
      </c>
      <c r="R172" s="774">
        <f t="shared" si="282"/>
        <v>1</v>
      </c>
      <c r="S172" s="280" t="str">
        <f t="shared" si="283"/>
        <v>-</v>
      </c>
      <c r="T172" s="291" t="str">
        <f t="shared" si="284"/>
        <v>OK</v>
      </c>
      <c r="U172" s="402"/>
      <c r="W172" s="644"/>
      <c r="X172" s="429"/>
      <c r="Z172" s="430"/>
      <c r="AA172" s="431"/>
      <c r="AB172" s="429"/>
      <c r="AD172" s="430"/>
      <c r="AE172" s="431"/>
      <c r="AF172" s="429"/>
      <c r="AH172" s="430"/>
      <c r="AI172" s="431"/>
      <c r="AJ172" s="600"/>
      <c r="AK172" s="601"/>
      <c r="AL172" s="602"/>
      <c r="AM172" s="610"/>
      <c r="AN172" s="221"/>
      <c r="AO172" s="574" t="str">
        <f t="shared" si="353"/>
        <v>OK</v>
      </c>
      <c r="AQ172" s="263"/>
      <c r="AR172" s="208"/>
      <c r="AS172" s="316"/>
      <c r="AT172" s="410" t="s">
        <v>374</v>
      </c>
      <c r="AU172" s="411" t="s">
        <v>407</v>
      </c>
      <c r="AV172" s="209"/>
      <c r="AW172" s="316"/>
      <c r="AX172" s="410" t="s">
        <v>375</v>
      </c>
      <c r="AY172" s="411" t="s">
        <v>408</v>
      </c>
      <c r="AZ172" s="209"/>
      <c r="BA172" s="316"/>
      <c r="BB172" s="410" t="s">
        <v>376</v>
      </c>
      <c r="BC172" s="411" t="s">
        <v>409</v>
      </c>
      <c r="BD172" s="591" t="str">
        <f t="shared" si="343"/>
        <v>-</v>
      </c>
      <c r="BE172" s="592" t="str">
        <f t="shared" si="344"/>
        <v>-</v>
      </c>
      <c r="BF172" s="593" t="str">
        <f t="shared" si="345"/>
        <v>-</v>
      </c>
      <c r="BG172" s="594" t="str">
        <f t="shared" si="342"/>
        <v>-</v>
      </c>
      <c r="BH172" s="221"/>
      <c r="BI172" s="574" t="str">
        <f t="shared" si="354"/>
        <v>OK</v>
      </c>
      <c r="BK172" s="263">
        <v>1</v>
      </c>
      <c r="BL172" s="208">
        <v>3</v>
      </c>
      <c r="BM172" s="316"/>
      <c r="BN172" s="410" t="s">
        <v>374</v>
      </c>
      <c r="BO172" s="411" t="s">
        <v>407</v>
      </c>
      <c r="BP172" s="209">
        <v>1</v>
      </c>
      <c r="BQ172" s="316"/>
      <c r="BR172" s="410" t="s">
        <v>375</v>
      </c>
      <c r="BS172" s="411" t="s">
        <v>408</v>
      </c>
      <c r="BT172" s="209"/>
      <c r="BU172" s="316"/>
      <c r="BV172" s="410" t="s">
        <v>376</v>
      </c>
      <c r="BW172" s="411" t="s">
        <v>409</v>
      </c>
      <c r="BX172" s="591">
        <f t="shared" si="346"/>
        <v>4</v>
      </c>
      <c r="BY172" s="592" t="str">
        <f t="shared" si="347"/>
        <v>-</v>
      </c>
      <c r="BZ172" s="593">
        <f t="shared" si="348"/>
        <v>4</v>
      </c>
      <c r="CA172" s="594">
        <f t="shared" si="355"/>
        <v>1.020408163265306E-2</v>
      </c>
      <c r="CB172" s="221"/>
      <c r="CC172" s="574" t="str">
        <f t="shared" si="356"/>
        <v>OK</v>
      </c>
      <c r="CE172" s="443"/>
      <c r="CF172" s="429"/>
      <c r="CH172" s="430"/>
      <c r="CI172" s="431"/>
      <c r="CJ172" s="429"/>
      <c r="CL172" s="430"/>
      <c r="CM172" s="431"/>
      <c r="CN172" s="429"/>
      <c r="CP172" s="430"/>
      <c r="CQ172" s="431"/>
      <c r="CR172" s="600"/>
      <c r="CS172" s="601"/>
      <c r="CT172" s="602"/>
      <c r="CU172" s="610"/>
      <c r="CV172" s="221"/>
      <c r="CW172" s="574" t="str">
        <f t="shared" si="275"/>
        <v>OK</v>
      </c>
      <c r="CY172" s="263">
        <v>1</v>
      </c>
      <c r="CZ172" s="208">
        <v>2</v>
      </c>
      <c r="DA172" s="209"/>
      <c r="DB172" s="410" t="s">
        <v>374</v>
      </c>
      <c r="DC172" s="411" t="s">
        <v>407</v>
      </c>
      <c r="DD172" s="209"/>
      <c r="DE172" s="209"/>
      <c r="DF172" s="410" t="s">
        <v>375</v>
      </c>
      <c r="DG172" s="411" t="s">
        <v>408</v>
      </c>
      <c r="DH172" s="209"/>
      <c r="DI172" s="417"/>
      <c r="DJ172" s="410" t="s">
        <v>376</v>
      </c>
      <c r="DK172" s="411" t="s">
        <v>409</v>
      </c>
      <c r="DL172" s="705">
        <f t="shared" si="349"/>
        <v>2</v>
      </c>
      <c r="DM172" s="706" t="str">
        <f t="shared" si="350"/>
        <v>-</v>
      </c>
      <c r="DN172" s="707">
        <f t="shared" si="351"/>
        <v>2</v>
      </c>
      <c r="DO172" s="594">
        <f t="shared" si="352"/>
        <v>4.6838407494145199E-3</v>
      </c>
      <c r="DP172" s="221"/>
      <c r="DQ172" s="574" t="str">
        <f t="shared" si="276"/>
        <v>OK</v>
      </c>
      <c r="DS172" s="465"/>
      <c r="DT172" s="429"/>
      <c r="DU172" s="431"/>
      <c r="DW172" s="431"/>
      <c r="DY172" s="431"/>
      <c r="EA172" s="430"/>
      <c r="EB172" s="600"/>
      <c r="EC172" s="602"/>
      <c r="ED172" s="610"/>
      <c r="EE172" s="221"/>
      <c r="EF172" s="574" t="str">
        <f t="shared" si="233"/>
        <v>-</v>
      </c>
      <c r="EH172" s="82"/>
      <c r="EI172" s="34" t="s">
        <v>4</v>
      </c>
      <c r="EJ172" s="11"/>
      <c r="EK172" s="61"/>
      <c r="EN172" s="97">
        <f t="shared" si="304"/>
        <v>0</v>
      </c>
      <c r="EO172" s="91">
        <f t="shared" si="305"/>
        <v>0</v>
      </c>
      <c r="EP172" s="92"/>
      <c r="EQ172" s="85"/>
      <c r="ER172" s="89" t="str">
        <f t="shared" si="357"/>
        <v>-</v>
      </c>
      <c r="ES172" s="84"/>
      <c r="ET172" s="85"/>
      <c r="EU172" s="89" t="str">
        <f t="shared" si="358"/>
        <v>-</v>
      </c>
      <c r="EV172" s="90" t="str">
        <f t="shared" si="359"/>
        <v>-</v>
      </c>
      <c r="EY172" s="97" t="e">
        <f>#REF!</f>
        <v>#REF!</v>
      </c>
      <c r="EZ172" s="91" t="e">
        <f>#REF!</f>
        <v>#REF!</v>
      </c>
      <c r="FA172" s="92"/>
      <c r="FB172" s="85"/>
      <c r="FC172" s="89" t="e">
        <f t="shared" si="360"/>
        <v>#REF!</v>
      </c>
      <c r="FD172" s="84"/>
      <c r="FE172" s="85"/>
      <c r="FF172" s="89" t="e">
        <f t="shared" si="361"/>
        <v>#REF!</v>
      </c>
      <c r="FG172" s="90" t="e">
        <f t="shared" si="362"/>
        <v>#REF!</v>
      </c>
      <c r="FJ172" s="97" t="e">
        <f>#REF!</f>
        <v>#REF!</v>
      </c>
      <c r="FK172" s="91" t="e">
        <f>#REF!</f>
        <v>#REF!</v>
      </c>
      <c r="FL172" s="92"/>
      <c r="FM172" s="85"/>
      <c r="FN172" s="89" t="e">
        <f t="shared" si="363"/>
        <v>#REF!</v>
      </c>
      <c r="FO172" s="84"/>
      <c r="FP172" s="85"/>
      <c r="FQ172" s="89" t="e">
        <f t="shared" si="364"/>
        <v>#REF!</v>
      </c>
      <c r="FR172" s="90" t="e">
        <f t="shared" si="365"/>
        <v>#REF!</v>
      </c>
      <c r="FU172" s="97" t="e">
        <f>#REF!</f>
        <v>#REF!</v>
      </c>
      <c r="FV172" s="92"/>
      <c r="FW172" s="85"/>
      <c r="FX172" s="89" t="e">
        <f t="shared" si="366"/>
        <v>#REF!</v>
      </c>
      <c r="GA172" s="97" t="e">
        <f>#REF!</f>
        <v>#REF!</v>
      </c>
      <c r="GB172" s="91" t="e">
        <f>#REF!</f>
        <v>#REF!</v>
      </c>
      <c r="GC172" s="92"/>
      <c r="GD172" s="85"/>
      <c r="GE172" s="89" t="e">
        <f t="shared" si="367"/>
        <v>#REF!</v>
      </c>
      <c r="GF172" s="84"/>
      <c r="GG172" s="85"/>
      <c r="GH172" s="89" t="e">
        <f t="shared" si="368"/>
        <v>#REF!</v>
      </c>
      <c r="GI172" s="90" t="e">
        <f t="shared" si="369"/>
        <v>#REF!</v>
      </c>
      <c r="GK172" s="20" t="str">
        <f t="shared" si="306"/>
        <v/>
      </c>
      <c r="GL172" s="21"/>
      <c r="GN172" s="826" t="str">
        <f t="shared" ca="1" si="285"/>
        <v/>
      </c>
      <c r="GO172" s="827"/>
    </row>
    <row r="173" spans="1:197" ht="12" customHeight="1" outlineLevel="3" x14ac:dyDescent="0.2">
      <c r="A173" s="187">
        <f t="shared" ca="1" si="341"/>
        <v>39</v>
      </c>
      <c r="B173" s="747" t="str">
        <f t="shared" ca="1" si="277"/>
        <v/>
      </c>
      <c r="C173" s="748"/>
      <c r="D173" s="749"/>
      <c r="E173" s="110"/>
      <c r="F173" s="104"/>
      <c r="G173" s="105" t="s">
        <v>1053</v>
      </c>
      <c r="H173" s="128" t="s">
        <v>3</v>
      </c>
      <c r="I173" s="105"/>
      <c r="J173" s="121" t="s">
        <v>26</v>
      </c>
      <c r="K173" s="124" t="s">
        <v>52</v>
      </c>
      <c r="L173" s="367" t="s">
        <v>50</v>
      </c>
      <c r="M173" s="589">
        <f t="shared" si="274"/>
        <v>1</v>
      </c>
      <c r="N173" s="773" t="str">
        <f t="shared" si="278"/>
        <v>-</v>
      </c>
      <c r="O173" s="774" t="str">
        <f t="shared" si="279"/>
        <v>-</v>
      </c>
      <c r="P173" s="774">
        <f t="shared" si="280"/>
        <v>1</v>
      </c>
      <c r="Q173" s="774" t="str">
        <f t="shared" si="281"/>
        <v>-</v>
      </c>
      <c r="R173" s="774">
        <f t="shared" si="282"/>
        <v>1</v>
      </c>
      <c r="S173" s="280" t="str">
        <f t="shared" si="283"/>
        <v>-</v>
      </c>
      <c r="T173" s="291" t="str">
        <f t="shared" si="284"/>
        <v>OK</v>
      </c>
      <c r="U173" s="402"/>
      <c r="W173" s="644"/>
      <c r="X173" s="429"/>
      <c r="Z173" s="430"/>
      <c r="AA173" s="431"/>
      <c r="AB173" s="429"/>
      <c r="AD173" s="430"/>
      <c r="AE173" s="431"/>
      <c r="AF173" s="429"/>
      <c r="AH173" s="430"/>
      <c r="AI173" s="431"/>
      <c r="AJ173" s="600"/>
      <c r="AK173" s="601"/>
      <c r="AL173" s="602"/>
      <c r="AM173" s="610"/>
      <c r="AN173" s="221"/>
      <c r="AO173" s="574" t="str">
        <f>IF(AND(Type_1="Doc",OR(Y173&lt;&gt;"",AC173&lt;&gt;"",AG173&lt;&gt;"")),"Remove Value Cln 25, 29, 33",IF(AND(Type_1="Doc",OR(AA173&lt;&gt;"",AE173&lt;&gt;"",AI173&lt;&gt;"")),"Remove Value Cln 27, 31, 35",IF(OR(AND(X173&lt;&gt;"",Z173=""),AND(AB173&lt;&gt;"",AD173=""),AND(AF173&lt;&gt;"",AH173="")),"Missing Eng Function",IF(OR(AND(Y173&lt;&gt;"",AA173=""),AND(AC173&lt;&gt;"",AE173=""),AND(AG173&lt;&gt;"",AI173="")),"Missing Design Function","OK"))))</f>
        <v>OK</v>
      </c>
      <c r="AQ173" s="263"/>
      <c r="AR173" s="208"/>
      <c r="AS173" s="316"/>
      <c r="AT173" s="410" t="s">
        <v>374</v>
      </c>
      <c r="AU173" s="411" t="s">
        <v>407</v>
      </c>
      <c r="AV173" s="209"/>
      <c r="AW173" s="316"/>
      <c r="AX173" s="410" t="s">
        <v>375</v>
      </c>
      <c r="AY173" s="411" t="s">
        <v>408</v>
      </c>
      <c r="AZ173" s="209"/>
      <c r="BA173" s="316"/>
      <c r="BB173" s="410" t="s">
        <v>376</v>
      </c>
      <c r="BC173" s="411" t="s">
        <v>409</v>
      </c>
      <c r="BD173" s="591" t="str">
        <f t="shared" si="343"/>
        <v>-</v>
      </c>
      <c r="BE173" s="592" t="str">
        <f t="shared" si="344"/>
        <v>-</v>
      </c>
      <c r="BF173" s="593" t="str">
        <f t="shared" si="345"/>
        <v>-</v>
      </c>
      <c r="BG173" s="594" t="str">
        <f>IF(OR(BF173=0,BF173="-"),"-",BF173/BD_TOTAL_HOURS)</f>
        <v>-</v>
      </c>
      <c r="BH173" s="221"/>
      <c r="BI173" s="574" t="str">
        <f>IF(AND(Type_1="Doc",OR(AS173&lt;&gt;"",AW173&lt;&gt;"",BA173&lt;&gt;"")),"Remove Value Cln 25, 29, 33",IF(AND(Type_1="Doc",OR(AU173&lt;&gt;"",AY173&lt;&gt;"",BC173&lt;&gt;"")),"Remove Value Cln 47, 51, 55",IF(OR(AND(AR173&lt;&gt;"",AT173=""),AND(AV173&lt;&gt;"",AX173=""),AND(AZ173&lt;&gt;"",BB173="")),"Missing Eng Function",IF(OR(AND(AS173&lt;&gt;"",AU173=""),AND(AW173&lt;&gt;"",AY173=""),AND(BA173&lt;&gt;"",BC173="")),"Missing Design Function","OK"))))</f>
        <v>OK</v>
      </c>
      <c r="BK173" s="263">
        <v>1</v>
      </c>
      <c r="BL173" s="208">
        <v>3</v>
      </c>
      <c r="BM173" s="316"/>
      <c r="BN173" s="410" t="s">
        <v>374</v>
      </c>
      <c r="BO173" s="411" t="s">
        <v>407</v>
      </c>
      <c r="BP173" s="209">
        <v>1</v>
      </c>
      <c r="BQ173" s="316"/>
      <c r="BR173" s="410" t="s">
        <v>375</v>
      </c>
      <c r="BS173" s="411" t="s">
        <v>408</v>
      </c>
      <c r="BT173" s="209"/>
      <c r="BU173" s="316"/>
      <c r="BV173" s="410" t="s">
        <v>376</v>
      </c>
      <c r="BW173" s="411" t="s">
        <v>409</v>
      </c>
      <c r="BX173" s="591">
        <f t="shared" si="346"/>
        <v>4</v>
      </c>
      <c r="BY173" s="592" t="str">
        <f t="shared" si="347"/>
        <v>-</v>
      </c>
      <c r="BZ173" s="593">
        <f t="shared" si="348"/>
        <v>4</v>
      </c>
      <c r="CA173" s="594">
        <f>IF(OR(BZ173=0,BZ173="-"),"-",BZ173/DD_TOTAL_HOURS)</f>
        <v>1.020408163265306E-2</v>
      </c>
      <c r="CB173" s="221"/>
      <c r="CC173" s="574" t="str">
        <f>IF(AND(Type_1="Doc",OR(BM173&lt;&gt;"",BQ173&lt;&gt;"",BU173&lt;&gt;"")),"Remove Value Cln 65, 69, 73",IF(AND(Type_1="Doc",OR(BO173&lt;&gt;"",BS173&lt;&gt;"",BW173&lt;&gt;"")),"Remove Value Cln 67, 71, 75",IF(OR(AND(BL173&lt;&gt;"",BN173=""),AND(BP173&lt;&gt;"",BR173=""),AND(BT173&lt;&gt;"",BV173="")),"Missing Eng Function",IF(OR(AND(BM173&lt;&gt;"",BO173=""),AND(BQ173&lt;&gt;"",BS173=""),AND(BU173&lt;&gt;"",BW173="")),"Missing Design Function","OK"))))</f>
        <v>OK</v>
      </c>
      <c r="CE173" s="443"/>
      <c r="CF173" s="429"/>
      <c r="CH173" s="430"/>
      <c r="CI173" s="431"/>
      <c r="CJ173" s="429"/>
      <c r="CL173" s="430"/>
      <c r="CM173" s="431"/>
      <c r="CN173" s="429"/>
      <c r="CP173" s="430"/>
      <c r="CQ173" s="431"/>
      <c r="CR173" s="600"/>
      <c r="CS173" s="601"/>
      <c r="CT173" s="602"/>
      <c r="CU173" s="610"/>
      <c r="CV173" s="221"/>
      <c r="CW173" s="574" t="str">
        <f t="shared" si="275"/>
        <v>OK</v>
      </c>
      <c r="CY173" s="263">
        <v>1</v>
      </c>
      <c r="CZ173" s="208">
        <v>2</v>
      </c>
      <c r="DA173" s="209"/>
      <c r="DB173" s="410" t="s">
        <v>374</v>
      </c>
      <c r="DC173" s="411" t="s">
        <v>407</v>
      </c>
      <c r="DD173" s="209"/>
      <c r="DE173" s="209"/>
      <c r="DF173" s="410" t="s">
        <v>375</v>
      </c>
      <c r="DG173" s="411" t="s">
        <v>408</v>
      </c>
      <c r="DH173" s="209"/>
      <c r="DI173" s="417"/>
      <c r="DJ173" s="410" t="s">
        <v>376</v>
      </c>
      <c r="DK173" s="411" t="s">
        <v>409</v>
      </c>
      <c r="DL173" s="705">
        <f t="shared" si="349"/>
        <v>2</v>
      </c>
      <c r="DM173" s="706" t="str">
        <f t="shared" si="350"/>
        <v>-</v>
      </c>
      <c r="DN173" s="707">
        <f t="shared" si="351"/>
        <v>2</v>
      </c>
      <c r="DO173" s="594">
        <f t="shared" si="352"/>
        <v>4.6838407494145199E-3</v>
      </c>
      <c r="DP173" s="221"/>
      <c r="DQ173" s="574" t="str">
        <f t="shared" si="276"/>
        <v>OK</v>
      </c>
      <c r="DS173" s="465"/>
      <c r="DT173" s="429"/>
      <c r="DU173" s="431"/>
      <c r="DW173" s="431"/>
      <c r="DY173" s="431"/>
      <c r="EA173" s="430"/>
      <c r="EB173" s="600"/>
      <c r="EC173" s="602"/>
      <c r="ED173" s="610"/>
      <c r="EE173" s="221"/>
      <c r="EF173" s="574" t="str">
        <f t="shared" si="233"/>
        <v>-</v>
      </c>
      <c r="EH173" s="82"/>
      <c r="EI173" s="34" t="s">
        <v>4</v>
      </c>
      <c r="EJ173" s="11"/>
      <c r="EK173" s="61"/>
      <c r="EN173" s="97">
        <f t="shared" si="304"/>
        <v>0</v>
      </c>
      <c r="EO173" s="91">
        <f t="shared" si="305"/>
        <v>0</v>
      </c>
      <c r="EP173" s="92"/>
      <c r="EQ173" s="85"/>
      <c r="ER173" s="89" t="str">
        <f>IF(OR(EN173="-",EQ173=""),"-",EQ173*EN173)</f>
        <v>-</v>
      </c>
      <c r="ES173" s="84"/>
      <c r="ET173" s="85"/>
      <c r="EU173" s="89" t="str">
        <f>IF(OR(EO173="-",ET173=""),"-",ET173*EO173)</f>
        <v>-</v>
      </c>
      <c r="EV173" s="90" t="str">
        <f>IF(AND(ER173="-",EU173="-"),"-",IF(ER173="-",EU173,IF(EU173="-",ER173,ER173+EU173)))</f>
        <v>-</v>
      </c>
      <c r="EY173" s="97" t="e">
        <f>#REF!</f>
        <v>#REF!</v>
      </c>
      <c r="EZ173" s="91" t="e">
        <f>#REF!</f>
        <v>#REF!</v>
      </c>
      <c r="FA173" s="92"/>
      <c r="FB173" s="85"/>
      <c r="FC173" s="89" t="e">
        <f>IF(OR(EY173="-",FB173=""),"-",FB173*EY173)</f>
        <v>#REF!</v>
      </c>
      <c r="FD173" s="84"/>
      <c r="FE173" s="85"/>
      <c r="FF173" s="89" t="e">
        <f>IF(OR(EZ173="-",FE173=""),"-",FE173*EZ173)</f>
        <v>#REF!</v>
      </c>
      <c r="FG173" s="90" t="e">
        <f>IF(AND(FC173="-",FF173="-"),"-",IF(FC173="-",FF173,IF(FF173="-",FC173,FC173+FF173)))</f>
        <v>#REF!</v>
      </c>
      <c r="FJ173" s="97" t="e">
        <f>#REF!</f>
        <v>#REF!</v>
      </c>
      <c r="FK173" s="91" t="e">
        <f>#REF!</f>
        <v>#REF!</v>
      </c>
      <c r="FL173" s="92"/>
      <c r="FM173" s="85"/>
      <c r="FN173" s="89" t="e">
        <f>IF(OR(FJ173="-",FM173=""),"-",FM173*FJ173)</f>
        <v>#REF!</v>
      </c>
      <c r="FO173" s="84"/>
      <c r="FP173" s="85"/>
      <c r="FQ173" s="89" t="e">
        <f>IF(OR(FK173="-",FP173=""),"-",FP173*FK173)</f>
        <v>#REF!</v>
      </c>
      <c r="FR173" s="90" t="e">
        <f>IF(AND(FN173="-",FQ173="-"),"-",IF(FN173="-",FQ173,IF(FQ173="-",FN173,FN173+FQ173)))</f>
        <v>#REF!</v>
      </c>
      <c r="FU173" s="97" t="e">
        <f>#REF!</f>
        <v>#REF!</v>
      </c>
      <c r="FV173" s="92"/>
      <c r="FW173" s="85"/>
      <c r="FX173" s="89" t="e">
        <f>IF(OR(FU173="-",FW173=""),"-",FW173*FU173)</f>
        <v>#REF!</v>
      </c>
      <c r="GA173" s="97" t="e">
        <f>#REF!</f>
        <v>#REF!</v>
      </c>
      <c r="GB173" s="91" t="e">
        <f>#REF!</f>
        <v>#REF!</v>
      </c>
      <c r="GC173" s="92"/>
      <c r="GD173" s="85"/>
      <c r="GE173" s="89" t="e">
        <f>IF(OR(GA173="-",GD173=""),"-",GD173*GA173)</f>
        <v>#REF!</v>
      </c>
      <c r="GF173" s="84"/>
      <c r="GG173" s="85"/>
      <c r="GH173" s="89" t="e">
        <f>IF(OR(GB173="-",GG173=""),"-",GG173*GB173)</f>
        <v>#REF!</v>
      </c>
      <c r="GI173" s="90" t="e">
        <f>IF(AND(GE173="-",GH173="-"),"-",IF(GE173="-",GH173,IF(GH173="-",GE173,GE173+GH173)))</f>
        <v>#REF!</v>
      </c>
      <c r="GK173" s="20" t="str">
        <f t="shared" si="306"/>
        <v/>
      </c>
      <c r="GL173" s="21"/>
      <c r="GN173" s="826" t="str">
        <f t="shared" ca="1" si="285"/>
        <v/>
      </c>
      <c r="GO173" s="827"/>
    </row>
    <row r="174" spans="1:197" ht="12" customHeight="1" outlineLevel="3" x14ac:dyDescent="0.2">
      <c r="A174" s="187">
        <f t="shared" ca="1" si="341"/>
        <v>40</v>
      </c>
      <c r="B174" s="747" t="str">
        <f t="shared" ca="1" si="277"/>
        <v/>
      </c>
      <c r="C174" s="748"/>
      <c r="D174" s="749"/>
      <c r="E174" s="110"/>
      <c r="F174" s="104"/>
      <c r="G174" s="105" t="s">
        <v>1054</v>
      </c>
      <c r="H174" s="128" t="s">
        <v>3</v>
      </c>
      <c r="I174" s="105"/>
      <c r="J174" s="121" t="s">
        <v>26</v>
      </c>
      <c r="K174" s="124" t="s">
        <v>52</v>
      </c>
      <c r="L174" s="367" t="s">
        <v>50</v>
      </c>
      <c r="M174" s="589">
        <f t="shared" si="274"/>
        <v>1</v>
      </c>
      <c r="N174" s="773" t="str">
        <f t="shared" si="278"/>
        <v>-</v>
      </c>
      <c r="O174" s="774" t="str">
        <f t="shared" si="279"/>
        <v>-</v>
      </c>
      <c r="P174" s="774">
        <f t="shared" si="280"/>
        <v>1</v>
      </c>
      <c r="Q174" s="774" t="str">
        <f t="shared" si="281"/>
        <v>-</v>
      </c>
      <c r="R174" s="774">
        <f t="shared" si="282"/>
        <v>1</v>
      </c>
      <c r="S174" s="280" t="str">
        <f t="shared" si="283"/>
        <v>-</v>
      </c>
      <c r="T174" s="291" t="str">
        <f t="shared" si="284"/>
        <v>OK</v>
      </c>
      <c r="U174" s="402"/>
      <c r="W174" s="644"/>
      <c r="X174" s="429"/>
      <c r="Z174" s="430"/>
      <c r="AA174" s="431"/>
      <c r="AB174" s="429"/>
      <c r="AD174" s="430"/>
      <c r="AE174" s="431"/>
      <c r="AF174" s="429"/>
      <c r="AH174" s="430"/>
      <c r="AI174" s="431"/>
      <c r="AJ174" s="600"/>
      <c r="AK174" s="601"/>
      <c r="AL174" s="602"/>
      <c r="AM174" s="610"/>
      <c r="AN174" s="221"/>
      <c r="AO174" s="574" t="str">
        <f t="shared" si="353"/>
        <v>OK</v>
      </c>
      <c r="AQ174" s="263"/>
      <c r="AR174" s="208"/>
      <c r="AS174" s="316"/>
      <c r="AT174" s="410" t="s">
        <v>374</v>
      </c>
      <c r="AU174" s="411" t="s">
        <v>407</v>
      </c>
      <c r="AV174" s="209"/>
      <c r="AW174" s="316"/>
      <c r="AX174" s="410" t="s">
        <v>375</v>
      </c>
      <c r="AY174" s="411" t="s">
        <v>408</v>
      </c>
      <c r="AZ174" s="209"/>
      <c r="BA174" s="316"/>
      <c r="BB174" s="410" t="s">
        <v>376</v>
      </c>
      <c r="BC174" s="411" t="s">
        <v>409</v>
      </c>
      <c r="BD174" s="591" t="str">
        <f t="shared" si="343"/>
        <v>-</v>
      </c>
      <c r="BE174" s="592" t="str">
        <f t="shared" si="344"/>
        <v>-</v>
      </c>
      <c r="BF174" s="593" t="str">
        <f t="shared" si="345"/>
        <v>-</v>
      </c>
      <c r="BG174" s="594" t="str">
        <f t="shared" si="342"/>
        <v>-</v>
      </c>
      <c r="BH174" s="221"/>
      <c r="BI174" s="574" t="str">
        <f t="shared" si="354"/>
        <v>OK</v>
      </c>
      <c r="BK174" s="263">
        <v>1</v>
      </c>
      <c r="BL174" s="208">
        <v>3</v>
      </c>
      <c r="BM174" s="316"/>
      <c r="BN174" s="410" t="s">
        <v>374</v>
      </c>
      <c r="BO174" s="411" t="s">
        <v>407</v>
      </c>
      <c r="BP174" s="209">
        <v>1</v>
      </c>
      <c r="BQ174" s="316"/>
      <c r="BR174" s="410" t="s">
        <v>375</v>
      </c>
      <c r="BS174" s="411" t="s">
        <v>408</v>
      </c>
      <c r="BT174" s="209"/>
      <c r="BU174" s="316"/>
      <c r="BV174" s="410" t="s">
        <v>376</v>
      </c>
      <c r="BW174" s="411" t="s">
        <v>409</v>
      </c>
      <c r="BX174" s="591">
        <f t="shared" si="346"/>
        <v>4</v>
      </c>
      <c r="BY174" s="592" t="str">
        <f t="shared" si="347"/>
        <v>-</v>
      </c>
      <c r="BZ174" s="593">
        <f t="shared" si="348"/>
        <v>4</v>
      </c>
      <c r="CA174" s="594">
        <f t="shared" si="355"/>
        <v>1.020408163265306E-2</v>
      </c>
      <c r="CB174" s="221"/>
      <c r="CC174" s="574" t="str">
        <f t="shared" si="356"/>
        <v>OK</v>
      </c>
      <c r="CE174" s="443"/>
      <c r="CF174" s="429"/>
      <c r="CH174" s="430"/>
      <c r="CI174" s="431"/>
      <c r="CJ174" s="429"/>
      <c r="CL174" s="430"/>
      <c r="CM174" s="431"/>
      <c r="CN174" s="429"/>
      <c r="CP174" s="430"/>
      <c r="CQ174" s="431"/>
      <c r="CR174" s="600"/>
      <c r="CS174" s="601"/>
      <c r="CT174" s="602"/>
      <c r="CU174" s="610"/>
      <c r="CV174" s="221"/>
      <c r="CW174" s="574" t="str">
        <f t="shared" si="275"/>
        <v>OK</v>
      </c>
      <c r="CY174" s="263">
        <v>1</v>
      </c>
      <c r="CZ174" s="208">
        <v>2</v>
      </c>
      <c r="DA174" s="209"/>
      <c r="DB174" s="410" t="s">
        <v>374</v>
      </c>
      <c r="DC174" s="411" t="s">
        <v>407</v>
      </c>
      <c r="DD174" s="209"/>
      <c r="DE174" s="209"/>
      <c r="DF174" s="410" t="s">
        <v>375</v>
      </c>
      <c r="DG174" s="411" t="s">
        <v>408</v>
      </c>
      <c r="DH174" s="209"/>
      <c r="DI174" s="417"/>
      <c r="DJ174" s="410" t="s">
        <v>376</v>
      </c>
      <c r="DK174" s="411" t="s">
        <v>409</v>
      </c>
      <c r="DL174" s="705">
        <f t="shared" si="349"/>
        <v>2</v>
      </c>
      <c r="DM174" s="706" t="str">
        <f t="shared" si="350"/>
        <v>-</v>
      </c>
      <c r="DN174" s="707">
        <f t="shared" si="351"/>
        <v>2</v>
      </c>
      <c r="DO174" s="594">
        <f t="shared" si="352"/>
        <v>4.6838407494145199E-3</v>
      </c>
      <c r="DP174" s="221"/>
      <c r="DQ174" s="574" t="str">
        <f t="shared" si="276"/>
        <v>OK</v>
      </c>
      <c r="DS174" s="465"/>
      <c r="DT174" s="429"/>
      <c r="DU174" s="431"/>
      <c r="DW174" s="431"/>
      <c r="DY174" s="431"/>
      <c r="EA174" s="430"/>
      <c r="EB174" s="600"/>
      <c r="EC174" s="602"/>
      <c r="ED174" s="610"/>
      <c r="EE174" s="221"/>
      <c r="EF174" s="574" t="str">
        <f t="shared" si="233"/>
        <v>-</v>
      </c>
      <c r="EH174" s="82"/>
      <c r="EI174" s="34" t="s">
        <v>4</v>
      </c>
      <c r="EJ174" s="11"/>
      <c r="EK174" s="61"/>
      <c r="EN174" s="97">
        <f t="shared" si="304"/>
        <v>0</v>
      </c>
      <c r="EO174" s="91">
        <f t="shared" si="305"/>
        <v>0</v>
      </c>
      <c r="EP174" s="92"/>
      <c r="EQ174" s="85"/>
      <c r="ER174" s="89" t="str">
        <f t="shared" si="357"/>
        <v>-</v>
      </c>
      <c r="ES174" s="84"/>
      <c r="ET174" s="85"/>
      <c r="EU174" s="89" t="str">
        <f t="shared" si="358"/>
        <v>-</v>
      </c>
      <c r="EV174" s="90" t="str">
        <f t="shared" si="359"/>
        <v>-</v>
      </c>
      <c r="EY174" s="97" t="e">
        <f>#REF!</f>
        <v>#REF!</v>
      </c>
      <c r="EZ174" s="91" t="e">
        <f>#REF!</f>
        <v>#REF!</v>
      </c>
      <c r="FA174" s="92"/>
      <c r="FB174" s="85"/>
      <c r="FC174" s="89" t="e">
        <f t="shared" si="360"/>
        <v>#REF!</v>
      </c>
      <c r="FD174" s="84"/>
      <c r="FE174" s="85"/>
      <c r="FF174" s="89" t="e">
        <f t="shared" si="361"/>
        <v>#REF!</v>
      </c>
      <c r="FG174" s="90" t="e">
        <f t="shared" si="362"/>
        <v>#REF!</v>
      </c>
      <c r="FJ174" s="97" t="e">
        <f>#REF!</f>
        <v>#REF!</v>
      </c>
      <c r="FK174" s="91" t="e">
        <f>#REF!</f>
        <v>#REF!</v>
      </c>
      <c r="FL174" s="92"/>
      <c r="FM174" s="85"/>
      <c r="FN174" s="89" t="e">
        <f t="shared" si="363"/>
        <v>#REF!</v>
      </c>
      <c r="FO174" s="84"/>
      <c r="FP174" s="85"/>
      <c r="FQ174" s="89" t="e">
        <f t="shared" si="364"/>
        <v>#REF!</v>
      </c>
      <c r="FR174" s="90" t="e">
        <f t="shared" si="365"/>
        <v>#REF!</v>
      </c>
      <c r="FU174" s="97" t="e">
        <f>#REF!</f>
        <v>#REF!</v>
      </c>
      <c r="FV174" s="92"/>
      <c r="FW174" s="85"/>
      <c r="FX174" s="89" t="e">
        <f t="shared" si="366"/>
        <v>#REF!</v>
      </c>
      <c r="GA174" s="97" t="e">
        <f>#REF!</f>
        <v>#REF!</v>
      </c>
      <c r="GB174" s="91" t="e">
        <f>#REF!</f>
        <v>#REF!</v>
      </c>
      <c r="GC174" s="92"/>
      <c r="GD174" s="85"/>
      <c r="GE174" s="89" t="e">
        <f t="shared" si="367"/>
        <v>#REF!</v>
      </c>
      <c r="GF174" s="84"/>
      <c r="GG174" s="85"/>
      <c r="GH174" s="89" t="e">
        <f t="shared" si="368"/>
        <v>#REF!</v>
      </c>
      <c r="GI174" s="90" t="e">
        <f t="shared" si="369"/>
        <v>#REF!</v>
      </c>
      <c r="GK174" s="20" t="str">
        <f t="shared" si="306"/>
        <v/>
      </c>
      <c r="GL174" s="21"/>
      <c r="GN174" s="826" t="str">
        <f t="shared" ca="1" si="285"/>
        <v/>
      </c>
      <c r="GO174" s="827"/>
    </row>
    <row r="175" spans="1:197" ht="12" customHeight="1" outlineLevel="3" x14ac:dyDescent="0.2">
      <c r="A175" s="187">
        <f t="shared" ca="1" si="341"/>
        <v>41</v>
      </c>
      <c r="B175" s="747" t="str">
        <f t="shared" ca="1" si="277"/>
        <v/>
      </c>
      <c r="C175" s="748"/>
      <c r="D175" s="749"/>
      <c r="E175" s="110"/>
      <c r="F175" s="104"/>
      <c r="G175" s="105" t="s">
        <v>1055</v>
      </c>
      <c r="H175" s="128" t="s">
        <v>3</v>
      </c>
      <c r="I175" s="105"/>
      <c r="J175" s="121" t="s">
        <v>26</v>
      </c>
      <c r="K175" s="124" t="s">
        <v>52</v>
      </c>
      <c r="L175" s="367" t="s">
        <v>50</v>
      </c>
      <c r="M175" s="589">
        <f t="shared" si="274"/>
        <v>1</v>
      </c>
      <c r="N175" s="773" t="str">
        <f t="shared" si="278"/>
        <v>-</v>
      </c>
      <c r="O175" s="774" t="str">
        <f t="shared" si="279"/>
        <v>-</v>
      </c>
      <c r="P175" s="774">
        <f t="shared" si="280"/>
        <v>1</v>
      </c>
      <c r="Q175" s="774" t="str">
        <f t="shared" si="281"/>
        <v>-</v>
      </c>
      <c r="R175" s="774">
        <f t="shared" si="282"/>
        <v>1</v>
      </c>
      <c r="S175" s="280" t="str">
        <f t="shared" si="283"/>
        <v>-</v>
      </c>
      <c r="T175" s="291" t="str">
        <f t="shared" si="284"/>
        <v>OK</v>
      </c>
      <c r="U175" s="402"/>
      <c r="W175" s="644"/>
      <c r="X175" s="429"/>
      <c r="Z175" s="430"/>
      <c r="AA175" s="431"/>
      <c r="AB175" s="429"/>
      <c r="AD175" s="430"/>
      <c r="AE175" s="431"/>
      <c r="AF175" s="429"/>
      <c r="AH175" s="430"/>
      <c r="AI175" s="431"/>
      <c r="AJ175" s="600"/>
      <c r="AK175" s="601"/>
      <c r="AL175" s="602"/>
      <c r="AM175" s="610"/>
      <c r="AN175" s="221"/>
      <c r="AO175" s="574" t="str">
        <f t="shared" si="353"/>
        <v>OK</v>
      </c>
      <c r="AQ175" s="263"/>
      <c r="AR175" s="208"/>
      <c r="AS175" s="316"/>
      <c r="AT175" s="410" t="s">
        <v>374</v>
      </c>
      <c r="AU175" s="411" t="s">
        <v>407</v>
      </c>
      <c r="AV175" s="209"/>
      <c r="AW175" s="316"/>
      <c r="AX175" s="410" t="s">
        <v>375</v>
      </c>
      <c r="AY175" s="411" t="s">
        <v>408</v>
      </c>
      <c r="AZ175" s="209"/>
      <c r="BA175" s="316"/>
      <c r="BB175" s="410" t="s">
        <v>376</v>
      </c>
      <c r="BC175" s="411" t="s">
        <v>409</v>
      </c>
      <c r="BD175" s="591" t="str">
        <f t="shared" si="343"/>
        <v>-</v>
      </c>
      <c r="BE175" s="592" t="str">
        <f t="shared" si="344"/>
        <v>-</v>
      </c>
      <c r="BF175" s="593" t="str">
        <f t="shared" si="345"/>
        <v>-</v>
      </c>
      <c r="BG175" s="594" t="str">
        <f t="shared" si="342"/>
        <v>-</v>
      </c>
      <c r="BH175" s="221"/>
      <c r="BI175" s="574" t="str">
        <f t="shared" si="354"/>
        <v>OK</v>
      </c>
      <c r="BK175" s="263">
        <v>1</v>
      </c>
      <c r="BL175" s="208">
        <v>3</v>
      </c>
      <c r="BM175" s="316"/>
      <c r="BN175" s="410" t="s">
        <v>374</v>
      </c>
      <c r="BO175" s="411" t="s">
        <v>407</v>
      </c>
      <c r="BP175" s="209">
        <v>1</v>
      </c>
      <c r="BQ175" s="316"/>
      <c r="BR175" s="410" t="s">
        <v>375</v>
      </c>
      <c r="BS175" s="411" t="s">
        <v>408</v>
      </c>
      <c r="BT175" s="209"/>
      <c r="BU175" s="316"/>
      <c r="BV175" s="410" t="s">
        <v>376</v>
      </c>
      <c r="BW175" s="411" t="s">
        <v>409</v>
      </c>
      <c r="BX175" s="591">
        <f t="shared" si="346"/>
        <v>4</v>
      </c>
      <c r="BY175" s="592" t="str">
        <f t="shared" si="347"/>
        <v>-</v>
      </c>
      <c r="BZ175" s="593">
        <f t="shared" si="348"/>
        <v>4</v>
      </c>
      <c r="CA175" s="594">
        <f t="shared" si="355"/>
        <v>1.020408163265306E-2</v>
      </c>
      <c r="CB175" s="221"/>
      <c r="CC175" s="574" t="str">
        <f t="shared" si="356"/>
        <v>OK</v>
      </c>
      <c r="CE175" s="443"/>
      <c r="CF175" s="429"/>
      <c r="CH175" s="430"/>
      <c r="CI175" s="431"/>
      <c r="CJ175" s="429"/>
      <c r="CL175" s="430"/>
      <c r="CM175" s="431"/>
      <c r="CN175" s="429"/>
      <c r="CP175" s="430"/>
      <c r="CQ175" s="431"/>
      <c r="CR175" s="600"/>
      <c r="CS175" s="601"/>
      <c r="CT175" s="602"/>
      <c r="CU175" s="610"/>
      <c r="CV175" s="221"/>
      <c r="CW175" s="574" t="str">
        <f t="shared" si="275"/>
        <v>OK</v>
      </c>
      <c r="CY175" s="263">
        <v>1</v>
      </c>
      <c r="CZ175" s="208">
        <v>2</v>
      </c>
      <c r="DA175" s="209"/>
      <c r="DB175" s="410" t="s">
        <v>374</v>
      </c>
      <c r="DC175" s="411" t="s">
        <v>407</v>
      </c>
      <c r="DD175" s="209"/>
      <c r="DE175" s="209"/>
      <c r="DF175" s="410" t="s">
        <v>375</v>
      </c>
      <c r="DG175" s="411" t="s">
        <v>408</v>
      </c>
      <c r="DH175" s="209"/>
      <c r="DI175" s="417"/>
      <c r="DJ175" s="410" t="s">
        <v>376</v>
      </c>
      <c r="DK175" s="411" t="s">
        <v>409</v>
      </c>
      <c r="DL175" s="705">
        <f t="shared" si="349"/>
        <v>2</v>
      </c>
      <c r="DM175" s="706" t="str">
        <f t="shared" si="350"/>
        <v>-</v>
      </c>
      <c r="DN175" s="707">
        <f t="shared" si="351"/>
        <v>2</v>
      </c>
      <c r="DO175" s="594">
        <f t="shared" si="352"/>
        <v>4.6838407494145199E-3</v>
      </c>
      <c r="DP175" s="221"/>
      <c r="DQ175" s="574" t="str">
        <f t="shared" si="276"/>
        <v>OK</v>
      </c>
      <c r="DS175" s="465"/>
      <c r="DT175" s="429"/>
      <c r="DU175" s="431"/>
      <c r="DW175" s="431"/>
      <c r="DY175" s="431"/>
      <c r="EA175" s="430"/>
      <c r="EB175" s="600"/>
      <c r="EC175" s="602"/>
      <c r="ED175" s="610"/>
      <c r="EE175" s="221"/>
      <c r="EF175" s="574" t="str">
        <f t="shared" si="233"/>
        <v>-</v>
      </c>
      <c r="EH175" s="82"/>
      <c r="EI175" s="34" t="s">
        <v>4</v>
      </c>
      <c r="EJ175" s="11"/>
      <c r="EK175" s="61"/>
      <c r="EN175" s="97">
        <f t="shared" si="304"/>
        <v>0</v>
      </c>
      <c r="EO175" s="91">
        <f t="shared" si="305"/>
        <v>0</v>
      </c>
      <c r="EP175" s="92"/>
      <c r="EQ175" s="85"/>
      <c r="ER175" s="89" t="str">
        <f t="shared" si="357"/>
        <v>-</v>
      </c>
      <c r="ES175" s="84"/>
      <c r="ET175" s="85"/>
      <c r="EU175" s="89" t="str">
        <f t="shared" si="358"/>
        <v>-</v>
      </c>
      <c r="EV175" s="90" t="str">
        <f t="shared" si="359"/>
        <v>-</v>
      </c>
      <c r="EY175" s="97" t="e">
        <f>#REF!</f>
        <v>#REF!</v>
      </c>
      <c r="EZ175" s="91" t="e">
        <f>#REF!</f>
        <v>#REF!</v>
      </c>
      <c r="FA175" s="92"/>
      <c r="FB175" s="85"/>
      <c r="FC175" s="89" t="e">
        <f t="shared" si="360"/>
        <v>#REF!</v>
      </c>
      <c r="FD175" s="84"/>
      <c r="FE175" s="85"/>
      <c r="FF175" s="89" t="e">
        <f t="shared" si="361"/>
        <v>#REF!</v>
      </c>
      <c r="FG175" s="90" t="e">
        <f t="shared" si="362"/>
        <v>#REF!</v>
      </c>
      <c r="FJ175" s="97" t="e">
        <f>#REF!</f>
        <v>#REF!</v>
      </c>
      <c r="FK175" s="91" t="e">
        <f>#REF!</f>
        <v>#REF!</v>
      </c>
      <c r="FL175" s="92"/>
      <c r="FM175" s="85"/>
      <c r="FN175" s="89" t="e">
        <f t="shared" si="363"/>
        <v>#REF!</v>
      </c>
      <c r="FO175" s="84"/>
      <c r="FP175" s="85"/>
      <c r="FQ175" s="89" t="e">
        <f t="shared" si="364"/>
        <v>#REF!</v>
      </c>
      <c r="FR175" s="90" t="e">
        <f t="shared" si="365"/>
        <v>#REF!</v>
      </c>
      <c r="FU175" s="97" t="e">
        <f>#REF!</f>
        <v>#REF!</v>
      </c>
      <c r="FV175" s="92"/>
      <c r="FW175" s="85"/>
      <c r="FX175" s="89" t="e">
        <f t="shared" si="366"/>
        <v>#REF!</v>
      </c>
      <c r="GA175" s="97" t="e">
        <f>#REF!</f>
        <v>#REF!</v>
      </c>
      <c r="GB175" s="91" t="e">
        <f>#REF!</f>
        <v>#REF!</v>
      </c>
      <c r="GC175" s="92"/>
      <c r="GD175" s="85"/>
      <c r="GE175" s="89" t="e">
        <f t="shared" si="367"/>
        <v>#REF!</v>
      </c>
      <c r="GF175" s="84"/>
      <c r="GG175" s="85"/>
      <c r="GH175" s="89" t="e">
        <f t="shared" si="368"/>
        <v>#REF!</v>
      </c>
      <c r="GI175" s="90" t="e">
        <f t="shared" si="369"/>
        <v>#REF!</v>
      </c>
      <c r="GK175" s="20" t="str">
        <f t="shared" si="306"/>
        <v/>
      </c>
      <c r="GL175" s="21"/>
      <c r="GN175" s="826" t="str">
        <f t="shared" ca="1" si="285"/>
        <v/>
      </c>
      <c r="GO175" s="827"/>
    </row>
    <row r="176" spans="1:197" ht="12" customHeight="1" outlineLevel="3" x14ac:dyDescent="0.2">
      <c r="A176" s="187">
        <f t="shared" ca="1" si="341"/>
        <v>42</v>
      </c>
      <c r="B176" s="747" t="str">
        <f t="shared" ca="1" si="277"/>
        <v/>
      </c>
      <c r="C176" s="748"/>
      <c r="D176" s="749"/>
      <c r="E176" s="110"/>
      <c r="F176" s="104"/>
      <c r="G176" s="105" t="s">
        <v>1056</v>
      </c>
      <c r="H176" s="128" t="s">
        <v>3</v>
      </c>
      <c r="I176" s="105"/>
      <c r="J176" s="121" t="s">
        <v>26</v>
      </c>
      <c r="K176" s="124" t="s">
        <v>52</v>
      </c>
      <c r="L176" s="367" t="s">
        <v>50</v>
      </c>
      <c r="M176" s="589">
        <f t="shared" si="274"/>
        <v>1</v>
      </c>
      <c r="N176" s="773" t="str">
        <f t="shared" si="278"/>
        <v>-</v>
      </c>
      <c r="O176" s="774" t="str">
        <f t="shared" si="279"/>
        <v>-</v>
      </c>
      <c r="P176" s="774">
        <f t="shared" si="280"/>
        <v>1</v>
      </c>
      <c r="Q176" s="774" t="str">
        <f t="shared" si="281"/>
        <v>-</v>
      </c>
      <c r="R176" s="774">
        <f t="shared" si="282"/>
        <v>1</v>
      </c>
      <c r="S176" s="280" t="str">
        <f t="shared" si="283"/>
        <v>-</v>
      </c>
      <c r="T176" s="291" t="str">
        <f t="shared" si="284"/>
        <v>OK</v>
      </c>
      <c r="U176" s="402"/>
      <c r="W176" s="644"/>
      <c r="X176" s="429"/>
      <c r="Z176" s="430"/>
      <c r="AA176" s="431"/>
      <c r="AB176" s="429"/>
      <c r="AD176" s="430"/>
      <c r="AE176" s="431"/>
      <c r="AF176" s="429"/>
      <c r="AH176" s="430"/>
      <c r="AI176" s="431"/>
      <c r="AJ176" s="600"/>
      <c r="AK176" s="601"/>
      <c r="AL176" s="602"/>
      <c r="AM176" s="610"/>
      <c r="AN176" s="221"/>
      <c r="AO176" s="574" t="str">
        <f t="shared" si="353"/>
        <v>OK</v>
      </c>
      <c r="AQ176" s="263"/>
      <c r="AR176" s="208"/>
      <c r="AS176" s="316"/>
      <c r="AT176" s="410" t="s">
        <v>374</v>
      </c>
      <c r="AU176" s="411" t="s">
        <v>407</v>
      </c>
      <c r="AV176" s="209"/>
      <c r="AW176" s="316"/>
      <c r="AX176" s="410" t="s">
        <v>375</v>
      </c>
      <c r="AY176" s="411" t="s">
        <v>408</v>
      </c>
      <c r="AZ176" s="209"/>
      <c r="BA176" s="316"/>
      <c r="BB176" s="410" t="s">
        <v>376</v>
      </c>
      <c r="BC176" s="411" t="s">
        <v>409</v>
      </c>
      <c r="BD176" s="591" t="str">
        <f t="shared" si="343"/>
        <v>-</v>
      </c>
      <c r="BE176" s="592" t="str">
        <f t="shared" si="344"/>
        <v>-</v>
      </c>
      <c r="BF176" s="593" t="str">
        <f t="shared" si="345"/>
        <v>-</v>
      </c>
      <c r="BG176" s="594" t="str">
        <f t="shared" si="342"/>
        <v>-</v>
      </c>
      <c r="BH176" s="221"/>
      <c r="BI176" s="574" t="str">
        <f t="shared" si="354"/>
        <v>OK</v>
      </c>
      <c r="BK176" s="263">
        <v>1</v>
      </c>
      <c r="BL176" s="208">
        <v>3</v>
      </c>
      <c r="BM176" s="316"/>
      <c r="BN176" s="410" t="s">
        <v>374</v>
      </c>
      <c r="BO176" s="411" t="s">
        <v>407</v>
      </c>
      <c r="BP176" s="209">
        <v>1</v>
      </c>
      <c r="BQ176" s="316"/>
      <c r="BR176" s="410" t="s">
        <v>375</v>
      </c>
      <c r="BS176" s="411" t="s">
        <v>408</v>
      </c>
      <c r="BT176" s="209"/>
      <c r="BU176" s="316"/>
      <c r="BV176" s="410" t="s">
        <v>376</v>
      </c>
      <c r="BW176" s="411" t="s">
        <v>409</v>
      </c>
      <c r="BX176" s="591">
        <f t="shared" si="346"/>
        <v>4</v>
      </c>
      <c r="BY176" s="592" t="str">
        <f t="shared" si="347"/>
        <v>-</v>
      </c>
      <c r="BZ176" s="593">
        <f t="shared" si="348"/>
        <v>4</v>
      </c>
      <c r="CA176" s="594">
        <f t="shared" si="355"/>
        <v>1.020408163265306E-2</v>
      </c>
      <c r="CB176" s="221"/>
      <c r="CC176" s="574" t="str">
        <f t="shared" si="356"/>
        <v>OK</v>
      </c>
      <c r="CE176" s="443"/>
      <c r="CF176" s="429"/>
      <c r="CH176" s="430"/>
      <c r="CI176" s="431"/>
      <c r="CJ176" s="429"/>
      <c r="CL176" s="430"/>
      <c r="CM176" s="431"/>
      <c r="CN176" s="429"/>
      <c r="CP176" s="430"/>
      <c r="CQ176" s="431"/>
      <c r="CR176" s="600"/>
      <c r="CS176" s="601"/>
      <c r="CT176" s="602"/>
      <c r="CU176" s="610"/>
      <c r="CV176" s="221"/>
      <c r="CW176" s="574" t="str">
        <f t="shared" si="275"/>
        <v>OK</v>
      </c>
      <c r="CY176" s="263">
        <v>1</v>
      </c>
      <c r="CZ176" s="208">
        <v>2</v>
      </c>
      <c r="DA176" s="209"/>
      <c r="DB176" s="410" t="s">
        <v>374</v>
      </c>
      <c r="DC176" s="411" t="s">
        <v>407</v>
      </c>
      <c r="DD176" s="209"/>
      <c r="DE176" s="209"/>
      <c r="DF176" s="410" t="s">
        <v>375</v>
      </c>
      <c r="DG176" s="411" t="s">
        <v>408</v>
      </c>
      <c r="DH176" s="209"/>
      <c r="DI176" s="417"/>
      <c r="DJ176" s="410" t="s">
        <v>376</v>
      </c>
      <c r="DK176" s="411" t="s">
        <v>409</v>
      </c>
      <c r="DL176" s="705">
        <f t="shared" ref="DL176:DL180" si="370">IF(AND(CZ176="",DD176="",DH176=""),"-",CZ176+DD176+DH176)</f>
        <v>2</v>
      </c>
      <c r="DM176" s="706" t="str">
        <f t="shared" si="350"/>
        <v>-</v>
      </c>
      <c r="DN176" s="707">
        <f t="shared" si="351"/>
        <v>2</v>
      </c>
      <c r="DO176" s="594">
        <f t="shared" si="352"/>
        <v>4.6838407494145199E-3</v>
      </c>
      <c r="DP176" s="221"/>
      <c r="DQ176" s="574" t="str">
        <f t="shared" si="276"/>
        <v>OK</v>
      </c>
      <c r="DS176" s="465"/>
      <c r="DT176" s="429"/>
      <c r="DU176" s="431"/>
      <c r="DW176" s="431"/>
      <c r="DY176" s="431"/>
      <c r="EA176" s="430"/>
      <c r="EB176" s="600"/>
      <c r="EC176" s="602"/>
      <c r="ED176" s="610"/>
      <c r="EE176" s="221"/>
      <c r="EF176" s="574" t="str">
        <f t="shared" si="233"/>
        <v>-</v>
      </c>
      <c r="EH176" s="82"/>
      <c r="EI176" s="34" t="s">
        <v>4</v>
      </c>
      <c r="EJ176" s="11"/>
      <c r="EK176" s="61"/>
      <c r="EN176" s="97">
        <f t="shared" si="304"/>
        <v>0</v>
      </c>
      <c r="EO176" s="91">
        <f t="shared" si="305"/>
        <v>0</v>
      </c>
      <c r="EP176" s="92"/>
      <c r="EQ176" s="85"/>
      <c r="ER176" s="89" t="str">
        <f t="shared" si="357"/>
        <v>-</v>
      </c>
      <c r="ES176" s="84"/>
      <c r="ET176" s="85"/>
      <c r="EU176" s="89" t="str">
        <f t="shared" si="358"/>
        <v>-</v>
      </c>
      <c r="EV176" s="90" t="str">
        <f t="shared" si="359"/>
        <v>-</v>
      </c>
      <c r="EY176" s="97" t="e">
        <f>#REF!</f>
        <v>#REF!</v>
      </c>
      <c r="EZ176" s="91" t="e">
        <f>#REF!</f>
        <v>#REF!</v>
      </c>
      <c r="FA176" s="92"/>
      <c r="FB176" s="85"/>
      <c r="FC176" s="89" t="e">
        <f t="shared" si="360"/>
        <v>#REF!</v>
      </c>
      <c r="FD176" s="84"/>
      <c r="FE176" s="85"/>
      <c r="FF176" s="89" t="e">
        <f t="shared" si="361"/>
        <v>#REF!</v>
      </c>
      <c r="FG176" s="90" t="e">
        <f t="shared" si="362"/>
        <v>#REF!</v>
      </c>
      <c r="FJ176" s="97" t="e">
        <f>#REF!</f>
        <v>#REF!</v>
      </c>
      <c r="FK176" s="91" t="e">
        <f>#REF!</f>
        <v>#REF!</v>
      </c>
      <c r="FL176" s="92"/>
      <c r="FM176" s="85"/>
      <c r="FN176" s="89" t="e">
        <f t="shared" si="363"/>
        <v>#REF!</v>
      </c>
      <c r="FO176" s="84"/>
      <c r="FP176" s="85"/>
      <c r="FQ176" s="89" t="e">
        <f t="shared" si="364"/>
        <v>#REF!</v>
      </c>
      <c r="FR176" s="90" t="e">
        <f t="shared" si="365"/>
        <v>#REF!</v>
      </c>
      <c r="FU176" s="97" t="e">
        <f>#REF!</f>
        <v>#REF!</v>
      </c>
      <c r="FV176" s="92"/>
      <c r="FW176" s="85"/>
      <c r="FX176" s="89" t="e">
        <f t="shared" si="366"/>
        <v>#REF!</v>
      </c>
      <c r="GA176" s="97" t="e">
        <f>#REF!</f>
        <v>#REF!</v>
      </c>
      <c r="GB176" s="91" t="e">
        <f>#REF!</f>
        <v>#REF!</v>
      </c>
      <c r="GC176" s="92"/>
      <c r="GD176" s="85"/>
      <c r="GE176" s="89" t="e">
        <f t="shared" si="367"/>
        <v>#REF!</v>
      </c>
      <c r="GF176" s="84"/>
      <c r="GG176" s="85"/>
      <c r="GH176" s="89" t="e">
        <f t="shared" si="368"/>
        <v>#REF!</v>
      </c>
      <c r="GI176" s="90" t="e">
        <f t="shared" si="369"/>
        <v>#REF!</v>
      </c>
      <c r="GK176" s="20" t="str">
        <f t="shared" si="306"/>
        <v/>
      </c>
      <c r="GL176" s="21"/>
      <c r="GN176" s="826" t="str">
        <f t="shared" ca="1" si="285"/>
        <v/>
      </c>
      <c r="GO176" s="827"/>
    </row>
    <row r="177" spans="1:197" ht="12" customHeight="1" outlineLevel="3" x14ac:dyDescent="0.2">
      <c r="A177" s="187">
        <f t="shared" ca="1" si="341"/>
        <v>43</v>
      </c>
      <c r="B177" s="747" t="str">
        <f t="shared" ca="1" si="277"/>
        <v/>
      </c>
      <c r="C177" s="748"/>
      <c r="D177" s="749"/>
      <c r="E177" s="110"/>
      <c r="F177" s="104"/>
      <c r="G177" s="105" t="s">
        <v>887</v>
      </c>
      <c r="H177" s="128" t="s">
        <v>3</v>
      </c>
      <c r="I177" s="105"/>
      <c r="J177" s="121" t="s">
        <v>26</v>
      </c>
      <c r="K177" s="124" t="s">
        <v>52</v>
      </c>
      <c r="L177" s="367" t="s">
        <v>50</v>
      </c>
      <c r="M177" s="589">
        <f t="shared" si="274"/>
        <v>1</v>
      </c>
      <c r="N177" s="773" t="str">
        <f t="shared" si="278"/>
        <v>-</v>
      </c>
      <c r="O177" s="774" t="str">
        <f t="shared" si="279"/>
        <v>-</v>
      </c>
      <c r="P177" s="774">
        <f t="shared" si="280"/>
        <v>1</v>
      </c>
      <c r="Q177" s="774" t="str">
        <f t="shared" si="281"/>
        <v>-</v>
      </c>
      <c r="R177" s="774">
        <f t="shared" si="282"/>
        <v>1</v>
      </c>
      <c r="S177" s="280" t="str">
        <f t="shared" si="283"/>
        <v>-</v>
      </c>
      <c r="T177" s="291" t="str">
        <f t="shared" si="284"/>
        <v>OK</v>
      </c>
      <c r="U177" s="402"/>
      <c r="W177" s="644"/>
      <c r="X177" s="429"/>
      <c r="Z177" s="430"/>
      <c r="AA177" s="431"/>
      <c r="AB177" s="429"/>
      <c r="AD177" s="430"/>
      <c r="AE177" s="431"/>
      <c r="AF177" s="429"/>
      <c r="AH177" s="430"/>
      <c r="AI177" s="431"/>
      <c r="AJ177" s="600"/>
      <c r="AK177" s="601"/>
      <c r="AL177" s="602"/>
      <c r="AM177" s="610"/>
      <c r="AN177" s="221"/>
      <c r="AO177" s="574" t="str">
        <f t="shared" si="353"/>
        <v>OK</v>
      </c>
      <c r="AQ177" s="263"/>
      <c r="AR177" s="208"/>
      <c r="AS177" s="316"/>
      <c r="AT177" s="410" t="s">
        <v>374</v>
      </c>
      <c r="AU177" s="411" t="s">
        <v>407</v>
      </c>
      <c r="AV177" s="209"/>
      <c r="AW177" s="316"/>
      <c r="AX177" s="410" t="s">
        <v>375</v>
      </c>
      <c r="AY177" s="411" t="s">
        <v>408</v>
      </c>
      <c r="AZ177" s="209"/>
      <c r="BA177" s="316"/>
      <c r="BB177" s="410" t="s">
        <v>376</v>
      </c>
      <c r="BC177" s="411" t="s">
        <v>409</v>
      </c>
      <c r="BD177" s="591" t="str">
        <f t="shared" si="343"/>
        <v>-</v>
      </c>
      <c r="BE177" s="592" t="str">
        <f t="shared" si="344"/>
        <v>-</v>
      </c>
      <c r="BF177" s="593" t="str">
        <f t="shared" si="345"/>
        <v>-</v>
      </c>
      <c r="BG177" s="594" t="str">
        <f t="shared" si="342"/>
        <v>-</v>
      </c>
      <c r="BH177" s="221"/>
      <c r="BI177" s="574" t="str">
        <f t="shared" si="354"/>
        <v>OK</v>
      </c>
      <c r="BK177" s="263">
        <v>1</v>
      </c>
      <c r="BL177" s="208">
        <v>3</v>
      </c>
      <c r="BM177" s="316"/>
      <c r="BN177" s="410" t="s">
        <v>374</v>
      </c>
      <c r="BO177" s="411" t="s">
        <v>407</v>
      </c>
      <c r="BP177" s="209">
        <v>1</v>
      </c>
      <c r="BQ177" s="316"/>
      <c r="BR177" s="410" t="s">
        <v>375</v>
      </c>
      <c r="BS177" s="411" t="s">
        <v>408</v>
      </c>
      <c r="BT177" s="209"/>
      <c r="BU177" s="316"/>
      <c r="BV177" s="410" t="s">
        <v>376</v>
      </c>
      <c r="BW177" s="411" t="s">
        <v>409</v>
      </c>
      <c r="BX177" s="591">
        <f t="shared" si="346"/>
        <v>4</v>
      </c>
      <c r="BY177" s="592" t="str">
        <f t="shared" si="347"/>
        <v>-</v>
      </c>
      <c r="BZ177" s="593">
        <f t="shared" si="348"/>
        <v>4</v>
      </c>
      <c r="CA177" s="594">
        <f t="shared" si="355"/>
        <v>1.020408163265306E-2</v>
      </c>
      <c r="CB177" s="221"/>
      <c r="CC177" s="574" t="str">
        <f t="shared" si="356"/>
        <v>OK</v>
      </c>
      <c r="CE177" s="443"/>
      <c r="CF177" s="429"/>
      <c r="CH177" s="430"/>
      <c r="CI177" s="431"/>
      <c r="CJ177" s="429"/>
      <c r="CL177" s="430"/>
      <c r="CM177" s="431"/>
      <c r="CN177" s="429"/>
      <c r="CP177" s="430"/>
      <c r="CQ177" s="431"/>
      <c r="CR177" s="600"/>
      <c r="CS177" s="601"/>
      <c r="CT177" s="602"/>
      <c r="CU177" s="610"/>
      <c r="CV177" s="221"/>
      <c r="CW177" s="574" t="str">
        <f t="shared" si="275"/>
        <v>OK</v>
      </c>
      <c r="CY177" s="263">
        <v>1</v>
      </c>
      <c r="CZ177" s="208">
        <v>2</v>
      </c>
      <c r="DA177" s="209"/>
      <c r="DB177" s="410" t="s">
        <v>374</v>
      </c>
      <c r="DC177" s="411" t="s">
        <v>407</v>
      </c>
      <c r="DD177" s="209"/>
      <c r="DE177" s="209"/>
      <c r="DF177" s="410" t="s">
        <v>375</v>
      </c>
      <c r="DG177" s="411" t="s">
        <v>408</v>
      </c>
      <c r="DH177" s="209"/>
      <c r="DI177" s="417"/>
      <c r="DJ177" s="410" t="s">
        <v>376</v>
      </c>
      <c r="DK177" s="411" t="s">
        <v>409</v>
      </c>
      <c r="DL177" s="705">
        <f t="shared" si="370"/>
        <v>2</v>
      </c>
      <c r="DM177" s="706" t="str">
        <f t="shared" si="350"/>
        <v>-</v>
      </c>
      <c r="DN177" s="707">
        <f t="shared" si="351"/>
        <v>2</v>
      </c>
      <c r="DO177" s="594">
        <f t="shared" si="352"/>
        <v>4.6838407494145199E-3</v>
      </c>
      <c r="DP177" s="221"/>
      <c r="DQ177" s="574" t="str">
        <f t="shared" si="276"/>
        <v>OK</v>
      </c>
      <c r="DS177" s="465"/>
      <c r="DT177" s="429"/>
      <c r="DU177" s="431"/>
      <c r="DW177" s="431"/>
      <c r="DY177" s="431"/>
      <c r="EA177" s="430"/>
      <c r="EB177" s="600"/>
      <c r="EC177" s="602"/>
      <c r="ED177" s="610"/>
      <c r="EE177" s="221"/>
      <c r="EF177" s="574" t="str">
        <f t="shared" si="233"/>
        <v>-</v>
      </c>
      <c r="EH177" s="82"/>
      <c r="EI177" s="34" t="s">
        <v>4</v>
      </c>
      <c r="EJ177" s="11"/>
      <c r="EK177" s="61"/>
      <c r="EN177" s="97">
        <f t="shared" si="304"/>
        <v>0</v>
      </c>
      <c r="EO177" s="91">
        <f t="shared" si="305"/>
        <v>0</v>
      </c>
      <c r="EP177" s="92"/>
      <c r="EQ177" s="85"/>
      <c r="ER177" s="89" t="str">
        <f t="shared" si="357"/>
        <v>-</v>
      </c>
      <c r="ES177" s="84"/>
      <c r="ET177" s="85"/>
      <c r="EU177" s="89" t="str">
        <f t="shared" si="358"/>
        <v>-</v>
      </c>
      <c r="EV177" s="90" t="str">
        <f t="shared" si="359"/>
        <v>-</v>
      </c>
      <c r="EY177" s="97" t="e">
        <f>#REF!</f>
        <v>#REF!</v>
      </c>
      <c r="EZ177" s="91" t="e">
        <f>#REF!</f>
        <v>#REF!</v>
      </c>
      <c r="FA177" s="92"/>
      <c r="FB177" s="85"/>
      <c r="FC177" s="89" t="e">
        <f t="shared" si="360"/>
        <v>#REF!</v>
      </c>
      <c r="FD177" s="84"/>
      <c r="FE177" s="85"/>
      <c r="FF177" s="89" t="e">
        <f t="shared" si="361"/>
        <v>#REF!</v>
      </c>
      <c r="FG177" s="90" t="e">
        <f t="shared" si="362"/>
        <v>#REF!</v>
      </c>
      <c r="FJ177" s="97" t="e">
        <f>#REF!</f>
        <v>#REF!</v>
      </c>
      <c r="FK177" s="91" t="e">
        <f>#REF!</f>
        <v>#REF!</v>
      </c>
      <c r="FL177" s="92"/>
      <c r="FM177" s="85"/>
      <c r="FN177" s="89" t="e">
        <f t="shared" si="363"/>
        <v>#REF!</v>
      </c>
      <c r="FO177" s="84"/>
      <c r="FP177" s="85"/>
      <c r="FQ177" s="89" t="e">
        <f t="shared" si="364"/>
        <v>#REF!</v>
      </c>
      <c r="FR177" s="90" t="e">
        <f t="shared" si="365"/>
        <v>#REF!</v>
      </c>
      <c r="FU177" s="97" t="e">
        <f>#REF!</f>
        <v>#REF!</v>
      </c>
      <c r="FV177" s="92"/>
      <c r="FW177" s="85"/>
      <c r="FX177" s="89" t="e">
        <f t="shared" si="366"/>
        <v>#REF!</v>
      </c>
      <c r="GA177" s="97" t="e">
        <f>#REF!</f>
        <v>#REF!</v>
      </c>
      <c r="GB177" s="91" t="e">
        <f>#REF!</f>
        <v>#REF!</v>
      </c>
      <c r="GC177" s="92"/>
      <c r="GD177" s="85"/>
      <c r="GE177" s="89" t="e">
        <f t="shared" si="367"/>
        <v>#REF!</v>
      </c>
      <c r="GF177" s="84"/>
      <c r="GG177" s="85"/>
      <c r="GH177" s="89" t="e">
        <f t="shared" si="368"/>
        <v>#REF!</v>
      </c>
      <c r="GI177" s="90" t="e">
        <f t="shared" si="369"/>
        <v>#REF!</v>
      </c>
      <c r="GK177" s="20" t="str">
        <f t="shared" si="306"/>
        <v/>
      </c>
      <c r="GL177" s="21"/>
      <c r="GN177" s="826" t="str">
        <f t="shared" ca="1" si="285"/>
        <v/>
      </c>
      <c r="GO177" s="827"/>
    </row>
    <row r="178" spans="1:197" ht="12" customHeight="1" outlineLevel="3" x14ac:dyDescent="0.2">
      <c r="A178" s="187">
        <f t="shared" ca="1" si="341"/>
        <v>44</v>
      </c>
      <c r="B178" s="747" t="str">
        <f t="shared" ca="1" si="277"/>
        <v/>
      </c>
      <c r="C178" s="748"/>
      <c r="D178" s="749"/>
      <c r="E178" s="110"/>
      <c r="F178" s="104"/>
      <c r="G178" s="105" t="s">
        <v>1057</v>
      </c>
      <c r="H178" s="128" t="s">
        <v>3</v>
      </c>
      <c r="I178" s="105"/>
      <c r="J178" s="121" t="s">
        <v>26</v>
      </c>
      <c r="K178" s="124" t="s">
        <v>52</v>
      </c>
      <c r="L178" s="367" t="s">
        <v>50</v>
      </c>
      <c r="M178" s="589">
        <f t="shared" si="274"/>
        <v>1</v>
      </c>
      <c r="N178" s="773" t="str">
        <f t="shared" si="278"/>
        <v>-</v>
      </c>
      <c r="O178" s="774" t="str">
        <f t="shared" si="279"/>
        <v>-</v>
      </c>
      <c r="P178" s="774">
        <f t="shared" si="280"/>
        <v>1</v>
      </c>
      <c r="Q178" s="774" t="str">
        <f t="shared" si="281"/>
        <v>-</v>
      </c>
      <c r="R178" s="774">
        <f t="shared" si="282"/>
        <v>1</v>
      </c>
      <c r="S178" s="280" t="str">
        <f t="shared" si="283"/>
        <v>-</v>
      </c>
      <c r="T178" s="291" t="str">
        <f t="shared" si="284"/>
        <v>OK</v>
      </c>
      <c r="U178" s="402"/>
      <c r="W178" s="644"/>
      <c r="X178" s="429"/>
      <c r="Z178" s="430"/>
      <c r="AA178" s="431"/>
      <c r="AB178" s="429"/>
      <c r="AD178" s="430"/>
      <c r="AE178" s="431"/>
      <c r="AF178" s="429"/>
      <c r="AH178" s="430"/>
      <c r="AI178" s="431"/>
      <c r="AJ178" s="600"/>
      <c r="AK178" s="601"/>
      <c r="AL178" s="602"/>
      <c r="AM178" s="610"/>
      <c r="AN178" s="221"/>
      <c r="AO178" s="574" t="str">
        <f t="shared" si="353"/>
        <v>OK</v>
      </c>
      <c r="AQ178" s="263"/>
      <c r="AR178" s="208"/>
      <c r="AS178" s="316"/>
      <c r="AT178" s="410" t="s">
        <v>374</v>
      </c>
      <c r="AU178" s="411" t="s">
        <v>407</v>
      </c>
      <c r="AV178" s="209"/>
      <c r="AW178" s="316"/>
      <c r="AX178" s="410" t="s">
        <v>375</v>
      </c>
      <c r="AY178" s="411" t="s">
        <v>408</v>
      </c>
      <c r="AZ178" s="209"/>
      <c r="BA178" s="316"/>
      <c r="BB178" s="410" t="s">
        <v>376</v>
      </c>
      <c r="BC178" s="411" t="s">
        <v>409</v>
      </c>
      <c r="BD178" s="591" t="str">
        <f t="shared" si="343"/>
        <v>-</v>
      </c>
      <c r="BE178" s="592" t="str">
        <f t="shared" si="344"/>
        <v>-</v>
      </c>
      <c r="BF178" s="593" t="str">
        <f t="shared" si="345"/>
        <v>-</v>
      </c>
      <c r="BG178" s="594" t="str">
        <f t="shared" si="342"/>
        <v>-</v>
      </c>
      <c r="BH178" s="221"/>
      <c r="BI178" s="574" t="str">
        <f t="shared" si="354"/>
        <v>OK</v>
      </c>
      <c r="BK178" s="263">
        <v>1</v>
      </c>
      <c r="BL178" s="208">
        <v>3</v>
      </c>
      <c r="BM178" s="316"/>
      <c r="BN178" s="410" t="s">
        <v>374</v>
      </c>
      <c r="BO178" s="411" t="s">
        <v>407</v>
      </c>
      <c r="BP178" s="209">
        <v>1</v>
      </c>
      <c r="BQ178" s="316"/>
      <c r="BR178" s="410" t="s">
        <v>375</v>
      </c>
      <c r="BS178" s="411" t="s">
        <v>408</v>
      </c>
      <c r="BT178" s="209"/>
      <c r="BU178" s="316"/>
      <c r="BV178" s="410" t="s">
        <v>376</v>
      </c>
      <c r="BW178" s="411" t="s">
        <v>409</v>
      </c>
      <c r="BX178" s="591">
        <f t="shared" si="346"/>
        <v>4</v>
      </c>
      <c r="BY178" s="592" t="str">
        <f t="shared" si="347"/>
        <v>-</v>
      </c>
      <c r="BZ178" s="593">
        <f t="shared" si="348"/>
        <v>4</v>
      </c>
      <c r="CA178" s="594">
        <f t="shared" si="355"/>
        <v>1.020408163265306E-2</v>
      </c>
      <c r="CB178" s="221"/>
      <c r="CC178" s="574" t="str">
        <f t="shared" si="356"/>
        <v>OK</v>
      </c>
      <c r="CE178" s="443"/>
      <c r="CF178" s="429"/>
      <c r="CH178" s="430"/>
      <c r="CI178" s="431"/>
      <c r="CJ178" s="429"/>
      <c r="CL178" s="430"/>
      <c r="CM178" s="431"/>
      <c r="CN178" s="429"/>
      <c r="CP178" s="430"/>
      <c r="CQ178" s="431"/>
      <c r="CR178" s="600"/>
      <c r="CS178" s="601"/>
      <c r="CT178" s="602"/>
      <c r="CU178" s="610"/>
      <c r="CV178" s="221"/>
      <c r="CW178" s="574" t="str">
        <f t="shared" si="275"/>
        <v>OK</v>
      </c>
      <c r="CY178" s="263">
        <v>1</v>
      </c>
      <c r="CZ178" s="208">
        <v>2</v>
      </c>
      <c r="DA178" s="209"/>
      <c r="DB178" s="410" t="s">
        <v>374</v>
      </c>
      <c r="DC178" s="411" t="s">
        <v>407</v>
      </c>
      <c r="DD178" s="209"/>
      <c r="DE178" s="209"/>
      <c r="DF178" s="410" t="s">
        <v>375</v>
      </c>
      <c r="DG178" s="411" t="s">
        <v>408</v>
      </c>
      <c r="DH178" s="209"/>
      <c r="DI178" s="417"/>
      <c r="DJ178" s="410" t="s">
        <v>376</v>
      </c>
      <c r="DK178" s="411" t="s">
        <v>409</v>
      </c>
      <c r="DL178" s="705">
        <f t="shared" si="370"/>
        <v>2</v>
      </c>
      <c r="DM178" s="706" t="str">
        <f t="shared" si="350"/>
        <v>-</v>
      </c>
      <c r="DN178" s="707">
        <f t="shared" si="351"/>
        <v>2</v>
      </c>
      <c r="DO178" s="594">
        <f t="shared" si="352"/>
        <v>4.6838407494145199E-3</v>
      </c>
      <c r="DP178" s="221"/>
      <c r="DQ178" s="574" t="str">
        <f t="shared" si="276"/>
        <v>OK</v>
      </c>
      <c r="DS178" s="465"/>
      <c r="DT178" s="429"/>
      <c r="DU178" s="431"/>
      <c r="DW178" s="431"/>
      <c r="DY178" s="431"/>
      <c r="EA178" s="430"/>
      <c r="EB178" s="600"/>
      <c r="EC178" s="602"/>
      <c r="ED178" s="610"/>
      <c r="EE178" s="221"/>
      <c r="EF178" s="574" t="str">
        <f t="shared" si="233"/>
        <v>-</v>
      </c>
      <c r="EH178" s="82"/>
      <c r="EI178" s="34" t="s">
        <v>4</v>
      </c>
      <c r="EJ178" s="11"/>
      <c r="EK178" s="61"/>
      <c r="EN178" s="97">
        <f t="shared" si="304"/>
        <v>0</v>
      </c>
      <c r="EO178" s="91">
        <f t="shared" si="305"/>
        <v>0</v>
      </c>
      <c r="EP178" s="92"/>
      <c r="EQ178" s="85"/>
      <c r="ER178" s="89" t="str">
        <f t="shared" si="357"/>
        <v>-</v>
      </c>
      <c r="ES178" s="84"/>
      <c r="ET178" s="85"/>
      <c r="EU178" s="89" t="str">
        <f t="shared" si="358"/>
        <v>-</v>
      </c>
      <c r="EV178" s="90" t="str">
        <f t="shared" si="359"/>
        <v>-</v>
      </c>
      <c r="EY178" s="97" t="e">
        <f>#REF!</f>
        <v>#REF!</v>
      </c>
      <c r="EZ178" s="91" t="e">
        <f>#REF!</f>
        <v>#REF!</v>
      </c>
      <c r="FA178" s="92"/>
      <c r="FB178" s="85"/>
      <c r="FC178" s="89" t="e">
        <f t="shared" si="360"/>
        <v>#REF!</v>
      </c>
      <c r="FD178" s="84"/>
      <c r="FE178" s="85"/>
      <c r="FF178" s="89" t="e">
        <f t="shared" si="361"/>
        <v>#REF!</v>
      </c>
      <c r="FG178" s="90" t="e">
        <f t="shared" si="362"/>
        <v>#REF!</v>
      </c>
      <c r="FJ178" s="97" t="e">
        <f>#REF!</f>
        <v>#REF!</v>
      </c>
      <c r="FK178" s="91" t="e">
        <f>#REF!</f>
        <v>#REF!</v>
      </c>
      <c r="FL178" s="92"/>
      <c r="FM178" s="85"/>
      <c r="FN178" s="89" t="e">
        <f t="shared" si="363"/>
        <v>#REF!</v>
      </c>
      <c r="FO178" s="84"/>
      <c r="FP178" s="85"/>
      <c r="FQ178" s="89" t="e">
        <f t="shared" si="364"/>
        <v>#REF!</v>
      </c>
      <c r="FR178" s="90" t="e">
        <f t="shared" si="365"/>
        <v>#REF!</v>
      </c>
      <c r="FU178" s="97" t="e">
        <f>#REF!</f>
        <v>#REF!</v>
      </c>
      <c r="FV178" s="92"/>
      <c r="FW178" s="85"/>
      <c r="FX178" s="89" t="e">
        <f t="shared" si="366"/>
        <v>#REF!</v>
      </c>
      <c r="GA178" s="97" t="e">
        <f>#REF!</f>
        <v>#REF!</v>
      </c>
      <c r="GB178" s="91" t="e">
        <f>#REF!</f>
        <v>#REF!</v>
      </c>
      <c r="GC178" s="92"/>
      <c r="GD178" s="85"/>
      <c r="GE178" s="89" t="e">
        <f t="shared" si="367"/>
        <v>#REF!</v>
      </c>
      <c r="GF178" s="84"/>
      <c r="GG178" s="85"/>
      <c r="GH178" s="89" t="e">
        <f t="shared" si="368"/>
        <v>#REF!</v>
      </c>
      <c r="GI178" s="90" t="e">
        <f t="shared" si="369"/>
        <v>#REF!</v>
      </c>
      <c r="GK178" s="20" t="str">
        <f t="shared" si="306"/>
        <v/>
      </c>
      <c r="GL178" s="21"/>
      <c r="GN178" s="826" t="str">
        <f t="shared" ca="1" si="285"/>
        <v/>
      </c>
      <c r="GO178" s="827"/>
    </row>
    <row r="179" spans="1:197" ht="12" customHeight="1" outlineLevel="3" x14ac:dyDescent="0.2">
      <c r="A179" s="187">
        <f t="shared" ca="1" si="341"/>
        <v>45</v>
      </c>
      <c r="B179" s="747" t="str">
        <f t="shared" ca="1" si="277"/>
        <v/>
      </c>
      <c r="C179" s="748"/>
      <c r="D179" s="749"/>
      <c r="E179" s="110"/>
      <c r="F179" s="104"/>
      <c r="G179" s="105" t="s">
        <v>1058</v>
      </c>
      <c r="H179" s="128" t="s">
        <v>3</v>
      </c>
      <c r="I179" s="105"/>
      <c r="J179" s="121" t="s">
        <v>26</v>
      </c>
      <c r="K179" s="124" t="s">
        <v>52</v>
      </c>
      <c r="L179" s="367" t="s">
        <v>50</v>
      </c>
      <c r="M179" s="589">
        <f t="shared" si="274"/>
        <v>1</v>
      </c>
      <c r="N179" s="773" t="str">
        <f t="shared" si="278"/>
        <v>-</v>
      </c>
      <c r="O179" s="774" t="str">
        <f t="shared" si="279"/>
        <v>-</v>
      </c>
      <c r="P179" s="774">
        <f t="shared" si="280"/>
        <v>1</v>
      </c>
      <c r="Q179" s="774" t="str">
        <f t="shared" si="281"/>
        <v>-</v>
      </c>
      <c r="R179" s="774">
        <f t="shared" si="282"/>
        <v>1</v>
      </c>
      <c r="S179" s="280" t="str">
        <f t="shared" si="283"/>
        <v>-</v>
      </c>
      <c r="T179" s="291" t="str">
        <f t="shared" si="284"/>
        <v>OK</v>
      </c>
      <c r="U179" s="402"/>
      <c r="W179" s="644"/>
      <c r="X179" s="429"/>
      <c r="Z179" s="430"/>
      <c r="AA179" s="431"/>
      <c r="AB179" s="429"/>
      <c r="AD179" s="430"/>
      <c r="AE179" s="431"/>
      <c r="AF179" s="429"/>
      <c r="AH179" s="430"/>
      <c r="AI179" s="431"/>
      <c r="AJ179" s="600"/>
      <c r="AK179" s="601"/>
      <c r="AL179" s="602"/>
      <c r="AM179" s="610"/>
      <c r="AN179" s="221"/>
      <c r="AO179" s="574" t="str">
        <f t="shared" si="353"/>
        <v>OK</v>
      </c>
      <c r="AQ179" s="263"/>
      <c r="AR179" s="208"/>
      <c r="AS179" s="316"/>
      <c r="AT179" s="410" t="s">
        <v>374</v>
      </c>
      <c r="AU179" s="411" t="s">
        <v>407</v>
      </c>
      <c r="AV179" s="209"/>
      <c r="AW179" s="316"/>
      <c r="AX179" s="410" t="s">
        <v>375</v>
      </c>
      <c r="AY179" s="411" t="s">
        <v>408</v>
      </c>
      <c r="AZ179" s="209"/>
      <c r="BA179" s="316"/>
      <c r="BB179" s="410" t="s">
        <v>376</v>
      </c>
      <c r="BC179" s="411" t="s">
        <v>409</v>
      </c>
      <c r="BD179" s="591" t="str">
        <f t="shared" si="343"/>
        <v>-</v>
      </c>
      <c r="BE179" s="592" t="str">
        <f t="shared" si="344"/>
        <v>-</v>
      </c>
      <c r="BF179" s="593" t="str">
        <f t="shared" si="345"/>
        <v>-</v>
      </c>
      <c r="BG179" s="594" t="str">
        <f t="shared" si="342"/>
        <v>-</v>
      </c>
      <c r="BH179" s="221"/>
      <c r="BI179" s="574" t="str">
        <f t="shared" si="354"/>
        <v>OK</v>
      </c>
      <c r="BK179" s="263">
        <v>1</v>
      </c>
      <c r="BL179" s="208">
        <v>3</v>
      </c>
      <c r="BM179" s="316"/>
      <c r="BN179" s="410" t="s">
        <v>374</v>
      </c>
      <c r="BO179" s="411" t="s">
        <v>407</v>
      </c>
      <c r="BP179" s="209">
        <v>1</v>
      </c>
      <c r="BQ179" s="316"/>
      <c r="BR179" s="410" t="s">
        <v>375</v>
      </c>
      <c r="BS179" s="411" t="s">
        <v>408</v>
      </c>
      <c r="BT179" s="209"/>
      <c r="BU179" s="316"/>
      <c r="BV179" s="410" t="s">
        <v>376</v>
      </c>
      <c r="BW179" s="411" t="s">
        <v>409</v>
      </c>
      <c r="BX179" s="591">
        <f t="shared" si="346"/>
        <v>4</v>
      </c>
      <c r="BY179" s="592" t="str">
        <f t="shared" si="347"/>
        <v>-</v>
      </c>
      <c r="BZ179" s="593">
        <f t="shared" si="348"/>
        <v>4</v>
      </c>
      <c r="CA179" s="594">
        <f t="shared" si="355"/>
        <v>1.020408163265306E-2</v>
      </c>
      <c r="CB179" s="221"/>
      <c r="CC179" s="574" t="str">
        <f t="shared" si="356"/>
        <v>OK</v>
      </c>
      <c r="CE179" s="443"/>
      <c r="CF179" s="429"/>
      <c r="CH179" s="430"/>
      <c r="CI179" s="431"/>
      <c r="CJ179" s="429"/>
      <c r="CL179" s="430"/>
      <c r="CM179" s="431"/>
      <c r="CN179" s="429"/>
      <c r="CP179" s="430"/>
      <c r="CQ179" s="431"/>
      <c r="CR179" s="600"/>
      <c r="CS179" s="601"/>
      <c r="CT179" s="602"/>
      <c r="CU179" s="610"/>
      <c r="CV179" s="221"/>
      <c r="CW179" s="574" t="str">
        <f t="shared" si="275"/>
        <v>OK</v>
      </c>
      <c r="CY179" s="263">
        <v>1</v>
      </c>
      <c r="CZ179" s="208">
        <v>2</v>
      </c>
      <c r="DA179" s="209"/>
      <c r="DB179" s="410" t="s">
        <v>374</v>
      </c>
      <c r="DC179" s="411" t="s">
        <v>407</v>
      </c>
      <c r="DD179" s="209"/>
      <c r="DE179" s="209"/>
      <c r="DF179" s="410" t="s">
        <v>375</v>
      </c>
      <c r="DG179" s="411" t="s">
        <v>408</v>
      </c>
      <c r="DH179" s="209"/>
      <c r="DI179" s="417"/>
      <c r="DJ179" s="410" t="s">
        <v>376</v>
      </c>
      <c r="DK179" s="411" t="s">
        <v>409</v>
      </c>
      <c r="DL179" s="705">
        <f t="shared" si="370"/>
        <v>2</v>
      </c>
      <c r="DM179" s="706" t="str">
        <f t="shared" si="350"/>
        <v>-</v>
      </c>
      <c r="DN179" s="707">
        <f t="shared" si="351"/>
        <v>2</v>
      </c>
      <c r="DO179" s="594">
        <f t="shared" si="352"/>
        <v>4.6838407494145199E-3</v>
      </c>
      <c r="DP179" s="221"/>
      <c r="DQ179" s="574" t="str">
        <f t="shared" si="276"/>
        <v>OK</v>
      </c>
      <c r="DS179" s="465"/>
      <c r="DT179" s="429"/>
      <c r="DU179" s="431"/>
      <c r="DW179" s="431"/>
      <c r="DY179" s="431"/>
      <c r="EA179" s="430"/>
      <c r="EB179" s="600"/>
      <c r="EC179" s="602"/>
      <c r="ED179" s="610"/>
      <c r="EE179" s="221"/>
      <c r="EF179" s="574" t="str">
        <f t="shared" ref="EF179:EF214" si="371">IF(AND(Type_1&lt;&gt;"Doc",Type_1&lt;&gt;"Dwg"),"-",IF(Type_1="Dwg","-",IF(Type_1="Doc",IF(OR(AND(DT179&lt;&gt;"",DU179=""),AND(DV179&lt;&gt;"",DW179=""),AND(DX179&lt;&gt;"",DY179="")),"Missing Eng Function",IF(OR(AND(DT179="",DU179&lt;&gt;""),AND(DV179="",DW179&lt;&gt;""),AND(DX179="",DY179&lt;&gt;"")),"Missing Eng Hours","OK")))))</f>
        <v>-</v>
      </c>
      <c r="EH179" s="82"/>
      <c r="EI179" s="34" t="s">
        <v>4</v>
      </c>
      <c r="EJ179" s="11"/>
      <c r="EK179" s="61"/>
      <c r="EN179" s="97">
        <f t="shared" si="304"/>
        <v>0</v>
      </c>
      <c r="EO179" s="91">
        <f t="shared" si="305"/>
        <v>0</v>
      </c>
      <c r="EP179" s="92"/>
      <c r="EQ179" s="85"/>
      <c r="ER179" s="89" t="str">
        <f t="shared" si="357"/>
        <v>-</v>
      </c>
      <c r="ES179" s="84"/>
      <c r="ET179" s="85"/>
      <c r="EU179" s="89" t="str">
        <f t="shared" si="358"/>
        <v>-</v>
      </c>
      <c r="EV179" s="90" t="str">
        <f t="shared" si="359"/>
        <v>-</v>
      </c>
      <c r="EY179" s="97" t="e">
        <f>#REF!</f>
        <v>#REF!</v>
      </c>
      <c r="EZ179" s="91" t="e">
        <f>#REF!</f>
        <v>#REF!</v>
      </c>
      <c r="FA179" s="92"/>
      <c r="FB179" s="85"/>
      <c r="FC179" s="89" t="e">
        <f t="shared" si="360"/>
        <v>#REF!</v>
      </c>
      <c r="FD179" s="84"/>
      <c r="FE179" s="85"/>
      <c r="FF179" s="89" t="e">
        <f t="shared" si="361"/>
        <v>#REF!</v>
      </c>
      <c r="FG179" s="90" t="e">
        <f t="shared" si="362"/>
        <v>#REF!</v>
      </c>
      <c r="FJ179" s="97" t="e">
        <f>#REF!</f>
        <v>#REF!</v>
      </c>
      <c r="FK179" s="91" t="e">
        <f>#REF!</f>
        <v>#REF!</v>
      </c>
      <c r="FL179" s="92"/>
      <c r="FM179" s="85"/>
      <c r="FN179" s="89" t="e">
        <f t="shared" si="363"/>
        <v>#REF!</v>
      </c>
      <c r="FO179" s="84"/>
      <c r="FP179" s="85"/>
      <c r="FQ179" s="89" t="e">
        <f t="shared" si="364"/>
        <v>#REF!</v>
      </c>
      <c r="FR179" s="90" t="e">
        <f t="shared" si="365"/>
        <v>#REF!</v>
      </c>
      <c r="FU179" s="97" t="e">
        <f>#REF!</f>
        <v>#REF!</v>
      </c>
      <c r="FV179" s="92"/>
      <c r="FW179" s="85"/>
      <c r="FX179" s="89" t="e">
        <f t="shared" si="366"/>
        <v>#REF!</v>
      </c>
      <c r="GA179" s="97" t="e">
        <f>#REF!</f>
        <v>#REF!</v>
      </c>
      <c r="GB179" s="91" t="e">
        <f>#REF!</f>
        <v>#REF!</v>
      </c>
      <c r="GC179" s="92"/>
      <c r="GD179" s="85"/>
      <c r="GE179" s="89" t="e">
        <f t="shared" si="367"/>
        <v>#REF!</v>
      </c>
      <c r="GF179" s="84"/>
      <c r="GG179" s="85"/>
      <c r="GH179" s="89" t="e">
        <f t="shared" si="368"/>
        <v>#REF!</v>
      </c>
      <c r="GI179" s="90" t="e">
        <f t="shared" si="369"/>
        <v>#REF!</v>
      </c>
      <c r="GK179" s="20" t="str">
        <f t="shared" si="306"/>
        <v/>
      </c>
      <c r="GL179" s="21"/>
      <c r="GN179" s="826" t="str">
        <f t="shared" ca="1" si="285"/>
        <v/>
      </c>
      <c r="GO179" s="827"/>
    </row>
    <row r="180" spans="1:197" ht="12" customHeight="1" outlineLevel="3" x14ac:dyDescent="0.2">
      <c r="A180" s="187">
        <f t="shared" ca="1" si="341"/>
        <v>46</v>
      </c>
      <c r="B180" s="747" t="str">
        <f t="shared" ca="1" si="277"/>
        <v/>
      </c>
      <c r="C180" s="748"/>
      <c r="D180" s="749"/>
      <c r="E180" s="110"/>
      <c r="F180" s="104"/>
      <c r="G180" s="105" t="s">
        <v>756</v>
      </c>
      <c r="H180" s="128" t="s">
        <v>3</v>
      </c>
      <c r="I180" s="105"/>
      <c r="J180" s="121" t="s">
        <v>26</v>
      </c>
      <c r="K180" s="124" t="s">
        <v>52</v>
      </c>
      <c r="L180" s="367" t="s">
        <v>50</v>
      </c>
      <c r="M180" s="589">
        <f t="shared" si="274"/>
        <v>1</v>
      </c>
      <c r="N180" s="773" t="str">
        <f t="shared" si="278"/>
        <v>-</v>
      </c>
      <c r="O180" s="774" t="str">
        <f t="shared" si="279"/>
        <v>-</v>
      </c>
      <c r="P180" s="774">
        <f t="shared" si="280"/>
        <v>1</v>
      </c>
      <c r="Q180" s="774" t="str">
        <f t="shared" si="281"/>
        <v>-</v>
      </c>
      <c r="R180" s="774">
        <f t="shared" si="282"/>
        <v>1</v>
      </c>
      <c r="S180" s="280" t="str">
        <f t="shared" si="283"/>
        <v>-</v>
      </c>
      <c r="T180" s="291" t="str">
        <f t="shared" si="284"/>
        <v>OK</v>
      </c>
      <c r="U180" s="402"/>
      <c r="W180" s="644"/>
      <c r="X180" s="429"/>
      <c r="Z180" s="430"/>
      <c r="AA180" s="431"/>
      <c r="AB180" s="429"/>
      <c r="AD180" s="430"/>
      <c r="AE180" s="431"/>
      <c r="AF180" s="429"/>
      <c r="AH180" s="430"/>
      <c r="AI180" s="431"/>
      <c r="AJ180" s="600"/>
      <c r="AK180" s="601"/>
      <c r="AL180" s="602"/>
      <c r="AM180" s="610"/>
      <c r="AN180" s="221"/>
      <c r="AO180" s="574" t="str">
        <f t="shared" si="353"/>
        <v>OK</v>
      </c>
      <c r="AQ180" s="263"/>
      <c r="AR180" s="208"/>
      <c r="AS180" s="316"/>
      <c r="AT180" s="410" t="s">
        <v>374</v>
      </c>
      <c r="AU180" s="411" t="s">
        <v>407</v>
      </c>
      <c r="AV180" s="209"/>
      <c r="AW180" s="316"/>
      <c r="AX180" s="410" t="s">
        <v>375</v>
      </c>
      <c r="AY180" s="411" t="s">
        <v>408</v>
      </c>
      <c r="AZ180" s="209"/>
      <c r="BA180" s="316"/>
      <c r="BB180" s="410" t="s">
        <v>376</v>
      </c>
      <c r="BC180" s="411" t="s">
        <v>409</v>
      </c>
      <c r="BD180" s="591" t="str">
        <f t="shared" si="343"/>
        <v>-</v>
      </c>
      <c r="BE180" s="592" t="str">
        <f t="shared" si="344"/>
        <v>-</v>
      </c>
      <c r="BF180" s="593" t="str">
        <f t="shared" si="345"/>
        <v>-</v>
      </c>
      <c r="BG180" s="594" t="str">
        <f t="shared" si="342"/>
        <v>-</v>
      </c>
      <c r="BH180" s="221"/>
      <c r="BI180" s="574" t="str">
        <f t="shared" si="354"/>
        <v>OK</v>
      </c>
      <c r="BK180" s="263">
        <v>1</v>
      </c>
      <c r="BL180" s="208">
        <v>4</v>
      </c>
      <c r="BM180" s="316"/>
      <c r="BN180" s="410" t="s">
        <v>374</v>
      </c>
      <c r="BO180" s="411" t="s">
        <v>407</v>
      </c>
      <c r="BP180" s="209">
        <v>3</v>
      </c>
      <c r="BQ180" s="316"/>
      <c r="BR180" s="410" t="s">
        <v>375</v>
      </c>
      <c r="BS180" s="411" t="s">
        <v>408</v>
      </c>
      <c r="BT180" s="209">
        <v>1</v>
      </c>
      <c r="BU180" s="316"/>
      <c r="BV180" s="410" t="s">
        <v>376</v>
      </c>
      <c r="BW180" s="411" t="s">
        <v>409</v>
      </c>
      <c r="BX180" s="591">
        <f t="shared" si="346"/>
        <v>8</v>
      </c>
      <c r="BY180" s="592" t="str">
        <f t="shared" si="347"/>
        <v>-</v>
      </c>
      <c r="BZ180" s="593">
        <f t="shared" si="348"/>
        <v>8</v>
      </c>
      <c r="CA180" s="594">
        <f t="shared" si="355"/>
        <v>2.0408163265306121E-2</v>
      </c>
      <c r="CB180" s="221"/>
      <c r="CC180" s="574" t="str">
        <f t="shared" si="356"/>
        <v>OK</v>
      </c>
      <c r="CE180" s="443"/>
      <c r="CF180" s="429"/>
      <c r="CH180" s="430"/>
      <c r="CI180" s="431"/>
      <c r="CJ180" s="429"/>
      <c r="CL180" s="430"/>
      <c r="CM180" s="431"/>
      <c r="CN180" s="429"/>
      <c r="CP180" s="430"/>
      <c r="CQ180" s="431"/>
      <c r="CR180" s="600"/>
      <c r="CS180" s="601"/>
      <c r="CT180" s="602"/>
      <c r="CU180" s="610"/>
      <c r="CV180" s="221"/>
      <c r="CW180" s="574" t="str">
        <f t="shared" si="275"/>
        <v>OK</v>
      </c>
      <c r="CY180" s="263">
        <v>1</v>
      </c>
      <c r="CZ180" s="208">
        <v>2</v>
      </c>
      <c r="DA180" s="209"/>
      <c r="DB180" s="410" t="s">
        <v>374</v>
      </c>
      <c r="DC180" s="411" t="s">
        <v>407</v>
      </c>
      <c r="DD180" s="209"/>
      <c r="DE180" s="209"/>
      <c r="DF180" s="410" t="s">
        <v>375</v>
      </c>
      <c r="DG180" s="411" t="s">
        <v>408</v>
      </c>
      <c r="DH180" s="209"/>
      <c r="DI180" s="417"/>
      <c r="DJ180" s="410" t="s">
        <v>376</v>
      </c>
      <c r="DK180" s="411" t="s">
        <v>409</v>
      </c>
      <c r="DL180" s="705">
        <f t="shared" si="370"/>
        <v>2</v>
      </c>
      <c r="DM180" s="706" t="str">
        <f t="shared" si="350"/>
        <v>-</v>
      </c>
      <c r="DN180" s="707">
        <f t="shared" si="351"/>
        <v>2</v>
      </c>
      <c r="DO180" s="594">
        <f t="shared" si="352"/>
        <v>4.6838407494145199E-3</v>
      </c>
      <c r="DP180" s="221"/>
      <c r="DQ180" s="574" t="str">
        <f t="shared" si="276"/>
        <v>OK</v>
      </c>
      <c r="DS180" s="465"/>
      <c r="DT180" s="429"/>
      <c r="DU180" s="431"/>
      <c r="DW180" s="431"/>
      <c r="DY180" s="431"/>
      <c r="EA180" s="430"/>
      <c r="EB180" s="600"/>
      <c r="EC180" s="602"/>
      <c r="ED180" s="610"/>
      <c r="EE180" s="221"/>
      <c r="EF180" s="574" t="str">
        <f t="shared" si="371"/>
        <v>-</v>
      </c>
      <c r="EH180" s="82"/>
      <c r="EI180" s="34" t="s">
        <v>4</v>
      </c>
      <c r="EJ180" s="11"/>
      <c r="EK180" s="61"/>
      <c r="EN180" s="97">
        <f t="shared" si="304"/>
        <v>0</v>
      </c>
      <c r="EO180" s="91">
        <f t="shared" si="305"/>
        <v>0</v>
      </c>
      <c r="EP180" s="92"/>
      <c r="EQ180" s="85"/>
      <c r="ER180" s="89" t="str">
        <f t="shared" si="357"/>
        <v>-</v>
      </c>
      <c r="ES180" s="84"/>
      <c r="ET180" s="85"/>
      <c r="EU180" s="89" t="str">
        <f t="shared" si="358"/>
        <v>-</v>
      </c>
      <c r="EV180" s="90" t="str">
        <f t="shared" si="359"/>
        <v>-</v>
      </c>
      <c r="EY180" s="97" t="e">
        <f>#REF!</f>
        <v>#REF!</v>
      </c>
      <c r="EZ180" s="91" t="e">
        <f>#REF!</f>
        <v>#REF!</v>
      </c>
      <c r="FA180" s="92"/>
      <c r="FB180" s="85"/>
      <c r="FC180" s="89" t="e">
        <f t="shared" si="360"/>
        <v>#REF!</v>
      </c>
      <c r="FD180" s="84"/>
      <c r="FE180" s="85"/>
      <c r="FF180" s="89" t="e">
        <f t="shared" si="361"/>
        <v>#REF!</v>
      </c>
      <c r="FG180" s="90" t="e">
        <f t="shared" si="362"/>
        <v>#REF!</v>
      </c>
      <c r="FJ180" s="97" t="e">
        <f>#REF!</f>
        <v>#REF!</v>
      </c>
      <c r="FK180" s="91" t="e">
        <f>#REF!</f>
        <v>#REF!</v>
      </c>
      <c r="FL180" s="92"/>
      <c r="FM180" s="85"/>
      <c r="FN180" s="89" t="e">
        <f t="shared" si="363"/>
        <v>#REF!</v>
      </c>
      <c r="FO180" s="84"/>
      <c r="FP180" s="85"/>
      <c r="FQ180" s="89" t="e">
        <f t="shared" si="364"/>
        <v>#REF!</v>
      </c>
      <c r="FR180" s="90" t="e">
        <f t="shared" si="365"/>
        <v>#REF!</v>
      </c>
      <c r="FU180" s="97" t="e">
        <f>#REF!</f>
        <v>#REF!</v>
      </c>
      <c r="FV180" s="92"/>
      <c r="FW180" s="85"/>
      <c r="FX180" s="89" t="e">
        <f t="shared" si="366"/>
        <v>#REF!</v>
      </c>
      <c r="GA180" s="97" t="e">
        <f>#REF!</f>
        <v>#REF!</v>
      </c>
      <c r="GB180" s="91" t="e">
        <f>#REF!</f>
        <v>#REF!</v>
      </c>
      <c r="GC180" s="92"/>
      <c r="GD180" s="85"/>
      <c r="GE180" s="89" t="e">
        <f t="shared" si="367"/>
        <v>#REF!</v>
      </c>
      <c r="GF180" s="84"/>
      <c r="GG180" s="85"/>
      <c r="GH180" s="89" t="e">
        <f t="shared" si="368"/>
        <v>#REF!</v>
      </c>
      <c r="GI180" s="90" t="e">
        <f t="shared" si="369"/>
        <v>#REF!</v>
      </c>
      <c r="GK180" s="20" t="str">
        <f t="shared" si="306"/>
        <v/>
      </c>
      <c r="GL180" s="21"/>
      <c r="GN180" s="826" t="str">
        <f t="shared" ca="1" si="285"/>
        <v/>
      </c>
      <c r="GO180" s="827"/>
    </row>
    <row r="181" spans="1:197" ht="12" customHeight="1" outlineLevel="3" x14ac:dyDescent="0.2">
      <c r="A181" s="187">
        <f t="shared" ref="A181:A193" ca="1" si="372">OFFSET(A181,-1,0,1,1)+1</f>
        <v>47</v>
      </c>
      <c r="B181" s="747" t="str">
        <f t="shared" ref="B181:B229" ca="1" si="373">IF(MAX(GN181:GO181)=0,"",MAX(GN181:GO181))</f>
        <v/>
      </c>
      <c r="C181" s="748"/>
      <c r="D181" s="749"/>
      <c r="E181" s="272" t="s">
        <v>395</v>
      </c>
      <c r="F181" s="271"/>
      <c r="G181" s="105"/>
      <c r="H181" s="128" t="s">
        <v>3</v>
      </c>
      <c r="I181" s="105"/>
      <c r="J181" s="121" t="s">
        <v>26</v>
      </c>
      <c r="K181" s="124" t="s">
        <v>52</v>
      </c>
      <c r="L181" s="367"/>
      <c r="M181" s="589">
        <f t="shared" ref="M181:M228" si="374">IF(SUM(W181,AQ181,BK181,CE181,CY181,DS181)=0,0,1)</f>
        <v>0</v>
      </c>
      <c r="N181" s="773" t="str">
        <f t="shared" ref="N181:N229" si="375">IF(OR(W181="",W181="-"),"-",IF(W181=1,1,"POK"))</f>
        <v>-</v>
      </c>
      <c r="O181" s="774" t="str">
        <f t="shared" ref="O181:O229" si="376">IF(OR(AQ181="",AQ181="-"),"-",IF(AQ181=1,1,"POK"))</f>
        <v>-</v>
      </c>
      <c r="P181" s="774" t="str">
        <f t="shared" ref="P181:P229" si="377">IF(OR(BK181="",BK181="-"),"-",IF(BK181=1,1,"POK"))</f>
        <v>-</v>
      </c>
      <c r="Q181" s="774" t="str">
        <f t="shared" ref="Q181:Q229" si="378">IF(OR(CE181="",CE181="-"),"-",IF(CE181=1,1,"POK"))</f>
        <v>-</v>
      </c>
      <c r="R181" s="774" t="str">
        <f t="shared" ref="R181:R229" si="379">IF(OR(CY181="",CY181="-"),"-",IF(CY181=1,1,"POK"))</f>
        <v>-</v>
      </c>
      <c r="S181" s="280" t="str">
        <f t="shared" ref="S181:S229" si="380">IF(OR(DS181="",DS181="-"),"-",IF(DS181=1,1,"POK"))</f>
        <v>-</v>
      </c>
      <c r="T181" s="291" t="str">
        <f t="shared" ref="T181:T229" si="381">IF(AND(M181="",OR(N181=1,O181=1,P181=1,Q181=1,R181=1,S181=1)),"Value is missing Cln 13","OK")</f>
        <v>OK</v>
      </c>
      <c r="U181" s="402"/>
      <c r="W181" s="645"/>
      <c r="X181" s="429"/>
      <c r="Z181" s="430"/>
      <c r="AA181" s="431"/>
      <c r="AB181" s="429"/>
      <c r="AD181" s="430"/>
      <c r="AE181" s="431"/>
      <c r="AF181" s="429"/>
      <c r="AH181" s="430"/>
      <c r="AI181" s="431"/>
      <c r="AJ181" s="603"/>
      <c r="AK181" s="604"/>
      <c r="AL181" s="605"/>
      <c r="AM181" s="611"/>
      <c r="AN181" s="221"/>
      <c r="AO181" s="574" t="str">
        <f t="shared" ref="AO181:AO189" si="382">IF(AND(Type_1="Doc",OR(Y181&lt;&gt;"",AC181&lt;&gt;"",AG181&lt;&gt;"")),"Remove Value Cln 25, 29, 33",IF(AND(Type_1="Doc",OR(AA181&lt;&gt;"",AE181&lt;&gt;"",AI181&lt;&gt;"")),"Remove Value Cln 27, 31, 35",IF(OR(AND(X181&lt;&gt;"",Z181=""),AND(AB181&lt;&gt;"",AD181=""),AND(AF181&lt;&gt;"",AH181="")),"Missing Eng Function",IF(OR(AND(Y181&lt;&gt;"",AA181=""),AND(AC181&lt;&gt;"",AE181=""),AND(AG181&lt;&gt;"",AI181="")),"Missing Design Function","OK"))))</f>
        <v>OK</v>
      </c>
      <c r="AQ181" s="263"/>
      <c r="AR181" s="208"/>
      <c r="AS181" s="316"/>
      <c r="AT181" s="410"/>
      <c r="AU181" s="411"/>
      <c r="AV181" s="209"/>
      <c r="AW181" s="316"/>
      <c r="AX181" s="410"/>
      <c r="AY181" s="411"/>
      <c r="AZ181" s="209"/>
      <c r="BA181" s="316"/>
      <c r="BB181" s="410"/>
      <c r="BC181" s="411"/>
      <c r="BD181" s="591" t="str">
        <f t="shared" si="343"/>
        <v>-</v>
      </c>
      <c r="BE181" s="592" t="str">
        <f t="shared" si="344"/>
        <v>-</v>
      </c>
      <c r="BF181" s="593" t="str">
        <f t="shared" si="345"/>
        <v>-</v>
      </c>
      <c r="BG181" s="677" t="str">
        <f t="shared" si="342"/>
        <v>-</v>
      </c>
      <c r="BH181" s="221"/>
      <c r="BI181" s="574" t="str">
        <f t="shared" ref="BI181:BI189" si="383">IF(AND(Type_1="Doc",OR(AS181&lt;&gt;"",AW181&lt;&gt;"",BA181&lt;&gt;"")),"Remove Value Cln 25, 29, 33",IF(AND(Type_1="Doc",OR(AU181&lt;&gt;"",AY181&lt;&gt;"",BC181&lt;&gt;"")),"Remove Value Cln 47, 51, 55",IF(OR(AND(AR181&lt;&gt;"",AT181=""),AND(AV181&lt;&gt;"",AX181=""),AND(AZ181&lt;&gt;"",BB181="")),"Missing Eng Function",IF(OR(AND(AS181&lt;&gt;"",AU181=""),AND(AW181&lt;&gt;"",AY181=""),AND(BA181&lt;&gt;"",BC181="")),"Missing Design Function","OK"))))</f>
        <v>OK</v>
      </c>
      <c r="BK181" s="263"/>
      <c r="BL181" s="208"/>
      <c r="BM181" s="316"/>
      <c r="BN181" s="410"/>
      <c r="BO181" s="411"/>
      <c r="BP181" s="209"/>
      <c r="BQ181" s="316"/>
      <c r="BR181" s="410"/>
      <c r="BS181" s="411"/>
      <c r="BT181" s="209"/>
      <c r="BU181" s="316"/>
      <c r="BV181" s="410"/>
      <c r="BW181" s="411"/>
      <c r="BX181" s="591" t="str">
        <f t="shared" si="346"/>
        <v>-</v>
      </c>
      <c r="BY181" s="592" t="str">
        <f t="shared" si="347"/>
        <v>-</v>
      </c>
      <c r="BZ181" s="593" t="str">
        <f t="shared" si="348"/>
        <v>-</v>
      </c>
      <c r="CA181" s="680" t="str">
        <f>IF(OR(BZ181=0,BZ181="-"),"-",BZ181/DD_TOTAL_HOURS)</f>
        <v>-</v>
      </c>
      <c r="CB181" s="221"/>
      <c r="CC181" s="574" t="str">
        <f t="shared" ref="CC181:CC189" si="384">IF(AND(Type_1="Doc",OR(BM181&lt;&gt;"",BQ181&lt;&gt;"",BU181&lt;&gt;"")),"Remove Value Cln 65, 69, 73",IF(AND(Type_1="Doc",OR(BO181&lt;&gt;"",BS181&lt;&gt;"",BW181&lt;&gt;"")),"Remove Value Cln 67, 71, 75",IF(OR(AND(BL181&lt;&gt;"",BN181=""),AND(BP181&lt;&gt;"",BR181=""),AND(BT181&lt;&gt;"",BV181="")),"Missing Eng Function",IF(OR(AND(BM181&lt;&gt;"",BO181=""),AND(BQ181&lt;&gt;"",BS181=""),AND(BU181&lt;&gt;"",BW181="")),"Missing Design Function","OK"))))</f>
        <v>OK</v>
      </c>
      <c r="CE181" s="443"/>
      <c r="CF181" s="429"/>
      <c r="CH181" s="430"/>
      <c r="CI181" s="431"/>
      <c r="CJ181" s="429"/>
      <c r="CL181" s="430"/>
      <c r="CM181" s="431"/>
      <c r="CN181" s="429"/>
      <c r="CP181" s="430"/>
      <c r="CQ181" s="431"/>
      <c r="CR181" s="600"/>
      <c r="CS181" s="601"/>
      <c r="CT181" s="605"/>
      <c r="CU181" s="610"/>
      <c r="CV181" s="221"/>
      <c r="CW181" s="574" t="str">
        <f t="shared" ref="CW181:CW228" si="385">IF(AND(Type_1="Doc",OR(CG181&lt;&gt;"",CK181&lt;&gt;"",CO181&lt;&gt;"")),"Remove Value Cln 85, 89, 93",IF(AND(Type_1="Doc",OR(CI181&lt;&gt;"",CM181&lt;&gt;"",CQ181&lt;&gt;"")),"Remove Value Cln 87, 91, 95",IF(OR(AND(CF181&lt;&gt;"",CH181=""),AND(CJ181&lt;&gt;"",CL181=""),AND(CN181&lt;&gt;"",CP181="")),"Missing Eng Function",IF(OR(AND(CG181&lt;&gt;"",CI181=""),AND(CK181&lt;&gt;"",CM181=""),AND(CO181&lt;&gt;"",CQ181="")),"Missing Design Function","OK"))))</f>
        <v>OK</v>
      </c>
      <c r="CY181" s="263"/>
      <c r="CZ181" s="208"/>
      <c r="DA181" s="209"/>
      <c r="DB181" s="410"/>
      <c r="DC181" s="411"/>
      <c r="DD181" s="209"/>
      <c r="DE181" s="209"/>
      <c r="DF181" s="410"/>
      <c r="DG181" s="411"/>
      <c r="DH181" s="209"/>
      <c r="DI181" s="417"/>
      <c r="DJ181" s="410"/>
      <c r="DK181" s="411"/>
      <c r="DL181" s="705" t="str">
        <f>IF(AND(CZ181="",DD181="",DH181=""),"-",CZ181+DD181+DH181)</f>
        <v>-</v>
      </c>
      <c r="DM181" s="706" t="str">
        <f t="shared" si="350"/>
        <v>-</v>
      </c>
      <c r="DN181" s="707" t="str">
        <f t="shared" si="351"/>
        <v>-</v>
      </c>
      <c r="DO181" s="594" t="str">
        <f>IF(OR(DN181=0,DN181="-"),"-",DN181/CONSTR_TOTAL_HOURS)</f>
        <v>-</v>
      </c>
      <c r="DP181" s="221"/>
      <c r="DQ181" s="574" t="str">
        <f t="shared" ref="DQ181:DQ228" si="386">IF(AND(Type_1="Doc",OR(DA181&lt;&gt;"",DE181&lt;&gt;"",DI181&lt;&gt;"")),"Remove Value Cln 105, 109, 113",IF(AND(Type_1="Doc",OR(DC181&lt;&gt;"",DG181&lt;&gt;"",DK181&lt;&gt;"")),"Remove Value Cln 107, 111, 115",IF(OR(AND(CZ181&lt;&gt;"",DB181=""),AND(DD181&lt;&gt;"",DF181=""),AND(DH181&lt;&gt;"",DJ181="")),"Missing Eng Function",IF(OR(AND(DA181&lt;&gt;"",DC181=""),AND(DE181&lt;&gt;"",DG181=""),AND(DI181&lt;&gt;"",DK181="")),"Missing Design Function","OK"))))</f>
        <v>OK</v>
      </c>
      <c r="DS181" s="465"/>
      <c r="DT181" s="429"/>
      <c r="DU181" s="431"/>
      <c r="DW181" s="435"/>
      <c r="DY181" s="435"/>
      <c r="EA181" s="430"/>
      <c r="EB181" s="600"/>
      <c r="EC181" s="602"/>
      <c r="ED181" s="610"/>
      <c r="EE181" s="221"/>
      <c r="EF181" s="574" t="str">
        <f t="shared" si="371"/>
        <v>-</v>
      </c>
      <c r="EH181" s="82"/>
      <c r="EI181" s="34"/>
      <c r="EJ181" s="11"/>
      <c r="EK181" s="61"/>
      <c r="EN181" s="97">
        <f t="shared" si="304"/>
        <v>0</v>
      </c>
      <c r="EO181" s="91">
        <f t="shared" si="305"/>
        <v>0</v>
      </c>
      <c r="EP181" s="92"/>
      <c r="EQ181" s="85"/>
      <c r="ER181" s="89" t="str">
        <f t="shared" ref="ER181:ER192" si="387">IF(OR(EN181="-",EQ181=""),"-",EQ181*EN181)</f>
        <v>-</v>
      </c>
      <c r="ES181" s="84"/>
      <c r="ET181" s="85"/>
      <c r="EU181" s="89" t="str">
        <f t="shared" ref="EU181:EU192" si="388">IF(OR(EO181="-",ET181=""),"-",ET181*EO181)</f>
        <v>-</v>
      </c>
      <c r="EV181" s="90" t="str">
        <f t="shared" ref="EV181:EV192" si="389">IF(AND(ER181="-",EU181="-"),"-",IF(ER181="-",EU181,IF(EU181="-",ER181,ER181+EU181)))</f>
        <v>-</v>
      </c>
      <c r="EY181" s="97" t="e">
        <f>#REF!</f>
        <v>#REF!</v>
      </c>
      <c r="EZ181" s="91" t="e">
        <f>#REF!</f>
        <v>#REF!</v>
      </c>
      <c r="FA181" s="92"/>
      <c r="FB181" s="85"/>
      <c r="FC181" s="89" t="e">
        <f t="shared" ref="FC181:FC192" si="390">IF(OR(EY181="-",FB181=""),"-",FB181*EY181)</f>
        <v>#REF!</v>
      </c>
      <c r="FD181" s="84"/>
      <c r="FE181" s="85"/>
      <c r="FF181" s="89" t="e">
        <f t="shared" ref="FF181:FF192" si="391">IF(OR(EZ181="-",FE181=""),"-",FE181*EZ181)</f>
        <v>#REF!</v>
      </c>
      <c r="FG181" s="90" t="e">
        <f t="shared" ref="FG181:FG192" si="392">IF(AND(FC181="-",FF181="-"),"-",IF(FC181="-",FF181,IF(FF181="-",FC181,FC181+FF181)))</f>
        <v>#REF!</v>
      </c>
      <c r="FJ181" s="97" t="e">
        <f>#REF!</f>
        <v>#REF!</v>
      </c>
      <c r="FK181" s="91" t="e">
        <f>#REF!</f>
        <v>#REF!</v>
      </c>
      <c r="FL181" s="92"/>
      <c r="FM181" s="85"/>
      <c r="FN181" s="89" t="e">
        <f t="shared" ref="FN181:FN192" si="393">IF(OR(FJ181="-",FM181=""),"-",FM181*FJ181)</f>
        <v>#REF!</v>
      </c>
      <c r="FO181" s="84"/>
      <c r="FP181" s="85"/>
      <c r="FQ181" s="89" t="e">
        <f t="shared" ref="FQ181:FQ192" si="394">IF(OR(FK181="-",FP181=""),"-",FP181*FK181)</f>
        <v>#REF!</v>
      </c>
      <c r="FR181" s="90" t="e">
        <f t="shared" ref="FR181:FR192" si="395">IF(AND(FN181="-",FQ181="-"),"-",IF(FN181="-",FQ181,IF(FQ181="-",FN181,FN181+FQ181)))</f>
        <v>#REF!</v>
      </c>
      <c r="FU181" s="97" t="e">
        <f>#REF!</f>
        <v>#REF!</v>
      </c>
      <c r="FV181" s="92"/>
      <c r="FW181" s="85"/>
      <c r="FX181" s="89" t="e">
        <f t="shared" ref="FX181:FX189" si="396">IF(OR(FU181="-",FW181=""),"-",FW181*FU181)</f>
        <v>#REF!</v>
      </c>
      <c r="GA181" s="97" t="e">
        <f>#REF!</f>
        <v>#REF!</v>
      </c>
      <c r="GB181" s="91" t="e">
        <f>#REF!</f>
        <v>#REF!</v>
      </c>
      <c r="GC181" s="92"/>
      <c r="GD181" s="85"/>
      <c r="GE181" s="89" t="e">
        <f t="shared" ref="GE181:GE192" si="397">IF(OR(GA181="-",GD181=""),"-",GD181*GA181)</f>
        <v>#REF!</v>
      </c>
      <c r="GF181" s="84"/>
      <c r="GG181" s="85"/>
      <c r="GH181" s="89" t="e">
        <f t="shared" ref="GH181:GH192" si="398">IF(OR(GB181="-",GG181=""),"-",GG181*GB181)</f>
        <v>#REF!</v>
      </c>
      <c r="GI181" s="90" t="e">
        <f t="shared" ref="GI181:GI192" si="399">IF(AND(GE181="-",GH181="-"),"-",IF(GE181="-",GH181,IF(GH181="-",GE181,GE181+GH181)))</f>
        <v>#REF!</v>
      </c>
      <c r="GK181" s="20" t="str">
        <f t="shared" si="306"/>
        <v/>
      </c>
      <c r="GL181" s="21"/>
      <c r="GN181" s="826" t="str">
        <f t="shared" ref="GN181:GN229" ca="1" si="400">IF($A181="-","-",IF($C181+$D181=0,"",$C181+$D181))</f>
        <v/>
      </c>
      <c r="GO181" s="827"/>
    </row>
    <row r="182" spans="1:197" s="143" customFormat="1" ht="24.75" customHeight="1" outlineLevel="3" x14ac:dyDescent="0.2">
      <c r="A182" s="190">
        <f t="shared" ca="1" si="372"/>
        <v>48</v>
      </c>
      <c r="B182" s="744" t="str">
        <f t="shared" ca="1" si="373"/>
        <v/>
      </c>
      <c r="C182" s="752"/>
      <c r="D182" s="753"/>
      <c r="E182" s="191" t="s">
        <v>155</v>
      </c>
      <c r="F182" s="181" t="s">
        <v>915</v>
      </c>
      <c r="G182" s="182"/>
      <c r="H182" s="863" t="s">
        <v>3</v>
      </c>
      <c r="I182" s="183"/>
      <c r="J182" s="192" t="s">
        <v>23</v>
      </c>
      <c r="K182" s="194" t="s">
        <v>52</v>
      </c>
      <c r="L182" s="366"/>
      <c r="M182" s="560">
        <f t="shared" si="374"/>
        <v>1</v>
      </c>
      <c r="N182" s="814" t="str">
        <f>IF(OR(W182="",W182=0,W182="-"),"-",IF(W182=1,1,"POK"))</f>
        <v>-</v>
      </c>
      <c r="O182" s="815" t="str">
        <f>IF(OR(AQ182="",AQ182=0,AQ182="-"),"-",IF(AQ182=1,1,"POK"))</f>
        <v>-</v>
      </c>
      <c r="P182" s="815" t="str">
        <f>IF(OR(BK182="",BK182=0,BK182="-"),"-",IF(BK182=1,1,"POK"))</f>
        <v>-</v>
      </c>
      <c r="Q182" s="815" t="str">
        <f>IF(OR(CE182="",CE182=0,CE182="-"),"-",IF(CE182=1,1,"POK"))</f>
        <v>-</v>
      </c>
      <c r="R182" s="815">
        <f>IF(OR(CY182="",CY182=0,CY182="-"),"-",IF(CY182=1,1,"POK"))</f>
        <v>1</v>
      </c>
      <c r="S182" s="816">
        <f>IF(OR(DS182="",DS182=0,DS182="-"),"-",IF(DS182=1,1,"POK"))</f>
        <v>1</v>
      </c>
      <c r="T182" s="293" t="str">
        <f t="shared" si="381"/>
        <v>OK</v>
      </c>
      <c r="U182" s="403"/>
      <c r="V182" s="19"/>
      <c r="W182" s="792">
        <f>IF(SUM(W183:W207)=0,0,1)</f>
        <v>0</v>
      </c>
      <c r="X182" s="325"/>
      <c r="Y182" s="326"/>
      <c r="Z182" s="326"/>
      <c r="AA182" s="326"/>
      <c r="AB182" s="326"/>
      <c r="AC182" s="326"/>
      <c r="AD182" s="326"/>
      <c r="AE182" s="326"/>
      <c r="AF182" s="326"/>
      <c r="AG182" s="326"/>
      <c r="AH182" s="326"/>
      <c r="AI182" s="327"/>
      <c r="AJ182" s="384">
        <f>SUM(AJ183:AJ207)</f>
        <v>0</v>
      </c>
      <c r="AK182" s="385">
        <f>SUM(AK183:AK207)</f>
        <v>0</v>
      </c>
      <c r="AL182" s="351">
        <f>AJ182+AK182</f>
        <v>0</v>
      </c>
      <c r="AM182" s="356" t="str">
        <f>IF(OR(AL182=0,AL182="-"),"-",AL182/CD_TOTAL_HOURS)</f>
        <v>-</v>
      </c>
      <c r="AN182" s="222"/>
      <c r="AO182" s="580" t="str">
        <f t="shared" si="382"/>
        <v>OK</v>
      </c>
      <c r="AP182" s="19"/>
      <c r="AQ182" s="792">
        <f>IF(SUM(AQ183:AQ207)=0,0,1)</f>
        <v>0</v>
      </c>
      <c r="AR182" s="325"/>
      <c r="AS182" s="326"/>
      <c r="AT182" s="326"/>
      <c r="AU182" s="326"/>
      <c r="AV182" s="326"/>
      <c r="AW182" s="326"/>
      <c r="AX182" s="326"/>
      <c r="AY182" s="326"/>
      <c r="AZ182" s="326"/>
      <c r="BA182" s="326"/>
      <c r="BB182" s="326"/>
      <c r="BC182" s="327"/>
      <c r="BD182" s="384">
        <f>SUM(BD183:BD207)</f>
        <v>0</v>
      </c>
      <c r="BE182" s="385">
        <f>SUM(BE183:BE207)</f>
        <v>0</v>
      </c>
      <c r="BF182" s="351">
        <f>BD182+BE182</f>
        <v>0</v>
      </c>
      <c r="BG182" s="356" t="str">
        <f t="shared" si="342"/>
        <v>-</v>
      </c>
      <c r="BH182" s="222"/>
      <c r="BI182" s="580" t="str">
        <f t="shared" si="383"/>
        <v>OK</v>
      </c>
      <c r="BJ182" s="19"/>
      <c r="BK182" s="792">
        <f>IF(SUM(BK183:BK207)=0,0,1)</f>
        <v>0</v>
      </c>
      <c r="BL182" s="325"/>
      <c r="BM182" s="326"/>
      <c r="BN182" s="326"/>
      <c r="BO182" s="326"/>
      <c r="BP182" s="326"/>
      <c r="BQ182" s="326"/>
      <c r="BR182" s="326"/>
      <c r="BS182" s="326"/>
      <c r="BT182" s="326"/>
      <c r="BU182" s="326"/>
      <c r="BV182" s="326"/>
      <c r="BW182" s="327"/>
      <c r="BX182" s="384">
        <f>SUM(BX183:BX207)</f>
        <v>0</v>
      </c>
      <c r="BY182" s="385">
        <f>SUM(BY183:BY207)</f>
        <v>0</v>
      </c>
      <c r="BZ182" s="351">
        <f>BX182+BY182</f>
        <v>0</v>
      </c>
      <c r="CA182" s="356" t="str">
        <f>IF(OR(BZ182=0,BZ182="-"),"-",BZ182/DD_TOTAL_HOURS)</f>
        <v>-</v>
      </c>
      <c r="CB182" s="222"/>
      <c r="CC182" s="574" t="str">
        <f t="shared" si="384"/>
        <v>OK</v>
      </c>
      <c r="CD182" s="19"/>
      <c r="CE182" s="792">
        <f>IF(SUM(CE183:CE207)=0,0,1)</f>
        <v>0</v>
      </c>
      <c r="CF182" s="325"/>
      <c r="CG182" s="326"/>
      <c r="CH182" s="326"/>
      <c r="CI182" s="326"/>
      <c r="CJ182" s="326"/>
      <c r="CK182" s="326"/>
      <c r="CL182" s="326"/>
      <c r="CM182" s="326"/>
      <c r="CN182" s="326"/>
      <c r="CO182" s="326"/>
      <c r="CP182" s="326"/>
      <c r="CQ182" s="327"/>
      <c r="CR182" s="384">
        <f>SUM(CR183:CR207)</f>
        <v>0</v>
      </c>
      <c r="CS182" s="385">
        <f>SUM(CS183:CS207)</f>
        <v>0</v>
      </c>
      <c r="CT182" s="351">
        <f>CR182+CS182</f>
        <v>0</v>
      </c>
      <c r="CU182" s="356"/>
      <c r="CV182" s="222"/>
      <c r="CW182" s="580" t="str">
        <f t="shared" si="385"/>
        <v>OK</v>
      </c>
      <c r="CX182" s="19"/>
      <c r="CY182" s="788">
        <f>IF(SUM(CY183:CY207)=0,0,1)</f>
        <v>1</v>
      </c>
      <c r="CZ182" s="325"/>
      <c r="DA182" s="326"/>
      <c r="DB182" s="326"/>
      <c r="DC182" s="326"/>
      <c r="DD182" s="326"/>
      <c r="DE182" s="326"/>
      <c r="DF182" s="326"/>
      <c r="DG182" s="326"/>
      <c r="DH182" s="326"/>
      <c r="DI182" s="326"/>
      <c r="DJ182" s="326"/>
      <c r="DK182" s="327"/>
      <c r="DL182" s="384">
        <f>SUM(DL183:DL207)</f>
        <v>64</v>
      </c>
      <c r="DM182" s="385">
        <f>SUM(DM183:DM207)</f>
        <v>0</v>
      </c>
      <c r="DN182" s="351">
        <f>DL182+DM182</f>
        <v>64</v>
      </c>
      <c r="DO182" s="356">
        <f>IF(OR(DN182=0,DN182="-"),"-",DN182/CONSTR_TOTAL_HOURS)</f>
        <v>0.14988290398126464</v>
      </c>
      <c r="DP182" s="222"/>
      <c r="DQ182" s="574" t="str">
        <f t="shared" si="386"/>
        <v>OK</v>
      </c>
      <c r="DR182" s="19"/>
      <c r="DS182" s="788">
        <f>IF(SUM(DS183:DS207)=0,0,1)</f>
        <v>1</v>
      </c>
      <c r="DT182" s="325"/>
      <c r="DU182" s="326"/>
      <c r="DV182" s="326"/>
      <c r="DW182" s="326"/>
      <c r="DX182" s="326"/>
      <c r="DY182" s="326"/>
      <c r="DZ182" s="326"/>
      <c r="EA182" s="326"/>
      <c r="EB182" s="384">
        <f>SUM(EB183:EB207)</f>
        <v>600</v>
      </c>
      <c r="EC182" s="710">
        <f>EB182</f>
        <v>600</v>
      </c>
      <c r="ED182" s="356">
        <f>IF(OR(EC182=0,EC182="-"),"-",EC182/QUALIF_TOTAL_HOURS)</f>
        <v>0.71258907363420432</v>
      </c>
      <c r="EE182" s="222"/>
      <c r="EF182" s="574" t="str">
        <f t="shared" si="371"/>
        <v>-</v>
      </c>
      <c r="EG182" s="19"/>
      <c r="EH182" s="179" t="s">
        <v>5</v>
      </c>
      <c r="EI182" s="171" t="s">
        <v>4</v>
      </c>
      <c r="EJ182" s="134"/>
      <c r="EK182" s="133"/>
      <c r="EL182" s="19"/>
      <c r="EM182" s="19"/>
      <c r="EN182" s="135">
        <f t="shared" si="304"/>
        <v>0</v>
      </c>
      <c r="EO182" s="136">
        <f t="shared" si="305"/>
        <v>0</v>
      </c>
      <c r="EP182" s="137"/>
      <c r="EQ182" s="172"/>
      <c r="ER182" s="138" t="str">
        <f t="shared" si="387"/>
        <v>-</v>
      </c>
      <c r="ES182" s="139"/>
      <c r="ET182" s="172"/>
      <c r="EU182" s="138" t="str">
        <f t="shared" si="388"/>
        <v>-</v>
      </c>
      <c r="EV182" s="140" t="str">
        <f t="shared" si="389"/>
        <v>-</v>
      </c>
      <c r="EW182" s="19"/>
      <c r="EX182" s="19"/>
      <c r="EY182" s="135" t="e">
        <f>#REF!</f>
        <v>#REF!</v>
      </c>
      <c r="EZ182" s="136" t="e">
        <f>#REF!</f>
        <v>#REF!</v>
      </c>
      <c r="FA182" s="137"/>
      <c r="FB182" s="172"/>
      <c r="FC182" s="138" t="e">
        <f t="shared" si="390"/>
        <v>#REF!</v>
      </c>
      <c r="FD182" s="139"/>
      <c r="FE182" s="172"/>
      <c r="FF182" s="138" t="e">
        <f t="shared" si="391"/>
        <v>#REF!</v>
      </c>
      <c r="FG182" s="140" t="e">
        <f t="shared" si="392"/>
        <v>#REF!</v>
      </c>
      <c r="FH182" s="19"/>
      <c r="FI182" s="19"/>
      <c r="FJ182" s="135" t="e">
        <f>#REF!</f>
        <v>#REF!</v>
      </c>
      <c r="FK182" s="136" t="e">
        <f>#REF!</f>
        <v>#REF!</v>
      </c>
      <c r="FL182" s="137"/>
      <c r="FM182" s="172"/>
      <c r="FN182" s="138" t="e">
        <f t="shared" si="393"/>
        <v>#REF!</v>
      </c>
      <c r="FO182" s="139"/>
      <c r="FP182" s="172"/>
      <c r="FQ182" s="138" t="e">
        <f t="shared" si="394"/>
        <v>#REF!</v>
      </c>
      <c r="FR182" s="140" t="e">
        <f t="shared" si="395"/>
        <v>#REF!</v>
      </c>
      <c r="FS182" s="19"/>
      <c r="FT182" s="19"/>
      <c r="FU182" s="135" t="e">
        <f>#REF!</f>
        <v>#REF!</v>
      </c>
      <c r="FV182" s="137"/>
      <c r="FW182" s="172"/>
      <c r="FX182" s="138" t="e">
        <f t="shared" si="396"/>
        <v>#REF!</v>
      </c>
      <c r="FY182" s="19"/>
      <c r="FZ182" s="19"/>
      <c r="GA182" s="135" t="e">
        <f>#REF!</f>
        <v>#REF!</v>
      </c>
      <c r="GB182" s="136" t="e">
        <f>#REF!</f>
        <v>#REF!</v>
      </c>
      <c r="GC182" s="137"/>
      <c r="GD182" s="172"/>
      <c r="GE182" s="138" t="e">
        <f t="shared" si="397"/>
        <v>#REF!</v>
      </c>
      <c r="GF182" s="139"/>
      <c r="GG182" s="172"/>
      <c r="GH182" s="138" t="e">
        <f t="shared" si="398"/>
        <v>#REF!</v>
      </c>
      <c r="GI182" s="140" t="e">
        <f t="shared" si="399"/>
        <v>#REF!</v>
      </c>
      <c r="GJ182" s="19"/>
      <c r="GK182" s="141" t="str">
        <f t="shared" si="306"/>
        <v/>
      </c>
      <c r="GL182" s="142"/>
      <c r="GN182" s="826" t="str">
        <f t="shared" ca="1" si="400"/>
        <v/>
      </c>
      <c r="GO182" s="827"/>
    </row>
    <row r="183" spans="1:197" ht="12" customHeight="1" outlineLevel="3" x14ac:dyDescent="0.2">
      <c r="A183" s="187">
        <f t="shared" ca="1" si="372"/>
        <v>49</v>
      </c>
      <c r="B183" s="747" t="str">
        <f t="shared" ca="1" si="373"/>
        <v/>
      </c>
      <c r="C183" s="748"/>
      <c r="D183" s="749"/>
      <c r="E183" s="110"/>
      <c r="F183" s="108"/>
      <c r="G183" s="105" t="s">
        <v>919</v>
      </c>
      <c r="H183" s="128" t="s">
        <v>3</v>
      </c>
      <c r="I183" s="105"/>
      <c r="J183" s="121" t="s">
        <v>24</v>
      </c>
      <c r="K183" s="124" t="s">
        <v>52</v>
      </c>
      <c r="L183" s="367" t="s">
        <v>50</v>
      </c>
      <c r="M183" s="589">
        <f t="shared" si="374"/>
        <v>0</v>
      </c>
      <c r="N183" s="773" t="str">
        <f t="shared" si="375"/>
        <v>-</v>
      </c>
      <c r="O183" s="774" t="str">
        <f t="shared" si="376"/>
        <v>-</v>
      </c>
      <c r="P183" s="774" t="str">
        <f t="shared" si="377"/>
        <v>-</v>
      </c>
      <c r="Q183" s="774" t="str">
        <f t="shared" si="378"/>
        <v>-</v>
      </c>
      <c r="R183" s="774" t="str">
        <f t="shared" si="379"/>
        <v>-</v>
      </c>
      <c r="S183" s="280" t="str">
        <f t="shared" si="380"/>
        <v>-</v>
      </c>
      <c r="T183" s="291" t="str">
        <f t="shared" si="381"/>
        <v>OK</v>
      </c>
      <c r="U183" s="402"/>
      <c r="W183" s="504"/>
      <c r="X183" s="429"/>
      <c r="Z183" s="430"/>
      <c r="AA183" s="431"/>
      <c r="AB183" s="429"/>
      <c r="AD183" s="430"/>
      <c r="AE183" s="431"/>
      <c r="AF183" s="429"/>
      <c r="AH183" s="430"/>
      <c r="AI183" s="431"/>
      <c r="AJ183" s="600"/>
      <c r="AK183" s="601"/>
      <c r="AL183" s="602"/>
      <c r="AM183" s="619" t="str">
        <f>IF(OR(AL183=0,AL183="-"),"-",AL183/CD_TOTAL_HOURS)</f>
        <v>-</v>
      </c>
      <c r="AN183" s="221"/>
      <c r="AO183" s="574" t="str">
        <f t="shared" si="382"/>
        <v>OK</v>
      </c>
      <c r="AQ183" s="504"/>
      <c r="AR183" s="429"/>
      <c r="AT183" s="430"/>
      <c r="AU183" s="431"/>
      <c r="AV183" s="429"/>
      <c r="AX183" s="430"/>
      <c r="AY183" s="431"/>
      <c r="AZ183" s="429"/>
      <c r="BB183" s="430"/>
      <c r="BC183" s="431"/>
      <c r="BD183" s="600"/>
      <c r="BE183" s="601"/>
      <c r="BF183" s="602"/>
      <c r="BG183" s="630"/>
      <c r="BH183" s="221"/>
      <c r="BI183" s="574" t="str">
        <f t="shared" si="383"/>
        <v>OK</v>
      </c>
      <c r="BK183" s="504"/>
      <c r="BL183" s="429"/>
      <c r="BN183" s="430"/>
      <c r="BO183" s="431"/>
      <c r="BP183" s="429"/>
      <c r="BR183" s="430"/>
      <c r="BS183" s="431"/>
      <c r="BT183" s="429"/>
      <c r="BV183" s="430"/>
      <c r="BW183" s="431"/>
      <c r="BX183" s="600"/>
      <c r="BY183" s="601"/>
      <c r="BZ183" s="602"/>
      <c r="CA183" s="610"/>
      <c r="CB183" s="221"/>
      <c r="CC183" s="574" t="str">
        <f t="shared" si="384"/>
        <v>OK</v>
      </c>
      <c r="CE183" s="443"/>
      <c r="CF183" s="429"/>
      <c r="CH183" s="430"/>
      <c r="CI183" s="431"/>
      <c r="CJ183" s="429"/>
      <c r="CL183" s="430"/>
      <c r="CM183" s="431"/>
      <c r="CN183" s="429"/>
      <c r="CP183" s="430"/>
      <c r="CQ183" s="431"/>
      <c r="CR183" s="600"/>
      <c r="CS183" s="601"/>
      <c r="CT183" s="608"/>
      <c r="CU183" s="610"/>
      <c r="CV183" s="221"/>
      <c r="CW183" s="574" t="str">
        <f t="shared" si="385"/>
        <v>OK</v>
      </c>
      <c r="CY183" s="465"/>
      <c r="CZ183" s="529"/>
      <c r="DA183" s="426"/>
      <c r="DB183" s="427"/>
      <c r="DC183" s="530"/>
      <c r="DD183" s="529"/>
      <c r="DE183" s="426"/>
      <c r="DF183" s="427"/>
      <c r="DG183" s="530"/>
      <c r="DH183" s="529"/>
      <c r="DI183" s="426"/>
      <c r="DJ183" s="427"/>
      <c r="DK183" s="530"/>
      <c r="DL183" s="607"/>
      <c r="DM183" s="598"/>
      <c r="DN183" s="608"/>
      <c r="DO183" s="713"/>
      <c r="DP183" s="221"/>
      <c r="DQ183" s="574" t="str">
        <f t="shared" si="386"/>
        <v>OK</v>
      </c>
      <c r="DS183" s="263"/>
      <c r="DT183" s="208"/>
      <c r="DU183" s="277" t="s">
        <v>1033</v>
      </c>
      <c r="DV183" s="370"/>
      <c r="DW183" s="277" t="s">
        <v>1033</v>
      </c>
      <c r="DX183" s="370"/>
      <c r="DY183" s="277" t="s">
        <v>1033</v>
      </c>
      <c r="DZ183" s="370"/>
      <c r="EA183" s="274" t="s">
        <v>376</v>
      </c>
      <c r="EB183" s="712" t="str">
        <f t="shared" ref="EB183:EB191" si="401">IF(AND(DT183="",DV183="",DX183="",DZ183=""),"-",DT183+DV183+DX183+DZ183)</f>
        <v>-</v>
      </c>
      <c r="EC183" s="707" t="str">
        <f t="shared" ref="EC183:EC191" si="402">EB183</f>
        <v>-</v>
      </c>
      <c r="ED183" s="623" t="str">
        <f t="shared" ref="ED183:ED191" si="403">IF(OR(EC183=0,EC183="-"),"-",EC183/QUALIF_TOTAL_HOURS)</f>
        <v>-</v>
      </c>
      <c r="EE183" s="221"/>
      <c r="EF183" s="574" t="str">
        <f t="shared" si="371"/>
        <v>Missing Eng Hours</v>
      </c>
      <c r="EH183" s="82"/>
      <c r="EI183" s="34"/>
      <c r="EJ183" s="11"/>
      <c r="EK183" s="61"/>
      <c r="EN183" s="97">
        <f t="shared" si="304"/>
        <v>0</v>
      </c>
      <c r="EO183" s="91">
        <f t="shared" si="305"/>
        <v>0</v>
      </c>
      <c r="EP183" s="92"/>
      <c r="EQ183" s="85"/>
      <c r="ER183" s="89" t="str">
        <f t="shared" si="387"/>
        <v>-</v>
      </c>
      <c r="ES183" s="84"/>
      <c r="ET183" s="85"/>
      <c r="EU183" s="89" t="str">
        <f t="shared" si="388"/>
        <v>-</v>
      </c>
      <c r="EV183" s="90" t="str">
        <f t="shared" si="389"/>
        <v>-</v>
      </c>
      <c r="EY183" s="97" t="e">
        <f>#REF!</f>
        <v>#REF!</v>
      </c>
      <c r="EZ183" s="91" t="e">
        <f>#REF!</f>
        <v>#REF!</v>
      </c>
      <c r="FA183" s="92"/>
      <c r="FB183" s="85"/>
      <c r="FC183" s="89" t="e">
        <f t="shared" si="390"/>
        <v>#REF!</v>
      </c>
      <c r="FD183" s="84"/>
      <c r="FE183" s="85"/>
      <c r="FF183" s="89" t="e">
        <f t="shared" si="391"/>
        <v>#REF!</v>
      </c>
      <c r="FG183" s="90" t="e">
        <f t="shared" si="392"/>
        <v>#REF!</v>
      </c>
      <c r="FJ183" s="97" t="e">
        <f>#REF!</f>
        <v>#REF!</v>
      </c>
      <c r="FK183" s="91" t="e">
        <f>#REF!</f>
        <v>#REF!</v>
      </c>
      <c r="FL183" s="92"/>
      <c r="FM183" s="85"/>
      <c r="FN183" s="89" t="e">
        <f t="shared" si="393"/>
        <v>#REF!</v>
      </c>
      <c r="FO183" s="84"/>
      <c r="FP183" s="85"/>
      <c r="FQ183" s="89" t="e">
        <f t="shared" si="394"/>
        <v>#REF!</v>
      </c>
      <c r="FR183" s="90" t="e">
        <f t="shared" si="395"/>
        <v>#REF!</v>
      </c>
      <c r="FU183" s="97" t="e">
        <f>#REF!</f>
        <v>#REF!</v>
      </c>
      <c r="FV183" s="92"/>
      <c r="FW183" s="85"/>
      <c r="FX183" s="89" t="e">
        <f t="shared" si="396"/>
        <v>#REF!</v>
      </c>
      <c r="GA183" s="97" t="e">
        <f>#REF!</f>
        <v>#REF!</v>
      </c>
      <c r="GB183" s="91" t="e">
        <f>#REF!</f>
        <v>#REF!</v>
      </c>
      <c r="GC183" s="92"/>
      <c r="GD183" s="85"/>
      <c r="GE183" s="89" t="e">
        <f t="shared" si="397"/>
        <v>#REF!</v>
      </c>
      <c r="GF183" s="84"/>
      <c r="GG183" s="85"/>
      <c r="GH183" s="89" t="e">
        <f t="shared" si="398"/>
        <v>#REF!</v>
      </c>
      <c r="GI183" s="90" t="e">
        <f t="shared" si="399"/>
        <v>#REF!</v>
      </c>
      <c r="GK183" s="20" t="str">
        <f t="shared" si="306"/>
        <v/>
      </c>
      <c r="GL183" s="21"/>
      <c r="GN183" s="826" t="str">
        <f t="shared" ca="1" si="400"/>
        <v/>
      </c>
      <c r="GO183" s="827"/>
    </row>
    <row r="184" spans="1:197" ht="12" customHeight="1" outlineLevel="3" x14ac:dyDescent="0.2">
      <c r="A184" s="187">
        <f t="shared" ca="1" si="372"/>
        <v>50</v>
      </c>
      <c r="B184" s="747" t="str">
        <f t="shared" ca="1" si="373"/>
        <v/>
      </c>
      <c r="C184" s="748"/>
      <c r="D184" s="749"/>
      <c r="E184" s="272"/>
      <c r="F184" s="271"/>
      <c r="G184" s="105" t="s">
        <v>920</v>
      </c>
      <c r="H184" s="128" t="s">
        <v>3</v>
      </c>
      <c r="I184" s="105"/>
      <c r="J184" s="121" t="s">
        <v>24</v>
      </c>
      <c r="K184" s="124" t="s">
        <v>52</v>
      </c>
      <c r="L184" s="367" t="s">
        <v>50</v>
      </c>
      <c r="M184" s="589">
        <f t="shared" si="374"/>
        <v>0</v>
      </c>
      <c r="N184" s="773" t="str">
        <f t="shared" si="375"/>
        <v>-</v>
      </c>
      <c r="O184" s="774" t="str">
        <f t="shared" si="376"/>
        <v>-</v>
      </c>
      <c r="P184" s="774" t="str">
        <f t="shared" si="377"/>
        <v>-</v>
      </c>
      <c r="Q184" s="774" t="str">
        <f t="shared" si="378"/>
        <v>-</v>
      </c>
      <c r="R184" s="774" t="str">
        <f t="shared" si="379"/>
        <v>-</v>
      </c>
      <c r="S184" s="280" t="str">
        <f t="shared" si="380"/>
        <v>-</v>
      </c>
      <c r="T184" s="291" t="str">
        <f t="shared" si="381"/>
        <v>OK</v>
      </c>
      <c r="U184" s="402"/>
      <c r="W184" s="504"/>
      <c r="X184" s="429"/>
      <c r="Z184" s="430"/>
      <c r="AA184" s="431"/>
      <c r="AB184" s="429"/>
      <c r="AD184" s="430"/>
      <c r="AE184" s="431"/>
      <c r="AF184" s="429"/>
      <c r="AH184" s="430"/>
      <c r="AI184" s="431"/>
      <c r="AJ184" s="600"/>
      <c r="AK184" s="601"/>
      <c r="AL184" s="602"/>
      <c r="AM184" s="619" t="str">
        <f>IF(OR(AL184=0,AL184="-"),"-",AL184/CD_TOTAL_HOURS)</f>
        <v>-</v>
      </c>
      <c r="AN184" s="221"/>
      <c r="AO184" s="574" t="str">
        <f t="shared" si="382"/>
        <v>OK</v>
      </c>
      <c r="AQ184" s="504"/>
      <c r="AR184" s="429"/>
      <c r="AT184" s="430"/>
      <c r="AU184" s="431"/>
      <c r="AV184" s="429"/>
      <c r="AX184" s="430"/>
      <c r="AY184" s="431"/>
      <c r="AZ184" s="429"/>
      <c r="BB184" s="430"/>
      <c r="BC184" s="431"/>
      <c r="BD184" s="600"/>
      <c r="BE184" s="601"/>
      <c r="BF184" s="602"/>
      <c r="BG184" s="632"/>
      <c r="BH184" s="221"/>
      <c r="BI184" s="574" t="str">
        <f t="shared" si="383"/>
        <v>OK</v>
      </c>
      <c r="BK184" s="504"/>
      <c r="BL184" s="429"/>
      <c r="BN184" s="430"/>
      <c r="BO184" s="431"/>
      <c r="BP184" s="429"/>
      <c r="BR184" s="430"/>
      <c r="BS184" s="431"/>
      <c r="BT184" s="429"/>
      <c r="BV184" s="430"/>
      <c r="BW184" s="431"/>
      <c r="BX184" s="600"/>
      <c r="BY184" s="601"/>
      <c r="BZ184" s="602"/>
      <c r="CA184" s="610"/>
      <c r="CB184" s="221"/>
      <c r="CC184" s="574" t="str">
        <f t="shared" si="384"/>
        <v>OK</v>
      </c>
      <c r="CE184" s="443"/>
      <c r="CF184" s="429"/>
      <c r="CH184" s="430"/>
      <c r="CI184" s="431"/>
      <c r="CJ184" s="429"/>
      <c r="CL184" s="430"/>
      <c r="CM184" s="431"/>
      <c r="CN184" s="429"/>
      <c r="CP184" s="430"/>
      <c r="CQ184" s="431"/>
      <c r="CR184" s="600"/>
      <c r="CS184" s="601"/>
      <c r="CT184" s="602"/>
      <c r="CU184" s="610"/>
      <c r="CV184" s="221"/>
      <c r="CW184" s="574" t="str">
        <f t="shared" si="385"/>
        <v>OK</v>
      </c>
      <c r="CY184" s="437"/>
      <c r="CZ184" s="429"/>
      <c r="DB184" s="430"/>
      <c r="DC184" s="431"/>
      <c r="DD184" s="429"/>
      <c r="DF184" s="430"/>
      <c r="DG184" s="431"/>
      <c r="DH184" s="429"/>
      <c r="DJ184" s="430"/>
      <c r="DK184" s="431"/>
      <c r="DL184" s="600"/>
      <c r="DM184" s="601"/>
      <c r="DN184" s="602"/>
      <c r="DO184" s="610"/>
      <c r="DP184" s="221"/>
      <c r="DQ184" s="574" t="str">
        <f t="shared" si="386"/>
        <v>OK</v>
      </c>
      <c r="DS184" s="263"/>
      <c r="DT184" s="208"/>
      <c r="DU184" s="277" t="s">
        <v>1033</v>
      </c>
      <c r="DV184" s="370"/>
      <c r="DW184" s="277" t="s">
        <v>1033</v>
      </c>
      <c r="DX184" s="370"/>
      <c r="DY184" s="277" t="s">
        <v>1033</v>
      </c>
      <c r="DZ184" s="370"/>
      <c r="EA184" s="274" t="s">
        <v>376</v>
      </c>
      <c r="EB184" s="712" t="str">
        <f t="shared" si="401"/>
        <v>-</v>
      </c>
      <c r="EC184" s="707" t="str">
        <f t="shared" si="402"/>
        <v>-</v>
      </c>
      <c r="ED184" s="623" t="str">
        <f t="shared" si="403"/>
        <v>-</v>
      </c>
      <c r="EE184" s="221"/>
      <c r="EF184" s="574" t="str">
        <f t="shared" si="371"/>
        <v>Missing Eng Hours</v>
      </c>
      <c r="EH184" s="82"/>
      <c r="EI184" s="34"/>
      <c r="EJ184" s="11"/>
      <c r="EK184" s="61"/>
      <c r="EN184" s="97">
        <f t="shared" si="304"/>
        <v>0</v>
      </c>
      <c r="EO184" s="91">
        <f t="shared" si="305"/>
        <v>0</v>
      </c>
      <c r="EP184" s="92"/>
      <c r="EQ184" s="85"/>
      <c r="ER184" s="89" t="str">
        <f t="shared" si="387"/>
        <v>-</v>
      </c>
      <c r="ES184" s="84"/>
      <c r="ET184" s="85"/>
      <c r="EU184" s="89" t="str">
        <f t="shared" si="388"/>
        <v>-</v>
      </c>
      <c r="EV184" s="90" t="str">
        <f t="shared" si="389"/>
        <v>-</v>
      </c>
      <c r="EY184" s="97" t="e">
        <f>#REF!</f>
        <v>#REF!</v>
      </c>
      <c r="EZ184" s="91" t="e">
        <f>#REF!</f>
        <v>#REF!</v>
      </c>
      <c r="FA184" s="92"/>
      <c r="FB184" s="85"/>
      <c r="FC184" s="89" t="e">
        <f t="shared" si="390"/>
        <v>#REF!</v>
      </c>
      <c r="FD184" s="84"/>
      <c r="FE184" s="85"/>
      <c r="FF184" s="89" t="e">
        <f t="shared" si="391"/>
        <v>#REF!</v>
      </c>
      <c r="FG184" s="90" t="e">
        <f t="shared" si="392"/>
        <v>#REF!</v>
      </c>
      <c r="FJ184" s="97" t="e">
        <f>#REF!</f>
        <v>#REF!</v>
      </c>
      <c r="FK184" s="91" t="e">
        <f>#REF!</f>
        <v>#REF!</v>
      </c>
      <c r="FL184" s="92"/>
      <c r="FM184" s="85"/>
      <c r="FN184" s="89" t="e">
        <f t="shared" si="393"/>
        <v>#REF!</v>
      </c>
      <c r="FO184" s="84"/>
      <c r="FP184" s="85"/>
      <c r="FQ184" s="89" t="e">
        <f t="shared" si="394"/>
        <v>#REF!</v>
      </c>
      <c r="FR184" s="90" t="e">
        <f t="shared" si="395"/>
        <v>#REF!</v>
      </c>
      <c r="FU184" s="97" t="e">
        <f>#REF!</f>
        <v>#REF!</v>
      </c>
      <c r="FV184" s="92"/>
      <c r="FW184" s="85"/>
      <c r="FX184" s="89" t="e">
        <f t="shared" si="396"/>
        <v>#REF!</v>
      </c>
      <c r="GA184" s="97" t="e">
        <f>#REF!</f>
        <v>#REF!</v>
      </c>
      <c r="GB184" s="91" t="e">
        <f>#REF!</f>
        <v>#REF!</v>
      </c>
      <c r="GC184" s="92"/>
      <c r="GD184" s="85"/>
      <c r="GE184" s="89" t="e">
        <f t="shared" si="397"/>
        <v>#REF!</v>
      </c>
      <c r="GF184" s="84"/>
      <c r="GG184" s="85"/>
      <c r="GH184" s="89" t="e">
        <f t="shared" si="398"/>
        <v>#REF!</v>
      </c>
      <c r="GI184" s="90" t="e">
        <f t="shared" si="399"/>
        <v>#REF!</v>
      </c>
      <c r="GK184" s="20" t="str">
        <f t="shared" si="306"/>
        <v/>
      </c>
      <c r="GL184" s="21"/>
      <c r="GN184" s="826" t="str">
        <f t="shared" ca="1" si="400"/>
        <v/>
      </c>
      <c r="GO184" s="827"/>
    </row>
    <row r="185" spans="1:197" ht="12" customHeight="1" outlineLevel="3" x14ac:dyDescent="0.2">
      <c r="A185" s="187">
        <f t="shared" ca="1" si="372"/>
        <v>51</v>
      </c>
      <c r="B185" s="747" t="str">
        <f t="shared" ca="1" si="373"/>
        <v/>
      </c>
      <c r="C185" s="748"/>
      <c r="D185" s="749"/>
      <c r="E185" s="272"/>
      <c r="F185" s="271"/>
      <c r="G185" s="105" t="s">
        <v>981</v>
      </c>
      <c r="H185" s="128" t="s">
        <v>3</v>
      </c>
      <c r="I185" s="105"/>
      <c r="J185" s="121" t="s">
        <v>24</v>
      </c>
      <c r="K185" s="124" t="s">
        <v>52</v>
      </c>
      <c r="L185" s="367" t="s">
        <v>50</v>
      </c>
      <c r="M185" s="589">
        <f t="shared" si="374"/>
        <v>1</v>
      </c>
      <c r="N185" s="773" t="str">
        <f t="shared" si="375"/>
        <v>-</v>
      </c>
      <c r="O185" s="774" t="str">
        <f t="shared" si="376"/>
        <v>-</v>
      </c>
      <c r="P185" s="774" t="str">
        <f t="shared" si="377"/>
        <v>-</v>
      </c>
      <c r="Q185" s="774" t="str">
        <f t="shared" si="378"/>
        <v>-</v>
      </c>
      <c r="R185" s="774" t="str">
        <f t="shared" si="379"/>
        <v>-</v>
      </c>
      <c r="S185" s="280">
        <f t="shared" si="380"/>
        <v>1</v>
      </c>
      <c r="T185" s="291" t="str">
        <f t="shared" si="381"/>
        <v>OK</v>
      </c>
      <c r="U185" s="402"/>
      <c r="W185" s="504"/>
      <c r="X185" s="429"/>
      <c r="Z185" s="430"/>
      <c r="AA185" s="431"/>
      <c r="AB185" s="429"/>
      <c r="AD185" s="430"/>
      <c r="AE185" s="431"/>
      <c r="AF185" s="429"/>
      <c r="AH185" s="430"/>
      <c r="AI185" s="431"/>
      <c r="AJ185" s="600"/>
      <c r="AK185" s="601"/>
      <c r="AL185" s="602"/>
      <c r="AM185" s="632"/>
      <c r="AN185" s="221"/>
      <c r="AO185" s="574" t="str">
        <f t="shared" si="382"/>
        <v>OK</v>
      </c>
      <c r="AQ185" s="504"/>
      <c r="AR185" s="429"/>
      <c r="AT185" s="430"/>
      <c r="AU185" s="431"/>
      <c r="AV185" s="429"/>
      <c r="AX185" s="430"/>
      <c r="AY185" s="431"/>
      <c r="AZ185" s="429"/>
      <c r="BB185" s="430"/>
      <c r="BC185" s="431"/>
      <c r="BD185" s="600"/>
      <c r="BE185" s="601"/>
      <c r="BF185" s="602"/>
      <c r="BG185" s="632"/>
      <c r="BH185" s="221"/>
      <c r="BI185" s="574" t="str">
        <f t="shared" si="383"/>
        <v>OK</v>
      </c>
      <c r="BK185" s="504"/>
      <c r="BL185" s="429"/>
      <c r="BN185" s="430"/>
      <c r="BO185" s="431"/>
      <c r="BP185" s="429"/>
      <c r="BR185" s="430"/>
      <c r="BS185" s="431"/>
      <c r="BT185" s="429"/>
      <c r="BV185" s="430"/>
      <c r="BW185" s="431"/>
      <c r="BX185" s="600"/>
      <c r="BY185" s="601"/>
      <c r="BZ185" s="602"/>
      <c r="CA185" s="610"/>
      <c r="CB185" s="221"/>
      <c r="CC185" s="574" t="str">
        <f t="shared" si="384"/>
        <v>OK</v>
      </c>
      <c r="CE185" s="443"/>
      <c r="CF185" s="429"/>
      <c r="CH185" s="430"/>
      <c r="CI185" s="431"/>
      <c r="CJ185" s="429"/>
      <c r="CL185" s="430"/>
      <c r="CM185" s="431"/>
      <c r="CN185" s="429"/>
      <c r="CP185" s="430"/>
      <c r="CQ185" s="431"/>
      <c r="CR185" s="600"/>
      <c r="CS185" s="601"/>
      <c r="CT185" s="602"/>
      <c r="CU185" s="610"/>
      <c r="CV185" s="221"/>
      <c r="CW185" s="574" t="str">
        <f t="shared" si="385"/>
        <v>OK</v>
      </c>
      <c r="CY185" s="437"/>
      <c r="CZ185" s="429"/>
      <c r="DB185" s="430"/>
      <c r="DC185" s="431"/>
      <c r="DD185" s="429"/>
      <c r="DF185" s="430"/>
      <c r="DG185" s="431"/>
      <c r="DH185" s="429"/>
      <c r="DJ185" s="430"/>
      <c r="DK185" s="431"/>
      <c r="DL185" s="600"/>
      <c r="DM185" s="601"/>
      <c r="DN185" s="602"/>
      <c r="DO185" s="610"/>
      <c r="DP185" s="221"/>
      <c r="DQ185" s="574" t="str">
        <f t="shared" si="386"/>
        <v>OK</v>
      </c>
      <c r="DS185" s="263">
        <v>1</v>
      </c>
      <c r="DT185" s="208">
        <v>2</v>
      </c>
      <c r="DU185" s="277" t="s">
        <v>1033</v>
      </c>
      <c r="DV185" s="370"/>
      <c r="DW185" s="277" t="s">
        <v>1033</v>
      </c>
      <c r="DX185" s="370"/>
      <c r="DY185" s="277" t="s">
        <v>1033</v>
      </c>
      <c r="DZ185" s="370">
        <v>2</v>
      </c>
      <c r="EA185" s="274" t="s">
        <v>376</v>
      </c>
      <c r="EB185" s="712">
        <f t="shared" si="401"/>
        <v>4</v>
      </c>
      <c r="EC185" s="707">
        <f t="shared" si="402"/>
        <v>4</v>
      </c>
      <c r="ED185" s="623">
        <f t="shared" si="403"/>
        <v>4.7505938242280287E-3</v>
      </c>
      <c r="EE185" s="221"/>
      <c r="EF185" s="574" t="str">
        <f t="shared" si="371"/>
        <v>Missing Eng Hours</v>
      </c>
      <c r="EH185" s="82"/>
      <c r="EI185" s="34"/>
      <c r="EJ185" s="11"/>
      <c r="EK185" s="61"/>
      <c r="EN185" s="97">
        <f t="shared" si="304"/>
        <v>0</v>
      </c>
      <c r="EO185" s="91">
        <f t="shared" si="305"/>
        <v>0</v>
      </c>
      <c r="EP185" s="92"/>
      <c r="EQ185" s="85"/>
      <c r="ER185" s="89" t="str">
        <f t="shared" si="387"/>
        <v>-</v>
      </c>
      <c r="ES185" s="84"/>
      <c r="ET185" s="85"/>
      <c r="EU185" s="89" t="str">
        <f t="shared" si="388"/>
        <v>-</v>
      </c>
      <c r="EV185" s="90" t="str">
        <f t="shared" si="389"/>
        <v>-</v>
      </c>
      <c r="EY185" s="97" t="e">
        <f>#REF!</f>
        <v>#REF!</v>
      </c>
      <c r="EZ185" s="91" t="e">
        <f>#REF!</f>
        <v>#REF!</v>
      </c>
      <c r="FA185" s="92"/>
      <c r="FB185" s="85"/>
      <c r="FC185" s="89" t="e">
        <f t="shared" si="390"/>
        <v>#REF!</v>
      </c>
      <c r="FD185" s="84"/>
      <c r="FE185" s="85"/>
      <c r="FF185" s="89" t="e">
        <f t="shared" si="391"/>
        <v>#REF!</v>
      </c>
      <c r="FG185" s="90" t="e">
        <f t="shared" si="392"/>
        <v>#REF!</v>
      </c>
      <c r="FJ185" s="97" t="e">
        <f>#REF!</f>
        <v>#REF!</v>
      </c>
      <c r="FK185" s="91" t="e">
        <f>#REF!</f>
        <v>#REF!</v>
      </c>
      <c r="FL185" s="92"/>
      <c r="FM185" s="85"/>
      <c r="FN185" s="89" t="e">
        <f t="shared" si="393"/>
        <v>#REF!</v>
      </c>
      <c r="FO185" s="84"/>
      <c r="FP185" s="85"/>
      <c r="FQ185" s="89" t="e">
        <f t="shared" si="394"/>
        <v>#REF!</v>
      </c>
      <c r="FR185" s="90" t="e">
        <f t="shared" si="395"/>
        <v>#REF!</v>
      </c>
      <c r="FU185" s="97" t="e">
        <f>#REF!</f>
        <v>#REF!</v>
      </c>
      <c r="FV185" s="92"/>
      <c r="FW185" s="85"/>
      <c r="FX185" s="89" t="e">
        <f t="shared" si="396"/>
        <v>#REF!</v>
      </c>
      <c r="GA185" s="97" t="e">
        <f>#REF!</f>
        <v>#REF!</v>
      </c>
      <c r="GB185" s="91" t="e">
        <f>#REF!</f>
        <v>#REF!</v>
      </c>
      <c r="GC185" s="92"/>
      <c r="GD185" s="85"/>
      <c r="GE185" s="89" t="e">
        <f t="shared" si="397"/>
        <v>#REF!</v>
      </c>
      <c r="GF185" s="84"/>
      <c r="GG185" s="85"/>
      <c r="GH185" s="89" t="e">
        <f t="shared" si="398"/>
        <v>#REF!</v>
      </c>
      <c r="GI185" s="90" t="e">
        <f t="shared" si="399"/>
        <v>#REF!</v>
      </c>
      <c r="GK185" s="20" t="str">
        <f t="shared" si="306"/>
        <v/>
      </c>
      <c r="GL185" s="21"/>
      <c r="GN185" s="826" t="str">
        <f t="shared" ca="1" si="400"/>
        <v/>
      </c>
      <c r="GO185" s="827"/>
    </row>
    <row r="186" spans="1:197" ht="12" customHeight="1" outlineLevel="3" x14ac:dyDescent="0.2">
      <c r="A186" s="187">
        <f t="shared" ca="1" si="372"/>
        <v>52</v>
      </c>
      <c r="B186" s="747" t="str">
        <f t="shared" ca="1" si="373"/>
        <v/>
      </c>
      <c r="C186" s="748"/>
      <c r="D186" s="749"/>
      <c r="E186" s="272"/>
      <c r="F186" s="271"/>
      <c r="G186" s="105" t="s">
        <v>982</v>
      </c>
      <c r="H186" s="128" t="s">
        <v>3</v>
      </c>
      <c r="I186" s="105"/>
      <c r="J186" s="121" t="s">
        <v>24</v>
      </c>
      <c r="K186" s="124" t="s">
        <v>52</v>
      </c>
      <c r="L186" s="367" t="s">
        <v>50</v>
      </c>
      <c r="M186" s="589">
        <f t="shared" si="374"/>
        <v>1</v>
      </c>
      <c r="N186" s="773" t="str">
        <f t="shared" si="375"/>
        <v>-</v>
      </c>
      <c r="O186" s="774" t="str">
        <f t="shared" si="376"/>
        <v>-</v>
      </c>
      <c r="P186" s="774" t="str">
        <f t="shared" si="377"/>
        <v>-</v>
      </c>
      <c r="Q186" s="774" t="str">
        <f t="shared" si="378"/>
        <v>-</v>
      </c>
      <c r="R186" s="774" t="str">
        <f t="shared" si="379"/>
        <v>-</v>
      </c>
      <c r="S186" s="280">
        <f t="shared" si="380"/>
        <v>1</v>
      </c>
      <c r="T186" s="291" t="str">
        <f t="shared" si="381"/>
        <v>OK</v>
      </c>
      <c r="U186" s="402"/>
      <c r="W186" s="504"/>
      <c r="X186" s="429"/>
      <c r="Z186" s="430"/>
      <c r="AA186" s="431"/>
      <c r="AB186" s="429"/>
      <c r="AD186" s="430"/>
      <c r="AE186" s="431"/>
      <c r="AF186" s="429"/>
      <c r="AH186" s="430"/>
      <c r="AI186" s="431"/>
      <c r="AJ186" s="600"/>
      <c r="AK186" s="601"/>
      <c r="AL186" s="602"/>
      <c r="AM186" s="632"/>
      <c r="AN186" s="221"/>
      <c r="AO186" s="574" t="str">
        <f t="shared" si="382"/>
        <v>OK</v>
      </c>
      <c r="AQ186" s="504"/>
      <c r="AR186" s="429"/>
      <c r="AT186" s="430"/>
      <c r="AU186" s="431"/>
      <c r="AV186" s="429"/>
      <c r="AX186" s="430"/>
      <c r="AY186" s="431"/>
      <c r="AZ186" s="429"/>
      <c r="BB186" s="430"/>
      <c r="BC186" s="431"/>
      <c r="BD186" s="600"/>
      <c r="BE186" s="601"/>
      <c r="BF186" s="602"/>
      <c r="BG186" s="632"/>
      <c r="BH186" s="221"/>
      <c r="BI186" s="574" t="str">
        <f t="shared" si="383"/>
        <v>OK</v>
      </c>
      <c r="BK186" s="504"/>
      <c r="BL186" s="429"/>
      <c r="BN186" s="430"/>
      <c r="BO186" s="431"/>
      <c r="BP186" s="429"/>
      <c r="BR186" s="430"/>
      <c r="BS186" s="431"/>
      <c r="BT186" s="429"/>
      <c r="BV186" s="430"/>
      <c r="BW186" s="431"/>
      <c r="BX186" s="600"/>
      <c r="BY186" s="601"/>
      <c r="BZ186" s="602"/>
      <c r="CA186" s="610"/>
      <c r="CB186" s="221"/>
      <c r="CC186" s="574" t="str">
        <f t="shared" si="384"/>
        <v>OK</v>
      </c>
      <c r="CE186" s="443"/>
      <c r="CF186" s="429"/>
      <c r="CH186" s="430"/>
      <c r="CI186" s="431"/>
      <c r="CJ186" s="429"/>
      <c r="CL186" s="430"/>
      <c r="CM186" s="431"/>
      <c r="CN186" s="429"/>
      <c r="CP186" s="430"/>
      <c r="CQ186" s="431"/>
      <c r="CR186" s="600"/>
      <c r="CS186" s="601"/>
      <c r="CT186" s="602"/>
      <c r="CU186" s="610"/>
      <c r="CV186" s="221"/>
      <c r="CW186" s="574" t="str">
        <f t="shared" si="385"/>
        <v>OK</v>
      </c>
      <c r="CY186" s="437"/>
      <c r="CZ186" s="429"/>
      <c r="DB186" s="430"/>
      <c r="DC186" s="431"/>
      <c r="DD186" s="429"/>
      <c r="DF186" s="430"/>
      <c r="DG186" s="431"/>
      <c r="DH186" s="429"/>
      <c r="DJ186" s="430"/>
      <c r="DK186" s="431"/>
      <c r="DL186" s="600"/>
      <c r="DM186" s="601"/>
      <c r="DN186" s="602"/>
      <c r="DO186" s="610"/>
      <c r="DP186" s="221"/>
      <c r="DQ186" s="574" t="str">
        <f t="shared" si="386"/>
        <v>OK</v>
      </c>
      <c r="DS186" s="263">
        <v>1</v>
      </c>
      <c r="DT186" s="208">
        <v>2</v>
      </c>
      <c r="DU186" s="277" t="s">
        <v>1033</v>
      </c>
      <c r="DV186" s="370"/>
      <c r="DW186" s="277" t="s">
        <v>1033</v>
      </c>
      <c r="DX186" s="370"/>
      <c r="DY186" s="277" t="s">
        <v>1033</v>
      </c>
      <c r="DZ186" s="370">
        <v>2</v>
      </c>
      <c r="EA186" s="274" t="s">
        <v>376</v>
      </c>
      <c r="EB186" s="712">
        <f t="shared" si="401"/>
        <v>4</v>
      </c>
      <c r="EC186" s="707">
        <f t="shared" si="402"/>
        <v>4</v>
      </c>
      <c r="ED186" s="623">
        <f t="shared" si="403"/>
        <v>4.7505938242280287E-3</v>
      </c>
      <c r="EE186" s="221"/>
      <c r="EF186" s="574" t="str">
        <f t="shared" si="371"/>
        <v>Missing Eng Hours</v>
      </c>
      <c r="EH186" s="82"/>
      <c r="EI186" s="34"/>
      <c r="EJ186" s="11"/>
      <c r="EK186" s="61"/>
      <c r="EN186" s="97">
        <f t="shared" si="304"/>
        <v>0</v>
      </c>
      <c r="EO186" s="91">
        <f t="shared" si="305"/>
        <v>0</v>
      </c>
      <c r="EP186" s="92"/>
      <c r="EQ186" s="85"/>
      <c r="ER186" s="89" t="str">
        <f t="shared" si="387"/>
        <v>-</v>
      </c>
      <c r="ES186" s="84"/>
      <c r="ET186" s="85"/>
      <c r="EU186" s="89" t="str">
        <f t="shared" si="388"/>
        <v>-</v>
      </c>
      <c r="EV186" s="90" t="str">
        <f t="shared" si="389"/>
        <v>-</v>
      </c>
      <c r="EY186" s="97" t="e">
        <f>#REF!</f>
        <v>#REF!</v>
      </c>
      <c r="EZ186" s="91" t="e">
        <f>#REF!</f>
        <v>#REF!</v>
      </c>
      <c r="FA186" s="92"/>
      <c r="FB186" s="85"/>
      <c r="FC186" s="89" t="e">
        <f t="shared" si="390"/>
        <v>#REF!</v>
      </c>
      <c r="FD186" s="84"/>
      <c r="FE186" s="85"/>
      <c r="FF186" s="89" t="e">
        <f t="shared" si="391"/>
        <v>#REF!</v>
      </c>
      <c r="FG186" s="90" t="e">
        <f t="shared" si="392"/>
        <v>#REF!</v>
      </c>
      <c r="FJ186" s="97" t="e">
        <f>#REF!</f>
        <v>#REF!</v>
      </c>
      <c r="FK186" s="91" t="e">
        <f>#REF!</f>
        <v>#REF!</v>
      </c>
      <c r="FL186" s="92"/>
      <c r="FM186" s="85"/>
      <c r="FN186" s="89" t="e">
        <f t="shared" si="393"/>
        <v>#REF!</v>
      </c>
      <c r="FO186" s="84"/>
      <c r="FP186" s="85"/>
      <c r="FQ186" s="89" t="e">
        <f t="shared" si="394"/>
        <v>#REF!</v>
      </c>
      <c r="FR186" s="90" t="e">
        <f t="shared" si="395"/>
        <v>#REF!</v>
      </c>
      <c r="FU186" s="97" t="e">
        <f>#REF!</f>
        <v>#REF!</v>
      </c>
      <c r="FV186" s="92"/>
      <c r="FW186" s="85"/>
      <c r="FX186" s="89" t="e">
        <f t="shared" si="396"/>
        <v>#REF!</v>
      </c>
      <c r="GA186" s="97" t="e">
        <f>#REF!</f>
        <v>#REF!</v>
      </c>
      <c r="GB186" s="91" t="e">
        <f>#REF!</f>
        <v>#REF!</v>
      </c>
      <c r="GC186" s="92"/>
      <c r="GD186" s="85"/>
      <c r="GE186" s="89" t="e">
        <f t="shared" si="397"/>
        <v>#REF!</v>
      </c>
      <c r="GF186" s="84"/>
      <c r="GG186" s="85"/>
      <c r="GH186" s="89" t="e">
        <f t="shared" si="398"/>
        <v>#REF!</v>
      </c>
      <c r="GI186" s="90" t="e">
        <f t="shared" si="399"/>
        <v>#REF!</v>
      </c>
      <c r="GK186" s="20" t="str">
        <f t="shared" si="306"/>
        <v/>
      </c>
      <c r="GL186" s="21"/>
      <c r="GN186" s="826" t="str">
        <f t="shared" ca="1" si="400"/>
        <v/>
      </c>
      <c r="GO186" s="827"/>
    </row>
    <row r="187" spans="1:197" ht="12" customHeight="1" outlineLevel="3" x14ac:dyDescent="0.2">
      <c r="A187" s="187">
        <f t="shared" ca="1" si="372"/>
        <v>53</v>
      </c>
      <c r="B187" s="747" t="str">
        <f t="shared" ca="1" si="373"/>
        <v/>
      </c>
      <c r="C187" s="748"/>
      <c r="D187" s="749"/>
      <c r="E187" s="272"/>
      <c r="F187" s="271"/>
      <c r="G187" s="105" t="s">
        <v>983</v>
      </c>
      <c r="H187" s="128" t="s">
        <v>3</v>
      </c>
      <c r="I187" s="105"/>
      <c r="J187" s="121" t="s">
        <v>24</v>
      </c>
      <c r="K187" s="124" t="s">
        <v>52</v>
      </c>
      <c r="L187" s="367" t="s">
        <v>50</v>
      </c>
      <c r="M187" s="589">
        <f t="shared" si="374"/>
        <v>1</v>
      </c>
      <c r="N187" s="773" t="str">
        <f t="shared" si="375"/>
        <v>-</v>
      </c>
      <c r="O187" s="774" t="str">
        <f t="shared" si="376"/>
        <v>-</v>
      </c>
      <c r="P187" s="774" t="str">
        <f t="shared" si="377"/>
        <v>-</v>
      </c>
      <c r="Q187" s="774" t="str">
        <f t="shared" si="378"/>
        <v>-</v>
      </c>
      <c r="R187" s="774" t="str">
        <f t="shared" si="379"/>
        <v>-</v>
      </c>
      <c r="S187" s="280">
        <f t="shared" si="380"/>
        <v>1</v>
      </c>
      <c r="T187" s="291" t="str">
        <f t="shared" si="381"/>
        <v>OK</v>
      </c>
      <c r="U187" s="402"/>
      <c r="W187" s="504"/>
      <c r="X187" s="429"/>
      <c r="Z187" s="430"/>
      <c r="AA187" s="431"/>
      <c r="AB187" s="429"/>
      <c r="AD187" s="430"/>
      <c r="AE187" s="431"/>
      <c r="AF187" s="429"/>
      <c r="AH187" s="430"/>
      <c r="AI187" s="431"/>
      <c r="AJ187" s="600"/>
      <c r="AK187" s="601"/>
      <c r="AL187" s="602"/>
      <c r="AM187" s="632"/>
      <c r="AN187" s="221"/>
      <c r="AO187" s="574" t="str">
        <f t="shared" si="382"/>
        <v>OK</v>
      </c>
      <c r="AQ187" s="504"/>
      <c r="AR187" s="429"/>
      <c r="AT187" s="430"/>
      <c r="AU187" s="431"/>
      <c r="AV187" s="429"/>
      <c r="AX187" s="430"/>
      <c r="AY187" s="431"/>
      <c r="AZ187" s="429"/>
      <c r="BB187" s="430"/>
      <c r="BC187" s="431"/>
      <c r="BD187" s="600"/>
      <c r="BE187" s="601"/>
      <c r="BF187" s="602"/>
      <c r="BG187" s="632"/>
      <c r="BH187" s="221"/>
      <c r="BI187" s="574" t="str">
        <f t="shared" si="383"/>
        <v>OK</v>
      </c>
      <c r="BK187" s="504"/>
      <c r="BL187" s="429"/>
      <c r="BN187" s="430"/>
      <c r="BO187" s="431"/>
      <c r="BP187" s="429"/>
      <c r="BR187" s="430"/>
      <c r="BS187" s="431"/>
      <c r="BT187" s="429"/>
      <c r="BV187" s="430"/>
      <c r="BW187" s="431"/>
      <c r="BX187" s="600"/>
      <c r="BY187" s="601"/>
      <c r="BZ187" s="602"/>
      <c r="CA187" s="610"/>
      <c r="CB187" s="221"/>
      <c r="CC187" s="574" t="str">
        <f t="shared" si="384"/>
        <v>OK</v>
      </c>
      <c r="CE187" s="443"/>
      <c r="CF187" s="429"/>
      <c r="CH187" s="430"/>
      <c r="CI187" s="431"/>
      <c r="CJ187" s="429"/>
      <c r="CL187" s="430"/>
      <c r="CM187" s="431"/>
      <c r="CN187" s="429"/>
      <c r="CP187" s="430"/>
      <c r="CQ187" s="431"/>
      <c r="CR187" s="600"/>
      <c r="CS187" s="601"/>
      <c r="CT187" s="602"/>
      <c r="CU187" s="610"/>
      <c r="CV187" s="221"/>
      <c r="CW187" s="574" t="str">
        <f t="shared" si="385"/>
        <v>OK</v>
      </c>
      <c r="CY187" s="437"/>
      <c r="CZ187" s="429"/>
      <c r="DB187" s="430"/>
      <c r="DC187" s="431"/>
      <c r="DD187" s="429"/>
      <c r="DF187" s="430"/>
      <c r="DG187" s="431"/>
      <c r="DH187" s="429"/>
      <c r="DJ187" s="430"/>
      <c r="DK187" s="431"/>
      <c r="DL187" s="600"/>
      <c r="DM187" s="601"/>
      <c r="DN187" s="602"/>
      <c r="DO187" s="610"/>
      <c r="DP187" s="221"/>
      <c r="DQ187" s="574" t="str">
        <f t="shared" si="386"/>
        <v>OK</v>
      </c>
      <c r="DS187" s="263">
        <v>1</v>
      </c>
      <c r="DT187" s="208">
        <v>2</v>
      </c>
      <c r="DU187" s="277" t="s">
        <v>1033</v>
      </c>
      <c r="DV187" s="370"/>
      <c r="DW187" s="277" t="s">
        <v>1033</v>
      </c>
      <c r="DX187" s="370"/>
      <c r="DY187" s="277" t="s">
        <v>1033</v>
      </c>
      <c r="DZ187" s="370">
        <v>2</v>
      </c>
      <c r="EA187" s="274" t="s">
        <v>376</v>
      </c>
      <c r="EB187" s="712">
        <f t="shared" si="401"/>
        <v>4</v>
      </c>
      <c r="EC187" s="707">
        <f t="shared" si="402"/>
        <v>4</v>
      </c>
      <c r="ED187" s="623">
        <f t="shared" si="403"/>
        <v>4.7505938242280287E-3</v>
      </c>
      <c r="EE187" s="221"/>
      <c r="EF187" s="574" t="str">
        <f t="shared" si="371"/>
        <v>Missing Eng Hours</v>
      </c>
      <c r="EH187" s="82"/>
      <c r="EI187" s="34"/>
      <c r="EJ187" s="11"/>
      <c r="EK187" s="61"/>
      <c r="EN187" s="97">
        <f t="shared" si="304"/>
        <v>0</v>
      </c>
      <c r="EO187" s="91">
        <f t="shared" si="305"/>
        <v>0</v>
      </c>
      <c r="EP187" s="92"/>
      <c r="EQ187" s="85"/>
      <c r="ER187" s="89" t="str">
        <f t="shared" si="387"/>
        <v>-</v>
      </c>
      <c r="ES187" s="84"/>
      <c r="ET187" s="85"/>
      <c r="EU187" s="89" t="str">
        <f t="shared" si="388"/>
        <v>-</v>
      </c>
      <c r="EV187" s="90" t="str">
        <f t="shared" si="389"/>
        <v>-</v>
      </c>
      <c r="EY187" s="97" t="e">
        <f>#REF!</f>
        <v>#REF!</v>
      </c>
      <c r="EZ187" s="91" t="e">
        <f>#REF!</f>
        <v>#REF!</v>
      </c>
      <c r="FA187" s="92"/>
      <c r="FB187" s="85"/>
      <c r="FC187" s="89" t="e">
        <f t="shared" si="390"/>
        <v>#REF!</v>
      </c>
      <c r="FD187" s="84"/>
      <c r="FE187" s="85"/>
      <c r="FF187" s="89" t="e">
        <f t="shared" si="391"/>
        <v>#REF!</v>
      </c>
      <c r="FG187" s="90" t="e">
        <f t="shared" si="392"/>
        <v>#REF!</v>
      </c>
      <c r="FJ187" s="97" t="e">
        <f>#REF!</f>
        <v>#REF!</v>
      </c>
      <c r="FK187" s="91" t="e">
        <f>#REF!</f>
        <v>#REF!</v>
      </c>
      <c r="FL187" s="92"/>
      <c r="FM187" s="85"/>
      <c r="FN187" s="89" t="e">
        <f t="shared" si="393"/>
        <v>#REF!</v>
      </c>
      <c r="FO187" s="84"/>
      <c r="FP187" s="85"/>
      <c r="FQ187" s="89" t="e">
        <f t="shared" si="394"/>
        <v>#REF!</v>
      </c>
      <c r="FR187" s="90" t="e">
        <f t="shared" si="395"/>
        <v>#REF!</v>
      </c>
      <c r="FU187" s="97" t="e">
        <f>#REF!</f>
        <v>#REF!</v>
      </c>
      <c r="FV187" s="92"/>
      <c r="FW187" s="85"/>
      <c r="FX187" s="89" t="e">
        <f t="shared" si="396"/>
        <v>#REF!</v>
      </c>
      <c r="GA187" s="97" t="e">
        <f>#REF!</f>
        <v>#REF!</v>
      </c>
      <c r="GB187" s="91" t="e">
        <f>#REF!</f>
        <v>#REF!</v>
      </c>
      <c r="GC187" s="92"/>
      <c r="GD187" s="85"/>
      <c r="GE187" s="89" t="e">
        <f t="shared" si="397"/>
        <v>#REF!</v>
      </c>
      <c r="GF187" s="84"/>
      <c r="GG187" s="85"/>
      <c r="GH187" s="89" t="e">
        <f t="shared" si="398"/>
        <v>#REF!</v>
      </c>
      <c r="GI187" s="90" t="e">
        <f t="shared" si="399"/>
        <v>#REF!</v>
      </c>
      <c r="GK187" s="20" t="str">
        <f t="shared" si="306"/>
        <v/>
      </c>
      <c r="GL187" s="21"/>
      <c r="GN187" s="826" t="str">
        <f t="shared" ca="1" si="400"/>
        <v/>
      </c>
      <c r="GO187" s="827"/>
    </row>
    <row r="188" spans="1:197" ht="12" customHeight="1" outlineLevel="3" x14ac:dyDescent="0.2">
      <c r="A188" s="187">
        <f t="shared" ca="1" si="372"/>
        <v>54</v>
      </c>
      <c r="B188" s="747" t="str">
        <f t="shared" ca="1" si="373"/>
        <v/>
      </c>
      <c r="C188" s="748"/>
      <c r="D188" s="749"/>
      <c r="E188" s="272"/>
      <c r="F188" s="271"/>
      <c r="G188" s="105" t="s">
        <v>984</v>
      </c>
      <c r="H188" s="128" t="s">
        <v>3</v>
      </c>
      <c r="I188" s="105"/>
      <c r="J188" s="121" t="s">
        <v>24</v>
      </c>
      <c r="K188" s="124" t="s">
        <v>52</v>
      </c>
      <c r="L188" s="367" t="s">
        <v>50</v>
      </c>
      <c r="M188" s="589">
        <f t="shared" si="374"/>
        <v>1</v>
      </c>
      <c r="N188" s="773" t="str">
        <f t="shared" si="375"/>
        <v>-</v>
      </c>
      <c r="O188" s="774" t="str">
        <f t="shared" si="376"/>
        <v>-</v>
      </c>
      <c r="P188" s="774" t="str">
        <f t="shared" si="377"/>
        <v>-</v>
      </c>
      <c r="Q188" s="774" t="str">
        <f t="shared" si="378"/>
        <v>-</v>
      </c>
      <c r="R188" s="774" t="str">
        <f t="shared" si="379"/>
        <v>-</v>
      </c>
      <c r="S188" s="280">
        <f t="shared" si="380"/>
        <v>1</v>
      </c>
      <c r="T188" s="291" t="str">
        <f t="shared" si="381"/>
        <v>OK</v>
      </c>
      <c r="U188" s="402"/>
      <c r="W188" s="504"/>
      <c r="X188" s="429"/>
      <c r="Z188" s="430"/>
      <c r="AA188" s="431"/>
      <c r="AB188" s="429"/>
      <c r="AD188" s="430"/>
      <c r="AE188" s="431"/>
      <c r="AF188" s="429"/>
      <c r="AH188" s="430"/>
      <c r="AI188" s="431"/>
      <c r="AJ188" s="600"/>
      <c r="AK188" s="601"/>
      <c r="AL188" s="602"/>
      <c r="AM188" s="632"/>
      <c r="AN188" s="221"/>
      <c r="AO188" s="574" t="str">
        <f t="shared" si="382"/>
        <v>OK</v>
      </c>
      <c r="AQ188" s="504"/>
      <c r="AR188" s="429"/>
      <c r="AT188" s="430"/>
      <c r="AU188" s="431"/>
      <c r="AV188" s="429"/>
      <c r="AX188" s="430"/>
      <c r="AY188" s="431"/>
      <c r="AZ188" s="429"/>
      <c r="BB188" s="430"/>
      <c r="BC188" s="431"/>
      <c r="BD188" s="600"/>
      <c r="BE188" s="601"/>
      <c r="BF188" s="602"/>
      <c r="BG188" s="632"/>
      <c r="BH188" s="221"/>
      <c r="BI188" s="574" t="str">
        <f t="shared" si="383"/>
        <v>OK</v>
      </c>
      <c r="BK188" s="504"/>
      <c r="BL188" s="429"/>
      <c r="BN188" s="430"/>
      <c r="BO188" s="431"/>
      <c r="BP188" s="429"/>
      <c r="BR188" s="430"/>
      <c r="BS188" s="431"/>
      <c r="BT188" s="429"/>
      <c r="BV188" s="430"/>
      <c r="BW188" s="431"/>
      <c r="BX188" s="600"/>
      <c r="BY188" s="601"/>
      <c r="BZ188" s="602"/>
      <c r="CA188" s="610"/>
      <c r="CB188" s="221"/>
      <c r="CC188" s="574" t="str">
        <f t="shared" si="384"/>
        <v>OK</v>
      </c>
      <c r="CE188" s="443"/>
      <c r="CF188" s="429"/>
      <c r="CH188" s="430"/>
      <c r="CI188" s="431"/>
      <c r="CJ188" s="429"/>
      <c r="CL188" s="430"/>
      <c r="CM188" s="431"/>
      <c r="CN188" s="429"/>
      <c r="CP188" s="430"/>
      <c r="CQ188" s="431"/>
      <c r="CR188" s="600"/>
      <c r="CS188" s="601"/>
      <c r="CT188" s="602"/>
      <c r="CU188" s="610"/>
      <c r="CV188" s="221"/>
      <c r="CW188" s="574" t="str">
        <f t="shared" si="385"/>
        <v>OK</v>
      </c>
      <c r="CY188" s="437"/>
      <c r="CZ188" s="429"/>
      <c r="DB188" s="430"/>
      <c r="DC188" s="431"/>
      <c r="DD188" s="429"/>
      <c r="DF188" s="430"/>
      <c r="DG188" s="431"/>
      <c r="DH188" s="429"/>
      <c r="DJ188" s="430"/>
      <c r="DK188" s="431"/>
      <c r="DL188" s="600"/>
      <c r="DM188" s="601"/>
      <c r="DN188" s="602"/>
      <c r="DO188" s="610"/>
      <c r="DP188" s="221"/>
      <c r="DQ188" s="574" t="str">
        <f t="shared" si="386"/>
        <v>OK</v>
      </c>
      <c r="DS188" s="263">
        <v>1</v>
      </c>
      <c r="DT188" s="208">
        <v>2</v>
      </c>
      <c r="DU188" s="277" t="s">
        <v>1033</v>
      </c>
      <c r="DV188" s="370"/>
      <c r="DW188" s="277" t="s">
        <v>1033</v>
      </c>
      <c r="DX188" s="370"/>
      <c r="DY188" s="277" t="s">
        <v>1033</v>
      </c>
      <c r="DZ188" s="370">
        <v>2</v>
      </c>
      <c r="EA188" s="274" t="s">
        <v>376</v>
      </c>
      <c r="EB188" s="712">
        <f t="shared" si="401"/>
        <v>4</v>
      </c>
      <c r="EC188" s="707">
        <f t="shared" si="402"/>
        <v>4</v>
      </c>
      <c r="ED188" s="623">
        <f t="shared" si="403"/>
        <v>4.7505938242280287E-3</v>
      </c>
      <c r="EE188" s="221"/>
      <c r="EF188" s="574" t="str">
        <f t="shared" si="371"/>
        <v>Missing Eng Hours</v>
      </c>
      <c r="EH188" s="82"/>
      <c r="EI188" s="34"/>
      <c r="EJ188" s="11"/>
      <c r="EK188" s="61"/>
      <c r="EN188" s="97">
        <f t="shared" si="304"/>
        <v>0</v>
      </c>
      <c r="EO188" s="91">
        <f t="shared" si="305"/>
        <v>0</v>
      </c>
      <c r="EP188" s="92"/>
      <c r="EQ188" s="85"/>
      <c r="ER188" s="89" t="str">
        <f t="shared" si="387"/>
        <v>-</v>
      </c>
      <c r="ES188" s="84"/>
      <c r="ET188" s="85"/>
      <c r="EU188" s="89" t="str">
        <f t="shared" si="388"/>
        <v>-</v>
      </c>
      <c r="EV188" s="90" t="str">
        <f t="shared" si="389"/>
        <v>-</v>
      </c>
      <c r="EY188" s="97" t="e">
        <f>#REF!</f>
        <v>#REF!</v>
      </c>
      <c r="EZ188" s="91" t="e">
        <f>#REF!</f>
        <v>#REF!</v>
      </c>
      <c r="FA188" s="92"/>
      <c r="FB188" s="85"/>
      <c r="FC188" s="89" t="e">
        <f t="shared" si="390"/>
        <v>#REF!</v>
      </c>
      <c r="FD188" s="84"/>
      <c r="FE188" s="85"/>
      <c r="FF188" s="89" t="e">
        <f t="shared" si="391"/>
        <v>#REF!</v>
      </c>
      <c r="FG188" s="90" t="e">
        <f t="shared" si="392"/>
        <v>#REF!</v>
      </c>
      <c r="FJ188" s="97" t="e">
        <f>#REF!</f>
        <v>#REF!</v>
      </c>
      <c r="FK188" s="91" t="e">
        <f>#REF!</f>
        <v>#REF!</v>
      </c>
      <c r="FL188" s="92"/>
      <c r="FM188" s="85"/>
      <c r="FN188" s="89" t="e">
        <f t="shared" si="393"/>
        <v>#REF!</v>
      </c>
      <c r="FO188" s="84"/>
      <c r="FP188" s="85"/>
      <c r="FQ188" s="89" t="e">
        <f t="shared" si="394"/>
        <v>#REF!</v>
      </c>
      <c r="FR188" s="90" t="e">
        <f t="shared" si="395"/>
        <v>#REF!</v>
      </c>
      <c r="FU188" s="97" t="e">
        <f>#REF!</f>
        <v>#REF!</v>
      </c>
      <c r="FV188" s="92"/>
      <c r="FW188" s="85"/>
      <c r="FX188" s="89" t="e">
        <f t="shared" si="396"/>
        <v>#REF!</v>
      </c>
      <c r="GA188" s="97" t="e">
        <f>#REF!</f>
        <v>#REF!</v>
      </c>
      <c r="GB188" s="91" t="e">
        <f>#REF!</f>
        <v>#REF!</v>
      </c>
      <c r="GC188" s="92"/>
      <c r="GD188" s="85"/>
      <c r="GE188" s="89" t="e">
        <f t="shared" si="397"/>
        <v>#REF!</v>
      </c>
      <c r="GF188" s="84"/>
      <c r="GG188" s="85"/>
      <c r="GH188" s="89" t="e">
        <f t="shared" si="398"/>
        <v>#REF!</v>
      </c>
      <c r="GI188" s="90" t="e">
        <f t="shared" si="399"/>
        <v>#REF!</v>
      </c>
      <c r="GK188" s="20" t="str">
        <f t="shared" si="306"/>
        <v/>
      </c>
      <c r="GL188" s="21"/>
      <c r="GN188" s="826" t="str">
        <f t="shared" ca="1" si="400"/>
        <v/>
      </c>
      <c r="GO188" s="827"/>
    </row>
    <row r="189" spans="1:197" ht="12" customHeight="1" outlineLevel="3" x14ac:dyDescent="0.2">
      <c r="A189" s="187">
        <f t="shared" ca="1" si="372"/>
        <v>55</v>
      </c>
      <c r="B189" s="747" t="str">
        <f t="shared" ca="1" si="373"/>
        <v/>
      </c>
      <c r="C189" s="748"/>
      <c r="D189" s="749"/>
      <c r="E189" s="272"/>
      <c r="F189" s="271"/>
      <c r="G189" s="105" t="s">
        <v>916</v>
      </c>
      <c r="H189" s="128" t="s">
        <v>3</v>
      </c>
      <c r="I189" s="105"/>
      <c r="J189" s="121" t="s">
        <v>24</v>
      </c>
      <c r="K189" s="124" t="s">
        <v>52</v>
      </c>
      <c r="L189" s="367" t="s">
        <v>50</v>
      </c>
      <c r="M189" s="589">
        <f t="shared" si="374"/>
        <v>1</v>
      </c>
      <c r="N189" s="773" t="str">
        <f t="shared" si="375"/>
        <v>-</v>
      </c>
      <c r="O189" s="774" t="str">
        <f t="shared" si="376"/>
        <v>-</v>
      </c>
      <c r="P189" s="774" t="str">
        <f t="shared" si="377"/>
        <v>-</v>
      </c>
      <c r="Q189" s="774" t="str">
        <f t="shared" si="378"/>
        <v>-</v>
      </c>
      <c r="R189" s="774" t="str">
        <f t="shared" si="379"/>
        <v>-</v>
      </c>
      <c r="S189" s="280">
        <f t="shared" si="380"/>
        <v>1</v>
      </c>
      <c r="T189" s="291" t="str">
        <f t="shared" si="381"/>
        <v>OK</v>
      </c>
      <c r="U189" s="402"/>
      <c r="W189" s="504"/>
      <c r="X189" s="429"/>
      <c r="Z189" s="430"/>
      <c r="AA189" s="431"/>
      <c r="AB189" s="429"/>
      <c r="AD189" s="430"/>
      <c r="AE189" s="431"/>
      <c r="AF189" s="429"/>
      <c r="AH189" s="430"/>
      <c r="AI189" s="431"/>
      <c r="AJ189" s="600"/>
      <c r="AK189" s="601"/>
      <c r="AL189" s="602"/>
      <c r="AM189" s="632"/>
      <c r="AN189" s="221"/>
      <c r="AO189" s="574" t="str">
        <f t="shared" si="382"/>
        <v>OK</v>
      </c>
      <c r="AQ189" s="504"/>
      <c r="AR189" s="429"/>
      <c r="AT189" s="430"/>
      <c r="AU189" s="431"/>
      <c r="AV189" s="429"/>
      <c r="AX189" s="430"/>
      <c r="AY189" s="431"/>
      <c r="AZ189" s="429"/>
      <c r="BB189" s="430"/>
      <c r="BC189" s="431"/>
      <c r="BD189" s="600"/>
      <c r="BE189" s="601"/>
      <c r="BF189" s="602"/>
      <c r="BG189" s="632"/>
      <c r="BH189" s="221"/>
      <c r="BI189" s="574" t="str">
        <f t="shared" si="383"/>
        <v>OK</v>
      </c>
      <c r="BK189" s="504"/>
      <c r="BL189" s="429"/>
      <c r="BN189" s="430"/>
      <c r="BO189" s="431"/>
      <c r="BP189" s="429"/>
      <c r="BR189" s="430"/>
      <c r="BS189" s="431"/>
      <c r="BT189" s="429"/>
      <c r="BV189" s="430"/>
      <c r="BW189" s="431"/>
      <c r="BX189" s="600"/>
      <c r="BY189" s="601"/>
      <c r="BZ189" s="602"/>
      <c r="CA189" s="610"/>
      <c r="CB189" s="221"/>
      <c r="CC189" s="574" t="str">
        <f t="shared" si="384"/>
        <v>OK</v>
      </c>
      <c r="CE189" s="443"/>
      <c r="CF189" s="429"/>
      <c r="CH189" s="430"/>
      <c r="CI189" s="431"/>
      <c r="CJ189" s="429"/>
      <c r="CL189" s="430"/>
      <c r="CM189" s="431"/>
      <c r="CN189" s="429"/>
      <c r="CP189" s="430"/>
      <c r="CQ189" s="431"/>
      <c r="CR189" s="600"/>
      <c r="CS189" s="601"/>
      <c r="CT189" s="602"/>
      <c r="CU189" s="610"/>
      <c r="CV189" s="221"/>
      <c r="CW189" s="574" t="str">
        <f t="shared" si="385"/>
        <v>OK</v>
      </c>
      <c r="CY189" s="437"/>
      <c r="CZ189" s="429"/>
      <c r="DB189" s="430"/>
      <c r="DC189" s="431"/>
      <c r="DD189" s="429"/>
      <c r="DF189" s="430"/>
      <c r="DG189" s="431"/>
      <c r="DH189" s="429"/>
      <c r="DJ189" s="430"/>
      <c r="DK189" s="431"/>
      <c r="DL189" s="600"/>
      <c r="DM189" s="601"/>
      <c r="DN189" s="602"/>
      <c r="DO189" s="610"/>
      <c r="DP189" s="221"/>
      <c r="DQ189" s="574" t="str">
        <f t="shared" si="386"/>
        <v>OK</v>
      </c>
      <c r="DS189" s="263">
        <v>1</v>
      </c>
      <c r="DT189" s="208">
        <v>2</v>
      </c>
      <c r="DU189" s="277" t="s">
        <v>1033</v>
      </c>
      <c r="DV189" s="370"/>
      <c r="DW189" s="277" t="s">
        <v>1033</v>
      </c>
      <c r="DX189" s="370"/>
      <c r="DY189" s="277" t="s">
        <v>1033</v>
      </c>
      <c r="DZ189" s="370">
        <v>2</v>
      </c>
      <c r="EA189" s="274" t="s">
        <v>376</v>
      </c>
      <c r="EB189" s="712">
        <f t="shared" si="401"/>
        <v>4</v>
      </c>
      <c r="EC189" s="707">
        <f t="shared" si="402"/>
        <v>4</v>
      </c>
      <c r="ED189" s="623">
        <f t="shared" si="403"/>
        <v>4.7505938242280287E-3</v>
      </c>
      <c r="EE189" s="221"/>
      <c r="EF189" s="574" t="str">
        <f t="shared" si="371"/>
        <v>Missing Eng Hours</v>
      </c>
      <c r="EH189" s="82"/>
      <c r="EI189" s="34"/>
      <c r="EJ189" s="11"/>
      <c r="EK189" s="61"/>
      <c r="EN189" s="97">
        <f t="shared" si="304"/>
        <v>0</v>
      </c>
      <c r="EO189" s="91">
        <f t="shared" si="305"/>
        <v>0</v>
      </c>
      <c r="EP189" s="92"/>
      <c r="EQ189" s="85"/>
      <c r="ER189" s="89" t="str">
        <f t="shared" si="387"/>
        <v>-</v>
      </c>
      <c r="ES189" s="84"/>
      <c r="ET189" s="85"/>
      <c r="EU189" s="89" t="str">
        <f t="shared" si="388"/>
        <v>-</v>
      </c>
      <c r="EV189" s="90" t="str">
        <f t="shared" si="389"/>
        <v>-</v>
      </c>
      <c r="EY189" s="97" t="e">
        <f>#REF!</f>
        <v>#REF!</v>
      </c>
      <c r="EZ189" s="91" t="e">
        <f>#REF!</f>
        <v>#REF!</v>
      </c>
      <c r="FA189" s="92"/>
      <c r="FB189" s="85"/>
      <c r="FC189" s="89" t="e">
        <f t="shared" si="390"/>
        <v>#REF!</v>
      </c>
      <c r="FD189" s="84"/>
      <c r="FE189" s="85"/>
      <c r="FF189" s="89" t="e">
        <f t="shared" si="391"/>
        <v>#REF!</v>
      </c>
      <c r="FG189" s="90" t="e">
        <f t="shared" si="392"/>
        <v>#REF!</v>
      </c>
      <c r="FJ189" s="97" t="e">
        <f>#REF!</f>
        <v>#REF!</v>
      </c>
      <c r="FK189" s="91" t="e">
        <f>#REF!</f>
        <v>#REF!</v>
      </c>
      <c r="FL189" s="92"/>
      <c r="FM189" s="85"/>
      <c r="FN189" s="89" t="e">
        <f t="shared" si="393"/>
        <v>#REF!</v>
      </c>
      <c r="FO189" s="84"/>
      <c r="FP189" s="85"/>
      <c r="FQ189" s="89" t="e">
        <f t="shared" si="394"/>
        <v>#REF!</v>
      </c>
      <c r="FR189" s="90" t="e">
        <f t="shared" si="395"/>
        <v>#REF!</v>
      </c>
      <c r="FU189" s="97" t="e">
        <f>#REF!</f>
        <v>#REF!</v>
      </c>
      <c r="FV189" s="92"/>
      <c r="FW189" s="85"/>
      <c r="FX189" s="89" t="e">
        <f t="shared" si="396"/>
        <v>#REF!</v>
      </c>
      <c r="GA189" s="97" t="e">
        <f>#REF!</f>
        <v>#REF!</v>
      </c>
      <c r="GB189" s="91" t="e">
        <f>#REF!</f>
        <v>#REF!</v>
      </c>
      <c r="GC189" s="92"/>
      <c r="GD189" s="85"/>
      <c r="GE189" s="89" t="e">
        <f t="shared" si="397"/>
        <v>#REF!</v>
      </c>
      <c r="GF189" s="84"/>
      <c r="GG189" s="85"/>
      <c r="GH189" s="89" t="e">
        <f t="shared" si="398"/>
        <v>#REF!</v>
      </c>
      <c r="GI189" s="90" t="e">
        <f t="shared" si="399"/>
        <v>#REF!</v>
      </c>
      <c r="GK189" s="20" t="str">
        <f t="shared" si="306"/>
        <v/>
      </c>
      <c r="GL189" s="21"/>
      <c r="GN189" s="826" t="str">
        <f t="shared" ca="1" si="400"/>
        <v/>
      </c>
      <c r="GO189" s="827"/>
    </row>
    <row r="190" spans="1:197" ht="12" customHeight="1" outlineLevel="3" x14ac:dyDescent="0.2">
      <c r="A190" s="187">
        <f t="shared" ca="1" si="372"/>
        <v>56</v>
      </c>
      <c r="B190" s="747" t="str">
        <f t="shared" ca="1" si="373"/>
        <v/>
      </c>
      <c r="C190" s="748"/>
      <c r="D190" s="749"/>
      <c r="E190" s="272"/>
      <c r="F190" s="271"/>
      <c r="G190" s="105" t="s">
        <v>979</v>
      </c>
      <c r="H190" s="128" t="s">
        <v>3</v>
      </c>
      <c r="I190" s="105"/>
      <c r="J190" s="121" t="s">
        <v>24</v>
      </c>
      <c r="K190" s="124" t="s">
        <v>52</v>
      </c>
      <c r="L190" s="367" t="s">
        <v>50</v>
      </c>
      <c r="M190" s="589">
        <f t="shared" si="374"/>
        <v>1</v>
      </c>
      <c r="N190" s="773" t="str">
        <f t="shared" si="375"/>
        <v>-</v>
      </c>
      <c r="O190" s="774" t="str">
        <f t="shared" si="376"/>
        <v>-</v>
      </c>
      <c r="P190" s="774" t="str">
        <f t="shared" si="377"/>
        <v>-</v>
      </c>
      <c r="Q190" s="774" t="str">
        <f t="shared" si="378"/>
        <v>-</v>
      </c>
      <c r="R190" s="774" t="str">
        <f t="shared" si="379"/>
        <v>-</v>
      </c>
      <c r="S190" s="280">
        <f t="shared" si="380"/>
        <v>1</v>
      </c>
      <c r="T190" s="291" t="str">
        <f t="shared" si="381"/>
        <v>OK</v>
      </c>
      <c r="U190" s="402"/>
      <c r="W190" s="504"/>
      <c r="X190" s="429"/>
      <c r="Z190" s="430"/>
      <c r="AA190" s="431"/>
      <c r="AB190" s="429"/>
      <c r="AD190" s="430"/>
      <c r="AE190" s="431"/>
      <c r="AF190" s="429"/>
      <c r="AH190" s="430"/>
      <c r="AI190" s="431"/>
      <c r="AJ190" s="600"/>
      <c r="AK190" s="601"/>
      <c r="AL190" s="602"/>
      <c r="AM190" s="632"/>
      <c r="AN190" s="221"/>
      <c r="AO190" s="574" t="str">
        <f t="shared" ref="AO190:AO204" si="404">IF(AND(Type_1="Doc",OR(Y190&lt;&gt;"",AC190&lt;&gt;"",AG190&lt;&gt;"")),"Remove Value Cln 25, 29, 33",IF(AND(Type_1="Doc",OR(AA190&lt;&gt;"",AE190&lt;&gt;"",AI190&lt;&gt;"")),"Remove Value Cln 27, 31, 35",IF(OR(AND(X190&lt;&gt;"",Z190=""),AND(AB190&lt;&gt;"",AD190=""),AND(AF190&lt;&gt;"",AH190="")),"Missing Eng Function",IF(OR(AND(Y190&lt;&gt;"",AA190=""),AND(AC190&lt;&gt;"",AE190=""),AND(AG190&lt;&gt;"",AI190="")),"Missing Design Function","OK"))))</f>
        <v>OK</v>
      </c>
      <c r="AQ190" s="504"/>
      <c r="AR190" s="429"/>
      <c r="AT190" s="430"/>
      <c r="AU190" s="431"/>
      <c r="AV190" s="429"/>
      <c r="AX190" s="430"/>
      <c r="AY190" s="431"/>
      <c r="AZ190" s="429"/>
      <c r="BB190" s="430"/>
      <c r="BC190" s="431"/>
      <c r="BD190" s="600"/>
      <c r="BE190" s="601"/>
      <c r="BF190" s="602"/>
      <c r="BG190" s="632"/>
      <c r="BH190" s="221"/>
      <c r="BI190" s="574" t="str">
        <f t="shared" ref="BI190:BI204" si="405">IF(AND(Type_1="Doc",OR(AS190&lt;&gt;"",AW190&lt;&gt;"",BA190&lt;&gt;"")),"Remove Value Cln 25, 29, 33",IF(AND(Type_1="Doc",OR(AU190&lt;&gt;"",AY190&lt;&gt;"",BC190&lt;&gt;"")),"Remove Value Cln 47, 51, 55",IF(OR(AND(AR190&lt;&gt;"",AT190=""),AND(AV190&lt;&gt;"",AX190=""),AND(AZ190&lt;&gt;"",BB190="")),"Missing Eng Function",IF(OR(AND(AS190&lt;&gt;"",AU190=""),AND(AW190&lt;&gt;"",AY190=""),AND(BA190&lt;&gt;"",BC190="")),"Missing Design Function","OK"))))</f>
        <v>OK</v>
      </c>
      <c r="BK190" s="504"/>
      <c r="BL190" s="429"/>
      <c r="BN190" s="430"/>
      <c r="BO190" s="431"/>
      <c r="BP190" s="429"/>
      <c r="BR190" s="430"/>
      <c r="BS190" s="431"/>
      <c r="BT190" s="429"/>
      <c r="BV190" s="430"/>
      <c r="BW190" s="431"/>
      <c r="BX190" s="600"/>
      <c r="BY190" s="601"/>
      <c r="BZ190" s="602"/>
      <c r="CA190" s="610"/>
      <c r="CB190" s="221"/>
      <c r="CC190" s="574" t="str">
        <f t="shared" ref="CC190:CC204" si="406">IF(AND(Type_1="Doc",OR(BM190&lt;&gt;"",BQ190&lt;&gt;"",BU190&lt;&gt;"")),"Remove Value Cln 65, 69, 73",IF(AND(Type_1="Doc",OR(BO190&lt;&gt;"",BS190&lt;&gt;"",BW190&lt;&gt;"")),"Remove Value Cln 67, 71, 75",IF(OR(AND(BL190&lt;&gt;"",BN190=""),AND(BP190&lt;&gt;"",BR190=""),AND(BT190&lt;&gt;"",BV190="")),"Missing Eng Function",IF(OR(AND(BM190&lt;&gt;"",BO190=""),AND(BQ190&lt;&gt;"",BS190=""),AND(BU190&lt;&gt;"",BW190="")),"Missing Design Function","OK"))))</f>
        <v>OK</v>
      </c>
      <c r="CE190" s="443"/>
      <c r="CF190" s="429"/>
      <c r="CH190" s="430"/>
      <c r="CI190" s="431"/>
      <c r="CJ190" s="429"/>
      <c r="CL190" s="430"/>
      <c r="CM190" s="431"/>
      <c r="CN190" s="429"/>
      <c r="CP190" s="430"/>
      <c r="CQ190" s="431"/>
      <c r="CR190" s="600"/>
      <c r="CS190" s="601"/>
      <c r="CT190" s="602"/>
      <c r="CU190" s="610"/>
      <c r="CV190" s="221"/>
      <c r="CW190" s="574" t="str">
        <f t="shared" si="385"/>
        <v>OK</v>
      </c>
      <c r="CY190" s="437"/>
      <c r="CZ190" s="429"/>
      <c r="DB190" s="430"/>
      <c r="DC190" s="431"/>
      <c r="DD190" s="429"/>
      <c r="DF190" s="430"/>
      <c r="DG190" s="431"/>
      <c r="DH190" s="429"/>
      <c r="DJ190" s="430"/>
      <c r="DK190" s="431"/>
      <c r="DL190" s="600"/>
      <c r="DM190" s="601"/>
      <c r="DN190" s="602"/>
      <c r="DO190" s="610"/>
      <c r="DP190" s="221"/>
      <c r="DQ190" s="574" t="str">
        <f t="shared" si="386"/>
        <v>OK</v>
      </c>
      <c r="DS190" s="263">
        <v>1</v>
      </c>
      <c r="DT190" s="208">
        <v>2</v>
      </c>
      <c r="DU190" s="277" t="s">
        <v>1033</v>
      </c>
      <c r="DV190" s="370"/>
      <c r="DW190" s="277" t="s">
        <v>1033</v>
      </c>
      <c r="DX190" s="370"/>
      <c r="DY190" s="277" t="s">
        <v>1033</v>
      </c>
      <c r="DZ190" s="370">
        <v>2</v>
      </c>
      <c r="EA190" s="274" t="s">
        <v>376</v>
      </c>
      <c r="EB190" s="712">
        <f t="shared" si="401"/>
        <v>4</v>
      </c>
      <c r="EC190" s="707">
        <f t="shared" si="402"/>
        <v>4</v>
      </c>
      <c r="ED190" s="623">
        <f t="shared" si="403"/>
        <v>4.7505938242280287E-3</v>
      </c>
      <c r="EE190" s="221"/>
      <c r="EF190" s="574" t="str">
        <f t="shared" si="371"/>
        <v>Missing Eng Hours</v>
      </c>
      <c r="EH190" s="82"/>
      <c r="EI190" s="34"/>
      <c r="EJ190" s="11"/>
      <c r="EK190" s="61"/>
      <c r="EN190" s="97">
        <f t="shared" si="304"/>
        <v>0</v>
      </c>
      <c r="EO190" s="91">
        <f t="shared" si="305"/>
        <v>0</v>
      </c>
      <c r="EP190" s="92"/>
      <c r="EQ190" s="85"/>
      <c r="ER190" s="89" t="str">
        <f t="shared" si="387"/>
        <v>-</v>
      </c>
      <c r="ES190" s="84"/>
      <c r="ET190" s="85"/>
      <c r="EU190" s="89" t="str">
        <f t="shared" si="388"/>
        <v>-</v>
      </c>
      <c r="EV190" s="90" t="str">
        <f t="shared" si="389"/>
        <v>-</v>
      </c>
      <c r="EY190" s="97" t="e">
        <f>#REF!</f>
        <v>#REF!</v>
      </c>
      <c r="EZ190" s="91" t="e">
        <f>#REF!</f>
        <v>#REF!</v>
      </c>
      <c r="FA190" s="92"/>
      <c r="FB190" s="85"/>
      <c r="FC190" s="89" t="e">
        <f t="shared" si="390"/>
        <v>#REF!</v>
      </c>
      <c r="FD190" s="84"/>
      <c r="FE190" s="85"/>
      <c r="FF190" s="89" t="e">
        <f t="shared" si="391"/>
        <v>#REF!</v>
      </c>
      <c r="FG190" s="90" t="e">
        <f t="shared" si="392"/>
        <v>#REF!</v>
      </c>
      <c r="FJ190" s="97" t="e">
        <f>#REF!</f>
        <v>#REF!</v>
      </c>
      <c r="FK190" s="91" t="e">
        <f>#REF!</f>
        <v>#REF!</v>
      </c>
      <c r="FL190" s="92"/>
      <c r="FM190" s="85"/>
      <c r="FN190" s="89" t="e">
        <f t="shared" si="393"/>
        <v>#REF!</v>
      </c>
      <c r="FO190" s="84"/>
      <c r="FP190" s="85"/>
      <c r="FQ190" s="89" t="e">
        <f t="shared" si="394"/>
        <v>#REF!</v>
      </c>
      <c r="FR190" s="90" t="e">
        <f t="shared" si="395"/>
        <v>#REF!</v>
      </c>
      <c r="FU190" s="97" t="e">
        <f>#REF!</f>
        <v>#REF!</v>
      </c>
      <c r="FV190" s="92"/>
      <c r="FW190" s="85"/>
      <c r="FX190" s="89" t="e">
        <f t="shared" ref="FX190:FX204" si="407">IF(OR(FU190="-",FW190=""),"-",FW190*FU190)</f>
        <v>#REF!</v>
      </c>
      <c r="GA190" s="97" t="e">
        <f>#REF!</f>
        <v>#REF!</v>
      </c>
      <c r="GB190" s="91" t="e">
        <f>#REF!</f>
        <v>#REF!</v>
      </c>
      <c r="GC190" s="92"/>
      <c r="GD190" s="85"/>
      <c r="GE190" s="89" t="e">
        <f t="shared" si="397"/>
        <v>#REF!</v>
      </c>
      <c r="GF190" s="84"/>
      <c r="GG190" s="85"/>
      <c r="GH190" s="89" t="e">
        <f t="shared" si="398"/>
        <v>#REF!</v>
      </c>
      <c r="GI190" s="90" t="e">
        <f t="shared" si="399"/>
        <v>#REF!</v>
      </c>
      <c r="GK190" s="20" t="str">
        <f t="shared" si="306"/>
        <v/>
      </c>
      <c r="GL190" s="21"/>
      <c r="GN190" s="826" t="str">
        <f t="shared" ca="1" si="400"/>
        <v/>
      </c>
      <c r="GO190" s="827"/>
    </row>
    <row r="191" spans="1:197" ht="12" customHeight="1" outlineLevel="3" x14ac:dyDescent="0.2">
      <c r="A191" s="187">
        <f t="shared" ca="1" si="372"/>
        <v>57</v>
      </c>
      <c r="B191" s="747" t="str">
        <f t="shared" ca="1" si="373"/>
        <v/>
      </c>
      <c r="C191" s="748"/>
      <c r="D191" s="749"/>
      <c r="E191" s="272"/>
      <c r="F191" s="271"/>
      <c r="G191" s="105" t="s">
        <v>980</v>
      </c>
      <c r="H191" s="128" t="s">
        <v>3</v>
      </c>
      <c r="I191" s="105"/>
      <c r="J191" s="121" t="s">
        <v>24</v>
      </c>
      <c r="K191" s="124" t="s">
        <v>52</v>
      </c>
      <c r="L191" s="367" t="s">
        <v>50</v>
      </c>
      <c r="M191" s="589">
        <f t="shared" si="374"/>
        <v>0</v>
      </c>
      <c r="N191" s="773" t="str">
        <f t="shared" si="375"/>
        <v>-</v>
      </c>
      <c r="O191" s="774" t="str">
        <f t="shared" si="376"/>
        <v>-</v>
      </c>
      <c r="P191" s="774" t="str">
        <f t="shared" si="377"/>
        <v>-</v>
      </c>
      <c r="Q191" s="774" t="str">
        <f t="shared" si="378"/>
        <v>-</v>
      </c>
      <c r="R191" s="774" t="str">
        <f t="shared" si="379"/>
        <v>-</v>
      </c>
      <c r="S191" s="280" t="str">
        <f t="shared" si="380"/>
        <v>-</v>
      </c>
      <c r="T191" s="291" t="str">
        <f t="shared" si="381"/>
        <v>OK</v>
      </c>
      <c r="U191" s="402"/>
      <c r="W191" s="504"/>
      <c r="X191" s="429"/>
      <c r="Z191" s="430"/>
      <c r="AA191" s="431"/>
      <c r="AB191" s="429"/>
      <c r="AD191" s="430"/>
      <c r="AE191" s="431"/>
      <c r="AF191" s="429"/>
      <c r="AH191" s="430"/>
      <c r="AI191" s="431"/>
      <c r="AJ191" s="600"/>
      <c r="AK191" s="601"/>
      <c r="AL191" s="602"/>
      <c r="AM191" s="632"/>
      <c r="AN191" s="221"/>
      <c r="AO191" s="574" t="str">
        <f t="shared" si="404"/>
        <v>OK</v>
      </c>
      <c r="AQ191" s="504"/>
      <c r="AR191" s="429"/>
      <c r="AT191" s="430"/>
      <c r="AU191" s="431"/>
      <c r="AV191" s="429"/>
      <c r="AX191" s="430"/>
      <c r="AY191" s="431"/>
      <c r="AZ191" s="429"/>
      <c r="BB191" s="430"/>
      <c r="BC191" s="431"/>
      <c r="BD191" s="600"/>
      <c r="BE191" s="601"/>
      <c r="BF191" s="602"/>
      <c r="BG191" s="632"/>
      <c r="BH191" s="221"/>
      <c r="BI191" s="574" t="str">
        <f t="shared" si="405"/>
        <v>OK</v>
      </c>
      <c r="BK191" s="504"/>
      <c r="BL191" s="429"/>
      <c r="BN191" s="430"/>
      <c r="BO191" s="431"/>
      <c r="BP191" s="429"/>
      <c r="BR191" s="430"/>
      <c r="BS191" s="431"/>
      <c r="BT191" s="429"/>
      <c r="BV191" s="430"/>
      <c r="BW191" s="431"/>
      <c r="BX191" s="600"/>
      <c r="BY191" s="601"/>
      <c r="BZ191" s="602"/>
      <c r="CA191" s="610"/>
      <c r="CB191" s="221"/>
      <c r="CC191" s="574" t="str">
        <f t="shared" si="406"/>
        <v>OK</v>
      </c>
      <c r="CE191" s="443"/>
      <c r="CF191" s="429"/>
      <c r="CH191" s="430"/>
      <c r="CI191" s="431"/>
      <c r="CJ191" s="429"/>
      <c r="CL191" s="430"/>
      <c r="CM191" s="431"/>
      <c r="CN191" s="429"/>
      <c r="CP191" s="430"/>
      <c r="CQ191" s="431"/>
      <c r="CR191" s="600"/>
      <c r="CS191" s="601"/>
      <c r="CT191" s="602"/>
      <c r="CU191" s="610"/>
      <c r="CV191" s="221"/>
      <c r="CW191" s="574" t="str">
        <f t="shared" si="385"/>
        <v>OK</v>
      </c>
      <c r="CY191" s="437"/>
      <c r="CZ191" s="429"/>
      <c r="DB191" s="430"/>
      <c r="DC191" s="431"/>
      <c r="DD191" s="429"/>
      <c r="DF191" s="430"/>
      <c r="DG191" s="431"/>
      <c r="DH191" s="429"/>
      <c r="DJ191" s="430"/>
      <c r="DK191" s="431"/>
      <c r="DL191" s="600"/>
      <c r="DM191" s="601"/>
      <c r="DN191" s="602"/>
      <c r="DO191" s="610"/>
      <c r="DP191" s="221"/>
      <c r="DQ191" s="574" t="str">
        <f t="shared" si="386"/>
        <v>OK</v>
      </c>
      <c r="DS191" s="263"/>
      <c r="DT191" s="208"/>
      <c r="DU191" s="277" t="s">
        <v>1033</v>
      </c>
      <c r="DV191" s="370"/>
      <c r="DW191" s="277" t="s">
        <v>1033</v>
      </c>
      <c r="DX191" s="370"/>
      <c r="DY191" s="277" t="s">
        <v>1033</v>
      </c>
      <c r="DZ191" s="370"/>
      <c r="EA191" s="274" t="s">
        <v>376</v>
      </c>
      <c r="EB191" s="712" t="str">
        <f t="shared" si="401"/>
        <v>-</v>
      </c>
      <c r="EC191" s="707" t="str">
        <f t="shared" si="402"/>
        <v>-</v>
      </c>
      <c r="ED191" s="623" t="str">
        <f t="shared" si="403"/>
        <v>-</v>
      </c>
      <c r="EE191" s="221"/>
      <c r="EF191" s="574" t="str">
        <f t="shared" si="371"/>
        <v>Missing Eng Hours</v>
      </c>
      <c r="EH191" s="82"/>
      <c r="EI191" s="34"/>
      <c r="EJ191" s="11"/>
      <c r="EK191" s="61"/>
      <c r="EN191" s="97">
        <f t="shared" si="304"/>
        <v>0</v>
      </c>
      <c r="EO191" s="91">
        <f t="shared" si="305"/>
        <v>0</v>
      </c>
      <c r="EP191" s="92"/>
      <c r="EQ191" s="85"/>
      <c r="ER191" s="89" t="str">
        <f t="shared" si="387"/>
        <v>-</v>
      </c>
      <c r="ES191" s="84"/>
      <c r="ET191" s="85"/>
      <c r="EU191" s="89" t="str">
        <f t="shared" si="388"/>
        <v>-</v>
      </c>
      <c r="EV191" s="90" t="str">
        <f t="shared" si="389"/>
        <v>-</v>
      </c>
      <c r="EY191" s="97" t="e">
        <f>#REF!</f>
        <v>#REF!</v>
      </c>
      <c r="EZ191" s="91" t="e">
        <f>#REF!</f>
        <v>#REF!</v>
      </c>
      <c r="FA191" s="92"/>
      <c r="FB191" s="85"/>
      <c r="FC191" s="89" t="e">
        <f t="shared" si="390"/>
        <v>#REF!</v>
      </c>
      <c r="FD191" s="84"/>
      <c r="FE191" s="85"/>
      <c r="FF191" s="89" t="e">
        <f t="shared" si="391"/>
        <v>#REF!</v>
      </c>
      <c r="FG191" s="90" t="e">
        <f t="shared" si="392"/>
        <v>#REF!</v>
      </c>
      <c r="FJ191" s="97" t="e">
        <f>#REF!</f>
        <v>#REF!</v>
      </c>
      <c r="FK191" s="91" t="e">
        <f>#REF!</f>
        <v>#REF!</v>
      </c>
      <c r="FL191" s="92"/>
      <c r="FM191" s="85"/>
      <c r="FN191" s="89" t="e">
        <f t="shared" si="393"/>
        <v>#REF!</v>
      </c>
      <c r="FO191" s="84"/>
      <c r="FP191" s="85"/>
      <c r="FQ191" s="89" t="e">
        <f t="shared" si="394"/>
        <v>#REF!</v>
      </c>
      <c r="FR191" s="90" t="e">
        <f t="shared" si="395"/>
        <v>#REF!</v>
      </c>
      <c r="FU191" s="97" t="e">
        <f>#REF!</f>
        <v>#REF!</v>
      </c>
      <c r="FV191" s="92"/>
      <c r="FW191" s="85"/>
      <c r="FX191" s="89" t="e">
        <f t="shared" si="407"/>
        <v>#REF!</v>
      </c>
      <c r="GA191" s="97" t="e">
        <f>#REF!</f>
        <v>#REF!</v>
      </c>
      <c r="GB191" s="91" t="e">
        <f>#REF!</f>
        <v>#REF!</v>
      </c>
      <c r="GC191" s="92"/>
      <c r="GD191" s="85"/>
      <c r="GE191" s="89" t="e">
        <f t="shared" si="397"/>
        <v>#REF!</v>
      </c>
      <c r="GF191" s="84"/>
      <c r="GG191" s="85"/>
      <c r="GH191" s="89" t="e">
        <f t="shared" si="398"/>
        <v>#REF!</v>
      </c>
      <c r="GI191" s="90" t="e">
        <f t="shared" si="399"/>
        <v>#REF!</v>
      </c>
      <c r="GK191" s="20" t="str">
        <f t="shared" si="306"/>
        <v/>
      </c>
      <c r="GL191" s="21"/>
      <c r="GN191" s="826" t="str">
        <f t="shared" ca="1" si="400"/>
        <v/>
      </c>
      <c r="GO191" s="827"/>
    </row>
    <row r="192" spans="1:197" ht="12" customHeight="1" outlineLevel="3" x14ac:dyDescent="0.2">
      <c r="A192" s="187">
        <f t="shared" ca="1" si="372"/>
        <v>58</v>
      </c>
      <c r="B192" s="747" t="str">
        <f t="shared" ca="1" si="373"/>
        <v/>
      </c>
      <c r="C192" s="748"/>
      <c r="D192" s="749"/>
      <c r="E192" s="272"/>
      <c r="F192" s="271"/>
      <c r="G192" s="105" t="s">
        <v>1023</v>
      </c>
      <c r="H192" s="128" t="s">
        <v>3</v>
      </c>
      <c r="I192" s="105"/>
      <c r="J192" s="121" t="s">
        <v>24</v>
      </c>
      <c r="K192" s="124" t="s">
        <v>52</v>
      </c>
      <c r="L192" s="367" t="s">
        <v>50</v>
      </c>
      <c r="M192" s="589">
        <f t="shared" si="374"/>
        <v>1</v>
      </c>
      <c r="N192" s="773" t="str">
        <f t="shared" si="375"/>
        <v>-</v>
      </c>
      <c r="O192" s="774" t="str">
        <f t="shared" si="376"/>
        <v>-</v>
      </c>
      <c r="P192" s="774" t="str">
        <f t="shared" si="377"/>
        <v>-</v>
      </c>
      <c r="Q192" s="774" t="str">
        <f t="shared" si="378"/>
        <v>-</v>
      </c>
      <c r="R192" s="774">
        <f t="shared" si="379"/>
        <v>1</v>
      </c>
      <c r="S192" s="280" t="str">
        <f t="shared" si="380"/>
        <v>-</v>
      </c>
      <c r="T192" s="291" t="str">
        <f t="shared" si="381"/>
        <v>OK</v>
      </c>
      <c r="U192" s="402"/>
      <c r="W192" s="504"/>
      <c r="X192" s="429"/>
      <c r="Z192" s="430"/>
      <c r="AA192" s="431"/>
      <c r="AB192" s="429"/>
      <c r="AD192" s="430"/>
      <c r="AE192" s="431"/>
      <c r="AF192" s="429"/>
      <c r="AH192" s="430"/>
      <c r="AI192" s="431"/>
      <c r="AJ192" s="600"/>
      <c r="AK192" s="601"/>
      <c r="AL192" s="602"/>
      <c r="AM192" s="632"/>
      <c r="AN192" s="221"/>
      <c r="AO192" s="574" t="str">
        <f t="shared" si="404"/>
        <v>OK</v>
      </c>
      <c r="AQ192" s="504"/>
      <c r="AR192" s="429"/>
      <c r="AT192" s="430"/>
      <c r="AU192" s="431"/>
      <c r="AV192" s="429"/>
      <c r="AX192" s="430"/>
      <c r="AY192" s="431"/>
      <c r="AZ192" s="429"/>
      <c r="BB192" s="430"/>
      <c r="BC192" s="431"/>
      <c r="BD192" s="600"/>
      <c r="BE192" s="601"/>
      <c r="BF192" s="602"/>
      <c r="BG192" s="632"/>
      <c r="BH192" s="221"/>
      <c r="BI192" s="574" t="str">
        <f t="shared" si="405"/>
        <v>OK</v>
      </c>
      <c r="BK192" s="504"/>
      <c r="BL192" s="429"/>
      <c r="BN192" s="430"/>
      <c r="BO192" s="431"/>
      <c r="BP192" s="429"/>
      <c r="BR192" s="430"/>
      <c r="BS192" s="431"/>
      <c r="BT192" s="429"/>
      <c r="BV192" s="430"/>
      <c r="BW192" s="431"/>
      <c r="BX192" s="600"/>
      <c r="BY192" s="601"/>
      <c r="BZ192" s="602"/>
      <c r="CA192" s="610"/>
      <c r="CB192" s="221"/>
      <c r="CC192" s="574" t="str">
        <f t="shared" si="406"/>
        <v>OK</v>
      </c>
      <c r="CE192" s="443"/>
      <c r="CF192" s="429"/>
      <c r="CH192" s="430"/>
      <c r="CI192" s="431"/>
      <c r="CJ192" s="429"/>
      <c r="CL192" s="430"/>
      <c r="CM192" s="431"/>
      <c r="CN192" s="429"/>
      <c r="CP192" s="430"/>
      <c r="CQ192" s="431"/>
      <c r="CR192" s="600"/>
      <c r="CS192" s="601"/>
      <c r="CT192" s="602"/>
      <c r="CU192" s="610"/>
      <c r="CV192" s="221"/>
      <c r="CW192" s="574" t="str">
        <f t="shared" si="385"/>
        <v>OK</v>
      </c>
      <c r="CY192" s="263">
        <v>1</v>
      </c>
      <c r="CZ192" s="208">
        <v>40</v>
      </c>
      <c r="DA192" s="420"/>
      <c r="DB192" s="410" t="s">
        <v>374</v>
      </c>
      <c r="DC192" s="423"/>
      <c r="DD192" s="429"/>
      <c r="DF192" s="430"/>
      <c r="DG192" s="431"/>
      <c r="DH192" s="429"/>
      <c r="DJ192" s="430"/>
      <c r="DK192" s="431"/>
      <c r="DL192" s="591">
        <f>IF(AND(CZ192="",DD192="",DH192=""),"-",CZ192+DD192+DH192)</f>
        <v>40</v>
      </c>
      <c r="DM192" s="629"/>
      <c r="DN192" s="593">
        <f>IF(AND(CZ192="",DD192="",DH192="",DA192="",DE192="",DI192=""),"-",SUM(CZ192:DI192))</f>
        <v>40</v>
      </c>
      <c r="DO192" s="677">
        <f>IF(OR(DN192=0,DN192="-"),"-",DN192/CONSTR_TOTAL_HOURS)</f>
        <v>9.3676814988290405E-2</v>
      </c>
      <c r="DP192" s="221"/>
      <c r="DQ192" s="574" t="str">
        <f t="shared" si="386"/>
        <v>OK</v>
      </c>
      <c r="DS192" s="437"/>
      <c r="DT192" s="429"/>
      <c r="DU192" s="431"/>
      <c r="DW192" s="431"/>
      <c r="DY192" s="431"/>
      <c r="EA192" s="430"/>
      <c r="EB192" s="600"/>
      <c r="EC192" s="602"/>
      <c r="ED192" s="621"/>
      <c r="EE192" s="221"/>
      <c r="EF192" s="574" t="str">
        <f t="shared" si="371"/>
        <v>OK</v>
      </c>
      <c r="EH192" s="82"/>
      <c r="EI192" s="34"/>
      <c r="EJ192" s="11"/>
      <c r="EK192" s="61"/>
      <c r="EN192" s="97">
        <f t="shared" si="304"/>
        <v>0</v>
      </c>
      <c r="EO192" s="91">
        <f t="shared" si="305"/>
        <v>0</v>
      </c>
      <c r="EP192" s="92"/>
      <c r="EQ192" s="85"/>
      <c r="ER192" s="89" t="str">
        <f t="shared" si="387"/>
        <v>-</v>
      </c>
      <c r="ES192" s="84"/>
      <c r="ET192" s="85"/>
      <c r="EU192" s="89" t="str">
        <f t="shared" si="388"/>
        <v>-</v>
      </c>
      <c r="EV192" s="90" t="str">
        <f t="shared" si="389"/>
        <v>-</v>
      </c>
      <c r="EY192" s="97" t="e">
        <f>#REF!</f>
        <v>#REF!</v>
      </c>
      <c r="EZ192" s="91" t="e">
        <f>#REF!</f>
        <v>#REF!</v>
      </c>
      <c r="FA192" s="92"/>
      <c r="FB192" s="85"/>
      <c r="FC192" s="89" t="e">
        <f t="shared" si="390"/>
        <v>#REF!</v>
      </c>
      <c r="FD192" s="84"/>
      <c r="FE192" s="85"/>
      <c r="FF192" s="89" t="e">
        <f t="shared" si="391"/>
        <v>#REF!</v>
      </c>
      <c r="FG192" s="90" t="e">
        <f t="shared" si="392"/>
        <v>#REF!</v>
      </c>
      <c r="FJ192" s="97" t="e">
        <f>#REF!</f>
        <v>#REF!</v>
      </c>
      <c r="FK192" s="91" t="e">
        <f>#REF!</f>
        <v>#REF!</v>
      </c>
      <c r="FL192" s="92"/>
      <c r="FM192" s="85"/>
      <c r="FN192" s="89" t="e">
        <f t="shared" si="393"/>
        <v>#REF!</v>
      </c>
      <c r="FO192" s="84"/>
      <c r="FP192" s="85"/>
      <c r="FQ192" s="89" t="e">
        <f t="shared" si="394"/>
        <v>#REF!</v>
      </c>
      <c r="FR192" s="90" t="e">
        <f t="shared" si="395"/>
        <v>#REF!</v>
      </c>
      <c r="FU192" s="97" t="e">
        <f>#REF!</f>
        <v>#REF!</v>
      </c>
      <c r="FV192" s="92"/>
      <c r="FW192" s="85"/>
      <c r="FX192" s="89" t="e">
        <f t="shared" si="407"/>
        <v>#REF!</v>
      </c>
      <c r="GA192" s="97" t="e">
        <f>#REF!</f>
        <v>#REF!</v>
      </c>
      <c r="GB192" s="91" t="e">
        <f>#REF!</f>
        <v>#REF!</v>
      </c>
      <c r="GC192" s="92"/>
      <c r="GD192" s="85"/>
      <c r="GE192" s="89" t="e">
        <f t="shared" si="397"/>
        <v>#REF!</v>
      </c>
      <c r="GF192" s="84"/>
      <c r="GG192" s="85"/>
      <c r="GH192" s="89" t="e">
        <f t="shared" si="398"/>
        <v>#REF!</v>
      </c>
      <c r="GI192" s="90" t="e">
        <f t="shared" si="399"/>
        <v>#REF!</v>
      </c>
      <c r="GK192" s="20" t="str">
        <f t="shared" si="306"/>
        <v/>
      </c>
      <c r="GL192" s="21"/>
      <c r="GN192" s="826" t="str">
        <f t="shared" ca="1" si="400"/>
        <v/>
      </c>
      <c r="GO192" s="827"/>
    </row>
    <row r="193" spans="1:197" ht="12" customHeight="1" outlineLevel="3" x14ac:dyDescent="0.2">
      <c r="A193" s="187">
        <f t="shared" ca="1" si="372"/>
        <v>59</v>
      </c>
      <c r="B193" s="747" t="str">
        <f t="shared" ca="1" si="373"/>
        <v/>
      </c>
      <c r="C193" s="748"/>
      <c r="D193" s="749"/>
      <c r="E193" s="272"/>
      <c r="F193" s="271"/>
      <c r="G193" s="105" t="s">
        <v>1024</v>
      </c>
      <c r="H193" s="128" t="s">
        <v>3</v>
      </c>
      <c r="I193" s="105"/>
      <c r="J193" s="121" t="s">
        <v>24</v>
      </c>
      <c r="K193" s="124" t="s">
        <v>52</v>
      </c>
      <c r="L193" s="367" t="s">
        <v>50</v>
      </c>
      <c r="M193" s="589">
        <f t="shared" si="374"/>
        <v>1</v>
      </c>
      <c r="N193" s="773" t="str">
        <f t="shared" si="375"/>
        <v>-</v>
      </c>
      <c r="O193" s="774" t="str">
        <f t="shared" si="376"/>
        <v>-</v>
      </c>
      <c r="P193" s="774" t="str">
        <f t="shared" si="377"/>
        <v>-</v>
      </c>
      <c r="Q193" s="774" t="str">
        <f t="shared" si="378"/>
        <v>-</v>
      </c>
      <c r="R193" s="774">
        <f t="shared" si="379"/>
        <v>1</v>
      </c>
      <c r="S193" s="280" t="str">
        <f t="shared" si="380"/>
        <v>-</v>
      </c>
      <c r="T193" s="291" t="str">
        <f t="shared" si="381"/>
        <v>OK</v>
      </c>
      <c r="U193" s="402"/>
      <c r="W193" s="504"/>
      <c r="X193" s="429"/>
      <c r="Z193" s="430"/>
      <c r="AA193" s="431"/>
      <c r="AB193" s="429"/>
      <c r="AD193" s="430"/>
      <c r="AE193" s="431"/>
      <c r="AF193" s="429"/>
      <c r="AH193" s="430"/>
      <c r="AI193" s="431"/>
      <c r="AJ193" s="600"/>
      <c r="AK193" s="601"/>
      <c r="AL193" s="602"/>
      <c r="AM193" s="632"/>
      <c r="AN193" s="221"/>
      <c r="AO193" s="574" t="str">
        <f>IF(AND(Type_1="Doc",OR(Y193&lt;&gt;"",AC193&lt;&gt;"",AG193&lt;&gt;"")),"Remove Value Cln 25, 29, 33",IF(AND(Type_1="Doc",OR(AA193&lt;&gt;"",AE193&lt;&gt;"",AI193&lt;&gt;"")),"Remove Value Cln 27, 31, 35",IF(OR(AND(X193&lt;&gt;"",Z193=""),AND(AB193&lt;&gt;"",AD193=""),AND(AF193&lt;&gt;"",AH193="")),"Missing Eng Function",IF(OR(AND(Y193&lt;&gt;"",AA193=""),AND(AC193&lt;&gt;"",AE193=""),AND(AG193&lt;&gt;"",AI193="")),"Missing Design Function","OK"))))</f>
        <v>OK</v>
      </c>
      <c r="AQ193" s="504"/>
      <c r="AR193" s="429"/>
      <c r="AT193" s="430"/>
      <c r="AU193" s="431"/>
      <c r="AV193" s="429"/>
      <c r="AX193" s="430"/>
      <c r="AY193" s="431"/>
      <c r="AZ193" s="429"/>
      <c r="BB193" s="430"/>
      <c r="BC193" s="431"/>
      <c r="BD193" s="600"/>
      <c r="BE193" s="601"/>
      <c r="BF193" s="602"/>
      <c r="BG193" s="632"/>
      <c r="BH193" s="221"/>
      <c r="BI193" s="574" t="str">
        <f>IF(AND(Type_1="Doc",OR(AS193&lt;&gt;"",AW193&lt;&gt;"",BA193&lt;&gt;"")),"Remove Value Cln 25, 29, 33",IF(AND(Type_1="Doc",OR(AU193&lt;&gt;"",AY193&lt;&gt;"",BC193&lt;&gt;"")),"Remove Value Cln 47, 51, 55",IF(OR(AND(AR193&lt;&gt;"",AT193=""),AND(AV193&lt;&gt;"",AX193=""),AND(AZ193&lt;&gt;"",BB193="")),"Missing Eng Function",IF(OR(AND(AS193&lt;&gt;"",AU193=""),AND(AW193&lt;&gt;"",AY193=""),AND(BA193&lt;&gt;"",BC193="")),"Missing Design Function","OK"))))</f>
        <v>OK</v>
      </c>
      <c r="BK193" s="504"/>
      <c r="BL193" s="429"/>
      <c r="BN193" s="430"/>
      <c r="BO193" s="431"/>
      <c r="BP193" s="429"/>
      <c r="BR193" s="430"/>
      <c r="BS193" s="431"/>
      <c r="BT193" s="429"/>
      <c r="BV193" s="430"/>
      <c r="BW193" s="431"/>
      <c r="BX193" s="600"/>
      <c r="BY193" s="601"/>
      <c r="BZ193" s="602"/>
      <c r="CA193" s="610"/>
      <c r="CB193" s="221"/>
      <c r="CC193" s="574" t="str">
        <f>IF(AND(Type_1="Doc",OR(BM193&lt;&gt;"",BQ193&lt;&gt;"",BU193&lt;&gt;"")),"Remove Value Cln 65, 69, 73",IF(AND(Type_1="Doc",OR(BO193&lt;&gt;"",BS193&lt;&gt;"",BW193&lt;&gt;"")),"Remove Value Cln 67, 71, 75",IF(OR(AND(BL193&lt;&gt;"",BN193=""),AND(BP193&lt;&gt;"",BR193=""),AND(BT193&lt;&gt;"",BV193="")),"Missing Eng Function",IF(OR(AND(BM193&lt;&gt;"",BO193=""),AND(BQ193&lt;&gt;"",BS193=""),AND(BU193&lt;&gt;"",BW193="")),"Missing Design Function","OK"))))</f>
        <v>OK</v>
      </c>
      <c r="CE193" s="443"/>
      <c r="CF193" s="429"/>
      <c r="CH193" s="430"/>
      <c r="CI193" s="431"/>
      <c r="CJ193" s="429"/>
      <c r="CL193" s="430"/>
      <c r="CM193" s="431"/>
      <c r="CN193" s="429"/>
      <c r="CP193" s="430"/>
      <c r="CQ193" s="431"/>
      <c r="CR193" s="600"/>
      <c r="CS193" s="601"/>
      <c r="CT193" s="602"/>
      <c r="CU193" s="610"/>
      <c r="CV193" s="221"/>
      <c r="CW193" s="574" t="str">
        <f t="shared" si="385"/>
        <v>OK</v>
      </c>
      <c r="CY193" s="263">
        <v>1</v>
      </c>
      <c r="CZ193" s="208">
        <v>24</v>
      </c>
      <c r="DA193" s="420"/>
      <c r="DB193" s="410" t="s">
        <v>380</v>
      </c>
      <c r="DC193" s="423"/>
      <c r="DD193" s="429"/>
      <c r="DF193" s="430"/>
      <c r="DG193" s="431"/>
      <c r="DH193" s="429"/>
      <c r="DJ193" s="430"/>
      <c r="DK193" s="431"/>
      <c r="DL193" s="591">
        <f>IF(AND(CZ193="",DD193="",DH193=""),"-",CZ193+DD193+DH193)</f>
        <v>24</v>
      </c>
      <c r="DM193" s="629"/>
      <c r="DN193" s="593">
        <f>IF(AND(CZ193="",DD193="",DH193="",DA193="",DE193="",DI193=""),"-",SUM(CZ193:DI193))</f>
        <v>24</v>
      </c>
      <c r="DO193" s="677">
        <f>IF(OR(DN193=0,DN193="-"),"-",DN193/CONSTR_TOTAL_HOURS)</f>
        <v>5.6206088992974239E-2</v>
      </c>
      <c r="DP193" s="221"/>
      <c r="DQ193" s="574" t="str">
        <f t="shared" si="386"/>
        <v>OK</v>
      </c>
      <c r="DS193" s="437"/>
      <c r="DT193" s="429"/>
      <c r="DU193" s="431"/>
      <c r="DW193" s="431"/>
      <c r="DY193" s="431"/>
      <c r="EA193" s="430"/>
      <c r="EB193" s="600"/>
      <c r="EC193" s="602"/>
      <c r="ED193" s="621"/>
      <c r="EE193" s="221"/>
      <c r="EF193" s="574" t="str">
        <f t="shared" si="371"/>
        <v>OK</v>
      </c>
      <c r="EH193" s="82"/>
      <c r="EI193" s="34"/>
      <c r="EJ193" s="11"/>
      <c r="EK193" s="61"/>
      <c r="EN193" s="97">
        <f t="shared" ref="EN193:EN237" si="408">AJ193</f>
        <v>0</v>
      </c>
      <c r="EO193" s="91">
        <f t="shared" ref="EO193:EO237" si="409">AK193</f>
        <v>0</v>
      </c>
      <c r="EP193" s="92"/>
      <c r="EQ193" s="85"/>
      <c r="ER193" s="89" t="str">
        <f>IF(OR(EN193="-",EQ193=""),"-",EQ193*EN193)</f>
        <v>-</v>
      </c>
      <c r="ES193" s="84"/>
      <c r="ET193" s="85"/>
      <c r="EU193" s="89" t="str">
        <f>IF(OR(EO193="-",ET193=""),"-",ET193*EO193)</f>
        <v>-</v>
      </c>
      <c r="EV193" s="90" t="str">
        <f>IF(AND(ER193="-",EU193="-"),"-",IF(ER193="-",EU193,IF(EU193="-",ER193,ER193+EU193)))</f>
        <v>-</v>
      </c>
      <c r="EY193" s="97" t="e">
        <f>#REF!</f>
        <v>#REF!</v>
      </c>
      <c r="EZ193" s="91" t="e">
        <f>#REF!</f>
        <v>#REF!</v>
      </c>
      <c r="FA193" s="92"/>
      <c r="FB193" s="85"/>
      <c r="FC193" s="89" t="e">
        <f>IF(OR(EY193="-",FB193=""),"-",FB193*EY193)</f>
        <v>#REF!</v>
      </c>
      <c r="FD193" s="84"/>
      <c r="FE193" s="85"/>
      <c r="FF193" s="89" t="e">
        <f>IF(OR(EZ193="-",FE193=""),"-",FE193*EZ193)</f>
        <v>#REF!</v>
      </c>
      <c r="FG193" s="90" t="e">
        <f>IF(AND(FC193="-",FF193="-"),"-",IF(FC193="-",FF193,IF(FF193="-",FC193,FC193+FF193)))</f>
        <v>#REF!</v>
      </c>
      <c r="FJ193" s="97" t="e">
        <f>#REF!</f>
        <v>#REF!</v>
      </c>
      <c r="FK193" s="91" t="e">
        <f>#REF!</f>
        <v>#REF!</v>
      </c>
      <c r="FL193" s="92"/>
      <c r="FM193" s="85"/>
      <c r="FN193" s="89" t="e">
        <f>IF(OR(FJ193="-",FM193=""),"-",FM193*FJ193)</f>
        <v>#REF!</v>
      </c>
      <c r="FO193" s="84"/>
      <c r="FP193" s="85"/>
      <c r="FQ193" s="89" t="e">
        <f>IF(OR(FK193="-",FP193=""),"-",FP193*FK193)</f>
        <v>#REF!</v>
      </c>
      <c r="FR193" s="90" t="e">
        <f>IF(AND(FN193="-",FQ193="-"),"-",IF(FN193="-",FQ193,IF(FQ193="-",FN193,FN193+FQ193)))</f>
        <v>#REF!</v>
      </c>
      <c r="FU193" s="97" t="e">
        <f>#REF!</f>
        <v>#REF!</v>
      </c>
      <c r="FV193" s="92"/>
      <c r="FW193" s="85"/>
      <c r="FX193" s="89" t="e">
        <f>IF(OR(FU193="-",FW193=""),"-",FW193*FU193)</f>
        <v>#REF!</v>
      </c>
      <c r="GA193" s="97" t="e">
        <f>#REF!</f>
        <v>#REF!</v>
      </c>
      <c r="GB193" s="91" t="e">
        <f>#REF!</f>
        <v>#REF!</v>
      </c>
      <c r="GC193" s="92"/>
      <c r="GD193" s="85"/>
      <c r="GE193" s="89" t="e">
        <f>IF(OR(GA193="-",GD193=""),"-",GD193*GA193)</f>
        <v>#REF!</v>
      </c>
      <c r="GF193" s="84"/>
      <c r="GG193" s="85"/>
      <c r="GH193" s="89" t="e">
        <f>IF(OR(GB193="-",GG193=""),"-",GG193*GB193)</f>
        <v>#REF!</v>
      </c>
      <c r="GI193" s="90" t="e">
        <f>IF(AND(GE193="-",GH193="-"),"-",IF(GE193="-",GH193,IF(GH193="-",GE193,GE193+GH193)))</f>
        <v>#REF!</v>
      </c>
      <c r="GK193" s="20" t="str">
        <f t="shared" ref="GK193:GK237" si="410">IF(C193+D193=0,"",C193+D193)</f>
        <v/>
      </c>
      <c r="GL193" s="21"/>
      <c r="GN193" s="826" t="str">
        <f t="shared" ca="1" si="400"/>
        <v/>
      </c>
      <c r="GO193" s="827"/>
    </row>
    <row r="194" spans="1:197" ht="12" customHeight="1" outlineLevel="3" x14ac:dyDescent="0.2">
      <c r="A194" s="187">
        <f t="shared" ca="1" si="341"/>
        <v>60</v>
      </c>
      <c r="B194" s="747" t="str">
        <f t="shared" ca="1" si="373"/>
        <v/>
      </c>
      <c r="C194" s="748"/>
      <c r="D194" s="749"/>
      <c r="E194" s="110"/>
      <c r="F194" s="104"/>
      <c r="G194" s="105" t="s">
        <v>1060</v>
      </c>
      <c r="H194" s="128" t="s">
        <v>3</v>
      </c>
      <c r="I194" s="105"/>
      <c r="J194" s="121" t="s">
        <v>24</v>
      </c>
      <c r="K194" s="124" t="s">
        <v>52</v>
      </c>
      <c r="L194" s="367" t="s">
        <v>50</v>
      </c>
      <c r="M194" s="589">
        <f t="shared" si="374"/>
        <v>1</v>
      </c>
      <c r="N194" s="773" t="str">
        <f t="shared" si="375"/>
        <v>-</v>
      </c>
      <c r="O194" s="774" t="str">
        <f t="shared" si="376"/>
        <v>-</v>
      </c>
      <c r="P194" s="774" t="str">
        <f t="shared" si="377"/>
        <v>-</v>
      </c>
      <c r="Q194" s="774" t="str">
        <f t="shared" si="378"/>
        <v>-</v>
      </c>
      <c r="R194" s="774" t="str">
        <f t="shared" si="379"/>
        <v>-</v>
      </c>
      <c r="S194" s="280">
        <f t="shared" si="380"/>
        <v>1</v>
      </c>
      <c r="T194" s="291" t="str">
        <f t="shared" si="381"/>
        <v>OK</v>
      </c>
      <c r="U194" s="402"/>
      <c r="W194" s="504"/>
      <c r="X194" s="429"/>
      <c r="Z194" s="430"/>
      <c r="AA194" s="431"/>
      <c r="AB194" s="429"/>
      <c r="AD194" s="430"/>
      <c r="AE194" s="431"/>
      <c r="AF194" s="429"/>
      <c r="AH194" s="430"/>
      <c r="AI194" s="431"/>
      <c r="AJ194" s="600"/>
      <c r="AK194" s="601"/>
      <c r="AL194" s="602"/>
      <c r="AM194" s="610"/>
      <c r="AN194" s="221"/>
      <c r="AO194" s="574" t="str">
        <f t="shared" si="404"/>
        <v>OK</v>
      </c>
      <c r="AQ194" s="504"/>
      <c r="AR194" s="429"/>
      <c r="AT194" s="430"/>
      <c r="AU194" s="431"/>
      <c r="AV194" s="429"/>
      <c r="AX194" s="430"/>
      <c r="AY194" s="431"/>
      <c r="AZ194" s="429"/>
      <c r="BB194" s="430"/>
      <c r="BC194" s="431"/>
      <c r="BD194" s="600"/>
      <c r="BE194" s="601"/>
      <c r="BF194" s="602"/>
      <c r="BG194" s="632"/>
      <c r="BH194" s="221"/>
      <c r="BI194" s="574" t="str">
        <f t="shared" si="405"/>
        <v>OK</v>
      </c>
      <c r="BK194" s="504"/>
      <c r="BL194" s="429"/>
      <c r="BN194" s="430"/>
      <c r="BO194" s="431"/>
      <c r="BP194" s="429"/>
      <c r="BR194" s="430"/>
      <c r="BS194" s="431"/>
      <c r="BT194" s="429"/>
      <c r="BV194" s="430"/>
      <c r="BW194" s="431"/>
      <c r="BX194" s="600"/>
      <c r="BY194" s="601"/>
      <c r="BZ194" s="602"/>
      <c r="CA194" s="610"/>
      <c r="CB194" s="221"/>
      <c r="CC194" s="574" t="str">
        <f t="shared" si="406"/>
        <v>OK</v>
      </c>
      <c r="CE194" s="443"/>
      <c r="CF194" s="429"/>
      <c r="CH194" s="430"/>
      <c r="CI194" s="431"/>
      <c r="CJ194" s="429"/>
      <c r="CL194" s="430"/>
      <c r="CM194" s="431"/>
      <c r="CN194" s="429"/>
      <c r="CP194" s="430"/>
      <c r="CQ194" s="431"/>
      <c r="CR194" s="600"/>
      <c r="CS194" s="601"/>
      <c r="CT194" s="602"/>
      <c r="CU194" s="610"/>
      <c r="CV194" s="221"/>
      <c r="CW194" s="574" t="str">
        <f t="shared" si="385"/>
        <v>OK</v>
      </c>
      <c r="CY194" s="437"/>
      <c r="CZ194" s="429"/>
      <c r="DB194" s="430"/>
      <c r="DC194" s="431"/>
      <c r="DD194" s="429"/>
      <c r="DF194" s="430"/>
      <c r="DG194" s="431"/>
      <c r="DH194" s="429"/>
      <c r="DJ194" s="430"/>
      <c r="DK194" s="431"/>
      <c r="DL194" s="600"/>
      <c r="DM194" s="601"/>
      <c r="DN194" s="602"/>
      <c r="DO194" s="610"/>
      <c r="DP194" s="221"/>
      <c r="DQ194" s="574" t="str">
        <f t="shared" si="386"/>
        <v>OK</v>
      </c>
      <c r="DS194" s="263">
        <v>1</v>
      </c>
      <c r="DT194" s="208">
        <v>40</v>
      </c>
      <c r="DU194" s="277" t="s">
        <v>1033</v>
      </c>
      <c r="DV194" s="370"/>
      <c r="DW194" s="277" t="s">
        <v>1033</v>
      </c>
      <c r="DX194" s="370"/>
      <c r="DY194" s="277" t="s">
        <v>1033</v>
      </c>
      <c r="DZ194" s="370">
        <v>8</v>
      </c>
      <c r="EA194" s="274" t="s">
        <v>376</v>
      </c>
      <c r="EB194" s="712">
        <f t="shared" ref="EB194:EB206" si="411">IF(AND(DT194="",DV194="",DX194="",DZ194=""),"-",DT194+DV194+DX194+DZ194)</f>
        <v>48</v>
      </c>
      <c r="EC194" s="707">
        <f t="shared" ref="EC194:EC206" si="412">EB194</f>
        <v>48</v>
      </c>
      <c r="ED194" s="623">
        <f t="shared" ref="ED194:ED206" si="413">IF(OR(EC194=0,EC194="-"),"-",EC194/QUALIF_TOTAL_HOURS)</f>
        <v>5.7007125890736345E-2</v>
      </c>
      <c r="EE194" s="221"/>
      <c r="EF194" s="574" t="str">
        <f t="shared" si="371"/>
        <v>Missing Eng Hours</v>
      </c>
      <c r="EH194" s="82"/>
      <c r="EI194" s="34" t="s">
        <v>4</v>
      </c>
      <c r="EJ194" s="11"/>
      <c r="EK194" s="61"/>
      <c r="EN194" s="97">
        <f t="shared" si="408"/>
        <v>0</v>
      </c>
      <c r="EO194" s="91">
        <f t="shared" si="409"/>
        <v>0</v>
      </c>
      <c r="EP194" s="92"/>
      <c r="EQ194" s="85"/>
      <c r="ER194" s="89" t="str">
        <f t="shared" ref="ER194:ER204" si="414">IF(OR(EN194="-",EQ194=""),"-",EQ194*EN194)</f>
        <v>-</v>
      </c>
      <c r="ES194" s="84"/>
      <c r="ET194" s="85"/>
      <c r="EU194" s="89" t="str">
        <f t="shared" ref="EU194:EU204" si="415">IF(OR(EO194="-",ET194=""),"-",ET194*EO194)</f>
        <v>-</v>
      </c>
      <c r="EV194" s="90" t="str">
        <f t="shared" ref="EV194:EV204" si="416">IF(AND(ER194="-",EU194="-"),"-",IF(ER194="-",EU194,IF(EU194="-",ER194,ER194+EU194)))</f>
        <v>-</v>
      </c>
      <c r="EY194" s="97" t="e">
        <f>#REF!</f>
        <v>#REF!</v>
      </c>
      <c r="EZ194" s="91" t="e">
        <f>#REF!</f>
        <v>#REF!</v>
      </c>
      <c r="FA194" s="92"/>
      <c r="FB194" s="85"/>
      <c r="FC194" s="89" t="e">
        <f t="shared" ref="FC194:FC204" si="417">IF(OR(EY194="-",FB194=""),"-",FB194*EY194)</f>
        <v>#REF!</v>
      </c>
      <c r="FD194" s="84"/>
      <c r="FE194" s="85"/>
      <c r="FF194" s="89" t="e">
        <f t="shared" ref="FF194:FF204" si="418">IF(OR(EZ194="-",FE194=""),"-",FE194*EZ194)</f>
        <v>#REF!</v>
      </c>
      <c r="FG194" s="90" t="e">
        <f t="shared" ref="FG194:FG204" si="419">IF(AND(FC194="-",FF194="-"),"-",IF(FC194="-",FF194,IF(FF194="-",FC194,FC194+FF194)))</f>
        <v>#REF!</v>
      </c>
      <c r="FJ194" s="97" t="e">
        <f>#REF!</f>
        <v>#REF!</v>
      </c>
      <c r="FK194" s="91" t="e">
        <f>#REF!</f>
        <v>#REF!</v>
      </c>
      <c r="FL194" s="92"/>
      <c r="FM194" s="85"/>
      <c r="FN194" s="89" t="e">
        <f t="shared" ref="FN194:FN204" si="420">IF(OR(FJ194="-",FM194=""),"-",FM194*FJ194)</f>
        <v>#REF!</v>
      </c>
      <c r="FO194" s="84"/>
      <c r="FP194" s="85"/>
      <c r="FQ194" s="89" t="e">
        <f t="shared" ref="FQ194:FQ204" si="421">IF(OR(FK194="-",FP194=""),"-",FP194*FK194)</f>
        <v>#REF!</v>
      </c>
      <c r="FR194" s="90" t="e">
        <f t="shared" ref="FR194:FR204" si="422">IF(AND(FN194="-",FQ194="-"),"-",IF(FN194="-",FQ194,IF(FQ194="-",FN194,FN194+FQ194)))</f>
        <v>#REF!</v>
      </c>
      <c r="FU194" s="97" t="e">
        <f>#REF!</f>
        <v>#REF!</v>
      </c>
      <c r="FV194" s="92"/>
      <c r="FW194" s="85"/>
      <c r="FX194" s="89" t="e">
        <f t="shared" si="407"/>
        <v>#REF!</v>
      </c>
      <c r="GA194" s="97" t="e">
        <f>#REF!</f>
        <v>#REF!</v>
      </c>
      <c r="GB194" s="91" t="e">
        <f>#REF!</f>
        <v>#REF!</v>
      </c>
      <c r="GC194" s="92"/>
      <c r="GD194" s="85"/>
      <c r="GE194" s="89" t="e">
        <f t="shared" ref="GE194:GE204" si="423">IF(OR(GA194="-",GD194=""),"-",GD194*GA194)</f>
        <v>#REF!</v>
      </c>
      <c r="GF194" s="84"/>
      <c r="GG194" s="85"/>
      <c r="GH194" s="89" t="e">
        <f t="shared" ref="GH194:GH204" si="424">IF(OR(GB194="-",GG194=""),"-",GG194*GB194)</f>
        <v>#REF!</v>
      </c>
      <c r="GI194" s="90" t="e">
        <f t="shared" ref="GI194:GI204" si="425">IF(AND(GE194="-",GH194="-"),"-",IF(GE194="-",GH194,IF(GH194="-",GE194,GE194+GH194)))</f>
        <v>#REF!</v>
      </c>
      <c r="GK194" s="20" t="str">
        <f t="shared" si="410"/>
        <v/>
      </c>
      <c r="GL194" s="21"/>
      <c r="GN194" s="826" t="str">
        <f t="shared" ca="1" si="400"/>
        <v/>
      </c>
      <c r="GO194" s="827"/>
    </row>
    <row r="195" spans="1:197" ht="12" customHeight="1" outlineLevel="3" x14ac:dyDescent="0.2">
      <c r="A195" s="187">
        <f t="shared" ca="1" si="341"/>
        <v>61</v>
      </c>
      <c r="B195" s="747" t="str">
        <f t="shared" ca="1" si="373"/>
        <v/>
      </c>
      <c r="C195" s="748"/>
      <c r="D195" s="749"/>
      <c r="E195" s="110"/>
      <c r="F195" s="104"/>
      <c r="G195" s="105" t="s">
        <v>1061</v>
      </c>
      <c r="H195" s="128" t="s">
        <v>3</v>
      </c>
      <c r="I195" s="105"/>
      <c r="J195" s="121" t="s">
        <v>24</v>
      </c>
      <c r="K195" s="124" t="s">
        <v>52</v>
      </c>
      <c r="L195" s="367" t="s">
        <v>50</v>
      </c>
      <c r="M195" s="589">
        <f t="shared" si="374"/>
        <v>1</v>
      </c>
      <c r="N195" s="773" t="str">
        <f t="shared" si="375"/>
        <v>-</v>
      </c>
      <c r="O195" s="774" t="str">
        <f t="shared" si="376"/>
        <v>-</v>
      </c>
      <c r="P195" s="774" t="str">
        <f t="shared" si="377"/>
        <v>-</v>
      </c>
      <c r="Q195" s="774" t="str">
        <f t="shared" si="378"/>
        <v>-</v>
      </c>
      <c r="R195" s="774" t="str">
        <f t="shared" si="379"/>
        <v>-</v>
      </c>
      <c r="S195" s="280">
        <f t="shared" si="380"/>
        <v>1</v>
      </c>
      <c r="T195" s="291" t="str">
        <f t="shared" si="381"/>
        <v>OK</v>
      </c>
      <c r="U195" s="402"/>
      <c r="W195" s="504"/>
      <c r="X195" s="429"/>
      <c r="Z195" s="430"/>
      <c r="AA195" s="431"/>
      <c r="AB195" s="429"/>
      <c r="AD195" s="430"/>
      <c r="AE195" s="431"/>
      <c r="AF195" s="429"/>
      <c r="AH195" s="430"/>
      <c r="AI195" s="431"/>
      <c r="AJ195" s="600"/>
      <c r="AK195" s="601"/>
      <c r="AL195" s="602"/>
      <c r="AM195" s="610"/>
      <c r="AN195" s="221"/>
      <c r="AO195" s="574" t="str">
        <f t="shared" si="404"/>
        <v>OK</v>
      </c>
      <c r="AQ195" s="504"/>
      <c r="AR195" s="429"/>
      <c r="AT195" s="430"/>
      <c r="AU195" s="431"/>
      <c r="AV195" s="429"/>
      <c r="AX195" s="430"/>
      <c r="AY195" s="431"/>
      <c r="AZ195" s="429"/>
      <c r="BB195" s="430"/>
      <c r="BC195" s="431"/>
      <c r="BD195" s="600"/>
      <c r="BE195" s="601"/>
      <c r="BF195" s="602"/>
      <c r="BG195" s="632"/>
      <c r="BH195" s="221"/>
      <c r="BI195" s="574" t="str">
        <f t="shared" si="405"/>
        <v>OK</v>
      </c>
      <c r="BK195" s="504"/>
      <c r="BL195" s="429"/>
      <c r="BN195" s="430"/>
      <c r="BO195" s="431"/>
      <c r="BP195" s="429"/>
      <c r="BR195" s="430"/>
      <c r="BS195" s="431"/>
      <c r="BT195" s="429"/>
      <c r="BV195" s="430"/>
      <c r="BW195" s="431"/>
      <c r="BX195" s="600"/>
      <c r="BY195" s="601"/>
      <c r="BZ195" s="602"/>
      <c r="CA195" s="610"/>
      <c r="CB195" s="221"/>
      <c r="CC195" s="574" t="str">
        <f t="shared" si="406"/>
        <v>OK</v>
      </c>
      <c r="CE195" s="443"/>
      <c r="CF195" s="429"/>
      <c r="CH195" s="430"/>
      <c r="CI195" s="431"/>
      <c r="CJ195" s="429"/>
      <c r="CL195" s="430"/>
      <c r="CM195" s="431"/>
      <c r="CN195" s="429"/>
      <c r="CP195" s="430"/>
      <c r="CQ195" s="431"/>
      <c r="CR195" s="600"/>
      <c r="CS195" s="601"/>
      <c r="CT195" s="602"/>
      <c r="CU195" s="610"/>
      <c r="CV195" s="221"/>
      <c r="CW195" s="574" t="str">
        <f t="shared" si="385"/>
        <v>OK</v>
      </c>
      <c r="CY195" s="437"/>
      <c r="CZ195" s="429"/>
      <c r="DB195" s="430"/>
      <c r="DC195" s="431"/>
      <c r="DD195" s="429"/>
      <c r="DF195" s="430"/>
      <c r="DG195" s="431"/>
      <c r="DH195" s="429"/>
      <c r="DJ195" s="430"/>
      <c r="DK195" s="431"/>
      <c r="DL195" s="600"/>
      <c r="DM195" s="601"/>
      <c r="DN195" s="602"/>
      <c r="DO195" s="610"/>
      <c r="DP195" s="221"/>
      <c r="DQ195" s="574" t="str">
        <f t="shared" si="386"/>
        <v>OK</v>
      </c>
      <c r="DS195" s="263">
        <v>1</v>
      </c>
      <c r="DT195" s="208">
        <v>40</v>
      </c>
      <c r="DU195" s="277" t="s">
        <v>1033</v>
      </c>
      <c r="DV195" s="370"/>
      <c r="DW195" s="277" t="s">
        <v>1033</v>
      </c>
      <c r="DX195" s="370"/>
      <c r="DY195" s="277" t="s">
        <v>1033</v>
      </c>
      <c r="DZ195" s="370">
        <v>8</v>
      </c>
      <c r="EA195" s="274" t="s">
        <v>376</v>
      </c>
      <c r="EB195" s="712">
        <f t="shared" si="411"/>
        <v>48</v>
      </c>
      <c r="EC195" s="707">
        <f t="shared" si="412"/>
        <v>48</v>
      </c>
      <c r="ED195" s="623">
        <f t="shared" si="413"/>
        <v>5.7007125890736345E-2</v>
      </c>
      <c r="EE195" s="221"/>
      <c r="EF195" s="574" t="str">
        <f t="shared" si="371"/>
        <v>Missing Eng Hours</v>
      </c>
      <c r="EH195" s="82"/>
      <c r="EI195" s="34" t="s">
        <v>4</v>
      </c>
      <c r="EJ195" s="11"/>
      <c r="EK195" s="61"/>
      <c r="EN195" s="97">
        <f t="shared" si="408"/>
        <v>0</v>
      </c>
      <c r="EO195" s="91">
        <f t="shared" si="409"/>
        <v>0</v>
      </c>
      <c r="EP195" s="92"/>
      <c r="EQ195" s="85"/>
      <c r="ER195" s="89" t="str">
        <f t="shared" si="414"/>
        <v>-</v>
      </c>
      <c r="ES195" s="84"/>
      <c r="ET195" s="85"/>
      <c r="EU195" s="89" t="str">
        <f t="shared" si="415"/>
        <v>-</v>
      </c>
      <c r="EV195" s="90" t="str">
        <f t="shared" si="416"/>
        <v>-</v>
      </c>
      <c r="EY195" s="97" t="e">
        <f>#REF!</f>
        <v>#REF!</v>
      </c>
      <c r="EZ195" s="91" t="e">
        <f>#REF!</f>
        <v>#REF!</v>
      </c>
      <c r="FA195" s="92"/>
      <c r="FB195" s="85"/>
      <c r="FC195" s="89" t="e">
        <f t="shared" si="417"/>
        <v>#REF!</v>
      </c>
      <c r="FD195" s="84"/>
      <c r="FE195" s="85"/>
      <c r="FF195" s="89" t="e">
        <f t="shared" si="418"/>
        <v>#REF!</v>
      </c>
      <c r="FG195" s="90" t="e">
        <f t="shared" si="419"/>
        <v>#REF!</v>
      </c>
      <c r="FJ195" s="97" t="e">
        <f>#REF!</f>
        <v>#REF!</v>
      </c>
      <c r="FK195" s="91" t="e">
        <f>#REF!</f>
        <v>#REF!</v>
      </c>
      <c r="FL195" s="92"/>
      <c r="FM195" s="85"/>
      <c r="FN195" s="89" t="e">
        <f t="shared" si="420"/>
        <v>#REF!</v>
      </c>
      <c r="FO195" s="84"/>
      <c r="FP195" s="85"/>
      <c r="FQ195" s="89" t="e">
        <f t="shared" si="421"/>
        <v>#REF!</v>
      </c>
      <c r="FR195" s="90" t="e">
        <f t="shared" si="422"/>
        <v>#REF!</v>
      </c>
      <c r="FU195" s="97" t="e">
        <f>#REF!</f>
        <v>#REF!</v>
      </c>
      <c r="FV195" s="92"/>
      <c r="FW195" s="85"/>
      <c r="FX195" s="89" t="e">
        <f t="shared" si="407"/>
        <v>#REF!</v>
      </c>
      <c r="GA195" s="97" t="e">
        <f>#REF!</f>
        <v>#REF!</v>
      </c>
      <c r="GB195" s="91" t="e">
        <f>#REF!</f>
        <v>#REF!</v>
      </c>
      <c r="GC195" s="92"/>
      <c r="GD195" s="85"/>
      <c r="GE195" s="89" t="e">
        <f t="shared" si="423"/>
        <v>#REF!</v>
      </c>
      <c r="GF195" s="84"/>
      <c r="GG195" s="85"/>
      <c r="GH195" s="89" t="e">
        <f t="shared" si="424"/>
        <v>#REF!</v>
      </c>
      <c r="GI195" s="90" t="e">
        <f t="shared" si="425"/>
        <v>#REF!</v>
      </c>
      <c r="GK195" s="20" t="str">
        <f t="shared" si="410"/>
        <v/>
      </c>
      <c r="GL195" s="21"/>
      <c r="GN195" s="826" t="str">
        <f t="shared" ca="1" si="400"/>
        <v/>
      </c>
      <c r="GO195" s="827"/>
    </row>
    <row r="196" spans="1:197" ht="12" customHeight="1" outlineLevel="3" x14ac:dyDescent="0.2">
      <c r="A196" s="187">
        <f t="shared" ca="1" si="341"/>
        <v>62</v>
      </c>
      <c r="B196" s="747" t="str">
        <f t="shared" ca="1" si="373"/>
        <v/>
      </c>
      <c r="C196" s="748"/>
      <c r="D196" s="749"/>
      <c r="E196" s="110"/>
      <c r="F196" s="104"/>
      <c r="G196" s="105" t="s">
        <v>1062</v>
      </c>
      <c r="H196" s="128" t="s">
        <v>3</v>
      </c>
      <c r="I196" s="105"/>
      <c r="J196" s="121" t="s">
        <v>24</v>
      </c>
      <c r="K196" s="124" t="s">
        <v>52</v>
      </c>
      <c r="L196" s="367" t="s">
        <v>50</v>
      </c>
      <c r="M196" s="589">
        <f t="shared" si="374"/>
        <v>1</v>
      </c>
      <c r="N196" s="773" t="str">
        <f t="shared" si="375"/>
        <v>-</v>
      </c>
      <c r="O196" s="774" t="str">
        <f t="shared" si="376"/>
        <v>-</v>
      </c>
      <c r="P196" s="774" t="str">
        <f t="shared" si="377"/>
        <v>-</v>
      </c>
      <c r="Q196" s="774" t="str">
        <f t="shared" si="378"/>
        <v>-</v>
      </c>
      <c r="R196" s="774" t="str">
        <f t="shared" si="379"/>
        <v>-</v>
      </c>
      <c r="S196" s="280">
        <f t="shared" si="380"/>
        <v>1</v>
      </c>
      <c r="T196" s="291" t="str">
        <f t="shared" si="381"/>
        <v>OK</v>
      </c>
      <c r="U196" s="402"/>
      <c r="W196" s="504"/>
      <c r="X196" s="429"/>
      <c r="Z196" s="430"/>
      <c r="AA196" s="431"/>
      <c r="AB196" s="429"/>
      <c r="AD196" s="430"/>
      <c r="AE196" s="431"/>
      <c r="AF196" s="429"/>
      <c r="AH196" s="430"/>
      <c r="AI196" s="431"/>
      <c r="AJ196" s="600"/>
      <c r="AK196" s="601"/>
      <c r="AL196" s="602"/>
      <c r="AM196" s="610"/>
      <c r="AN196" s="221"/>
      <c r="AO196" s="574" t="str">
        <f t="shared" si="404"/>
        <v>OK</v>
      </c>
      <c r="AQ196" s="504"/>
      <c r="AR196" s="429"/>
      <c r="AT196" s="430"/>
      <c r="AU196" s="431"/>
      <c r="AV196" s="429"/>
      <c r="AX196" s="430"/>
      <c r="AY196" s="431"/>
      <c r="AZ196" s="429"/>
      <c r="BB196" s="430"/>
      <c r="BC196" s="431"/>
      <c r="BD196" s="600"/>
      <c r="BE196" s="601"/>
      <c r="BF196" s="602"/>
      <c r="BG196" s="632"/>
      <c r="BH196" s="221"/>
      <c r="BI196" s="574" t="str">
        <f t="shared" si="405"/>
        <v>OK</v>
      </c>
      <c r="BK196" s="504"/>
      <c r="BL196" s="429"/>
      <c r="BN196" s="430"/>
      <c r="BO196" s="431"/>
      <c r="BP196" s="429"/>
      <c r="BR196" s="430"/>
      <c r="BS196" s="431"/>
      <c r="BT196" s="429"/>
      <c r="BV196" s="430"/>
      <c r="BW196" s="431"/>
      <c r="BX196" s="600"/>
      <c r="BY196" s="601"/>
      <c r="BZ196" s="602"/>
      <c r="CA196" s="610"/>
      <c r="CB196" s="221"/>
      <c r="CC196" s="574" t="str">
        <f t="shared" si="406"/>
        <v>OK</v>
      </c>
      <c r="CE196" s="443"/>
      <c r="CF196" s="429"/>
      <c r="CH196" s="430"/>
      <c r="CI196" s="431"/>
      <c r="CJ196" s="429"/>
      <c r="CL196" s="430"/>
      <c r="CM196" s="431"/>
      <c r="CN196" s="429"/>
      <c r="CP196" s="430"/>
      <c r="CQ196" s="431"/>
      <c r="CR196" s="600"/>
      <c r="CS196" s="601"/>
      <c r="CT196" s="602"/>
      <c r="CU196" s="610"/>
      <c r="CV196" s="221"/>
      <c r="CW196" s="574" t="str">
        <f t="shared" si="385"/>
        <v>OK</v>
      </c>
      <c r="CY196" s="437"/>
      <c r="CZ196" s="429"/>
      <c r="DB196" s="430"/>
      <c r="DC196" s="431"/>
      <c r="DD196" s="429"/>
      <c r="DF196" s="430"/>
      <c r="DG196" s="431"/>
      <c r="DH196" s="429"/>
      <c r="DJ196" s="430"/>
      <c r="DK196" s="431"/>
      <c r="DL196" s="600"/>
      <c r="DM196" s="601"/>
      <c r="DN196" s="602"/>
      <c r="DO196" s="610"/>
      <c r="DP196" s="221"/>
      <c r="DQ196" s="574" t="str">
        <f t="shared" si="386"/>
        <v>OK</v>
      </c>
      <c r="DS196" s="263">
        <v>1</v>
      </c>
      <c r="DT196" s="208">
        <v>40</v>
      </c>
      <c r="DU196" s="277" t="s">
        <v>1033</v>
      </c>
      <c r="DV196" s="370"/>
      <c r="DW196" s="277" t="s">
        <v>1033</v>
      </c>
      <c r="DX196" s="370"/>
      <c r="DY196" s="277" t="s">
        <v>1033</v>
      </c>
      <c r="DZ196" s="370">
        <v>8</v>
      </c>
      <c r="EA196" s="274" t="s">
        <v>376</v>
      </c>
      <c r="EB196" s="712">
        <f t="shared" si="411"/>
        <v>48</v>
      </c>
      <c r="EC196" s="707">
        <f t="shared" si="412"/>
        <v>48</v>
      </c>
      <c r="ED196" s="623">
        <f t="shared" si="413"/>
        <v>5.7007125890736345E-2</v>
      </c>
      <c r="EE196" s="221"/>
      <c r="EF196" s="574" t="str">
        <f t="shared" si="371"/>
        <v>Missing Eng Hours</v>
      </c>
      <c r="EH196" s="82"/>
      <c r="EI196" s="34" t="s">
        <v>4</v>
      </c>
      <c r="EJ196" s="11"/>
      <c r="EK196" s="61"/>
      <c r="EN196" s="97">
        <f t="shared" si="408"/>
        <v>0</v>
      </c>
      <c r="EO196" s="91">
        <f t="shared" si="409"/>
        <v>0</v>
      </c>
      <c r="EP196" s="92"/>
      <c r="EQ196" s="85"/>
      <c r="ER196" s="89" t="str">
        <f t="shared" si="414"/>
        <v>-</v>
      </c>
      <c r="ES196" s="84"/>
      <c r="ET196" s="85"/>
      <c r="EU196" s="89" t="str">
        <f t="shared" si="415"/>
        <v>-</v>
      </c>
      <c r="EV196" s="90" t="str">
        <f t="shared" si="416"/>
        <v>-</v>
      </c>
      <c r="EY196" s="97" t="e">
        <f>#REF!</f>
        <v>#REF!</v>
      </c>
      <c r="EZ196" s="91" t="e">
        <f>#REF!</f>
        <v>#REF!</v>
      </c>
      <c r="FA196" s="92"/>
      <c r="FB196" s="85"/>
      <c r="FC196" s="89" t="e">
        <f t="shared" si="417"/>
        <v>#REF!</v>
      </c>
      <c r="FD196" s="84"/>
      <c r="FE196" s="85"/>
      <c r="FF196" s="89" t="e">
        <f t="shared" si="418"/>
        <v>#REF!</v>
      </c>
      <c r="FG196" s="90" t="e">
        <f t="shared" si="419"/>
        <v>#REF!</v>
      </c>
      <c r="FJ196" s="97" t="e">
        <f>#REF!</f>
        <v>#REF!</v>
      </c>
      <c r="FK196" s="91" t="e">
        <f>#REF!</f>
        <v>#REF!</v>
      </c>
      <c r="FL196" s="92"/>
      <c r="FM196" s="85"/>
      <c r="FN196" s="89" t="e">
        <f t="shared" si="420"/>
        <v>#REF!</v>
      </c>
      <c r="FO196" s="84"/>
      <c r="FP196" s="85"/>
      <c r="FQ196" s="89" t="e">
        <f t="shared" si="421"/>
        <v>#REF!</v>
      </c>
      <c r="FR196" s="90" t="e">
        <f t="shared" si="422"/>
        <v>#REF!</v>
      </c>
      <c r="FU196" s="97" t="e">
        <f>#REF!</f>
        <v>#REF!</v>
      </c>
      <c r="FV196" s="92"/>
      <c r="FW196" s="85"/>
      <c r="FX196" s="89" t="e">
        <f t="shared" si="407"/>
        <v>#REF!</v>
      </c>
      <c r="GA196" s="97" t="e">
        <f>#REF!</f>
        <v>#REF!</v>
      </c>
      <c r="GB196" s="91" t="e">
        <f>#REF!</f>
        <v>#REF!</v>
      </c>
      <c r="GC196" s="92"/>
      <c r="GD196" s="85"/>
      <c r="GE196" s="89" t="e">
        <f t="shared" si="423"/>
        <v>#REF!</v>
      </c>
      <c r="GF196" s="84"/>
      <c r="GG196" s="85"/>
      <c r="GH196" s="89" t="e">
        <f t="shared" si="424"/>
        <v>#REF!</v>
      </c>
      <c r="GI196" s="90" t="e">
        <f t="shared" si="425"/>
        <v>#REF!</v>
      </c>
      <c r="GK196" s="20" t="str">
        <f t="shared" si="410"/>
        <v/>
      </c>
      <c r="GL196" s="21"/>
      <c r="GN196" s="826" t="str">
        <f t="shared" ca="1" si="400"/>
        <v/>
      </c>
      <c r="GO196" s="827"/>
    </row>
    <row r="197" spans="1:197" ht="12" customHeight="1" outlineLevel="3" x14ac:dyDescent="0.2">
      <c r="A197" s="187">
        <f t="shared" ca="1" si="341"/>
        <v>63</v>
      </c>
      <c r="B197" s="747" t="str">
        <f t="shared" ca="1" si="373"/>
        <v/>
      </c>
      <c r="C197" s="748"/>
      <c r="D197" s="749"/>
      <c r="E197" s="110"/>
      <c r="F197" s="104"/>
      <c r="G197" s="105" t="s">
        <v>1063</v>
      </c>
      <c r="H197" s="128" t="s">
        <v>3</v>
      </c>
      <c r="I197" s="105"/>
      <c r="J197" s="121" t="s">
        <v>24</v>
      </c>
      <c r="K197" s="124" t="s">
        <v>52</v>
      </c>
      <c r="L197" s="367" t="s">
        <v>50</v>
      </c>
      <c r="M197" s="589">
        <f t="shared" si="374"/>
        <v>1</v>
      </c>
      <c r="N197" s="773" t="str">
        <f t="shared" si="375"/>
        <v>-</v>
      </c>
      <c r="O197" s="774" t="str">
        <f t="shared" si="376"/>
        <v>-</v>
      </c>
      <c r="P197" s="774" t="str">
        <f t="shared" si="377"/>
        <v>-</v>
      </c>
      <c r="Q197" s="774" t="str">
        <f t="shared" si="378"/>
        <v>-</v>
      </c>
      <c r="R197" s="774" t="str">
        <f t="shared" si="379"/>
        <v>-</v>
      </c>
      <c r="S197" s="280">
        <f t="shared" si="380"/>
        <v>1</v>
      </c>
      <c r="T197" s="291" t="str">
        <f t="shared" si="381"/>
        <v>OK</v>
      </c>
      <c r="U197" s="402"/>
      <c r="W197" s="504"/>
      <c r="X197" s="429"/>
      <c r="Z197" s="430"/>
      <c r="AA197" s="431"/>
      <c r="AB197" s="429"/>
      <c r="AD197" s="430"/>
      <c r="AE197" s="431"/>
      <c r="AF197" s="429"/>
      <c r="AH197" s="430"/>
      <c r="AI197" s="431"/>
      <c r="AJ197" s="600"/>
      <c r="AK197" s="601"/>
      <c r="AL197" s="602"/>
      <c r="AM197" s="610"/>
      <c r="AN197" s="221"/>
      <c r="AO197" s="574" t="str">
        <f t="shared" si="404"/>
        <v>OK</v>
      </c>
      <c r="AQ197" s="504"/>
      <c r="AR197" s="429"/>
      <c r="AT197" s="430"/>
      <c r="AU197" s="431"/>
      <c r="AV197" s="429"/>
      <c r="AX197" s="430"/>
      <c r="AY197" s="431"/>
      <c r="AZ197" s="429"/>
      <c r="BB197" s="430"/>
      <c r="BC197" s="431"/>
      <c r="BD197" s="600"/>
      <c r="BE197" s="601"/>
      <c r="BF197" s="602"/>
      <c r="BG197" s="632"/>
      <c r="BH197" s="221"/>
      <c r="BI197" s="574" t="str">
        <f t="shared" si="405"/>
        <v>OK</v>
      </c>
      <c r="BK197" s="504"/>
      <c r="BL197" s="429"/>
      <c r="BN197" s="430"/>
      <c r="BO197" s="431"/>
      <c r="BP197" s="429"/>
      <c r="BR197" s="430"/>
      <c r="BS197" s="431"/>
      <c r="BT197" s="429"/>
      <c r="BV197" s="430"/>
      <c r="BW197" s="431"/>
      <c r="BX197" s="600"/>
      <c r="BY197" s="601"/>
      <c r="BZ197" s="602"/>
      <c r="CA197" s="610"/>
      <c r="CB197" s="221"/>
      <c r="CC197" s="574" t="str">
        <f t="shared" si="406"/>
        <v>OK</v>
      </c>
      <c r="CE197" s="443"/>
      <c r="CF197" s="429"/>
      <c r="CH197" s="430"/>
      <c r="CI197" s="431"/>
      <c r="CJ197" s="429"/>
      <c r="CL197" s="430"/>
      <c r="CM197" s="431"/>
      <c r="CN197" s="429"/>
      <c r="CP197" s="430"/>
      <c r="CQ197" s="431"/>
      <c r="CR197" s="600"/>
      <c r="CS197" s="601"/>
      <c r="CT197" s="602"/>
      <c r="CU197" s="610"/>
      <c r="CV197" s="221"/>
      <c r="CW197" s="574" t="str">
        <f t="shared" si="385"/>
        <v>OK</v>
      </c>
      <c r="CY197" s="437"/>
      <c r="CZ197" s="429"/>
      <c r="DB197" s="430"/>
      <c r="DC197" s="431"/>
      <c r="DD197" s="429"/>
      <c r="DF197" s="430"/>
      <c r="DG197" s="431"/>
      <c r="DH197" s="429"/>
      <c r="DJ197" s="430"/>
      <c r="DK197" s="431"/>
      <c r="DL197" s="600"/>
      <c r="DM197" s="601"/>
      <c r="DN197" s="602"/>
      <c r="DO197" s="610"/>
      <c r="DP197" s="221"/>
      <c r="DQ197" s="574" t="str">
        <f t="shared" si="386"/>
        <v>OK</v>
      </c>
      <c r="DS197" s="263">
        <v>1</v>
      </c>
      <c r="DT197" s="208">
        <v>40</v>
      </c>
      <c r="DU197" s="277" t="s">
        <v>1033</v>
      </c>
      <c r="DV197" s="370"/>
      <c r="DW197" s="277" t="s">
        <v>1033</v>
      </c>
      <c r="DX197" s="370"/>
      <c r="DY197" s="277" t="s">
        <v>1033</v>
      </c>
      <c r="DZ197" s="370">
        <v>8</v>
      </c>
      <c r="EA197" s="274" t="s">
        <v>376</v>
      </c>
      <c r="EB197" s="712">
        <f t="shared" si="411"/>
        <v>48</v>
      </c>
      <c r="EC197" s="707">
        <f t="shared" si="412"/>
        <v>48</v>
      </c>
      <c r="ED197" s="623">
        <f t="shared" si="413"/>
        <v>5.7007125890736345E-2</v>
      </c>
      <c r="EE197" s="221"/>
      <c r="EF197" s="574" t="str">
        <f t="shared" si="371"/>
        <v>Missing Eng Hours</v>
      </c>
      <c r="EH197" s="82"/>
      <c r="EI197" s="34" t="s">
        <v>4</v>
      </c>
      <c r="EJ197" s="11"/>
      <c r="EK197" s="61"/>
      <c r="EN197" s="97">
        <f t="shared" si="408"/>
        <v>0</v>
      </c>
      <c r="EO197" s="91">
        <f t="shared" si="409"/>
        <v>0</v>
      </c>
      <c r="EP197" s="92"/>
      <c r="EQ197" s="85"/>
      <c r="ER197" s="89" t="str">
        <f t="shared" si="414"/>
        <v>-</v>
      </c>
      <c r="ES197" s="84"/>
      <c r="ET197" s="85"/>
      <c r="EU197" s="89" t="str">
        <f t="shared" si="415"/>
        <v>-</v>
      </c>
      <c r="EV197" s="90" t="str">
        <f t="shared" si="416"/>
        <v>-</v>
      </c>
      <c r="EY197" s="97" t="e">
        <f>#REF!</f>
        <v>#REF!</v>
      </c>
      <c r="EZ197" s="91" t="e">
        <f>#REF!</f>
        <v>#REF!</v>
      </c>
      <c r="FA197" s="92"/>
      <c r="FB197" s="85"/>
      <c r="FC197" s="89" t="e">
        <f t="shared" si="417"/>
        <v>#REF!</v>
      </c>
      <c r="FD197" s="84"/>
      <c r="FE197" s="85"/>
      <c r="FF197" s="89" t="e">
        <f t="shared" si="418"/>
        <v>#REF!</v>
      </c>
      <c r="FG197" s="90" t="e">
        <f t="shared" si="419"/>
        <v>#REF!</v>
      </c>
      <c r="FJ197" s="97" t="e">
        <f>#REF!</f>
        <v>#REF!</v>
      </c>
      <c r="FK197" s="91" t="e">
        <f>#REF!</f>
        <v>#REF!</v>
      </c>
      <c r="FL197" s="92"/>
      <c r="FM197" s="85"/>
      <c r="FN197" s="89" t="e">
        <f t="shared" si="420"/>
        <v>#REF!</v>
      </c>
      <c r="FO197" s="84"/>
      <c r="FP197" s="85"/>
      <c r="FQ197" s="89" t="e">
        <f t="shared" si="421"/>
        <v>#REF!</v>
      </c>
      <c r="FR197" s="90" t="e">
        <f t="shared" si="422"/>
        <v>#REF!</v>
      </c>
      <c r="FU197" s="97" t="e">
        <f>#REF!</f>
        <v>#REF!</v>
      </c>
      <c r="FV197" s="92"/>
      <c r="FW197" s="85"/>
      <c r="FX197" s="89" t="e">
        <f t="shared" si="407"/>
        <v>#REF!</v>
      </c>
      <c r="GA197" s="97" t="e">
        <f>#REF!</f>
        <v>#REF!</v>
      </c>
      <c r="GB197" s="91" t="e">
        <f>#REF!</f>
        <v>#REF!</v>
      </c>
      <c r="GC197" s="92"/>
      <c r="GD197" s="85"/>
      <c r="GE197" s="89" t="e">
        <f t="shared" si="423"/>
        <v>#REF!</v>
      </c>
      <c r="GF197" s="84"/>
      <c r="GG197" s="85"/>
      <c r="GH197" s="89" t="e">
        <f t="shared" si="424"/>
        <v>#REF!</v>
      </c>
      <c r="GI197" s="90" t="e">
        <f t="shared" si="425"/>
        <v>#REF!</v>
      </c>
      <c r="GK197" s="20" t="str">
        <f t="shared" si="410"/>
        <v/>
      </c>
      <c r="GL197" s="21"/>
      <c r="GN197" s="826" t="str">
        <f t="shared" ca="1" si="400"/>
        <v/>
      </c>
      <c r="GO197" s="827"/>
    </row>
    <row r="198" spans="1:197" ht="12" customHeight="1" outlineLevel="3" x14ac:dyDescent="0.2">
      <c r="A198" s="187">
        <f t="shared" ca="1" si="341"/>
        <v>64</v>
      </c>
      <c r="B198" s="747" t="str">
        <f t="shared" ca="1" si="373"/>
        <v/>
      </c>
      <c r="C198" s="748"/>
      <c r="D198" s="749"/>
      <c r="E198" s="110"/>
      <c r="F198" s="104"/>
      <c r="G198" s="105" t="s">
        <v>1064</v>
      </c>
      <c r="H198" s="128" t="s">
        <v>3</v>
      </c>
      <c r="I198" s="105"/>
      <c r="J198" s="121" t="s">
        <v>24</v>
      </c>
      <c r="K198" s="124" t="s">
        <v>52</v>
      </c>
      <c r="L198" s="367" t="s">
        <v>50</v>
      </c>
      <c r="M198" s="589">
        <f t="shared" si="374"/>
        <v>1</v>
      </c>
      <c r="N198" s="773" t="str">
        <f t="shared" si="375"/>
        <v>-</v>
      </c>
      <c r="O198" s="774" t="str">
        <f t="shared" si="376"/>
        <v>-</v>
      </c>
      <c r="P198" s="774" t="str">
        <f t="shared" si="377"/>
        <v>-</v>
      </c>
      <c r="Q198" s="774" t="str">
        <f t="shared" si="378"/>
        <v>-</v>
      </c>
      <c r="R198" s="774" t="str">
        <f t="shared" si="379"/>
        <v>-</v>
      </c>
      <c r="S198" s="280">
        <f t="shared" si="380"/>
        <v>1</v>
      </c>
      <c r="T198" s="291" t="str">
        <f t="shared" si="381"/>
        <v>OK</v>
      </c>
      <c r="U198" s="402"/>
      <c r="W198" s="504"/>
      <c r="X198" s="429"/>
      <c r="Z198" s="430"/>
      <c r="AA198" s="431"/>
      <c r="AB198" s="429"/>
      <c r="AD198" s="430"/>
      <c r="AE198" s="431"/>
      <c r="AF198" s="429"/>
      <c r="AH198" s="430"/>
      <c r="AI198" s="431"/>
      <c r="AJ198" s="600"/>
      <c r="AK198" s="601"/>
      <c r="AL198" s="602"/>
      <c r="AM198" s="610"/>
      <c r="AN198" s="221"/>
      <c r="AO198" s="574" t="str">
        <f t="shared" si="404"/>
        <v>OK</v>
      </c>
      <c r="AQ198" s="504"/>
      <c r="AR198" s="429"/>
      <c r="AT198" s="430"/>
      <c r="AU198" s="431"/>
      <c r="AV198" s="429"/>
      <c r="AX198" s="430"/>
      <c r="AY198" s="431"/>
      <c r="AZ198" s="429"/>
      <c r="BB198" s="430"/>
      <c r="BC198" s="431"/>
      <c r="BD198" s="600"/>
      <c r="BE198" s="601"/>
      <c r="BF198" s="602"/>
      <c r="BG198" s="632"/>
      <c r="BH198" s="221"/>
      <c r="BI198" s="574" t="str">
        <f t="shared" si="405"/>
        <v>OK</v>
      </c>
      <c r="BK198" s="504"/>
      <c r="BL198" s="429"/>
      <c r="BN198" s="430"/>
      <c r="BO198" s="431"/>
      <c r="BP198" s="429"/>
      <c r="BR198" s="430"/>
      <c r="BS198" s="431"/>
      <c r="BT198" s="429"/>
      <c r="BV198" s="430"/>
      <c r="BW198" s="431"/>
      <c r="BX198" s="600"/>
      <c r="BY198" s="601"/>
      <c r="BZ198" s="602"/>
      <c r="CA198" s="610"/>
      <c r="CB198" s="221"/>
      <c r="CC198" s="574" t="str">
        <f t="shared" si="406"/>
        <v>OK</v>
      </c>
      <c r="CE198" s="443"/>
      <c r="CF198" s="429"/>
      <c r="CH198" s="430"/>
      <c r="CI198" s="431"/>
      <c r="CJ198" s="429"/>
      <c r="CL198" s="430"/>
      <c r="CM198" s="431"/>
      <c r="CN198" s="429"/>
      <c r="CP198" s="430"/>
      <c r="CQ198" s="431"/>
      <c r="CR198" s="600"/>
      <c r="CS198" s="601"/>
      <c r="CT198" s="602"/>
      <c r="CU198" s="610"/>
      <c r="CV198" s="221"/>
      <c r="CW198" s="574" t="str">
        <f t="shared" si="385"/>
        <v>OK</v>
      </c>
      <c r="CY198" s="437"/>
      <c r="CZ198" s="429"/>
      <c r="DB198" s="430"/>
      <c r="DC198" s="431"/>
      <c r="DD198" s="429"/>
      <c r="DF198" s="430"/>
      <c r="DG198" s="431"/>
      <c r="DH198" s="429"/>
      <c r="DJ198" s="430"/>
      <c r="DK198" s="431"/>
      <c r="DL198" s="600"/>
      <c r="DM198" s="601"/>
      <c r="DN198" s="602"/>
      <c r="DO198" s="610"/>
      <c r="DP198" s="221"/>
      <c r="DQ198" s="574" t="str">
        <f t="shared" si="386"/>
        <v>OK</v>
      </c>
      <c r="DS198" s="263">
        <v>1</v>
      </c>
      <c r="DT198" s="208">
        <v>40</v>
      </c>
      <c r="DU198" s="277" t="s">
        <v>1033</v>
      </c>
      <c r="DV198" s="370"/>
      <c r="DW198" s="277" t="s">
        <v>1033</v>
      </c>
      <c r="DX198" s="370"/>
      <c r="DY198" s="277" t="s">
        <v>1033</v>
      </c>
      <c r="DZ198" s="370">
        <v>8</v>
      </c>
      <c r="EA198" s="274" t="s">
        <v>376</v>
      </c>
      <c r="EB198" s="712">
        <f t="shared" si="411"/>
        <v>48</v>
      </c>
      <c r="EC198" s="707">
        <f t="shared" si="412"/>
        <v>48</v>
      </c>
      <c r="ED198" s="623">
        <f t="shared" si="413"/>
        <v>5.7007125890736345E-2</v>
      </c>
      <c r="EE198" s="221"/>
      <c r="EF198" s="574" t="str">
        <f t="shared" si="371"/>
        <v>Missing Eng Hours</v>
      </c>
      <c r="EH198" s="82"/>
      <c r="EI198" s="34" t="s">
        <v>4</v>
      </c>
      <c r="EJ198" s="11"/>
      <c r="EK198" s="61"/>
      <c r="EN198" s="97">
        <f t="shared" si="408"/>
        <v>0</v>
      </c>
      <c r="EO198" s="91">
        <f t="shared" si="409"/>
        <v>0</v>
      </c>
      <c r="EP198" s="92"/>
      <c r="EQ198" s="85"/>
      <c r="ER198" s="89" t="str">
        <f t="shared" si="414"/>
        <v>-</v>
      </c>
      <c r="ES198" s="84"/>
      <c r="ET198" s="85"/>
      <c r="EU198" s="89" t="str">
        <f t="shared" si="415"/>
        <v>-</v>
      </c>
      <c r="EV198" s="90" t="str">
        <f t="shared" si="416"/>
        <v>-</v>
      </c>
      <c r="EY198" s="97" t="e">
        <f>#REF!</f>
        <v>#REF!</v>
      </c>
      <c r="EZ198" s="91" t="e">
        <f>#REF!</f>
        <v>#REF!</v>
      </c>
      <c r="FA198" s="92"/>
      <c r="FB198" s="85"/>
      <c r="FC198" s="89" t="e">
        <f t="shared" si="417"/>
        <v>#REF!</v>
      </c>
      <c r="FD198" s="84"/>
      <c r="FE198" s="85"/>
      <c r="FF198" s="89" t="e">
        <f t="shared" si="418"/>
        <v>#REF!</v>
      </c>
      <c r="FG198" s="90" t="e">
        <f t="shared" si="419"/>
        <v>#REF!</v>
      </c>
      <c r="FJ198" s="97" t="e">
        <f>#REF!</f>
        <v>#REF!</v>
      </c>
      <c r="FK198" s="91" t="e">
        <f>#REF!</f>
        <v>#REF!</v>
      </c>
      <c r="FL198" s="92"/>
      <c r="FM198" s="85"/>
      <c r="FN198" s="89" t="e">
        <f t="shared" si="420"/>
        <v>#REF!</v>
      </c>
      <c r="FO198" s="84"/>
      <c r="FP198" s="85"/>
      <c r="FQ198" s="89" t="e">
        <f t="shared" si="421"/>
        <v>#REF!</v>
      </c>
      <c r="FR198" s="90" t="e">
        <f t="shared" si="422"/>
        <v>#REF!</v>
      </c>
      <c r="FU198" s="97" t="e">
        <f>#REF!</f>
        <v>#REF!</v>
      </c>
      <c r="FV198" s="92"/>
      <c r="FW198" s="85"/>
      <c r="FX198" s="89" t="e">
        <f t="shared" si="407"/>
        <v>#REF!</v>
      </c>
      <c r="GA198" s="97" t="e">
        <f>#REF!</f>
        <v>#REF!</v>
      </c>
      <c r="GB198" s="91" t="e">
        <f>#REF!</f>
        <v>#REF!</v>
      </c>
      <c r="GC198" s="92"/>
      <c r="GD198" s="85"/>
      <c r="GE198" s="89" t="e">
        <f t="shared" si="423"/>
        <v>#REF!</v>
      </c>
      <c r="GF198" s="84"/>
      <c r="GG198" s="85"/>
      <c r="GH198" s="89" t="e">
        <f t="shared" si="424"/>
        <v>#REF!</v>
      </c>
      <c r="GI198" s="90" t="e">
        <f t="shared" si="425"/>
        <v>#REF!</v>
      </c>
      <c r="GK198" s="20" t="str">
        <f t="shared" si="410"/>
        <v/>
      </c>
      <c r="GL198" s="21"/>
      <c r="GN198" s="826" t="str">
        <f t="shared" ca="1" si="400"/>
        <v/>
      </c>
      <c r="GO198" s="827"/>
    </row>
    <row r="199" spans="1:197" ht="12" customHeight="1" outlineLevel="3" x14ac:dyDescent="0.2">
      <c r="A199" s="187">
        <f t="shared" ca="1" si="341"/>
        <v>65</v>
      </c>
      <c r="B199" s="747" t="str">
        <f t="shared" ca="1" si="373"/>
        <v/>
      </c>
      <c r="C199" s="748"/>
      <c r="D199" s="749"/>
      <c r="E199" s="110"/>
      <c r="F199" s="104"/>
      <c r="G199" s="105" t="s">
        <v>1065</v>
      </c>
      <c r="H199" s="128" t="s">
        <v>3</v>
      </c>
      <c r="I199" s="105"/>
      <c r="J199" s="121" t="s">
        <v>24</v>
      </c>
      <c r="K199" s="124" t="s">
        <v>52</v>
      </c>
      <c r="L199" s="367" t="s">
        <v>50</v>
      </c>
      <c r="M199" s="589">
        <f t="shared" si="374"/>
        <v>1</v>
      </c>
      <c r="N199" s="773" t="str">
        <f t="shared" si="375"/>
        <v>-</v>
      </c>
      <c r="O199" s="774" t="str">
        <f t="shared" si="376"/>
        <v>-</v>
      </c>
      <c r="P199" s="774" t="str">
        <f t="shared" si="377"/>
        <v>-</v>
      </c>
      <c r="Q199" s="774" t="str">
        <f t="shared" si="378"/>
        <v>-</v>
      </c>
      <c r="R199" s="774" t="str">
        <f t="shared" si="379"/>
        <v>-</v>
      </c>
      <c r="S199" s="280">
        <f t="shared" si="380"/>
        <v>1</v>
      </c>
      <c r="T199" s="291" t="str">
        <f t="shared" si="381"/>
        <v>OK</v>
      </c>
      <c r="U199" s="402"/>
      <c r="W199" s="504"/>
      <c r="X199" s="429"/>
      <c r="Z199" s="430"/>
      <c r="AA199" s="431"/>
      <c r="AB199" s="429"/>
      <c r="AD199" s="430"/>
      <c r="AE199" s="431"/>
      <c r="AF199" s="429"/>
      <c r="AH199" s="430"/>
      <c r="AI199" s="431"/>
      <c r="AJ199" s="600"/>
      <c r="AK199" s="601"/>
      <c r="AL199" s="602"/>
      <c r="AM199" s="610"/>
      <c r="AN199" s="221"/>
      <c r="AO199" s="574" t="str">
        <f t="shared" si="404"/>
        <v>OK</v>
      </c>
      <c r="AQ199" s="504"/>
      <c r="AR199" s="429"/>
      <c r="AT199" s="430"/>
      <c r="AU199" s="431"/>
      <c r="AV199" s="429"/>
      <c r="AX199" s="430"/>
      <c r="AY199" s="431"/>
      <c r="AZ199" s="429"/>
      <c r="BB199" s="430"/>
      <c r="BC199" s="431"/>
      <c r="BD199" s="600"/>
      <c r="BE199" s="601"/>
      <c r="BF199" s="602"/>
      <c r="BG199" s="632"/>
      <c r="BH199" s="221"/>
      <c r="BI199" s="574" t="str">
        <f t="shared" si="405"/>
        <v>OK</v>
      </c>
      <c r="BK199" s="504"/>
      <c r="BL199" s="429"/>
      <c r="BN199" s="430"/>
      <c r="BO199" s="431"/>
      <c r="BP199" s="429"/>
      <c r="BR199" s="430"/>
      <c r="BS199" s="431"/>
      <c r="BT199" s="429"/>
      <c r="BV199" s="430"/>
      <c r="BW199" s="431"/>
      <c r="BX199" s="600"/>
      <c r="BY199" s="601"/>
      <c r="BZ199" s="602"/>
      <c r="CA199" s="610"/>
      <c r="CB199" s="221"/>
      <c r="CC199" s="574" t="str">
        <f t="shared" si="406"/>
        <v>OK</v>
      </c>
      <c r="CE199" s="443"/>
      <c r="CF199" s="429"/>
      <c r="CH199" s="430"/>
      <c r="CI199" s="431"/>
      <c r="CJ199" s="429"/>
      <c r="CL199" s="430"/>
      <c r="CM199" s="431"/>
      <c r="CN199" s="429"/>
      <c r="CP199" s="430"/>
      <c r="CQ199" s="431"/>
      <c r="CR199" s="600"/>
      <c r="CS199" s="601"/>
      <c r="CT199" s="602"/>
      <c r="CU199" s="610"/>
      <c r="CV199" s="221"/>
      <c r="CW199" s="574" t="str">
        <f t="shared" si="385"/>
        <v>OK</v>
      </c>
      <c r="CY199" s="437"/>
      <c r="CZ199" s="429"/>
      <c r="DB199" s="430"/>
      <c r="DC199" s="431"/>
      <c r="DD199" s="429"/>
      <c r="DF199" s="430"/>
      <c r="DG199" s="431"/>
      <c r="DH199" s="429"/>
      <c r="DJ199" s="430"/>
      <c r="DK199" s="431"/>
      <c r="DL199" s="600"/>
      <c r="DM199" s="601"/>
      <c r="DN199" s="602"/>
      <c r="DO199" s="610"/>
      <c r="DP199" s="221"/>
      <c r="DQ199" s="574" t="str">
        <f t="shared" si="386"/>
        <v>OK</v>
      </c>
      <c r="DS199" s="263">
        <v>1</v>
      </c>
      <c r="DT199" s="208">
        <v>40</v>
      </c>
      <c r="DU199" s="277" t="s">
        <v>1033</v>
      </c>
      <c r="DV199" s="370"/>
      <c r="DW199" s="277" t="s">
        <v>1033</v>
      </c>
      <c r="DX199" s="370"/>
      <c r="DY199" s="277" t="s">
        <v>1033</v>
      </c>
      <c r="DZ199" s="370">
        <v>8</v>
      </c>
      <c r="EA199" s="274" t="s">
        <v>376</v>
      </c>
      <c r="EB199" s="712">
        <f t="shared" si="411"/>
        <v>48</v>
      </c>
      <c r="EC199" s="707">
        <f t="shared" si="412"/>
        <v>48</v>
      </c>
      <c r="ED199" s="623">
        <f t="shared" si="413"/>
        <v>5.7007125890736345E-2</v>
      </c>
      <c r="EE199" s="221"/>
      <c r="EF199" s="574" t="str">
        <f t="shared" si="371"/>
        <v>Missing Eng Hours</v>
      </c>
      <c r="EH199" s="82"/>
      <c r="EI199" s="34" t="s">
        <v>4</v>
      </c>
      <c r="EJ199" s="11"/>
      <c r="EK199" s="61"/>
      <c r="EN199" s="97">
        <f t="shared" si="408"/>
        <v>0</v>
      </c>
      <c r="EO199" s="91">
        <f t="shared" si="409"/>
        <v>0</v>
      </c>
      <c r="EP199" s="92"/>
      <c r="EQ199" s="85"/>
      <c r="ER199" s="89" t="str">
        <f t="shared" si="414"/>
        <v>-</v>
      </c>
      <c r="ES199" s="84"/>
      <c r="ET199" s="85"/>
      <c r="EU199" s="89" t="str">
        <f t="shared" si="415"/>
        <v>-</v>
      </c>
      <c r="EV199" s="90" t="str">
        <f t="shared" si="416"/>
        <v>-</v>
      </c>
      <c r="EY199" s="97" t="e">
        <f>#REF!</f>
        <v>#REF!</v>
      </c>
      <c r="EZ199" s="91" t="e">
        <f>#REF!</f>
        <v>#REF!</v>
      </c>
      <c r="FA199" s="92"/>
      <c r="FB199" s="85"/>
      <c r="FC199" s="89" t="e">
        <f t="shared" si="417"/>
        <v>#REF!</v>
      </c>
      <c r="FD199" s="84"/>
      <c r="FE199" s="85"/>
      <c r="FF199" s="89" t="e">
        <f t="shared" si="418"/>
        <v>#REF!</v>
      </c>
      <c r="FG199" s="90" t="e">
        <f t="shared" si="419"/>
        <v>#REF!</v>
      </c>
      <c r="FJ199" s="97" t="e">
        <f>#REF!</f>
        <v>#REF!</v>
      </c>
      <c r="FK199" s="91" t="e">
        <f>#REF!</f>
        <v>#REF!</v>
      </c>
      <c r="FL199" s="92"/>
      <c r="FM199" s="85"/>
      <c r="FN199" s="89" t="e">
        <f t="shared" si="420"/>
        <v>#REF!</v>
      </c>
      <c r="FO199" s="84"/>
      <c r="FP199" s="85"/>
      <c r="FQ199" s="89" t="e">
        <f t="shared" si="421"/>
        <v>#REF!</v>
      </c>
      <c r="FR199" s="90" t="e">
        <f t="shared" si="422"/>
        <v>#REF!</v>
      </c>
      <c r="FU199" s="97" t="e">
        <f>#REF!</f>
        <v>#REF!</v>
      </c>
      <c r="FV199" s="92"/>
      <c r="FW199" s="85"/>
      <c r="FX199" s="89" t="e">
        <f t="shared" si="407"/>
        <v>#REF!</v>
      </c>
      <c r="GA199" s="97" t="e">
        <f>#REF!</f>
        <v>#REF!</v>
      </c>
      <c r="GB199" s="91" t="e">
        <f>#REF!</f>
        <v>#REF!</v>
      </c>
      <c r="GC199" s="92"/>
      <c r="GD199" s="85"/>
      <c r="GE199" s="89" t="e">
        <f t="shared" si="423"/>
        <v>#REF!</v>
      </c>
      <c r="GF199" s="84"/>
      <c r="GG199" s="85"/>
      <c r="GH199" s="89" t="e">
        <f t="shared" si="424"/>
        <v>#REF!</v>
      </c>
      <c r="GI199" s="90" t="e">
        <f t="shared" si="425"/>
        <v>#REF!</v>
      </c>
      <c r="GK199" s="20" t="str">
        <f t="shared" si="410"/>
        <v/>
      </c>
      <c r="GL199" s="21"/>
      <c r="GN199" s="826" t="str">
        <f t="shared" ca="1" si="400"/>
        <v/>
      </c>
      <c r="GO199" s="827"/>
    </row>
    <row r="200" spans="1:197" ht="12" customHeight="1" outlineLevel="3" x14ac:dyDescent="0.2">
      <c r="A200" s="187">
        <f t="shared" ca="1" si="341"/>
        <v>66</v>
      </c>
      <c r="B200" s="747" t="str">
        <f t="shared" ca="1" si="373"/>
        <v/>
      </c>
      <c r="C200" s="748"/>
      <c r="D200" s="749"/>
      <c r="E200" s="110"/>
      <c r="F200" s="104"/>
      <c r="G200" s="105" t="s">
        <v>1066</v>
      </c>
      <c r="H200" s="128" t="s">
        <v>3</v>
      </c>
      <c r="I200" s="105"/>
      <c r="J200" s="121" t="s">
        <v>24</v>
      </c>
      <c r="K200" s="124" t="s">
        <v>52</v>
      </c>
      <c r="L200" s="367" t="s">
        <v>50</v>
      </c>
      <c r="M200" s="589">
        <f t="shared" si="374"/>
        <v>1</v>
      </c>
      <c r="N200" s="773" t="str">
        <f t="shared" si="375"/>
        <v>-</v>
      </c>
      <c r="O200" s="774" t="str">
        <f t="shared" si="376"/>
        <v>-</v>
      </c>
      <c r="P200" s="774" t="str">
        <f t="shared" si="377"/>
        <v>-</v>
      </c>
      <c r="Q200" s="774" t="str">
        <f t="shared" si="378"/>
        <v>-</v>
      </c>
      <c r="R200" s="774" t="str">
        <f t="shared" si="379"/>
        <v>-</v>
      </c>
      <c r="S200" s="280">
        <f t="shared" si="380"/>
        <v>1</v>
      </c>
      <c r="T200" s="291" t="str">
        <f t="shared" si="381"/>
        <v>OK</v>
      </c>
      <c r="U200" s="402"/>
      <c r="W200" s="504"/>
      <c r="X200" s="429"/>
      <c r="Z200" s="430"/>
      <c r="AA200" s="431"/>
      <c r="AB200" s="429"/>
      <c r="AD200" s="430"/>
      <c r="AE200" s="431"/>
      <c r="AF200" s="429"/>
      <c r="AH200" s="430"/>
      <c r="AI200" s="431"/>
      <c r="AJ200" s="600"/>
      <c r="AK200" s="601"/>
      <c r="AL200" s="602"/>
      <c r="AM200" s="610"/>
      <c r="AN200" s="221"/>
      <c r="AO200" s="574" t="str">
        <f t="shared" si="404"/>
        <v>OK</v>
      </c>
      <c r="AQ200" s="504"/>
      <c r="AR200" s="429"/>
      <c r="AT200" s="430"/>
      <c r="AU200" s="431"/>
      <c r="AV200" s="429"/>
      <c r="AX200" s="430"/>
      <c r="AY200" s="431"/>
      <c r="AZ200" s="429"/>
      <c r="BB200" s="430"/>
      <c r="BC200" s="431"/>
      <c r="BD200" s="600"/>
      <c r="BE200" s="601"/>
      <c r="BF200" s="602"/>
      <c r="BG200" s="632"/>
      <c r="BH200" s="221"/>
      <c r="BI200" s="574" t="str">
        <f t="shared" si="405"/>
        <v>OK</v>
      </c>
      <c r="BK200" s="504"/>
      <c r="BL200" s="429"/>
      <c r="BN200" s="430"/>
      <c r="BO200" s="431"/>
      <c r="BP200" s="429"/>
      <c r="BR200" s="430"/>
      <c r="BS200" s="431"/>
      <c r="BT200" s="429"/>
      <c r="BV200" s="430"/>
      <c r="BW200" s="431"/>
      <c r="BX200" s="600"/>
      <c r="BY200" s="601"/>
      <c r="BZ200" s="602"/>
      <c r="CA200" s="610"/>
      <c r="CB200" s="221"/>
      <c r="CC200" s="574" t="str">
        <f t="shared" si="406"/>
        <v>OK</v>
      </c>
      <c r="CE200" s="443"/>
      <c r="CF200" s="429"/>
      <c r="CH200" s="430"/>
      <c r="CI200" s="431"/>
      <c r="CJ200" s="429"/>
      <c r="CL200" s="430"/>
      <c r="CM200" s="431"/>
      <c r="CN200" s="429"/>
      <c r="CP200" s="430"/>
      <c r="CQ200" s="431"/>
      <c r="CR200" s="600"/>
      <c r="CS200" s="601"/>
      <c r="CT200" s="602"/>
      <c r="CU200" s="610"/>
      <c r="CV200" s="221"/>
      <c r="CW200" s="574" t="str">
        <f t="shared" si="385"/>
        <v>OK</v>
      </c>
      <c r="CY200" s="437"/>
      <c r="CZ200" s="429"/>
      <c r="DB200" s="430"/>
      <c r="DC200" s="431"/>
      <c r="DD200" s="429"/>
      <c r="DF200" s="430"/>
      <c r="DG200" s="431"/>
      <c r="DH200" s="429"/>
      <c r="DJ200" s="430"/>
      <c r="DK200" s="431"/>
      <c r="DL200" s="600"/>
      <c r="DM200" s="601"/>
      <c r="DN200" s="602"/>
      <c r="DO200" s="610"/>
      <c r="DP200" s="221"/>
      <c r="DQ200" s="574" t="str">
        <f t="shared" si="386"/>
        <v>OK</v>
      </c>
      <c r="DS200" s="263">
        <v>1</v>
      </c>
      <c r="DT200" s="208">
        <v>40</v>
      </c>
      <c r="DU200" s="277" t="s">
        <v>1033</v>
      </c>
      <c r="DV200" s="370"/>
      <c r="DW200" s="277" t="s">
        <v>1033</v>
      </c>
      <c r="DX200" s="370"/>
      <c r="DY200" s="277" t="s">
        <v>1033</v>
      </c>
      <c r="DZ200" s="370">
        <v>8</v>
      </c>
      <c r="EA200" s="274" t="s">
        <v>376</v>
      </c>
      <c r="EB200" s="712">
        <f t="shared" si="411"/>
        <v>48</v>
      </c>
      <c r="EC200" s="707">
        <f t="shared" si="412"/>
        <v>48</v>
      </c>
      <c r="ED200" s="623">
        <f t="shared" si="413"/>
        <v>5.7007125890736345E-2</v>
      </c>
      <c r="EE200" s="221"/>
      <c r="EF200" s="574" t="str">
        <f t="shared" si="371"/>
        <v>Missing Eng Hours</v>
      </c>
      <c r="EH200" s="82"/>
      <c r="EI200" s="34" t="s">
        <v>4</v>
      </c>
      <c r="EJ200" s="11"/>
      <c r="EK200" s="61"/>
      <c r="EN200" s="97">
        <f t="shared" si="408"/>
        <v>0</v>
      </c>
      <c r="EO200" s="91">
        <f t="shared" si="409"/>
        <v>0</v>
      </c>
      <c r="EP200" s="92"/>
      <c r="EQ200" s="85"/>
      <c r="ER200" s="89" t="str">
        <f t="shared" si="414"/>
        <v>-</v>
      </c>
      <c r="ES200" s="84"/>
      <c r="ET200" s="85"/>
      <c r="EU200" s="89" t="str">
        <f t="shared" si="415"/>
        <v>-</v>
      </c>
      <c r="EV200" s="90" t="str">
        <f t="shared" si="416"/>
        <v>-</v>
      </c>
      <c r="EY200" s="97" t="e">
        <f>#REF!</f>
        <v>#REF!</v>
      </c>
      <c r="EZ200" s="91" t="e">
        <f>#REF!</f>
        <v>#REF!</v>
      </c>
      <c r="FA200" s="92"/>
      <c r="FB200" s="85"/>
      <c r="FC200" s="89" t="e">
        <f t="shared" si="417"/>
        <v>#REF!</v>
      </c>
      <c r="FD200" s="84"/>
      <c r="FE200" s="85"/>
      <c r="FF200" s="89" t="e">
        <f t="shared" si="418"/>
        <v>#REF!</v>
      </c>
      <c r="FG200" s="90" t="e">
        <f t="shared" si="419"/>
        <v>#REF!</v>
      </c>
      <c r="FJ200" s="97" t="e">
        <f>#REF!</f>
        <v>#REF!</v>
      </c>
      <c r="FK200" s="91" t="e">
        <f>#REF!</f>
        <v>#REF!</v>
      </c>
      <c r="FL200" s="92"/>
      <c r="FM200" s="85"/>
      <c r="FN200" s="89" t="e">
        <f t="shared" si="420"/>
        <v>#REF!</v>
      </c>
      <c r="FO200" s="84"/>
      <c r="FP200" s="85"/>
      <c r="FQ200" s="89" t="e">
        <f t="shared" si="421"/>
        <v>#REF!</v>
      </c>
      <c r="FR200" s="90" t="e">
        <f t="shared" si="422"/>
        <v>#REF!</v>
      </c>
      <c r="FU200" s="97" t="e">
        <f>#REF!</f>
        <v>#REF!</v>
      </c>
      <c r="FV200" s="92"/>
      <c r="FW200" s="85"/>
      <c r="FX200" s="89" t="e">
        <f t="shared" si="407"/>
        <v>#REF!</v>
      </c>
      <c r="GA200" s="97" t="e">
        <f>#REF!</f>
        <v>#REF!</v>
      </c>
      <c r="GB200" s="91" t="e">
        <f>#REF!</f>
        <v>#REF!</v>
      </c>
      <c r="GC200" s="92"/>
      <c r="GD200" s="85"/>
      <c r="GE200" s="89" t="e">
        <f t="shared" si="423"/>
        <v>#REF!</v>
      </c>
      <c r="GF200" s="84"/>
      <c r="GG200" s="85"/>
      <c r="GH200" s="89" t="e">
        <f t="shared" si="424"/>
        <v>#REF!</v>
      </c>
      <c r="GI200" s="90" t="e">
        <f t="shared" si="425"/>
        <v>#REF!</v>
      </c>
      <c r="GK200" s="20" t="str">
        <f t="shared" si="410"/>
        <v/>
      </c>
      <c r="GL200" s="21"/>
      <c r="GN200" s="826" t="str">
        <f t="shared" ca="1" si="400"/>
        <v/>
      </c>
      <c r="GO200" s="827"/>
    </row>
    <row r="201" spans="1:197" ht="12" customHeight="1" outlineLevel="3" x14ac:dyDescent="0.2">
      <c r="A201" s="187">
        <f t="shared" ca="1" si="341"/>
        <v>67</v>
      </c>
      <c r="B201" s="747" t="str">
        <f t="shared" ca="1" si="373"/>
        <v/>
      </c>
      <c r="C201" s="748"/>
      <c r="D201" s="749"/>
      <c r="E201" s="110"/>
      <c r="F201" s="104"/>
      <c r="G201" s="105" t="s">
        <v>985</v>
      </c>
      <c r="H201" s="128" t="s">
        <v>3</v>
      </c>
      <c r="I201" s="105"/>
      <c r="J201" s="121" t="s">
        <v>24</v>
      </c>
      <c r="K201" s="124" t="s">
        <v>52</v>
      </c>
      <c r="L201" s="367" t="s">
        <v>50</v>
      </c>
      <c r="M201" s="589">
        <f t="shared" si="374"/>
        <v>1</v>
      </c>
      <c r="N201" s="773" t="str">
        <f t="shared" si="375"/>
        <v>-</v>
      </c>
      <c r="O201" s="774" t="str">
        <f t="shared" si="376"/>
        <v>-</v>
      </c>
      <c r="P201" s="774" t="str">
        <f t="shared" si="377"/>
        <v>-</v>
      </c>
      <c r="Q201" s="774" t="str">
        <f t="shared" si="378"/>
        <v>-</v>
      </c>
      <c r="R201" s="774" t="str">
        <f t="shared" si="379"/>
        <v>-</v>
      </c>
      <c r="S201" s="280">
        <f t="shared" si="380"/>
        <v>1</v>
      </c>
      <c r="T201" s="291" t="str">
        <f t="shared" si="381"/>
        <v>OK</v>
      </c>
      <c r="U201" s="402"/>
      <c r="W201" s="504"/>
      <c r="X201" s="429"/>
      <c r="Z201" s="430"/>
      <c r="AA201" s="431"/>
      <c r="AB201" s="429"/>
      <c r="AD201" s="430"/>
      <c r="AE201" s="431"/>
      <c r="AF201" s="429"/>
      <c r="AH201" s="430"/>
      <c r="AI201" s="431"/>
      <c r="AJ201" s="600"/>
      <c r="AK201" s="601"/>
      <c r="AL201" s="602"/>
      <c r="AM201" s="610"/>
      <c r="AN201" s="221"/>
      <c r="AO201" s="574" t="str">
        <f t="shared" si="404"/>
        <v>OK</v>
      </c>
      <c r="AQ201" s="504"/>
      <c r="AR201" s="429"/>
      <c r="AT201" s="430"/>
      <c r="AU201" s="431"/>
      <c r="AV201" s="429"/>
      <c r="AX201" s="430"/>
      <c r="AY201" s="431"/>
      <c r="AZ201" s="429"/>
      <c r="BB201" s="430"/>
      <c r="BC201" s="431"/>
      <c r="BD201" s="600"/>
      <c r="BE201" s="601"/>
      <c r="BF201" s="602"/>
      <c r="BG201" s="632"/>
      <c r="BH201" s="221"/>
      <c r="BI201" s="574" t="str">
        <f t="shared" si="405"/>
        <v>OK</v>
      </c>
      <c r="BK201" s="504"/>
      <c r="BL201" s="429"/>
      <c r="BN201" s="430"/>
      <c r="BO201" s="431"/>
      <c r="BP201" s="429"/>
      <c r="BR201" s="430"/>
      <c r="BS201" s="431"/>
      <c r="BT201" s="429"/>
      <c r="BV201" s="430"/>
      <c r="BW201" s="431"/>
      <c r="BX201" s="600"/>
      <c r="BY201" s="601"/>
      <c r="BZ201" s="602"/>
      <c r="CA201" s="610"/>
      <c r="CB201" s="221"/>
      <c r="CC201" s="574" t="str">
        <f t="shared" si="406"/>
        <v>OK</v>
      </c>
      <c r="CE201" s="443"/>
      <c r="CF201" s="429"/>
      <c r="CH201" s="430"/>
      <c r="CI201" s="431"/>
      <c r="CJ201" s="429"/>
      <c r="CL201" s="430"/>
      <c r="CM201" s="431"/>
      <c r="CN201" s="429"/>
      <c r="CP201" s="430"/>
      <c r="CQ201" s="431"/>
      <c r="CR201" s="600"/>
      <c r="CS201" s="601"/>
      <c r="CT201" s="602"/>
      <c r="CU201" s="610"/>
      <c r="CV201" s="221"/>
      <c r="CW201" s="574" t="str">
        <f t="shared" si="385"/>
        <v>OK</v>
      </c>
      <c r="CY201" s="437"/>
      <c r="CZ201" s="429"/>
      <c r="DB201" s="430"/>
      <c r="DC201" s="431"/>
      <c r="DD201" s="429"/>
      <c r="DF201" s="430"/>
      <c r="DG201" s="431"/>
      <c r="DH201" s="429"/>
      <c r="DJ201" s="430"/>
      <c r="DK201" s="431"/>
      <c r="DL201" s="600"/>
      <c r="DM201" s="601"/>
      <c r="DN201" s="602"/>
      <c r="DO201" s="610"/>
      <c r="DP201" s="221"/>
      <c r="DQ201" s="574" t="str">
        <f t="shared" si="386"/>
        <v>OK</v>
      </c>
      <c r="DS201" s="263">
        <v>1</v>
      </c>
      <c r="DT201" s="208">
        <v>40</v>
      </c>
      <c r="DU201" s="277" t="s">
        <v>1033</v>
      </c>
      <c r="DV201" s="370"/>
      <c r="DW201" s="277" t="s">
        <v>1033</v>
      </c>
      <c r="DX201" s="370"/>
      <c r="DY201" s="277" t="s">
        <v>1033</v>
      </c>
      <c r="DZ201" s="370">
        <v>8</v>
      </c>
      <c r="EA201" s="274" t="s">
        <v>376</v>
      </c>
      <c r="EB201" s="712">
        <f t="shared" si="411"/>
        <v>48</v>
      </c>
      <c r="EC201" s="707">
        <f t="shared" si="412"/>
        <v>48</v>
      </c>
      <c r="ED201" s="623">
        <f t="shared" si="413"/>
        <v>5.7007125890736345E-2</v>
      </c>
      <c r="EE201" s="221"/>
      <c r="EF201" s="574" t="str">
        <f t="shared" si="371"/>
        <v>Missing Eng Hours</v>
      </c>
      <c r="EH201" s="82"/>
      <c r="EI201" s="34" t="s">
        <v>4</v>
      </c>
      <c r="EJ201" s="11"/>
      <c r="EK201" s="61"/>
      <c r="EN201" s="97">
        <f t="shared" si="408"/>
        <v>0</v>
      </c>
      <c r="EO201" s="91">
        <f t="shared" si="409"/>
        <v>0</v>
      </c>
      <c r="EP201" s="92"/>
      <c r="EQ201" s="85"/>
      <c r="ER201" s="89" t="str">
        <f t="shared" si="414"/>
        <v>-</v>
      </c>
      <c r="ES201" s="84"/>
      <c r="ET201" s="85"/>
      <c r="EU201" s="89" t="str">
        <f t="shared" si="415"/>
        <v>-</v>
      </c>
      <c r="EV201" s="90" t="str">
        <f t="shared" si="416"/>
        <v>-</v>
      </c>
      <c r="EY201" s="97" t="e">
        <f>#REF!</f>
        <v>#REF!</v>
      </c>
      <c r="EZ201" s="91" t="e">
        <f>#REF!</f>
        <v>#REF!</v>
      </c>
      <c r="FA201" s="92"/>
      <c r="FB201" s="85"/>
      <c r="FC201" s="89" t="e">
        <f t="shared" si="417"/>
        <v>#REF!</v>
      </c>
      <c r="FD201" s="84"/>
      <c r="FE201" s="85"/>
      <c r="FF201" s="89" t="e">
        <f t="shared" si="418"/>
        <v>#REF!</v>
      </c>
      <c r="FG201" s="90" t="e">
        <f t="shared" si="419"/>
        <v>#REF!</v>
      </c>
      <c r="FJ201" s="97" t="e">
        <f>#REF!</f>
        <v>#REF!</v>
      </c>
      <c r="FK201" s="91" t="e">
        <f>#REF!</f>
        <v>#REF!</v>
      </c>
      <c r="FL201" s="92"/>
      <c r="FM201" s="85"/>
      <c r="FN201" s="89" t="e">
        <f t="shared" si="420"/>
        <v>#REF!</v>
      </c>
      <c r="FO201" s="84"/>
      <c r="FP201" s="85"/>
      <c r="FQ201" s="89" t="e">
        <f t="shared" si="421"/>
        <v>#REF!</v>
      </c>
      <c r="FR201" s="90" t="e">
        <f t="shared" si="422"/>
        <v>#REF!</v>
      </c>
      <c r="FU201" s="97" t="e">
        <f>#REF!</f>
        <v>#REF!</v>
      </c>
      <c r="FV201" s="92"/>
      <c r="FW201" s="85"/>
      <c r="FX201" s="89" t="e">
        <f t="shared" si="407"/>
        <v>#REF!</v>
      </c>
      <c r="GA201" s="97" t="e">
        <f>#REF!</f>
        <v>#REF!</v>
      </c>
      <c r="GB201" s="91" t="e">
        <f>#REF!</f>
        <v>#REF!</v>
      </c>
      <c r="GC201" s="92"/>
      <c r="GD201" s="85"/>
      <c r="GE201" s="89" t="e">
        <f t="shared" si="423"/>
        <v>#REF!</v>
      </c>
      <c r="GF201" s="84"/>
      <c r="GG201" s="85"/>
      <c r="GH201" s="89" t="e">
        <f t="shared" si="424"/>
        <v>#REF!</v>
      </c>
      <c r="GI201" s="90" t="e">
        <f t="shared" si="425"/>
        <v>#REF!</v>
      </c>
      <c r="GK201" s="20" t="str">
        <f t="shared" si="410"/>
        <v/>
      </c>
      <c r="GL201" s="21"/>
      <c r="GN201" s="826" t="str">
        <f t="shared" ca="1" si="400"/>
        <v/>
      </c>
      <c r="GO201" s="827"/>
    </row>
    <row r="202" spans="1:197" ht="12" customHeight="1" outlineLevel="3" x14ac:dyDescent="0.2">
      <c r="A202" s="187">
        <f t="shared" ca="1" si="341"/>
        <v>68</v>
      </c>
      <c r="B202" s="747" t="str">
        <f t="shared" ca="1" si="373"/>
        <v/>
      </c>
      <c r="C202" s="748"/>
      <c r="D202" s="749"/>
      <c r="E202" s="110"/>
      <c r="F202" s="104"/>
      <c r="G202" s="105" t="s">
        <v>1067</v>
      </c>
      <c r="H202" s="128" t="s">
        <v>3</v>
      </c>
      <c r="I202" s="105"/>
      <c r="J202" s="121" t="s">
        <v>24</v>
      </c>
      <c r="K202" s="124" t="s">
        <v>52</v>
      </c>
      <c r="L202" s="367" t="s">
        <v>50</v>
      </c>
      <c r="M202" s="589">
        <f t="shared" si="374"/>
        <v>1</v>
      </c>
      <c r="N202" s="773" t="str">
        <f t="shared" si="375"/>
        <v>-</v>
      </c>
      <c r="O202" s="774" t="str">
        <f t="shared" si="376"/>
        <v>-</v>
      </c>
      <c r="P202" s="774" t="str">
        <f t="shared" si="377"/>
        <v>-</v>
      </c>
      <c r="Q202" s="774" t="str">
        <f t="shared" si="378"/>
        <v>-</v>
      </c>
      <c r="R202" s="774" t="str">
        <f t="shared" si="379"/>
        <v>-</v>
      </c>
      <c r="S202" s="280">
        <f t="shared" si="380"/>
        <v>1</v>
      </c>
      <c r="T202" s="291" t="str">
        <f t="shared" si="381"/>
        <v>OK</v>
      </c>
      <c r="U202" s="402"/>
      <c r="W202" s="504"/>
      <c r="X202" s="429"/>
      <c r="Z202" s="430"/>
      <c r="AA202" s="431"/>
      <c r="AB202" s="429"/>
      <c r="AD202" s="430"/>
      <c r="AE202" s="431"/>
      <c r="AF202" s="429"/>
      <c r="AH202" s="430"/>
      <c r="AI202" s="431"/>
      <c r="AJ202" s="600"/>
      <c r="AK202" s="601"/>
      <c r="AL202" s="602"/>
      <c r="AM202" s="610"/>
      <c r="AN202" s="221"/>
      <c r="AO202" s="574" t="str">
        <f t="shared" si="404"/>
        <v>OK</v>
      </c>
      <c r="AQ202" s="504"/>
      <c r="AR202" s="429"/>
      <c r="AT202" s="430"/>
      <c r="AU202" s="431"/>
      <c r="AV202" s="429"/>
      <c r="AX202" s="430"/>
      <c r="AY202" s="431"/>
      <c r="AZ202" s="429"/>
      <c r="BB202" s="430"/>
      <c r="BC202" s="431"/>
      <c r="BD202" s="600"/>
      <c r="BE202" s="601"/>
      <c r="BF202" s="602"/>
      <c r="BG202" s="632"/>
      <c r="BH202" s="221"/>
      <c r="BI202" s="574" t="str">
        <f t="shared" si="405"/>
        <v>OK</v>
      </c>
      <c r="BK202" s="504"/>
      <c r="BL202" s="429"/>
      <c r="BN202" s="430"/>
      <c r="BO202" s="431"/>
      <c r="BP202" s="429"/>
      <c r="BR202" s="430"/>
      <c r="BS202" s="431"/>
      <c r="BT202" s="429"/>
      <c r="BV202" s="430"/>
      <c r="BW202" s="431"/>
      <c r="BX202" s="600"/>
      <c r="BY202" s="601"/>
      <c r="BZ202" s="602"/>
      <c r="CA202" s="610"/>
      <c r="CB202" s="221"/>
      <c r="CC202" s="574" t="str">
        <f t="shared" si="406"/>
        <v>OK</v>
      </c>
      <c r="CE202" s="443"/>
      <c r="CF202" s="429"/>
      <c r="CH202" s="430"/>
      <c r="CI202" s="431"/>
      <c r="CJ202" s="429"/>
      <c r="CL202" s="430"/>
      <c r="CM202" s="431"/>
      <c r="CN202" s="429"/>
      <c r="CP202" s="430"/>
      <c r="CQ202" s="431"/>
      <c r="CR202" s="600"/>
      <c r="CS202" s="601"/>
      <c r="CT202" s="602"/>
      <c r="CU202" s="610"/>
      <c r="CV202" s="221"/>
      <c r="CW202" s="574" t="str">
        <f t="shared" si="385"/>
        <v>OK</v>
      </c>
      <c r="CY202" s="437"/>
      <c r="CZ202" s="429"/>
      <c r="DB202" s="430"/>
      <c r="DC202" s="431"/>
      <c r="DD202" s="429"/>
      <c r="DF202" s="430"/>
      <c r="DG202" s="431"/>
      <c r="DH202" s="429"/>
      <c r="DJ202" s="430"/>
      <c r="DK202" s="431"/>
      <c r="DL202" s="600"/>
      <c r="DM202" s="601"/>
      <c r="DN202" s="602"/>
      <c r="DO202" s="610"/>
      <c r="DP202" s="221"/>
      <c r="DQ202" s="574" t="str">
        <f t="shared" si="386"/>
        <v>OK</v>
      </c>
      <c r="DS202" s="263">
        <v>1</v>
      </c>
      <c r="DT202" s="208">
        <v>40</v>
      </c>
      <c r="DU202" s="277" t="s">
        <v>1033</v>
      </c>
      <c r="DV202" s="370"/>
      <c r="DW202" s="277" t="s">
        <v>1033</v>
      </c>
      <c r="DX202" s="370"/>
      <c r="DY202" s="277" t="s">
        <v>1033</v>
      </c>
      <c r="DZ202" s="370">
        <v>8</v>
      </c>
      <c r="EA202" s="274" t="s">
        <v>376</v>
      </c>
      <c r="EB202" s="712">
        <f t="shared" si="411"/>
        <v>48</v>
      </c>
      <c r="EC202" s="707">
        <f t="shared" si="412"/>
        <v>48</v>
      </c>
      <c r="ED202" s="623">
        <f t="shared" si="413"/>
        <v>5.7007125890736345E-2</v>
      </c>
      <c r="EE202" s="221"/>
      <c r="EF202" s="574" t="str">
        <f t="shared" si="371"/>
        <v>Missing Eng Hours</v>
      </c>
      <c r="EH202" s="82"/>
      <c r="EI202" s="34" t="s">
        <v>4</v>
      </c>
      <c r="EJ202" s="11"/>
      <c r="EK202" s="61"/>
      <c r="EN202" s="97">
        <f t="shared" si="408"/>
        <v>0</v>
      </c>
      <c r="EO202" s="91">
        <f t="shared" si="409"/>
        <v>0</v>
      </c>
      <c r="EP202" s="92"/>
      <c r="EQ202" s="85"/>
      <c r="ER202" s="89" t="str">
        <f t="shared" si="414"/>
        <v>-</v>
      </c>
      <c r="ES202" s="84"/>
      <c r="ET202" s="85"/>
      <c r="EU202" s="89" t="str">
        <f t="shared" si="415"/>
        <v>-</v>
      </c>
      <c r="EV202" s="90" t="str">
        <f t="shared" si="416"/>
        <v>-</v>
      </c>
      <c r="EY202" s="97" t="e">
        <f>#REF!</f>
        <v>#REF!</v>
      </c>
      <c r="EZ202" s="91" t="e">
        <f>#REF!</f>
        <v>#REF!</v>
      </c>
      <c r="FA202" s="92"/>
      <c r="FB202" s="85"/>
      <c r="FC202" s="89" t="e">
        <f t="shared" si="417"/>
        <v>#REF!</v>
      </c>
      <c r="FD202" s="84"/>
      <c r="FE202" s="85"/>
      <c r="FF202" s="89" t="e">
        <f t="shared" si="418"/>
        <v>#REF!</v>
      </c>
      <c r="FG202" s="90" t="e">
        <f t="shared" si="419"/>
        <v>#REF!</v>
      </c>
      <c r="FJ202" s="97" t="e">
        <f>#REF!</f>
        <v>#REF!</v>
      </c>
      <c r="FK202" s="91" t="e">
        <f>#REF!</f>
        <v>#REF!</v>
      </c>
      <c r="FL202" s="92"/>
      <c r="FM202" s="85"/>
      <c r="FN202" s="89" t="e">
        <f t="shared" si="420"/>
        <v>#REF!</v>
      </c>
      <c r="FO202" s="84"/>
      <c r="FP202" s="85"/>
      <c r="FQ202" s="89" t="e">
        <f t="shared" si="421"/>
        <v>#REF!</v>
      </c>
      <c r="FR202" s="90" t="e">
        <f t="shared" si="422"/>
        <v>#REF!</v>
      </c>
      <c r="FU202" s="97" t="e">
        <f>#REF!</f>
        <v>#REF!</v>
      </c>
      <c r="FV202" s="92"/>
      <c r="FW202" s="85"/>
      <c r="FX202" s="89" t="e">
        <f t="shared" si="407"/>
        <v>#REF!</v>
      </c>
      <c r="GA202" s="97" t="e">
        <f>#REF!</f>
        <v>#REF!</v>
      </c>
      <c r="GB202" s="91" t="e">
        <f>#REF!</f>
        <v>#REF!</v>
      </c>
      <c r="GC202" s="92"/>
      <c r="GD202" s="85"/>
      <c r="GE202" s="89" t="e">
        <f t="shared" si="423"/>
        <v>#REF!</v>
      </c>
      <c r="GF202" s="84"/>
      <c r="GG202" s="85"/>
      <c r="GH202" s="89" t="e">
        <f t="shared" si="424"/>
        <v>#REF!</v>
      </c>
      <c r="GI202" s="90" t="e">
        <f t="shared" si="425"/>
        <v>#REF!</v>
      </c>
      <c r="GK202" s="20" t="str">
        <f t="shared" si="410"/>
        <v/>
      </c>
      <c r="GL202" s="21"/>
      <c r="GN202" s="826" t="str">
        <f t="shared" ca="1" si="400"/>
        <v/>
      </c>
      <c r="GO202" s="827"/>
    </row>
    <row r="203" spans="1:197" ht="12" customHeight="1" outlineLevel="3" x14ac:dyDescent="0.2">
      <c r="A203" s="187">
        <f t="shared" ca="1" si="341"/>
        <v>69</v>
      </c>
      <c r="B203" s="747" t="str">
        <f t="shared" ca="1" si="373"/>
        <v/>
      </c>
      <c r="C203" s="748"/>
      <c r="D203" s="749"/>
      <c r="E203" s="110"/>
      <c r="F203" s="104"/>
      <c r="G203" s="105" t="s">
        <v>1068</v>
      </c>
      <c r="H203" s="128" t="s">
        <v>3</v>
      </c>
      <c r="I203" s="105"/>
      <c r="J203" s="121" t="s">
        <v>24</v>
      </c>
      <c r="K203" s="124" t="s">
        <v>52</v>
      </c>
      <c r="L203" s="367" t="s">
        <v>50</v>
      </c>
      <c r="M203" s="589">
        <f t="shared" si="374"/>
        <v>1</v>
      </c>
      <c r="N203" s="773" t="str">
        <f t="shared" si="375"/>
        <v>-</v>
      </c>
      <c r="O203" s="774" t="str">
        <f t="shared" si="376"/>
        <v>-</v>
      </c>
      <c r="P203" s="774" t="str">
        <f t="shared" si="377"/>
        <v>-</v>
      </c>
      <c r="Q203" s="774" t="str">
        <f t="shared" si="378"/>
        <v>-</v>
      </c>
      <c r="R203" s="774" t="str">
        <f t="shared" si="379"/>
        <v>-</v>
      </c>
      <c r="S203" s="280">
        <f t="shared" si="380"/>
        <v>1</v>
      </c>
      <c r="T203" s="291" t="str">
        <f t="shared" si="381"/>
        <v>OK</v>
      </c>
      <c r="U203" s="402"/>
      <c r="W203" s="504"/>
      <c r="X203" s="429"/>
      <c r="Z203" s="430"/>
      <c r="AA203" s="431"/>
      <c r="AB203" s="429"/>
      <c r="AD203" s="430"/>
      <c r="AE203" s="431"/>
      <c r="AF203" s="429"/>
      <c r="AH203" s="430"/>
      <c r="AI203" s="431"/>
      <c r="AJ203" s="600"/>
      <c r="AK203" s="601"/>
      <c r="AL203" s="602"/>
      <c r="AM203" s="610"/>
      <c r="AN203" s="221"/>
      <c r="AO203" s="574" t="str">
        <f t="shared" si="404"/>
        <v>OK</v>
      </c>
      <c r="AQ203" s="504"/>
      <c r="AR203" s="429"/>
      <c r="AT203" s="430"/>
      <c r="AU203" s="431"/>
      <c r="AV203" s="429"/>
      <c r="AX203" s="430"/>
      <c r="AY203" s="431"/>
      <c r="AZ203" s="429"/>
      <c r="BB203" s="430"/>
      <c r="BC203" s="431"/>
      <c r="BD203" s="600"/>
      <c r="BE203" s="601"/>
      <c r="BF203" s="602"/>
      <c r="BG203" s="632"/>
      <c r="BH203" s="221"/>
      <c r="BI203" s="574" t="str">
        <f t="shared" si="405"/>
        <v>OK</v>
      </c>
      <c r="BK203" s="504"/>
      <c r="BL203" s="429"/>
      <c r="BN203" s="430"/>
      <c r="BO203" s="431"/>
      <c r="BP203" s="429"/>
      <c r="BR203" s="430"/>
      <c r="BS203" s="431"/>
      <c r="BT203" s="429"/>
      <c r="BV203" s="430"/>
      <c r="BW203" s="431"/>
      <c r="BX203" s="600"/>
      <c r="BY203" s="601"/>
      <c r="BZ203" s="602"/>
      <c r="CA203" s="610"/>
      <c r="CB203" s="221"/>
      <c r="CC203" s="574" t="str">
        <f t="shared" si="406"/>
        <v>OK</v>
      </c>
      <c r="CE203" s="443"/>
      <c r="CF203" s="429"/>
      <c r="CH203" s="430"/>
      <c r="CI203" s="431"/>
      <c r="CJ203" s="429"/>
      <c r="CL203" s="430"/>
      <c r="CM203" s="431"/>
      <c r="CN203" s="429"/>
      <c r="CP203" s="430"/>
      <c r="CQ203" s="431"/>
      <c r="CR203" s="600"/>
      <c r="CS203" s="601"/>
      <c r="CT203" s="602"/>
      <c r="CU203" s="610"/>
      <c r="CV203" s="221"/>
      <c r="CW203" s="574" t="str">
        <f t="shared" si="385"/>
        <v>OK</v>
      </c>
      <c r="CY203" s="437"/>
      <c r="CZ203" s="429"/>
      <c r="DB203" s="430"/>
      <c r="DC203" s="431"/>
      <c r="DD203" s="429"/>
      <c r="DF203" s="430"/>
      <c r="DG203" s="431"/>
      <c r="DH203" s="429"/>
      <c r="DJ203" s="430"/>
      <c r="DK203" s="431"/>
      <c r="DL203" s="600"/>
      <c r="DM203" s="601"/>
      <c r="DN203" s="602"/>
      <c r="DO203" s="610"/>
      <c r="DP203" s="221"/>
      <c r="DQ203" s="574" t="str">
        <f t="shared" si="386"/>
        <v>OK</v>
      </c>
      <c r="DS203" s="263">
        <v>1</v>
      </c>
      <c r="DT203" s="208">
        <v>40</v>
      </c>
      <c r="DU203" s="277" t="s">
        <v>1033</v>
      </c>
      <c r="DV203" s="370"/>
      <c r="DW203" s="277" t="s">
        <v>1033</v>
      </c>
      <c r="DX203" s="370"/>
      <c r="DY203" s="277" t="s">
        <v>1033</v>
      </c>
      <c r="DZ203" s="370">
        <v>8</v>
      </c>
      <c r="EA203" s="274" t="s">
        <v>376</v>
      </c>
      <c r="EB203" s="712">
        <f t="shared" si="411"/>
        <v>48</v>
      </c>
      <c r="EC203" s="707">
        <f t="shared" si="412"/>
        <v>48</v>
      </c>
      <c r="ED203" s="623">
        <f t="shared" si="413"/>
        <v>5.7007125890736345E-2</v>
      </c>
      <c r="EE203" s="221"/>
      <c r="EF203" s="574" t="str">
        <f t="shared" si="371"/>
        <v>Missing Eng Hours</v>
      </c>
      <c r="EH203" s="82"/>
      <c r="EI203" s="34" t="s">
        <v>4</v>
      </c>
      <c r="EJ203" s="11"/>
      <c r="EK203" s="61"/>
      <c r="EN203" s="97">
        <f t="shared" si="408"/>
        <v>0</v>
      </c>
      <c r="EO203" s="91">
        <f t="shared" si="409"/>
        <v>0</v>
      </c>
      <c r="EP203" s="92"/>
      <c r="EQ203" s="85"/>
      <c r="ER203" s="89" t="str">
        <f t="shared" si="414"/>
        <v>-</v>
      </c>
      <c r="ES203" s="84"/>
      <c r="ET203" s="85"/>
      <c r="EU203" s="89" t="str">
        <f t="shared" si="415"/>
        <v>-</v>
      </c>
      <c r="EV203" s="90" t="str">
        <f t="shared" si="416"/>
        <v>-</v>
      </c>
      <c r="EY203" s="97" t="e">
        <f>#REF!</f>
        <v>#REF!</v>
      </c>
      <c r="EZ203" s="91" t="e">
        <f>#REF!</f>
        <v>#REF!</v>
      </c>
      <c r="FA203" s="92"/>
      <c r="FB203" s="85"/>
      <c r="FC203" s="89" t="e">
        <f t="shared" si="417"/>
        <v>#REF!</v>
      </c>
      <c r="FD203" s="84"/>
      <c r="FE203" s="85"/>
      <c r="FF203" s="89" t="e">
        <f t="shared" si="418"/>
        <v>#REF!</v>
      </c>
      <c r="FG203" s="90" t="e">
        <f t="shared" si="419"/>
        <v>#REF!</v>
      </c>
      <c r="FJ203" s="97" t="e">
        <f>#REF!</f>
        <v>#REF!</v>
      </c>
      <c r="FK203" s="91" t="e">
        <f>#REF!</f>
        <v>#REF!</v>
      </c>
      <c r="FL203" s="92"/>
      <c r="FM203" s="85"/>
      <c r="FN203" s="89" t="e">
        <f t="shared" si="420"/>
        <v>#REF!</v>
      </c>
      <c r="FO203" s="84"/>
      <c r="FP203" s="85"/>
      <c r="FQ203" s="89" t="e">
        <f t="shared" si="421"/>
        <v>#REF!</v>
      </c>
      <c r="FR203" s="90" t="e">
        <f t="shared" si="422"/>
        <v>#REF!</v>
      </c>
      <c r="FU203" s="97" t="e">
        <f>#REF!</f>
        <v>#REF!</v>
      </c>
      <c r="FV203" s="92"/>
      <c r="FW203" s="85"/>
      <c r="FX203" s="89" t="e">
        <f t="shared" si="407"/>
        <v>#REF!</v>
      </c>
      <c r="GA203" s="97" t="e">
        <f>#REF!</f>
        <v>#REF!</v>
      </c>
      <c r="GB203" s="91" t="e">
        <f>#REF!</f>
        <v>#REF!</v>
      </c>
      <c r="GC203" s="92"/>
      <c r="GD203" s="85"/>
      <c r="GE203" s="89" t="e">
        <f t="shared" si="423"/>
        <v>#REF!</v>
      </c>
      <c r="GF203" s="84"/>
      <c r="GG203" s="85"/>
      <c r="GH203" s="89" t="e">
        <f t="shared" si="424"/>
        <v>#REF!</v>
      </c>
      <c r="GI203" s="90" t="e">
        <f t="shared" si="425"/>
        <v>#REF!</v>
      </c>
      <c r="GK203" s="20" t="str">
        <f t="shared" si="410"/>
        <v/>
      </c>
      <c r="GL203" s="21"/>
      <c r="GN203" s="826" t="str">
        <f t="shared" ca="1" si="400"/>
        <v/>
      </c>
      <c r="GO203" s="827"/>
    </row>
    <row r="204" spans="1:197" ht="12" customHeight="1" outlineLevel="3" x14ac:dyDescent="0.2">
      <c r="A204" s="187">
        <f t="shared" ca="1" si="341"/>
        <v>70</v>
      </c>
      <c r="B204" s="747" t="str">
        <f t="shared" ca="1" si="373"/>
        <v/>
      </c>
      <c r="C204" s="748"/>
      <c r="D204" s="749"/>
      <c r="E204" s="110"/>
      <c r="F204" s="104"/>
      <c r="G204" s="105" t="s">
        <v>1069</v>
      </c>
      <c r="H204" s="128" t="s">
        <v>3</v>
      </c>
      <c r="I204" s="105"/>
      <c r="J204" s="121" t="s">
        <v>24</v>
      </c>
      <c r="K204" s="124" t="s">
        <v>52</v>
      </c>
      <c r="L204" s="367" t="s">
        <v>50</v>
      </c>
      <c r="M204" s="589">
        <f t="shared" si="374"/>
        <v>1</v>
      </c>
      <c r="N204" s="773" t="str">
        <f t="shared" si="375"/>
        <v>-</v>
      </c>
      <c r="O204" s="774" t="str">
        <f t="shared" si="376"/>
        <v>-</v>
      </c>
      <c r="P204" s="774" t="str">
        <f t="shared" si="377"/>
        <v>-</v>
      </c>
      <c r="Q204" s="774" t="str">
        <f t="shared" si="378"/>
        <v>-</v>
      </c>
      <c r="R204" s="774" t="str">
        <f t="shared" si="379"/>
        <v>-</v>
      </c>
      <c r="S204" s="280">
        <f t="shared" si="380"/>
        <v>1</v>
      </c>
      <c r="T204" s="291" t="str">
        <f t="shared" si="381"/>
        <v>OK</v>
      </c>
      <c r="U204" s="402"/>
      <c r="W204" s="504"/>
      <c r="X204" s="429"/>
      <c r="Z204" s="430"/>
      <c r="AA204" s="431"/>
      <c r="AB204" s="429"/>
      <c r="AD204" s="430"/>
      <c r="AE204" s="431"/>
      <c r="AF204" s="429"/>
      <c r="AH204" s="430"/>
      <c r="AI204" s="431"/>
      <c r="AJ204" s="600"/>
      <c r="AK204" s="601"/>
      <c r="AL204" s="602"/>
      <c r="AM204" s="610"/>
      <c r="AN204" s="221"/>
      <c r="AO204" s="574" t="str">
        <f t="shared" si="404"/>
        <v>OK</v>
      </c>
      <c r="AQ204" s="504"/>
      <c r="AR204" s="429"/>
      <c r="AT204" s="430"/>
      <c r="AU204" s="431"/>
      <c r="AV204" s="429"/>
      <c r="AX204" s="430"/>
      <c r="AY204" s="431"/>
      <c r="AZ204" s="429"/>
      <c r="BB204" s="430"/>
      <c r="BC204" s="431"/>
      <c r="BD204" s="600"/>
      <c r="BE204" s="601"/>
      <c r="BF204" s="602"/>
      <c r="BG204" s="632"/>
      <c r="BH204" s="221"/>
      <c r="BI204" s="574" t="str">
        <f t="shared" si="405"/>
        <v>OK</v>
      </c>
      <c r="BK204" s="504"/>
      <c r="BL204" s="429"/>
      <c r="BN204" s="430"/>
      <c r="BO204" s="431"/>
      <c r="BP204" s="429"/>
      <c r="BR204" s="430"/>
      <c r="BS204" s="431"/>
      <c r="BT204" s="429"/>
      <c r="BV204" s="430"/>
      <c r="BW204" s="431"/>
      <c r="BX204" s="600"/>
      <c r="BY204" s="601"/>
      <c r="BZ204" s="602"/>
      <c r="CA204" s="610"/>
      <c r="CB204" s="221"/>
      <c r="CC204" s="574" t="str">
        <f t="shared" si="406"/>
        <v>OK</v>
      </c>
      <c r="CE204" s="443"/>
      <c r="CF204" s="429"/>
      <c r="CH204" s="430"/>
      <c r="CI204" s="431"/>
      <c r="CJ204" s="429"/>
      <c r="CL204" s="430"/>
      <c r="CM204" s="431"/>
      <c r="CN204" s="429"/>
      <c r="CP204" s="430"/>
      <c r="CQ204" s="431"/>
      <c r="CR204" s="600"/>
      <c r="CS204" s="601"/>
      <c r="CT204" s="602"/>
      <c r="CU204" s="610"/>
      <c r="CV204" s="221"/>
      <c r="CW204" s="574" t="str">
        <f t="shared" si="385"/>
        <v>OK</v>
      </c>
      <c r="CY204" s="437"/>
      <c r="CZ204" s="429"/>
      <c r="DB204" s="430"/>
      <c r="DC204" s="431"/>
      <c r="DD204" s="429"/>
      <c r="DF204" s="430"/>
      <c r="DG204" s="431"/>
      <c r="DH204" s="429"/>
      <c r="DJ204" s="430"/>
      <c r="DK204" s="431"/>
      <c r="DL204" s="600"/>
      <c r="DM204" s="601"/>
      <c r="DN204" s="602"/>
      <c r="DO204" s="610"/>
      <c r="DP204" s="221"/>
      <c r="DQ204" s="574" t="str">
        <f t="shared" si="386"/>
        <v>OK</v>
      </c>
      <c r="DS204" s="263">
        <v>1</v>
      </c>
      <c r="DT204" s="208">
        <v>40</v>
      </c>
      <c r="DU204" s="277" t="s">
        <v>1033</v>
      </c>
      <c r="DV204" s="370"/>
      <c r="DW204" s="277" t="s">
        <v>1033</v>
      </c>
      <c r="DX204" s="370"/>
      <c r="DY204" s="277" t="s">
        <v>1033</v>
      </c>
      <c r="DZ204" s="370">
        <v>8</v>
      </c>
      <c r="EA204" s="274" t="s">
        <v>376</v>
      </c>
      <c r="EB204" s="712">
        <f t="shared" si="411"/>
        <v>48</v>
      </c>
      <c r="EC204" s="707">
        <f t="shared" si="412"/>
        <v>48</v>
      </c>
      <c r="ED204" s="623">
        <f t="shared" si="413"/>
        <v>5.7007125890736345E-2</v>
      </c>
      <c r="EE204" s="221"/>
      <c r="EF204" s="574" t="str">
        <f t="shared" si="371"/>
        <v>Missing Eng Hours</v>
      </c>
      <c r="EH204" s="82"/>
      <c r="EI204" s="34" t="s">
        <v>4</v>
      </c>
      <c r="EJ204" s="11"/>
      <c r="EK204" s="61"/>
      <c r="EN204" s="97">
        <f t="shared" si="408"/>
        <v>0</v>
      </c>
      <c r="EO204" s="91">
        <f t="shared" si="409"/>
        <v>0</v>
      </c>
      <c r="EP204" s="92"/>
      <c r="EQ204" s="85"/>
      <c r="ER204" s="89" t="str">
        <f t="shared" si="414"/>
        <v>-</v>
      </c>
      <c r="ES204" s="84"/>
      <c r="ET204" s="85"/>
      <c r="EU204" s="89" t="str">
        <f t="shared" si="415"/>
        <v>-</v>
      </c>
      <c r="EV204" s="90" t="str">
        <f t="shared" si="416"/>
        <v>-</v>
      </c>
      <c r="EY204" s="97" t="e">
        <f>#REF!</f>
        <v>#REF!</v>
      </c>
      <c r="EZ204" s="91" t="e">
        <f>#REF!</f>
        <v>#REF!</v>
      </c>
      <c r="FA204" s="92"/>
      <c r="FB204" s="85"/>
      <c r="FC204" s="89" t="e">
        <f t="shared" si="417"/>
        <v>#REF!</v>
      </c>
      <c r="FD204" s="84"/>
      <c r="FE204" s="85"/>
      <c r="FF204" s="89" t="e">
        <f t="shared" si="418"/>
        <v>#REF!</v>
      </c>
      <c r="FG204" s="90" t="e">
        <f t="shared" si="419"/>
        <v>#REF!</v>
      </c>
      <c r="FJ204" s="97" t="e">
        <f>#REF!</f>
        <v>#REF!</v>
      </c>
      <c r="FK204" s="91" t="e">
        <f>#REF!</f>
        <v>#REF!</v>
      </c>
      <c r="FL204" s="92"/>
      <c r="FM204" s="85"/>
      <c r="FN204" s="89" t="e">
        <f t="shared" si="420"/>
        <v>#REF!</v>
      </c>
      <c r="FO204" s="84"/>
      <c r="FP204" s="85"/>
      <c r="FQ204" s="89" t="e">
        <f t="shared" si="421"/>
        <v>#REF!</v>
      </c>
      <c r="FR204" s="90" t="e">
        <f t="shared" si="422"/>
        <v>#REF!</v>
      </c>
      <c r="FU204" s="97" t="e">
        <f>#REF!</f>
        <v>#REF!</v>
      </c>
      <c r="FV204" s="92"/>
      <c r="FW204" s="85"/>
      <c r="FX204" s="89" t="e">
        <f t="shared" si="407"/>
        <v>#REF!</v>
      </c>
      <c r="GA204" s="97" t="e">
        <f>#REF!</f>
        <v>#REF!</v>
      </c>
      <c r="GB204" s="91" t="e">
        <f>#REF!</f>
        <v>#REF!</v>
      </c>
      <c r="GC204" s="92"/>
      <c r="GD204" s="85"/>
      <c r="GE204" s="89" t="e">
        <f t="shared" si="423"/>
        <v>#REF!</v>
      </c>
      <c r="GF204" s="84"/>
      <c r="GG204" s="85"/>
      <c r="GH204" s="89" t="e">
        <f t="shared" si="424"/>
        <v>#REF!</v>
      </c>
      <c r="GI204" s="90" t="e">
        <f t="shared" si="425"/>
        <v>#REF!</v>
      </c>
      <c r="GK204" s="20" t="str">
        <f t="shared" si="410"/>
        <v/>
      </c>
      <c r="GL204" s="21"/>
      <c r="GN204" s="826" t="str">
        <f t="shared" ca="1" si="400"/>
        <v/>
      </c>
      <c r="GO204" s="827"/>
    </row>
    <row r="205" spans="1:197" ht="12" customHeight="1" outlineLevel="3" x14ac:dyDescent="0.2">
      <c r="A205" s="187">
        <f t="shared" ca="1" si="341"/>
        <v>71</v>
      </c>
      <c r="B205" s="747" t="str">
        <f t="shared" ca="1" si="373"/>
        <v/>
      </c>
      <c r="C205" s="748"/>
      <c r="D205" s="749"/>
      <c r="E205" s="110"/>
      <c r="F205" s="104"/>
      <c r="G205" s="105" t="s">
        <v>986</v>
      </c>
      <c r="H205" s="128" t="s">
        <v>3</v>
      </c>
      <c r="I205" s="105"/>
      <c r="J205" s="121" t="s">
        <v>24</v>
      </c>
      <c r="K205" s="124" t="s">
        <v>52</v>
      </c>
      <c r="L205" s="367" t="s">
        <v>50</v>
      </c>
      <c r="M205" s="589">
        <f t="shared" si="374"/>
        <v>1</v>
      </c>
      <c r="N205" s="773" t="str">
        <f t="shared" si="375"/>
        <v>-</v>
      </c>
      <c r="O205" s="774" t="str">
        <f t="shared" si="376"/>
        <v>-</v>
      </c>
      <c r="P205" s="774" t="str">
        <f t="shared" si="377"/>
        <v>-</v>
      </c>
      <c r="Q205" s="774" t="str">
        <f t="shared" si="378"/>
        <v>-</v>
      </c>
      <c r="R205" s="774" t="str">
        <f t="shared" si="379"/>
        <v>-</v>
      </c>
      <c r="S205" s="280">
        <f t="shared" si="380"/>
        <v>1</v>
      </c>
      <c r="T205" s="291" t="str">
        <f t="shared" si="381"/>
        <v>OK</v>
      </c>
      <c r="U205" s="402"/>
      <c r="W205" s="504"/>
      <c r="X205" s="429"/>
      <c r="Z205" s="430"/>
      <c r="AA205" s="431"/>
      <c r="AB205" s="429"/>
      <c r="AD205" s="430"/>
      <c r="AE205" s="431"/>
      <c r="AF205" s="429"/>
      <c r="AH205" s="430"/>
      <c r="AI205" s="431"/>
      <c r="AJ205" s="600"/>
      <c r="AK205" s="601"/>
      <c r="AL205" s="602"/>
      <c r="AM205" s="610"/>
      <c r="AN205" s="221"/>
      <c r="AO205" s="574" t="str">
        <f t="shared" ref="AO205:AO233" si="426">IF(AND(Type_1="Doc",OR(Y205&lt;&gt;"",AC205&lt;&gt;"",AG205&lt;&gt;"")),"Remove Value Cln 25, 29, 33",IF(AND(Type_1="Doc",OR(AA205&lt;&gt;"",AE205&lt;&gt;"",AI205&lt;&gt;"")),"Remove Value Cln 27, 31, 35",IF(OR(AND(X205&lt;&gt;"",Z205=""),AND(AB205&lt;&gt;"",AD205=""),AND(AF205&lt;&gt;"",AH205="")),"Missing Eng Function",IF(OR(AND(Y205&lt;&gt;"",AA205=""),AND(AC205&lt;&gt;"",AE205=""),AND(AG205&lt;&gt;"",AI205="")),"Missing Design Function","OK"))))</f>
        <v>OK</v>
      </c>
      <c r="AQ205" s="504"/>
      <c r="AR205" s="429"/>
      <c r="AT205" s="430"/>
      <c r="AU205" s="431"/>
      <c r="AV205" s="429"/>
      <c r="AX205" s="430"/>
      <c r="AY205" s="431"/>
      <c r="AZ205" s="429"/>
      <c r="BB205" s="430"/>
      <c r="BC205" s="431"/>
      <c r="BD205" s="600"/>
      <c r="BE205" s="601"/>
      <c r="BF205" s="602"/>
      <c r="BG205" s="632"/>
      <c r="BH205" s="221"/>
      <c r="BI205" s="574" t="str">
        <f t="shared" ref="BI205:BI233" si="427">IF(AND(Type_1="Doc",OR(AS205&lt;&gt;"",AW205&lt;&gt;"",BA205&lt;&gt;"")),"Remove Value Cln 25, 29, 33",IF(AND(Type_1="Doc",OR(AU205&lt;&gt;"",AY205&lt;&gt;"",BC205&lt;&gt;"")),"Remove Value Cln 47, 51, 55",IF(OR(AND(AR205&lt;&gt;"",AT205=""),AND(AV205&lt;&gt;"",AX205=""),AND(AZ205&lt;&gt;"",BB205="")),"Missing Eng Function",IF(OR(AND(AS205&lt;&gt;"",AU205=""),AND(AW205&lt;&gt;"",AY205=""),AND(BA205&lt;&gt;"",BC205="")),"Missing Design Function","OK"))))</f>
        <v>OK</v>
      </c>
      <c r="BK205" s="504"/>
      <c r="BL205" s="429"/>
      <c r="BN205" s="430"/>
      <c r="BO205" s="431"/>
      <c r="BP205" s="429"/>
      <c r="BR205" s="430"/>
      <c r="BS205" s="431"/>
      <c r="BT205" s="429"/>
      <c r="BV205" s="430"/>
      <c r="BW205" s="431"/>
      <c r="BX205" s="600"/>
      <c r="BY205" s="601"/>
      <c r="BZ205" s="602"/>
      <c r="CA205" s="610"/>
      <c r="CB205" s="221"/>
      <c r="CC205" s="574" t="str">
        <f t="shared" ref="CC205:CC233" si="428">IF(AND(Type_1="Doc",OR(BM205&lt;&gt;"",BQ205&lt;&gt;"",BU205&lt;&gt;"")),"Remove Value Cln 65, 69, 73",IF(AND(Type_1="Doc",OR(BO205&lt;&gt;"",BS205&lt;&gt;"",BW205&lt;&gt;"")),"Remove Value Cln 67, 71, 75",IF(OR(AND(BL205&lt;&gt;"",BN205=""),AND(BP205&lt;&gt;"",BR205=""),AND(BT205&lt;&gt;"",BV205="")),"Missing Eng Function",IF(OR(AND(BM205&lt;&gt;"",BO205=""),AND(BQ205&lt;&gt;"",BS205=""),AND(BU205&lt;&gt;"",BW205="")),"Missing Design Function","OK"))))</f>
        <v>OK</v>
      </c>
      <c r="CE205" s="443"/>
      <c r="CF205" s="429"/>
      <c r="CH205" s="430"/>
      <c r="CI205" s="431"/>
      <c r="CJ205" s="429"/>
      <c r="CL205" s="430"/>
      <c r="CM205" s="431"/>
      <c r="CN205" s="429"/>
      <c r="CP205" s="430"/>
      <c r="CQ205" s="431"/>
      <c r="CR205" s="600"/>
      <c r="CS205" s="601"/>
      <c r="CT205" s="602"/>
      <c r="CU205" s="610"/>
      <c r="CV205" s="221"/>
      <c r="CW205" s="574" t="str">
        <f t="shared" si="385"/>
        <v>OK</v>
      </c>
      <c r="CY205" s="437"/>
      <c r="CZ205" s="429"/>
      <c r="DB205" s="430"/>
      <c r="DC205" s="431"/>
      <c r="DD205" s="429"/>
      <c r="DF205" s="430"/>
      <c r="DG205" s="431"/>
      <c r="DH205" s="429"/>
      <c r="DJ205" s="430"/>
      <c r="DK205" s="431"/>
      <c r="DL205" s="600"/>
      <c r="DM205" s="601"/>
      <c r="DN205" s="602"/>
      <c r="DO205" s="610"/>
      <c r="DP205" s="221"/>
      <c r="DQ205" s="574" t="str">
        <f t="shared" si="386"/>
        <v>OK</v>
      </c>
      <c r="DS205" s="263">
        <v>1</v>
      </c>
      <c r="DT205" s="208">
        <v>40</v>
      </c>
      <c r="DU205" s="277" t="s">
        <v>1033</v>
      </c>
      <c r="DV205" s="370"/>
      <c r="DW205" s="277" t="s">
        <v>1033</v>
      </c>
      <c r="DX205" s="370"/>
      <c r="DY205" s="277" t="s">
        <v>1033</v>
      </c>
      <c r="DZ205" s="370">
        <v>8</v>
      </c>
      <c r="EA205" s="274" t="s">
        <v>376</v>
      </c>
      <c r="EB205" s="712">
        <f t="shared" si="411"/>
        <v>48</v>
      </c>
      <c r="EC205" s="707">
        <f t="shared" si="412"/>
        <v>48</v>
      </c>
      <c r="ED205" s="623">
        <f t="shared" si="413"/>
        <v>5.7007125890736345E-2</v>
      </c>
      <c r="EE205" s="221"/>
      <c r="EF205" s="574" t="str">
        <f t="shared" si="371"/>
        <v>Missing Eng Hours</v>
      </c>
      <c r="EH205" s="82"/>
      <c r="EI205" s="34" t="s">
        <v>4</v>
      </c>
      <c r="EJ205" s="11"/>
      <c r="EK205" s="61"/>
      <c r="EN205" s="97">
        <f t="shared" si="408"/>
        <v>0</v>
      </c>
      <c r="EO205" s="91">
        <f t="shared" si="409"/>
        <v>0</v>
      </c>
      <c r="EP205" s="92"/>
      <c r="EQ205" s="85"/>
      <c r="ER205" s="89" t="str">
        <f t="shared" ref="ER205:ER236" si="429">IF(OR(EN205="-",EQ205=""),"-",EQ205*EN205)</f>
        <v>-</v>
      </c>
      <c r="ES205" s="84"/>
      <c r="ET205" s="85"/>
      <c r="EU205" s="89" t="str">
        <f t="shared" ref="EU205:EU236" si="430">IF(OR(EO205="-",ET205=""),"-",ET205*EO205)</f>
        <v>-</v>
      </c>
      <c r="EV205" s="90" t="str">
        <f t="shared" ref="EV205:EV236" si="431">IF(AND(ER205="-",EU205="-"),"-",IF(ER205="-",EU205,IF(EU205="-",ER205,ER205+EU205)))</f>
        <v>-</v>
      </c>
      <c r="EY205" s="97" t="e">
        <f>#REF!</f>
        <v>#REF!</v>
      </c>
      <c r="EZ205" s="91" t="e">
        <f>#REF!</f>
        <v>#REF!</v>
      </c>
      <c r="FA205" s="92"/>
      <c r="FB205" s="85"/>
      <c r="FC205" s="89" t="e">
        <f t="shared" ref="FC205:FC236" si="432">IF(OR(EY205="-",FB205=""),"-",FB205*EY205)</f>
        <v>#REF!</v>
      </c>
      <c r="FD205" s="84"/>
      <c r="FE205" s="85"/>
      <c r="FF205" s="89" t="e">
        <f t="shared" ref="FF205:FF236" si="433">IF(OR(EZ205="-",FE205=""),"-",FE205*EZ205)</f>
        <v>#REF!</v>
      </c>
      <c r="FG205" s="90" t="e">
        <f t="shared" ref="FG205:FG236" si="434">IF(AND(FC205="-",FF205="-"),"-",IF(FC205="-",FF205,IF(FF205="-",FC205,FC205+FF205)))</f>
        <v>#REF!</v>
      </c>
      <c r="FJ205" s="97" t="e">
        <f>#REF!</f>
        <v>#REF!</v>
      </c>
      <c r="FK205" s="91" t="e">
        <f>#REF!</f>
        <v>#REF!</v>
      </c>
      <c r="FL205" s="92"/>
      <c r="FM205" s="85"/>
      <c r="FN205" s="89" t="e">
        <f t="shared" ref="FN205:FN236" si="435">IF(OR(FJ205="-",FM205=""),"-",FM205*FJ205)</f>
        <v>#REF!</v>
      </c>
      <c r="FO205" s="84"/>
      <c r="FP205" s="85"/>
      <c r="FQ205" s="89" t="e">
        <f t="shared" ref="FQ205:FQ236" si="436">IF(OR(FK205="-",FP205=""),"-",FP205*FK205)</f>
        <v>#REF!</v>
      </c>
      <c r="FR205" s="90" t="e">
        <f t="shared" ref="FR205:FR236" si="437">IF(AND(FN205="-",FQ205="-"),"-",IF(FN205="-",FQ205,IF(FQ205="-",FN205,FN205+FQ205)))</f>
        <v>#REF!</v>
      </c>
      <c r="FU205" s="97" t="e">
        <f>#REF!</f>
        <v>#REF!</v>
      </c>
      <c r="FV205" s="92"/>
      <c r="FW205" s="85"/>
      <c r="FX205" s="89" t="e">
        <f t="shared" ref="FX205:FX235" si="438">IF(OR(FU205="-",FW205=""),"-",FW205*FU205)</f>
        <v>#REF!</v>
      </c>
      <c r="GA205" s="97" t="e">
        <f>#REF!</f>
        <v>#REF!</v>
      </c>
      <c r="GB205" s="91" t="e">
        <f>#REF!</f>
        <v>#REF!</v>
      </c>
      <c r="GC205" s="92"/>
      <c r="GD205" s="85"/>
      <c r="GE205" s="89" t="e">
        <f t="shared" ref="GE205:GE236" si="439">IF(OR(GA205="-",GD205=""),"-",GD205*GA205)</f>
        <v>#REF!</v>
      </c>
      <c r="GF205" s="84"/>
      <c r="GG205" s="85"/>
      <c r="GH205" s="89" t="e">
        <f t="shared" ref="GH205:GH236" si="440">IF(OR(GB205="-",GG205=""),"-",GG205*GB205)</f>
        <v>#REF!</v>
      </c>
      <c r="GI205" s="90" t="e">
        <f t="shared" ref="GI205:GI236" si="441">IF(AND(GE205="-",GH205="-"),"-",IF(GE205="-",GH205,IF(GH205="-",GE205,GE205+GH205)))</f>
        <v>#REF!</v>
      </c>
      <c r="GK205" s="20" t="str">
        <f t="shared" si="410"/>
        <v/>
      </c>
      <c r="GL205" s="21"/>
      <c r="GN205" s="826" t="str">
        <f t="shared" ca="1" si="400"/>
        <v/>
      </c>
      <c r="GO205" s="827"/>
    </row>
    <row r="206" spans="1:197" ht="12" customHeight="1" outlineLevel="3" x14ac:dyDescent="0.2">
      <c r="A206" s="187">
        <f t="shared" ref="A206:A214" ca="1" si="442">OFFSET(A206,-1,0,1,1)+1</f>
        <v>72</v>
      </c>
      <c r="B206" s="747" t="str">
        <f t="shared" ca="1" si="373"/>
        <v/>
      </c>
      <c r="C206" s="748"/>
      <c r="D206" s="749"/>
      <c r="E206" s="272"/>
      <c r="F206" s="271"/>
      <c r="G206" s="105" t="s">
        <v>987</v>
      </c>
      <c r="H206" s="128" t="s">
        <v>3</v>
      </c>
      <c r="I206" s="105"/>
      <c r="J206" s="121" t="s">
        <v>24</v>
      </c>
      <c r="K206" s="124" t="s">
        <v>52</v>
      </c>
      <c r="L206" s="367" t="s">
        <v>50</v>
      </c>
      <c r="M206" s="589">
        <f t="shared" si="374"/>
        <v>0</v>
      </c>
      <c r="N206" s="773" t="str">
        <f t="shared" si="375"/>
        <v>-</v>
      </c>
      <c r="O206" s="774" t="str">
        <f t="shared" si="376"/>
        <v>-</v>
      </c>
      <c r="P206" s="774" t="str">
        <f t="shared" si="377"/>
        <v>-</v>
      </c>
      <c r="Q206" s="774" t="str">
        <f t="shared" si="378"/>
        <v>-</v>
      </c>
      <c r="R206" s="774" t="str">
        <f t="shared" si="379"/>
        <v>-</v>
      </c>
      <c r="S206" s="280" t="str">
        <f t="shared" si="380"/>
        <v>-</v>
      </c>
      <c r="T206" s="291" t="str">
        <f t="shared" si="381"/>
        <v>OK</v>
      </c>
      <c r="U206" s="402"/>
      <c r="W206" s="504"/>
      <c r="X206" s="429"/>
      <c r="Z206" s="430"/>
      <c r="AA206" s="431"/>
      <c r="AB206" s="429"/>
      <c r="AD206" s="430"/>
      <c r="AE206" s="431"/>
      <c r="AF206" s="429"/>
      <c r="AH206" s="430"/>
      <c r="AI206" s="431"/>
      <c r="AJ206" s="600"/>
      <c r="AK206" s="601"/>
      <c r="AL206" s="602"/>
      <c r="AM206" s="610"/>
      <c r="AN206" s="221"/>
      <c r="AO206" s="574" t="str">
        <f t="shared" si="426"/>
        <v>OK</v>
      </c>
      <c r="AQ206" s="504"/>
      <c r="AR206" s="429"/>
      <c r="AT206" s="430"/>
      <c r="AU206" s="431"/>
      <c r="AV206" s="429"/>
      <c r="AX206" s="430"/>
      <c r="AY206" s="431"/>
      <c r="AZ206" s="429"/>
      <c r="BB206" s="430"/>
      <c r="BC206" s="431"/>
      <c r="BD206" s="600"/>
      <c r="BE206" s="601"/>
      <c r="BF206" s="602"/>
      <c r="BG206" s="632"/>
      <c r="BH206" s="221"/>
      <c r="BI206" s="574" t="str">
        <f t="shared" si="427"/>
        <v>OK</v>
      </c>
      <c r="BK206" s="504"/>
      <c r="BL206" s="429"/>
      <c r="BN206" s="430"/>
      <c r="BO206" s="431"/>
      <c r="BP206" s="429"/>
      <c r="BR206" s="430"/>
      <c r="BS206" s="431"/>
      <c r="BT206" s="429"/>
      <c r="BV206" s="430"/>
      <c r="BW206" s="431"/>
      <c r="BX206" s="600"/>
      <c r="BY206" s="601"/>
      <c r="BZ206" s="602"/>
      <c r="CA206" s="610"/>
      <c r="CB206" s="221"/>
      <c r="CC206" s="574" t="str">
        <f t="shared" si="428"/>
        <v>OK</v>
      </c>
      <c r="CE206" s="443"/>
      <c r="CF206" s="429"/>
      <c r="CH206" s="430"/>
      <c r="CI206" s="431"/>
      <c r="CJ206" s="429"/>
      <c r="CL206" s="430"/>
      <c r="CM206" s="431"/>
      <c r="CN206" s="429"/>
      <c r="CP206" s="430"/>
      <c r="CQ206" s="431"/>
      <c r="CR206" s="600"/>
      <c r="CS206" s="601"/>
      <c r="CT206" s="602"/>
      <c r="CU206" s="610"/>
      <c r="CV206" s="221"/>
      <c r="CW206" s="574" t="str">
        <f t="shared" si="385"/>
        <v>OK</v>
      </c>
      <c r="CY206" s="437"/>
      <c r="CZ206" s="429"/>
      <c r="DB206" s="430"/>
      <c r="DC206" s="431"/>
      <c r="DD206" s="429"/>
      <c r="DF206" s="430"/>
      <c r="DG206" s="431"/>
      <c r="DH206" s="429"/>
      <c r="DJ206" s="430"/>
      <c r="DK206" s="431"/>
      <c r="DL206" s="600"/>
      <c r="DM206" s="601"/>
      <c r="DN206" s="602"/>
      <c r="DO206" s="610"/>
      <c r="DP206" s="221"/>
      <c r="DQ206" s="574" t="str">
        <f t="shared" si="386"/>
        <v>OK</v>
      </c>
      <c r="DS206" s="263"/>
      <c r="DT206" s="208"/>
      <c r="DU206" s="277" t="s">
        <v>1033</v>
      </c>
      <c r="DV206" s="370"/>
      <c r="DW206" s="277" t="s">
        <v>1033</v>
      </c>
      <c r="DX206" s="370"/>
      <c r="DY206" s="277" t="s">
        <v>1033</v>
      </c>
      <c r="DZ206" s="370"/>
      <c r="EA206" s="274" t="s">
        <v>376</v>
      </c>
      <c r="EB206" s="712" t="str">
        <f t="shared" si="411"/>
        <v>-</v>
      </c>
      <c r="EC206" s="707" t="str">
        <f t="shared" si="412"/>
        <v>-</v>
      </c>
      <c r="ED206" s="623" t="str">
        <f t="shared" si="413"/>
        <v>-</v>
      </c>
      <c r="EE206" s="221"/>
      <c r="EF206" s="574" t="str">
        <f t="shared" si="371"/>
        <v>Missing Eng Hours</v>
      </c>
      <c r="EH206" s="82"/>
      <c r="EI206" s="34"/>
      <c r="EJ206" s="11"/>
      <c r="EK206" s="61"/>
      <c r="EN206" s="97">
        <f t="shared" si="408"/>
        <v>0</v>
      </c>
      <c r="EO206" s="91">
        <f t="shared" si="409"/>
        <v>0</v>
      </c>
      <c r="EP206" s="92"/>
      <c r="EQ206" s="85"/>
      <c r="ER206" s="89" t="str">
        <f t="shared" si="429"/>
        <v>-</v>
      </c>
      <c r="ES206" s="84"/>
      <c r="ET206" s="85"/>
      <c r="EU206" s="89" t="str">
        <f t="shared" si="430"/>
        <v>-</v>
      </c>
      <c r="EV206" s="90" t="str">
        <f t="shared" si="431"/>
        <v>-</v>
      </c>
      <c r="EY206" s="97" t="e">
        <f>#REF!</f>
        <v>#REF!</v>
      </c>
      <c r="EZ206" s="91" t="e">
        <f>#REF!</f>
        <v>#REF!</v>
      </c>
      <c r="FA206" s="92"/>
      <c r="FB206" s="85"/>
      <c r="FC206" s="89" t="e">
        <f t="shared" si="432"/>
        <v>#REF!</v>
      </c>
      <c r="FD206" s="84"/>
      <c r="FE206" s="85"/>
      <c r="FF206" s="89" t="e">
        <f t="shared" si="433"/>
        <v>#REF!</v>
      </c>
      <c r="FG206" s="90" t="e">
        <f t="shared" si="434"/>
        <v>#REF!</v>
      </c>
      <c r="FJ206" s="97" t="e">
        <f>#REF!</f>
        <v>#REF!</v>
      </c>
      <c r="FK206" s="91" t="e">
        <f>#REF!</f>
        <v>#REF!</v>
      </c>
      <c r="FL206" s="92"/>
      <c r="FM206" s="85"/>
      <c r="FN206" s="89" t="e">
        <f t="shared" si="435"/>
        <v>#REF!</v>
      </c>
      <c r="FO206" s="84"/>
      <c r="FP206" s="85"/>
      <c r="FQ206" s="89" t="e">
        <f t="shared" si="436"/>
        <v>#REF!</v>
      </c>
      <c r="FR206" s="90" t="e">
        <f t="shared" si="437"/>
        <v>#REF!</v>
      </c>
      <c r="FU206" s="97" t="e">
        <f>#REF!</f>
        <v>#REF!</v>
      </c>
      <c r="FV206" s="92"/>
      <c r="FW206" s="85"/>
      <c r="FX206" s="89" t="e">
        <f t="shared" si="438"/>
        <v>#REF!</v>
      </c>
      <c r="GA206" s="97" t="e">
        <f>#REF!</f>
        <v>#REF!</v>
      </c>
      <c r="GB206" s="91" t="e">
        <f>#REF!</f>
        <v>#REF!</v>
      </c>
      <c r="GC206" s="92"/>
      <c r="GD206" s="85"/>
      <c r="GE206" s="89" t="e">
        <f t="shared" si="439"/>
        <v>#REF!</v>
      </c>
      <c r="GF206" s="84"/>
      <c r="GG206" s="85"/>
      <c r="GH206" s="89" t="e">
        <f t="shared" si="440"/>
        <v>#REF!</v>
      </c>
      <c r="GI206" s="90" t="e">
        <f t="shared" si="441"/>
        <v>#REF!</v>
      </c>
      <c r="GK206" s="20" t="str">
        <f t="shared" si="410"/>
        <v/>
      </c>
      <c r="GL206" s="21"/>
      <c r="GN206" s="826" t="str">
        <f t="shared" ca="1" si="400"/>
        <v/>
      </c>
      <c r="GO206" s="827"/>
    </row>
    <row r="207" spans="1:197" ht="12" customHeight="1" outlineLevel="3" x14ac:dyDescent="0.2">
      <c r="A207" s="187">
        <f t="shared" ca="1" si="442"/>
        <v>73</v>
      </c>
      <c r="B207" s="747" t="str">
        <f t="shared" ca="1" si="373"/>
        <v/>
      </c>
      <c r="C207" s="748"/>
      <c r="D207" s="749"/>
      <c r="E207" s="272" t="s">
        <v>395</v>
      </c>
      <c r="F207" s="271"/>
      <c r="G207" s="105"/>
      <c r="H207" s="128" t="s">
        <v>3</v>
      </c>
      <c r="I207" s="105"/>
      <c r="J207" s="121" t="s">
        <v>24</v>
      </c>
      <c r="K207" s="124" t="s">
        <v>52</v>
      </c>
      <c r="L207" s="367" t="s">
        <v>50</v>
      </c>
      <c r="M207" s="589">
        <f t="shared" si="374"/>
        <v>0</v>
      </c>
      <c r="N207" s="773" t="str">
        <f t="shared" si="375"/>
        <v>-</v>
      </c>
      <c r="O207" s="774" t="str">
        <f t="shared" si="376"/>
        <v>-</v>
      </c>
      <c r="P207" s="774" t="str">
        <f t="shared" si="377"/>
        <v>-</v>
      </c>
      <c r="Q207" s="774" t="str">
        <f t="shared" si="378"/>
        <v>-</v>
      </c>
      <c r="R207" s="774" t="str">
        <f t="shared" si="379"/>
        <v>-</v>
      </c>
      <c r="S207" s="280" t="str">
        <f t="shared" si="380"/>
        <v>-</v>
      </c>
      <c r="T207" s="291" t="str">
        <f t="shared" si="381"/>
        <v>OK</v>
      </c>
      <c r="U207" s="402"/>
      <c r="W207" s="504"/>
      <c r="X207" s="429"/>
      <c r="Z207" s="430"/>
      <c r="AA207" s="431"/>
      <c r="AB207" s="429"/>
      <c r="AD207" s="430"/>
      <c r="AE207" s="431"/>
      <c r="AF207" s="429"/>
      <c r="AH207" s="430"/>
      <c r="AI207" s="431"/>
      <c r="AJ207" s="603"/>
      <c r="AK207" s="604"/>
      <c r="AL207" s="605"/>
      <c r="AM207" s="632"/>
      <c r="AN207" s="221"/>
      <c r="AO207" s="574" t="str">
        <f t="shared" si="426"/>
        <v>OK</v>
      </c>
      <c r="AQ207" s="504"/>
      <c r="AR207" s="429"/>
      <c r="AT207" s="430"/>
      <c r="AU207" s="431"/>
      <c r="AV207" s="429"/>
      <c r="AX207" s="430"/>
      <c r="AY207" s="431"/>
      <c r="AZ207" s="429"/>
      <c r="BB207" s="430"/>
      <c r="BC207" s="431"/>
      <c r="BD207" s="603"/>
      <c r="BE207" s="604"/>
      <c r="BF207" s="605"/>
      <c r="BG207" s="637"/>
      <c r="BH207" s="221"/>
      <c r="BI207" s="574" t="str">
        <f t="shared" si="427"/>
        <v>OK</v>
      </c>
      <c r="BK207" s="504"/>
      <c r="BL207" s="429"/>
      <c r="BN207" s="430"/>
      <c r="BO207" s="431"/>
      <c r="BP207" s="429"/>
      <c r="BR207" s="430"/>
      <c r="BS207" s="431"/>
      <c r="BT207" s="429"/>
      <c r="BV207" s="430"/>
      <c r="BW207" s="431"/>
      <c r="BX207" s="603"/>
      <c r="BY207" s="604"/>
      <c r="BZ207" s="605"/>
      <c r="CA207" s="680" t="str">
        <f>IF(OR(BZ207=0,BZ207="-"),"-",BZ207/DD_TOTAL_HOURS)</f>
        <v>-</v>
      </c>
      <c r="CB207" s="221"/>
      <c r="CC207" s="574" t="str">
        <f t="shared" si="428"/>
        <v>OK</v>
      </c>
      <c r="CE207" s="443"/>
      <c r="CF207" s="429"/>
      <c r="CH207" s="430"/>
      <c r="CI207" s="431"/>
      <c r="CJ207" s="429"/>
      <c r="CL207" s="430"/>
      <c r="CM207" s="431"/>
      <c r="CN207" s="429"/>
      <c r="CP207" s="430"/>
      <c r="CQ207" s="431"/>
      <c r="CR207" s="600"/>
      <c r="CS207" s="601"/>
      <c r="CT207" s="605"/>
      <c r="CU207" s="610"/>
      <c r="CV207" s="221"/>
      <c r="CW207" s="574" t="str">
        <f t="shared" si="385"/>
        <v>OK</v>
      </c>
      <c r="CY207" s="263" t="s">
        <v>60</v>
      </c>
      <c r="CZ207" s="208"/>
      <c r="DA207" s="421"/>
      <c r="DB207" s="410"/>
      <c r="DC207" s="424"/>
      <c r="DD207" s="432"/>
      <c r="DE207" s="433"/>
      <c r="DF207" s="434"/>
      <c r="DG207" s="435"/>
      <c r="DH207" s="432"/>
      <c r="DI207" s="433"/>
      <c r="DJ207" s="434"/>
      <c r="DK207" s="435"/>
      <c r="DL207" s="591" t="str">
        <f>IF(AND(CZ207="",DD207="",DH207=""),"-",CZ207+DD207+DH207)</f>
        <v>-</v>
      </c>
      <c r="DM207" s="618"/>
      <c r="DN207" s="593" t="str">
        <f>IF(AND(CZ207="",DD207="",DH207="",DA207="",DE207="",DI207=""),"-",SUM(CZ207:DI207))</f>
        <v>-</v>
      </c>
      <c r="DO207" s="677" t="str">
        <f>IF(OR(DN207=0,DN207="-"),"-",DN207/CONSTR_TOTAL_HOURS)</f>
        <v>-</v>
      </c>
      <c r="DP207" s="221"/>
      <c r="DQ207" s="574" t="str">
        <f t="shared" si="386"/>
        <v>OK</v>
      </c>
      <c r="DS207" s="263" t="s">
        <v>60</v>
      </c>
      <c r="DT207" s="208"/>
      <c r="DU207" s="277"/>
      <c r="DV207" s="370"/>
      <c r="DW207" s="277"/>
      <c r="DX207" s="370"/>
      <c r="DY207" s="277"/>
      <c r="DZ207" s="370"/>
      <c r="EA207" s="274"/>
      <c r="EB207" s="712" t="str">
        <f t="shared" ref="EB207" si="443">IF(AND(DT207="",DV207="",DX207="",DZ207=""),"-",DT207+DV207+DX207+DZ207)</f>
        <v>-</v>
      </c>
      <c r="EC207" s="707" t="str">
        <f t="shared" ref="EC207" si="444">EB207</f>
        <v>-</v>
      </c>
      <c r="ED207" s="623" t="str">
        <f t="shared" ref="ED207:ED208" si="445">IF(OR(EC207=0,EC207="-"),"-",EC207/QUALIF_TOTAL_HOURS)</f>
        <v>-</v>
      </c>
      <c r="EE207" s="221"/>
      <c r="EF207" s="574" t="str">
        <f t="shared" si="371"/>
        <v>OK</v>
      </c>
      <c r="EH207" s="82"/>
      <c r="EI207" s="34"/>
      <c r="EJ207" s="11"/>
      <c r="EK207" s="61"/>
      <c r="EN207" s="97">
        <f t="shared" si="408"/>
        <v>0</v>
      </c>
      <c r="EO207" s="91">
        <f t="shared" si="409"/>
        <v>0</v>
      </c>
      <c r="EP207" s="92"/>
      <c r="EQ207" s="85"/>
      <c r="ER207" s="89" t="str">
        <f t="shared" si="429"/>
        <v>-</v>
      </c>
      <c r="ES207" s="84"/>
      <c r="ET207" s="85"/>
      <c r="EU207" s="89" t="str">
        <f t="shared" si="430"/>
        <v>-</v>
      </c>
      <c r="EV207" s="90" t="str">
        <f t="shared" si="431"/>
        <v>-</v>
      </c>
      <c r="EY207" s="97" t="e">
        <f>#REF!</f>
        <v>#REF!</v>
      </c>
      <c r="EZ207" s="91" t="e">
        <f>#REF!</f>
        <v>#REF!</v>
      </c>
      <c r="FA207" s="92"/>
      <c r="FB207" s="85"/>
      <c r="FC207" s="89" t="e">
        <f t="shared" si="432"/>
        <v>#REF!</v>
      </c>
      <c r="FD207" s="84"/>
      <c r="FE207" s="85"/>
      <c r="FF207" s="89" t="e">
        <f t="shared" si="433"/>
        <v>#REF!</v>
      </c>
      <c r="FG207" s="90" t="e">
        <f t="shared" si="434"/>
        <v>#REF!</v>
      </c>
      <c r="FJ207" s="97" t="e">
        <f>#REF!</f>
        <v>#REF!</v>
      </c>
      <c r="FK207" s="91" t="e">
        <f>#REF!</f>
        <v>#REF!</v>
      </c>
      <c r="FL207" s="92"/>
      <c r="FM207" s="85"/>
      <c r="FN207" s="89" t="e">
        <f t="shared" si="435"/>
        <v>#REF!</v>
      </c>
      <c r="FO207" s="84"/>
      <c r="FP207" s="85"/>
      <c r="FQ207" s="89" t="e">
        <f t="shared" si="436"/>
        <v>#REF!</v>
      </c>
      <c r="FR207" s="90" t="e">
        <f t="shared" si="437"/>
        <v>#REF!</v>
      </c>
      <c r="FU207" s="97" t="e">
        <f>#REF!</f>
        <v>#REF!</v>
      </c>
      <c r="FV207" s="92"/>
      <c r="FW207" s="85"/>
      <c r="FX207" s="89" t="e">
        <f t="shared" si="438"/>
        <v>#REF!</v>
      </c>
      <c r="GA207" s="97" t="e">
        <f>#REF!</f>
        <v>#REF!</v>
      </c>
      <c r="GB207" s="91" t="e">
        <f>#REF!</f>
        <v>#REF!</v>
      </c>
      <c r="GC207" s="92"/>
      <c r="GD207" s="85"/>
      <c r="GE207" s="89" t="e">
        <f t="shared" si="439"/>
        <v>#REF!</v>
      </c>
      <c r="GF207" s="84"/>
      <c r="GG207" s="85"/>
      <c r="GH207" s="89" t="e">
        <f t="shared" si="440"/>
        <v>#REF!</v>
      </c>
      <c r="GI207" s="90" t="e">
        <f t="shared" si="441"/>
        <v>#REF!</v>
      </c>
      <c r="GK207" s="20" t="str">
        <f t="shared" si="410"/>
        <v/>
      </c>
      <c r="GL207" s="21"/>
      <c r="GN207" s="826" t="str">
        <f t="shared" ca="1" si="400"/>
        <v/>
      </c>
      <c r="GO207" s="827"/>
    </row>
    <row r="208" spans="1:197" s="143" customFormat="1" ht="15.75" customHeight="1" outlineLevel="3" x14ac:dyDescent="0.2">
      <c r="A208" s="190">
        <f t="shared" ca="1" si="442"/>
        <v>74</v>
      </c>
      <c r="B208" s="744" t="str">
        <f t="shared" ca="1" si="373"/>
        <v/>
      </c>
      <c r="C208" s="752"/>
      <c r="D208" s="753"/>
      <c r="E208" s="191" t="s">
        <v>198</v>
      </c>
      <c r="F208" s="181" t="s">
        <v>201</v>
      </c>
      <c r="G208" s="182"/>
      <c r="H208" s="863" t="s">
        <v>3</v>
      </c>
      <c r="I208" s="183"/>
      <c r="J208" s="192" t="s">
        <v>23</v>
      </c>
      <c r="K208" s="194" t="s">
        <v>52</v>
      </c>
      <c r="L208" s="366"/>
      <c r="M208" s="560">
        <f t="shared" si="374"/>
        <v>1</v>
      </c>
      <c r="N208" s="814" t="str">
        <f>IF(OR(W208="",W208=0,W208="-"),"-",IF(W208=1,1,"POK"))</f>
        <v>-</v>
      </c>
      <c r="O208" s="815" t="str">
        <f>IF(OR(AQ208="",AQ208=0,AQ208="-"),"-",IF(AQ208=1,1,"POK"))</f>
        <v>-</v>
      </c>
      <c r="P208" s="815">
        <f>IF(OR(BK208="",BK208=0,BK208="-"),"-",IF(BK208=1,1,"POK"))</f>
        <v>1</v>
      </c>
      <c r="Q208" s="815" t="str">
        <f>IF(OR(CE208="",CE208=0,CE208="-"),"-",IF(CE208=1,1,"POK"))</f>
        <v>-</v>
      </c>
      <c r="R208" s="815" t="str">
        <f>IF(OR(CY208="",CY208=0,CY208="-"),"-",IF(CY208=1,1,"POK"))</f>
        <v>-</v>
      </c>
      <c r="S208" s="816" t="str">
        <f>IF(OR(DS208="",DS208=0,DS208="-"),"-",IF(DS208=1,1,"POK"))</f>
        <v>-</v>
      </c>
      <c r="T208" s="293" t="str">
        <f t="shared" si="381"/>
        <v>OK</v>
      </c>
      <c r="U208" s="403"/>
      <c r="V208" s="19"/>
      <c r="W208" s="788">
        <f>IF(SUM(W209:W214)=0,0,1)</f>
        <v>0</v>
      </c>
      <c r="X208" s="325"/>
      <c r="Y208" s="326"/>
      <c r="Z208" s="326"/>
      <c r="AA208" s="326"/>
      <c r="AB208" s="326"/>
      <c r="AC208" s="326"/>
      <c r="AD208" s="326"/>
      <c r="AE208" s="326"/>
      <c r="AF208" s="326"/>
      <c r="AG208" s="326"/>
      <c r="AH208" s="326"/>
      <c r="AI208" s="327"/>
      <c r="AJ208" s="353">
        <f>SUM(AJ209:AJ214)</f>
        <v>0</v>
      </c>
      <c r="AK208" s="354">
        <f>SUM(AK209:AK214)</f>
        <v>0</v>
      </c>
      <c r="AL208" s="351">
        <f>AJ208+AK208</f>
        <v>0</v>
      </c>
      <c r="AM208" s="356" t="str">
        <f>IF(OR(AL208=0,AL208="-"),"-",AL208/CD_TOTAL_HOURS)</f>
        <v>-</v>
      </c>
      <c r="AN208" s="222"/>
      <c r="AO208" s="580" t="str">
        <f t="shared" si="426"/>
        <v>OK</v>
      </c>
      <c r="AP208" s="19"/>
      <c r="AQ208" s="788">
        <f>IF(SUM(AQ209:AQ214)=0,0,1)</f>
        <v>0</v>
      </c>
      <c r="AR208" s="325"/>
      <c r="AS208" s="326"/>
      <c r="AT208" s="326"/>
      <c r="AU208" s="326"/>
      <c r="AV208" s="326"/>
      <c r="AW208" s="326"/>
      <c r="AX208" s="326"/>
      <c r="AY208" s="326"/>
      <c r="AZ208" s="326"/>
      <c r="BA208" s="326"/>
      <c r="BB208" s="326"/>
      <c r="BC208" s="327"/>
      <c r="BD208" s="353">
        <f>SUM(BD209:BD214)</f>
        <v>0</v>
      </c>
      <c r="BE208" s="354">
        <f>SUM(BE209:BE214)</f>
        <v>0</v>
      </c>
      <c r="BF208" s="351">
        <f>BD208+BE208</f>
        <v>0</v>
      </c>
      <c r="BG208" s="356" t="str">
        <f>IF(OR(BF208=0,BF208="-"),"-",BF208/BD_TOTAL_HOURS)</f>
        <v>-</v>
      </c>
      <c r="BH208" s="222"/>
      <c r="BI208" s="580" t="str">
        <f t="shared" si="427"/>
        <v>OK</v>
      </c>
      <c r="BJ208" s="19"/>
      <c r="BK208" s="788">
        <f>IF(SUM(BK209:BK214)=0,0,1)</f>
        <v>1</v>
      </c>
      <c r="BL208" s="325"/>
      <c r="BM208" s="326"/>
      <c r="BN208" s="326"/>
      <c r="BO208" s="326"/>
      <c r="BP208" s="326"/>
      <c r="BQ208" s="326"/>
      <c r="BR208" s="326"/>
      <c r="BS208" s="326"/>
      <c r="BT208" s="326"/>
      <c r="BU208" s="326"/>
      <c r="BV208" s="326"/>
      <c r="BW208" s="327"/>
      <c r="BX208" s="353">
        <f>SUM(BX209:BX214)</f>
        <v>18</v>
      </c>
      <c r="BY208" s="354">
        <f>SUM(BY209:BY214)</f>
        <v>0</v>
      </c>
      <c r="BZ208" s="351">
        <f>BX208+BY208</f>
        <v>18</v>
      </c>
      <c r="CA208" s="356">
        <f>IF(OR(BZ208=0,BZ208="-"),"-",BZ208/DD_TOTAL_HOURS)</f>
        <v>4.5918367346938778E-2</v>
      </c>
      <c r="CB208" s="222"/>
      <c r="CC208" s="574" t="str">
        <f t="shared" si="428"/>
        <v>OK</v>
      </c>
      <c r="CD208" s="19"/>
      <c r="CE208" s="792">
        <f>IF(SUM(CE209:CE214)=0,0,1)</f>
        <v>0</v>
      </c>
      <c r="CF208" s="325"/>
      <c r="CG208" s="326"/>
      <c r="CH208" s="326"/>
      <c r="CI208" s="326"/>
      <c r="CJ208" s="326"/>
      <c r="CK208" s="326"/>
      <c r="CL208" s="326"/>
      <c r="CM208" s="326"/>
      <c r="CN208" s="326"/>
      <c r="CO208" s="326"/>
      <c r="CP208" s="326"/>
      <c r="CQ208" s="327"/>
      <c r="CR208" s="353">
        <f>SUM(CR209:CR214)</f>
        <v>0</v>
      </c>
      <c r="CS208" s="354">
        <f>SUM(CS209:CS214)</f>
        <v>0</v>
      </c>
      <c r="CT208" s="351">
        <f>CR208+CS208</f>
        <v>0</v>
      </c>
      <c r="CU208" s="356"/>
      <c r="CV208" s="222"/>
      <c r="CW208" s="580" t="str">
        <f t="shared" si="385"/>
        <v>OK</v>
      </c>
      <c r="CX208" s="19"/>
      <c r="CY208" s="798">
        <f>IF(SUM(CY209:CY214)=0,0,1)</f>
        <v>0</v>
      </c>
      <c r="CZ208" s="325"/>
      <c r="DA208" s="326"/>
      <c r="DB208" s="326"/>
      <c r="DC208" s="326"/>
      <c r="DD208" s="326"/>
      <c r="DE208" s="326"/>
      <c r="DF208" s="326"/>
      <c r="DG208" s="326"/>
      <c r="DH208" s="326"/>
      <c r="DI208" s="326"/>
      <c r="DJ208" s="326"/>
      <c r="DK208" s="327"/>
      <c r="DL208" s="353">
        <f>SUM(DL209:DL214)</f>
        <v>0</v>
      </c>
      <c r="DM208" s="354">
        <f>SUM(DM209:DM214)</f>
        <v>0</v>
      </c>
      <c r="DN208" s="351">
        <f>DL208+DM208</f>
        <v>0</v>
      </c>
      <c r="DO208" s="356" t="str">
        <f>IF(OR(DN208=0,DN208="-"),"-",DN208/CONSTR_TOTAL_HOURS)</f>
        <v>-</v>
      </c>
      <c r="DP208" s="222"/>
      <c r="DQ208" s="574" t="str">
        <f t="shared" si="386"/>
        <v>OK</v>
      </c>
      <c r="DR208" s="19"/>
      <c r="DS208" s="788">
        <f>IF(SUM(DS209:DS214)=0,0,1)</f>
        <v>0</v>
      </c>
      <c r="DT208" s="325"/>
      <c r="DU208" s="326"/>
      <c r="DV208" s="326"/>
      <c r="DW208" s="326"/>
      <c r="DX208" s="326"/>
      <c r="DY208" s="326"/>
      <c r="DZ208" s="326"/>
      <c r="EA208" s="326"/>
      <c r="EB208" s="353">
        <f>SUM(EB209:EB214)</f>
        <v>0</v>
      </c>
      <c r="EC208" s="723">
        <f>EB208</f>
        <v>0</v>
      </c>
      <c r="ED208" s="356" t="str">
        <f t="shared" si="445"/>
        <v>-</v>
      </c>
      <c r="EE208" s="222"/>
      <c r="EF208" s="574" t="str">
        <f t="shared" si="371"/>
        <v>-</v>
      </c>
      <c r="EG208" s="19"/>
      <c r="EH208" s="179" t="s">
        <v>5</v>
      </c>
      <c r="EI208" s="171" t="s">
        <v>4</v>
      </c>
      <c r="EJ208" s="134"/>
      <c r="EK208" s="133"/>
      <c r="EL208" s="19"/>
      <c r="EM208" s="19"/>
      <c r="EN208" s="135">
        <f t="shared" si="408"/>
        <v>0</v>
      </c>
      <c r="EO208" s="136">
        <f t="shared" si="409"/>
        <v>0</v>
      </c>
      <c r="EP208" s="137"/>
      <c r="EQ208" s="172"/>
      <c r="ER208" s="138" t="str">
        <f t="shared" si="429"/>
        <v>-</v>
      </c>
      <c r="ES208" s="139"/>
      <c r="ET208" s="172"/>
      <c r="EU208" s="138" t="str">
        <f t="shared" si="430"/>
        <v>-</v>
      </c>
      <c r="EV208" s="140" t="str">
        <f t="shared" si="431"/>
        <v>-</v>
      </c>
      <c r="EW208" s="19"/>
      <c r="EX208" s="19"/>
      <c r="EY208" s="135" t="e">
        <f>#REF!</f>
        <v>#REF!</v>
      </c>
      <c r="EZ208" s="136" t="e">
        <f>#REF!</f>
        <v>#REF!</v>
      </c>
      <c r="FA208" s="137"/>
      <c r="FB208" s="172"/>
      <c r="FC208" s="138" t="e">
        <f t="shared" si="432"/>
        <v>#REF!</v>
      </c>
      <c r="FD208" s="139"/>
      <c r="FE208" s="172"/>
      <c r="FF208" s="138" t="e">
        <f t="shared" si="433"/>
        <v>#REF!</v>
      </c>
      <c r="FG208" s="140" t="e">
        <f t="shared" si="434"/>
        <v>#REF!</v>
      </c>
      <c r="FH208" s="19"/>
      <c r="FI208" s="19"/>
      <c r="FJ208" s="135" t="e">
        <f>#REF!</f>
        <v>#REF!</v>
      </c>
      <c r="FK208" s="136" t="e">
        <f>#REF!</f>
        <v>#REF!</v>
      </c>
      <c r="FL208" s="137"/>
      <c r="FM208" s="172"/>
      <c r="FN208" s="138" t="e">
        <f t="shared" si="435"/>
        <v>#REF!</v>
      </c>
      <c r="FO208" s="139"/>
      <c r="FP208" s="172"/>
      <c r="FQ208" s="138" t="e">
        <f t="shared" si="436"/>
        <v>#REF!</v>
      </c>
      <c r="FR208" s="140" t="e">
        <f t="shared" si="437"/>
        <v>#REF!</v>
      </c>
      <c r="FS208" s="19"/>
      <c r="FT208" s="19"/>
      <c r="FU208" s="135" t="e">
        <f>#REF!</f>
        <v>#REF!</v>
      </c>
      <c r="FV208" s="137"/>
      <c r="FW208" s="172"/>
      <c r="FX208" s="138" t="e">
        <f t="shared" si="438"/>
        <v>#REF!</v>
      </c>
      <c r="FY208" s="19"/>
      <c r="FZ208" s="19"/>
      <c r="GA208" s="135" t="e">
        <f>#REF!</f>
        <v>#REF!</v>
      </c>
      <c r="GB208" s="136" t="e">
        <f>#REF!</f>
        <v>#REF!</v>
      </c>
      <c r="GC208" s="137"/>
      <c r="GD208" s="172"/>
      <c r="GE208" s="138" t="e">
        <f t="shared" si="439"/>
        <v>#REF!</v>
      </c>
      <c r="GF208" s="139"/>
      <c r="GG208" s="172"/>
      <c r="GH208" s="138" t="e">
        <f t="shared" si="440"/>
        <v>#REF!</v>
      </c>
      <c r="GI208" s="140" t="e">
        <f t="shared" si="441"/>
        <v>#REF!</v>
      </c>
      <c r="GJ208" s="19"/>
      <c r="GK208" s="141" t="str">
        <f t="shared" si="410"/>
        <v/>
      </c>
      <c r="GL208" s="142"/>
      <c r="GN208" s="826" t="str">
        <f t="shared" ca="1" si="400"/>
        <v/>
      </c>
      <c r="GO208" s="827"/>
    </row>
    <row r="209" spans="1:197" ht="132" customHeight="1" outlineLevel="3" x14ac:dyDescent="0.2">
      <c r="A209" s="187">
        <f t="shared" ca="1" si="442"/>
        <v>75</v>
      </c>
      <c r="B209" s="747" t="str">
        <f t="shared" ca="1" si="373"/>
        <v/>
      </c>
      <c r="C209" s="748"/>
      <c r="D209" s="749"/>
      <c r="E209" s="110"/>
      <c r="F209" s="113" t="s">
        <v>199</v>
      </c>
      <c r="G209" s="105" t="s">
        <v>85</v>
      </c>
      <c r="H209" s="128" t="s">
        <v>3</v>
      </c>
      <c r="I209" s="105"/>
      <c r="J209" s="121" t="s">
        <v>24</v>
      </c>
      <c r="K209" s="124" t="s">
        <v>52</v>
      </c>
      <c r="L209" s="367" t="s">
        <v>50</v>
      </c>
      <c r="M209" s="589">
        <f t="shared" si="374"/>
        <v>0</v>
      </c>
      <c r="N209" s="773" t="str">
        <f t="shared" si="375"/>
        <v>-</v>
      </c>
      <c r="O209" s="774" t="str">
        <f t="shared" si="376"/>
        <v>-</v>
      </c>
      <c r="P209" s="774" t="str">
        <f t="shared" si="377"/>
        <v>-</v>
      </c>
      <c r="Q209" s="774" t="str">
        <f t="shared" si="378"/>
        <v>-</v>
      </c>
      <c r="R209" s="774" t="str">
        <f t="shared" si="379"/>
        <v>-</v>
      </c>
      <c r="S209" s="280" t="str">
        <f t="shared" si="380"/>
        <v>-</v>
      </c>
      <c r="T209" s="291" t="str">
        <f t="shared" si="381"/>
        <v>OK</v>
      </c>
      <c r="U209" s="402"/>
      <c r="W209" s="643"/>
      <c r="X209" s="208"/>
      <c r="Y209" s="419"/>
      <c r="Z209" s="410" t="s">
        <v>374</v>
      </c>
      <c r="AA209" s="422"/>
      <c r="AB209" s="209"/>
      <c r="AC209" s="419"/>
      <c r="AD209" s="410" t="s">
        <v>375</v>
      </c>
      <c r="AE209" s="422"/>
      <c r="AF209" s="209"/>
      <c r="AG209" s="419"/>
      <c r="AH209" s="410" t="s">
        <v>376</v>
      </c>
      <c r="AI209" s="422"/>
      <c r="AJ209" s="591" t="str">
        <f>IF(AND(X209="",AB209="",AF209=""),"-",X209+AB209+AF209)</f>
        <v>-</v>
      </c>
      <c r="AK209" s="606"/>
      <c r="AL209" s="593" t="str">
        <f>IF(AND(X209="",AB209="",AF209="",Y209="",AC209="",AG209=""),"-",SUM(X209:AG209))</f>
        <v>-</v>
      </c>
      <c r="AM209" s="594" t="str">
        <f>IF(OR(AL209=0,AL209="-"),"-",AL209/CD_TOTAL_HOURS)</f>
        <v>-</v>
      </c>
      <c r="AN209" s="221"/>
      <c r="AO209" s="574" t="str">
        <f t="shared" si="426"/>
        <v>OK</v>
      </c>
      <c r="AQ209" s="643"/>
      <c r="AR209" s="208"/>
      <c r="AS209" s="419"/>
      <c r="AT209" s="410" t="s">
        <v>374</v>
      </c>
      <c r="AU209" s="422"/>
      <c r="AV209" s="209"/>
      <c r="AW209" s="419"/>
      <c r="AX209" s="410" t="s">
        <v>375</v>
      </c>
      <c r="AY209" s="422"/>
      <c r="AZ209" s="209"/>
      <c r="BA209" s="419"/>
      <c r="BB209" s="410" t="s">
        <v>376</v>
      </c>
      <c r="BC209" s="422"/>
      <c r="BD209" s="591" t="str">
        <f>IF(AND(AR209="",AV209="",AZ209=""),"-",AR209+AV209+AZ209)</f>
        <v>-</v>
      </c>
      <c r="BE209" s="606"/>
      <c r="BF209" s="593" t="str">
        <f>IF(AND(AR209="",AV209="",AZ209="",AS209="",AW209="",BA209=""),"-",SUM(AR209:BA209))</f>
        <v>-</v>
      </c>
      <c r="BG209" s="594" t="str">
        <f>IF(OR(BF209=0,BF209="-"),"-",BF209/BD_TOTAL_HOURS)</f>
        <v>-</v>
      </c>
      <c r="BH209" s="221"/>
      <c r="BI209" s="574" t="str">
        <f t="shared" si="427"/>
        <v>OK</v>
      </c>
      <c r="BK209" s="436"/>
      <c r="BL209" s="425"/>
      <c r="BM209" s="426"/>
      <c r="BN209" s="427"/>
      <c r="BO209" s="530"/>
      <c r="BP209" s="425"/>
      <c r="BQ209" s="426"/>
      <c r="BR209" s="427"/>
      <c r="BS209" s="530"/>
      <c r="BT209" s="425"/>
      <c r="BU209" s="426"/>
      <c r="BV209" s="427"/>
      <c r="BW209" s="530"/>
      <c r="BX209" s="600"/>
      <c r="BY209" s="617"/>
      <c r="BZ209" s="602"/>
      <c r="CA209" s="610"/>
      <c r="CB209" s="221"/>
      <c r="CC209" s="574" t="str">
        <f t="shared" si="428"/>
        <v>OK</v>
      </c>
      <c r="CE209" s="437"/>
      <c r="CF209" s="425"/>
      <c r="CG209" s="426"/>
      <c r="CH209" s="427"/>
      <c r="CI209" s="428"/>
      <c r="CJ209" s="425"/>
      <c r="CK209" s="426"/>
      <c r="CL209" s="427"/>
      <c r="CM209" s="428"/>
      <c r="CN209" s="425"/>
      <c r="CO209" s="426"/>
      <c r="CP209" s="427"/>
      <c r="CQ209" s="428"/>
      <c r="CR209" s="640"/>
      <c r="CS209" s="598"/>
      <c r="CT209" s="599"/>
      <c r="CU209" s="630"/>
      <c r="CV209" s="221"/>
      <c r="CW209" s="574" t="str">
        <f t="shared" si="385"/>
        <v>OK</v>
      </c>
      <c r="CY209" s="437"/>
      <c r="CZ209" s="529"/>
      <c r="DA209" s="426"/>
      <c r="DB209" s="427"/>
      <c r="DC209" s="530"/>
      <c r="DD209" s="529"/>
      <c r="DE209" s="426"/>
      <c r="DF209" s="427"/>
      <c r="DG209" s="530"/>
      <c r="DH209" s="529"/>
      <c r="DI209" s="426"/>
      <c r="DJ209" s="427"/>
      <c r="DK209" s="530"/>
      <c r="DL209" s="607"/>
      <c r="DM209" s="598"/>
      <c r="DN209" s="608"/>
      <c r="DO209" s="630"/>
      <c r="DP209" s="221"/>
      <c r="DQ209" s="574" t="str">
        <f t="shared" si="386"/>
        <v>OK</v>
      </c>
      <c r="DS209" s="437"/>
      <c r="DT209" s="529"/>
      <c r="DU209" s="530"/>
      <c r="DV209" s="426"/>
      <c r="DW209" s="530"/>
      <c r="DX209" s="426"/>
      <c r="DY209" s="530"/>
      <c r="DZ209" s="426"/>
      <c r="EA209" s="427"/>
      <c r="EB209" s="607"/>
      <c r="EC209" s="608"/>
      <c r="ED209" s="630"/>
      <c r="EE209" s="221"/>
      <c r="EF209" s="574" t="str">
        <f t="shared" si="371"/>
        <v>OK</v>
      </c>
      <c r="EH209" s="82"/>
      <c r="EI209" s="34" t="s">
        <v>4</v>
      </c>
      <c r="EJ209" s="11"/>
      <c r="EK209" s="61"/>
      <c r="EN209" s="97" t="str">
        <f t="shared" si="408"/>
        <v>-</v>
      </c>
      <c r="EO209" s="91">
        <f t="shared" si="409"/>
        <v>0</v>
      </c>
      <c r="EP209" s="92"/>
      <c r="EQ209" s="85"/>
      <c r="ER209" s="89" t="str">
        <f t="shared" si="429"/>
        <v>-</v>
      </c>
      <c r="ES209" s="84"/>
      <c r="ET209" s="85"/>
      <c r="EU209" s="89" t="str">
        <f t="shared" si="430"/>
        <v>-</v>
      </c>
      <c r="EV209" s="90" t="str">
        <f t="shared" si="431"/>
        <v>-</v>
      </c>
      <c r="EY209" s="97" t="e">
        <f>#REF!</f>
        <v>#REF!</v>
      </c>
      <c r="EZ209" s="91" t="e">
        <f>#REF!</f>
        <v>#REF!</v>
      </c>
      <c r="FA209" s="92"/>
      <c r="FB209" s="85"/>
      <c r="FC209" s="89" t="e">
        <f t="shared" si="432"/>
        <v>#REF!</v>
      </c>
      <c r="FD209" s="84"/>
      <c r="FE209" s="85"/>
      <c r="FF209" s="89" t="e">
        <f t="shared" si="433"/>
        <v>#REF!</v>
      </c>
      <c r="FG209" s="90" t="e">
        <f t="shared" si="434"/>
        <v>#REF!</v>
      </c>
      <c r="FJ209" s="97" t="e">
        <f>#REF!</f>
        <v>#REF!</v>
      </c>
      <c r="FK209" s="91" t="e">
        <f>#REF!</f>
        <v>#REF!</v>
      </c>
      <c r="FL209" s="92"/>
      <c r="FM209" s="85"/>
      <c r="FN209" s="89" t="e">
        <f t="shared" si="435"/>
        <v>#REF!</v>
      </c>
      <c r="FO209" s="84"/>
      <c r="FP209" s="85"/>
      <c r="FQ209" s="89" t="e">
        <f t="shared" si="436"/>
        <v>#REF!</v>
      </c>
      <c r="FR209" s="90" t="e">
        <f t="shared" si="437"/>
        <v>#REF!</v>
      </c>
      <c r="FU209" s="97" t="e">
        <f>#REF!</f>
        <v>#REF!</v>
      </c>
      <c r="FV209" s="92"/>
      <c r="FW209" s="85"/>
      <c r="FX209" s="89" t="e">
        <f t="shared" si="438"/>
        <v>#REF!</v>
      </c>
      <c r="GA209" s="97" t="e">
        <f>#REF!</f>
        <v>#REF!</v>
      </c>
      <c r="GB209" s="91" t="e">
        <f>#REF!</f>
        <v>#REF!</v>
      </c>
      <c r="GC209" s="92"/>
      <c r="GD209" s="85"/>
      <c r="GE209" s="89" t="e">
        <f t="shared" si="439"/>
        <v>#REF!</v>
      </c>
      <c r="GF209" s="84"/>
      <c r="GG209" s="85"/>
      <c r="GH209" s="89" t="e">
        <f t="shared" si="440"/>
        <v>#REF!</v>
      </c>
      <c r="GI209" s="90" t="e">
        <f t="shared" si="441"/>
        <v>#REF!</v>
      </c>
      <c r="GK209" s="20" t="str">
        <f t="shared" si="410"/>
        <v/>
      </c>
      <c r="GL209" s="21"/>
      <c r="GN209" s="826" t="str">
        <f t="shared" ca="1" si="400"/>
        <v/>
      </c>
      <c r="GO209" s="827"/>
    </row>
    <row r="210" spans="1:197" ht="12" customHeight="1" outlineLevel="3" x14ac:dyDescent="0.2">
      <c r="A210" s="187">
        <f t="shared" ca="1" si="442"/>
        <v>76</v>
      </c>
      <c r="B210" s="747" t="str">
        <f t="shared" ca="1" si="373"/>
        <v/>
      </c>
      <c r="C210" s="748"/>
      <c r="D210" s="749"/>
      <c r="E210" s="110"/>
      <c r="F210" s="855"/>
      <c r="G210" s="105" t="s">
        <v>928</v>
      </c>
      <c r="H210" s="128" t="s">
        <v>3</v>
      </c>
      <c r="I210" s="105"/>
      <c r="J210" s="121" t="s">
        <v>24</v>
      </c>
      <c r="K210" s="124" t="s">
        <v>52</v>
      </c>
      <c r="L210" s="367" t="s">
        <v>50</v>
      </c>
      <c r="M210" s="589">
        <f t="shared" si="374"/>
        <v>1</v>
      </c>
      <c r="N210" s="773" t="str">
        <f t="shared" si="375"/>
        <v>-</v>
      </c>
      <c r="O210" s="774" t="str">
        <f t="shared" si="376"/>
        <v>-</v>
      </c>
      <c r="P210" s="774">
        <f t="shared" si="377"/>
        <v>1</v>
      </c>
      <c r="Q210" s="774" t="str">
        <f t="shared" si="378"/>
        <v>-</v>
      </c>
      <c r="R210" s="774" t="str">
        <f t="shared" si="379"/>
        <v>-</v>
      </c>
      <c r="S210" s="280" t="str">
        <f t="shared" si="380"/>
        <v>-</v>
      </c>
      <c r="T210" s="291" t="str">
        <f t="shared" si="381"/>
        <v>OK</v>
      </c>
      <c r="U210" s="402"/>
      <c r="W210" s="581"/>
      <c r="X210" s="529"/>
      <c r="Z210" s="427"/>
      <c r="AA210" s="431"/>
      <c r="AB210" s="529"/>
      <c r="AD210" s="427"/>
      <c r="AE210" s="431"/>
      <c r="AF210" s="529"/>
      <c r="AH210" s="427"/>
      <c r="AI210" s="431"/>
      <c r="AJ210" s="633"/>
      <c r="AK210" s="601"/>
      <c r="AL210" s="608"/>
      <c r="AM210" s="634"/>
      <c r="AN210" s="221"/>
      <c r="AO210" s="574" t="str">
        <f t="shared" si="426"/>
        <v>OK</v>
      </c>
      <c r="AQ210" s="581"/>
      <c r="AR210" s="529"/>
      <c r="AT210" s="427"/>
      <c r="AU210" s="431"/>
      <c r="AV210" s="529"/>
      <c r="AX210" s="427"/>
      <c r="AY210" s="431"/>
      <c r="AZ210" s="529"/>
      <c r="BB210" s="427"/>
      <c r="BC210" s="431"/>
      <c r="BD210" s="633"/>
      <c r="BE210" s="601"/>
      <c r="BF210" s="608"/>
      <c r="BG210" s="634"/>
      <c r="BH210" s="221"/>
      <c r="BI210" s="574" t="str">
        <f t="shared" si="427"/>
        <v>OK</v>
      </c>
      <c r="BK210" s="263">
        <v>1</v>
      </c>
      <c r="BL210" s="208">
        <v>4</v>
      </c>
      <c r="BM210" s="420"/>
      <c r="BN210" s="410" t="s">
        <v>374</v>
      </c>
      <c r="BO210" s="423"/>
      <c r="BP210" s="209"/>
      <c r="BQ210" s="420"/>
      <c r="BR210" s="410" t="s">
        <v>375</v>
      </c>
      <c r="BS210" s="423"/>
      <c r="BT210" s="209"/>
      <c r="BU210" s="420"/>
      <c r="BV210" s="410" t="s">
        <v>376</v>
      </c>
      <c r="BW210" s="423"/>
      <c r="BX210" s="591">
        <f>IF(AND(BL210="",BP210="",BT210=""),"-",BL210+BP210+BT210)</f>
        <v>4</v>
      </c>
      <c r="BY210" s="629"/>
      <c r="BZ210" s="593">
        <f>IF(AND(BL210="",BP210="",BT210="",BM210="",BQ210="",BU210=""),"-",SUM(BL210:BU210))</f>
        <v>4</v>
      </c>
      <c r="CA210" s="680">
        <f t="shared" ref="CA210:CA215" si="446">IF(OR(BZ210=0,BZ210="-"),"-",BZ210/DD_TOTAL_HOURS)</f>
        <v>1.020408163265306E-2</v>
      </c>
      <c r="CB210" s="221"/>
      <c r="CC210" s="574" t="str">
        <f t="shared" si="428"/>
        <v>OK</v>
      </c>
      <c r="CE210" s="443"/>
      <c r="CF210" s="429"/>
      <c r="CH210" s="430"/>
      <c r="CI210" s="431"/>
      <c r="CJ210" s="429"/>
      <c r="CL210" s="430"/>
      <c r="CM210" s="431"/>
      <c r="CN210" s="429"/>
      <c r="CP210" s="430"/>
      <c r="CQ210" s="431"/>
      <c r="CR210" s="600"/>
      <c r="CS210" s="601"/>
      <c r="CT210" s="602"/>
      <c r="CU210" s="610"/>
      <c r="CV210" s="221"/>
      <c r="CW210" s="574" t="str">
        <f t="shared" si="385"/>
        <v>OK</v>
      </c>
      <c r="CY210" s="437"/>
      <c r="CZ210" s="429"/>
      <c r="DB210" s="430"/>
      <c r="DC210" s="431"/>
      <c r="DD210" s="429"/>
      <c r="DF210" s="430"/>
      <c r="DG210" s="431"/>
      <c r="DH210" s="429"/>
      <c r="DJ210" s="430"/>
      <c r="DK210" s="431"/>
      <c r="DL210" s="600"/>
      <c r="DM210" s="601"/>
      <c r="DN210" s="602"/>
      <c r="DO210" s="632"/>
      <c r="DP210" s="221"/>
      <c r="DQ210" s="574" t="str">
        <f t="shared" si="386"/>
        <v>OK</v>
      </c>
      <c r="DS210" s="437"/>
      <c r="DT210" s="429"/>
      <c r="DU210" s="431"/>
      <c r="DW210" s="431"/>
      <c r="DY210" s="431"/>
      <c r="EA210" s="430"/>
      <c r="EB210" s="600"/>
      <c r="EC210" s="602"/>
      <c r="ED210" s="632"/>
      <c r="EE210" s="221"/>
      <c r="EF210" s="574" t="str">
        <f t="shared" si="371"/>
        <v>OK</v>
      </c>
      <c r="EH210" s="82"/>
      <c r="EI210" s="34" t="s">
        <v>4</v>
      </c>
      <c r="EJ210" s="11"/>
      <c r="EK210" s="61"/>
      <c r="EN210" s="97">
        <f t="shared" si="408"/>
        <v>0</v>
      </c>
      <c r="EO210" s="91">
        <f t="shared" si="409"/>
        <v>0</v>
      </c>
      <c r="EP210" s="92"/>
      <c r="EQ210" s="85"/>
      <c r="ER210" s="89" t="str">
        <f t="shared" si="429"/>
        <v>-</v>
      </c>
      <c r="ES210" s="84"/>
      <c r="ET210" s="85"/>
      <c r="EU210" s="89" t="str">
        <f t="shared" si="430"/>
        <v>-</v>
      </c>
      <c r="EV210" s="90" t="str">
        <f t="shared" si="431"/>
        <v>-</v>
      </c>
      <c r="EY210" s="97" t="e">
        <f>#REF!</f>
        <v>#REF!</v>
      </c>
      <c r="EZ210" s="91" t="e">
        <f>#REF!</f>
        <v>#REF!</v>
      </c>
      <c r="FA210" s="92"/>
      <c r="FB210" s="85"/>
      <c r="FC210" s="89" t="e">
        <f t="shared" si="432"/>
        <v>#REF!</v>
      </c>
      <c r="FD210" s="84"/>
      <c r="FE210" s="85"/>
      <c r="FF210" s="89" t="e">
        <f t="shared" si="433"/>
        <v>#REF!</v>
      </c>
      <c r="FG210" s="90" t="e">
        <f t="shared" si="434"/>
        <v>#REF!</v>
      </c>
      <c r="FJ210" s="97" t="e">
        <f>#REF!</f>
        <v>#REF!</v>
      </c>
      <c r="FK210" s="91" t="e">
        <f>#REF!</f>
        <v>#REF!</v>
      </c>
      <c r="FL210" s="92"/>
      <c r="FM210" s="85"/>
      <c r="FN210" s="89" t="e">
        <f t="shared" si="435"/>
        <v>#REF!</v>
      </c>
      <c r="FO210" s="84"/>
      <c r="FP210" s="85"/>
      <c r="FQ210" s="89" t="e">
        <f t="shared" si="436"/>
        <v>#REF!</v>
      </c>
      <c r="FR210" s="90" t="e">
        <f t="shared" si="437"/>
        <v>#REF!</v>
      </c>
      <c r="FU210" s="97" t="e">
        <f>#REF!</f>
        <v>#REF!</v>
      </c>
      <c r="FV210" s="92"/>
      <c r="FW210" s="85"/>
      <c r="FX210" s="89" t="e">
        <f t="shared" si="438"/>
        <v>#REF!</v>
      </c>
      <c r="GA210" s="97" t="e">
        <f>#REF!</f>
        <v>#REF!</v>
      </c>
      <c r="GB210" s="91" t="e">
        <f>#REF!</f>
        <v>#REF!</v>
      </c>
      <c r="GC210" s="92"/>
      <c r="GD210" s="85"/>
      <c r="GE210" s="89" t="e">
        <f t="shared" si="439"/>
        <v>#REF!</v>
      </c>
      <c r="GF210" s="84"/>
      <c r="GG210" s="85"/>
      <c r="GH210" s="89" t="e">
        <f t="shared" si="440"/>
        <v>#REF!</v>
      </c>
      <c r="GI210" s="90" t="e">
        <f t="shared" si="441"/>
        <v>#REF!</v>
      </c>
      <c r="GK210" s="20" t="str">
        <f t="shared" si="410"/>
        <v/>
      </c>
      <c r="GL210" s="21"/>
      <c r="GN210" s="826" t="str">
        <f t="shared" ca="1" si="400"/>
        <v/>
      </c>
      <c r="GO210" s="827"/>
    </row>
    <row r="211" spans="1:197" ht="12" customHeight="1" outlineLevel="3" x14ac:dyDescent="0.2">
      <c r="A211" s="187">
        <f t="shared" ca="1" si="442"/>
        <v>77</v>
      </c>
      <c r="B211" s="747" t="str">
        <f t="shared" ca="1" si="373"/>
        <v/>
      </c>
      <c r="C211" s="748"/>
      <c r="D211" s="749"/>
      <c r="E211" s="110"/>
      <c r="F211" s="855"/>
      <c r="G211" s="105" t="s">
        <v>73</v>
      </c>
      <c r="H211" s="128" t="s">
        <v>3</v>
      </c>
      <c r="I211" s="105"/>
      <c r="J211" s="121" t="s">
        <v>24</v>
      </c>
      <c r="K211" s="124" t="s">
        <v>52</v>
      </c>
      <c r="L211" s="367" t="s">
        <v>50</v>
      </c>
      <c r="M211" s="589">
        <f t="shared" si="374"/>
        <v>1</v>
      </c>
      <c r="N211" s="773" t="str">
        <f t="shared" si="375"/>
        <v>-</v>
      </c>
      <c r="O211" s="774" t="str">
        <f t="shared" si="376"/>
        <v>-</v>
      </c>
      <c r="P211" s="774">
        <f t="shared" si="377"/>
        <v>1</v>
      </c>
      <c r="Q211" s="774" t="str">
        <f t="shared" si="378"/>
        <v>-</v>
      </c>
      <c r="R211" s="774" t="str">
        <f t="shared" si="379"/>
        <v>-</v>
      </c>
      <c r="S211" s="280" t="str">
        <f t="shared" si="380"/>
        <v>-</v>
      </c>
      <c r="T211" s="291" t="str">
        <f t="shared" si="381"/>
        <v>OK</v>
      </c>
      <c r="U211" s="402"/>
      <c r="W211" s="504"/>
      <c r="X211" s="432"/>
      <c r="Z211" s="434"/>
      <c r="AB211" s="432"/>
      <c r="AD211" s="434"/>
      <c r="AE211" s="431"/>
      <c r="AF211" s="432"/>
      <c r="AH211" s="434"/>
      <c r="AI211" s="431"/>
      <c r="AJ211" s="635"/>
      <c r="AK211" s="601"/>
      <c r="AL211" s="605"/>
      <c r="AM211" s="636"/>
      <c r="AN211" s="221"/>
      <c r="AO211" s="574" t="str">
        <f t="shared" si="426"/>
        <v>OK</v>
      </c>
      <c r="AQ211" s="437"/>
      <c r="AR211" s="429"/>
      <c r="AT211" s="430"/>
      <c r="AU211" s="431"/>
      <c r="AV211" s="429"/>
      <c r="AX211" s="430"/>
      <c r="AY211" s="431"/>
      <c r="AZ211" s="429"/>
      <c r="BB211" s="430"/>
      <c r="BC211" s="431"/>
      <c r="BD211" s="639"/>
      <c r="BE211" s="601"/>
      <c r="BF211" s="602"/>
      <c r="BG211" s="632"/>
      <c r="BH211" s="221"/>
      <c r="BI211" s="574" t="str">
        <f t="shared" si="427"/>
        <v>OK</v>
      </c>
      <c r="BK211" s="263">
        <v>1</v>
      </c>
      <c r="BL211" s="208">
        <v>4</v>
      </c>
      <c r="BM211" s="420"/>
      <c r="BN211" s="410" t="s">
        <v>374</v>
      </c>
      <c r="BO211" s="423"/>
      <c r="BP211" s="209"/>
      <c r="BQ211" s="420"/>
      <c r="BR211" s="410" t="s">
        <v>375</v>
      </c>
      <c r="BS211" s="423"/>
      <c r="BT211" s="209"/>
      <c r="BU211" s="420"/>
      <c r="BV211" s="410" t="s">
        <v>376</v>
      </c>
      <c r="BW211" s="423"/>
      <c r="BX211" s="591">
        <f>IF(AND(BL211="",BP211="",BT211=""),"-",BL211+BP211+BT211)</f>
        <v>4</v>
      </c>
      <c r="BY211" s="629"/>
      <c r="BZ211" s="593">
        <f>IF(AND(BL211="",BP211="",BT211="",BM211="",BQ211="",BU211=""),"-",SUM(BL211:BU211))</f>
        <v>4</v>
      </c>
      <c r="CA211" s="680">
        <f t="shared" si="446"/>
        <v>1.020408163265306E-2</v>
      </c>
      <c r="CB211" s="221"/>
      <c r="CC211" s="574" t="str">
        <f t="shared" si="428"/>
        <v>OK</v>
      </c>
      <c r="CE211" s="443"/>
      <c r="CF211" s="429"/>
      <c r="CH211" s="430"/>
      <c r="CI211" s="431"/>
      <c r="CJ211" s="429"/>
      <c r="CL211" s="430"/>
      <c r="CM211" s="431"/>
      <c r="CN211" s="429"/>
      <c r="CP211" s="430"/>
      <c r="CQ211" s="431"/>
      <c r="CR211" s="600"/>
      <c r="CS211" s="601"/>
      <c r="CT211" s="602"/>
      <c r="CU211" s="610"/>
      <c r="CV211" s="221"/>
      <c r="CW211" s="574" t="str">
        <f t="shared" si="385"/>
        <v>OK</v>
      </c>
      <c r="CY211" s="437"/>
      <c r="CZ211" s="429"/>
      <c r="DB211" s="430"/>
      <c r="DC211" s="431"/>
      <c r="DD211" s="429"/>
      <c r="DF211" s="430"/>
      <c r="DG211" s="431"/>
      <c r="DH211" s="429"/>
      <c r="DJ211" s="430"/>
      <c r="DK211" s="431"/>
      <c r="DL211" s="600"/>
      <c r="DM211" s="601"/>
      <c r="DN211" s="602"/>
      <c r="DO211" s="632"/>
      <c r="DP211" s="221"/>
      <c r="DQ211" s="574" t="str">
        <f t="shared" si="386"/>
        <v>OK</v>
      </c>
      <c r="DS211" s="437"/>
      <c r="DT211" s="429"/>
      <c r="DU211" s="431"/>
      <c r="DW211" s="431"/>
      <c r="DY211" s="431"/>
      <c r="EA211" s="430"/>
      <c r="EB211" s="600"/>
      <c r="EC211" s="602"/>
      <c r="ED211" s="632"/>
      <c r="EE211" s="221"/>
      <c r="EF211" s="574" t="str">
        <f t="shared" si="371"/>
        <v>OK</v>
      </c>
      <c r="EH211" s="82"/>
      <c r="EI211" s="34" t="s">
        <v>4</v>
      </c>
      <c r="EJ211" s="11"/>
      <c r="EK211" s="61"/>
      <c r="EN211" s="97">
        <f t="shared" si="408"/>
        <v>0</v>
      </c>
      <c r="EO211" s="91">
        <f t="shared" si="409"/>
        <v>0</v>
      </c>
      <c r="EP211" s="92"/>
      <c r="EQ211" s="85"/>
      <c r="ER211" s="89" t="str">
        <f t="shared" si="429"/>
        <v>-</v>
      </c>
      <c r="ES211" s="84"/>
      <c r="ET211" s="85"/>
      <c r="EU211" s="89" t="str">
        <f t="shared" si="430"/>
        <v>-</v>
      </c>
      <c r="EV211" s="90" t="str">
        <f t="shared" si="431"/>
        <v>-</v>
      </c>
      <c r="EY211" s="97" t="e">
        <f>#REF!</f>
        <v>#REF!</v>
      </c>
      <c r="EZ211" s="91" t="e">
        <f>#REF!</f>
        <v>#REF!</v>
      </c>
      <c r="FA211" s="92"/>
      <c r="FB211" s="85"/>
      <c r="FC211" s="89" t="e">
        <f t="shared" si="432"/>
        <v>#REF!</v>
      </c>
      <c r="FD211" s="84"/>
      <c r="FE211" s="85"/>
      <c r="FF211" s="89" t="e">
        <f t="shared" si="433"/>
        <v>#REF!</v>
      </c>
      <c r="FG211" s="90" t="e">
        <f t="shared" si="434"/>
        <v>#REF!</v>
      </c>
      <c r="FJ211" s="97" t="e">
        <f>#REF!</f>
        <v>#REF!</v>
      </c>
      <c r="FK211" s="91" t="e">
        <f>#REF!</f>
        <v>#REF!</v>
      </c>
      <c r="FL211" s="92"/>
      <c r="FM211" s="85"/>
      <c r="FN211" s="89" t="e">
        <f t="shared" si="435"/>
        <v>#REF!</v>
      </c>
      <c r="FO211" s="84"/>
      <c r="FP211" s="85"/>
      <c r="FQ211" s="89" t="e">
        <f t="shared" si="436"/>
        <v>#REF!</v>
      </c>
      <c r="FR211" s="90" t="e">
        <f t="shared" si="437"/>
        <v>#REF!</v>
      </c>
      <c r="FU211" s="97" t="e">
        <f>#REF!</f>
        <v>#REF!</v>
      </c>
      <c r="FV211" s="92"/>
      <c r="FW211" s="85"/>
      <c r="FX211" s="89" t="e">
        <f t="shared" si="438"/>
        <v>#REF!</v>
      </c>
      <c r="GA211" s="97" t="e">
        <f>#REF!</f>
        <v>#REF!</v>
      </c>
      <c r="GB211" s="91" t="e">
        <f>#REF!</f>
        <v>#REF!</v>
      </c>
      <c r="GC211" s="92"/>
      <c r="GD211" s="85"/>
      <c r="GE211" s="89" t="e">
        <f t="shared" si="439"/>
        <v>#REF!</v>
      </c>
      <c r="GF211" s="84"/>
      <c r="GG211" s="85"/>
      <c r="GH211" s="89" t="e">
        <f t="shared" si="440"/>
        <v>#REF!</v>
      </c>
      <c r="GI211" s="90" t="e">
        <f t="shared" si="441"/>
        <v>#REF!</v>
      </c>
      <c r="GK211" s="20" t="str">
        <f t="shared" si="410"/>
        <v/>
      </c>
      <c r="GL211" s="21"/>
      <c r="GN211" s="826" t="str">
        <f t="shared" ca="1" si="400"/>
        <v/>
      </c>
      <c r="GO211" s="827"/>
    </row>
    <row r="212" spans="1:197" ht="12" customHeight="1" outlineLevel="3" x14ac:dyDescent="0.2">
      <c r="A212" s="187">
        <f t="shared" ca="1" si="442"/>
        <v>78</v>
      </c>
      <c r="B212" s="747" t="str">
        <f t="shared" ca="1" si="373"/>
        <v/>
      </c>
      <c r="C212" s="748"/>
      <c r="D212" s="749"/>
      <c r="E212" s="272"/>
      <c r="F212" s="855"/>
      <c r="G212" s="105" t="s">
        <v>908</v>
      </c>
      <c r="H212" s="128" t="s">
        <v>3</v>
      </c>
      <c r="I212" s="105"/>
      <c r="J212" s="121" t="s">
        <v>24</v>
      </c>
      <c r="K212" s="124" t="s">
        <v>52</v>
      </c>
      <c r="L212" s="367" t="s">
        <v>50</v>
      </c>
      <c r="M212" s="589">
        <f t="shared" si="374"/>
        <v>1</v>
      </c>
      <c r="N212" s="773" t="str">
        <f t="shared" si="375"/>
        <v>-</v>
      </c>
      <c r="O212" s="774" t="str">
        <f t="shared" si="376"/>
        <v>-</v>
      </c>
      <c r="P212" s="774">
        <f t="shared" si="377"/>
        <v>1</v>
      </c>
      <c r="Q212" s="774" t="str">
        <f t="shared" si="378"/>
        <v>-</v>
      </c>
      <c r="R212" s="774" t="str">
        <f t="shared" si="379"/>
        <v>-</v>
      </c>
      <c r="S212" s="280" t="str">
        <f t="shared" si="380"/>
        <v>-</v>
      </c>
      <c r="T212" s="291" t="str">
        <f t="shared" si="381"/>
        <v>OK</v>
      </c>
      <c r="U212" s="402"/>
      <c r="W212" s="504"/>
      <c r="X212" s="208"/>
      <c r="Y212" s="420"/>
      <c r="Z212" s="410" t="s">
        <v>374</v>
      </c>
      <c r="AA212" s="531"/>
      <c r="AB212" s="370"/>
      <c r="AC212" s="420"/>
      <c r="AD212" s="410" t="s">
        <v>375</v>
      </c>
      <c r="AE212" s="531"/>
      <c r="AF212" s="209"/>
      <c r="AG212" s="420"/>
      <c r="AH212" s="410" t="s">
        <v>376</v>
      </c>
      <c r="AI212" s="531"/>
      <c r="AJ212" s="591" t="str">
        <f>IF(AND(X212="",AB212="",AF212=""),"-",X212+AB212+AF212)</f>
        <v>-</v>
      </c>
      <c r="AK212" s="629"/>
      <c r="AL212" s="593" t="str">
        <f>IF(AND(X212="",AB212="",AF212="",Y212="",AC212="",AG212=""),"-",SUM(X212:AG212))</f>
        <v>-</v>
      </c>
      <c r="AM212" s="619" t="str">
        <f>IF(OR(AL212=0,AL212="-"),"-",AL212/CD_TOTAL_HOURS)</f>
        <v>-</v>
      </c>
      <c r="AN212" s="221"/>
      <c r="AO212" s="574" t="str">
        <f t="shared" si="426"/>
        <v>OK</v>
      </c>
      <c r="AQ212" s="437"/>
      <c r="AR212" s="429"/>
      <c r="AT212" s="430"/>
      <c r="AU212" s="431"/>
      <c r="AV212" s="429"/>
      <c r="AX212" s="430"/>
      <c r="AY212" s="431"/>
      <c r="AZ212" s="429"/>
      <c r="BB212" s="430"/>
      <c r="BC212" s="431"/>
      <c r="BD212" s="600"/>
      <c r="BE212" s="617"/>
      <c r="BF212" s="602"/>
      <c r="BG212" s="632"/>
      <c r="BH212" s="221"/>
      <c r="BI212" s="574" t="str">
        <f t="shared" si="427"/>
        <v>OK</v>
      </c>
      <c r="BK212" s="263">
        <v>1</v>
      </c>
      <c r="BL212" s="208">
        <v>8</v>
      </c>
      <c r="BM212" s="420"/>
      <c r="BN212" s="410" t="s">
        <v>374</v>
      </c>
      <c r="BO212" s="423"/>
      <c r="BP212" s="209">
        <v>2</v>
      </c>
      <c r="BQ212" s="420"/>
      <c r="BR212" s="410" t="s">
        <v>375</v>
      </c>
      <c r="BS212" s="423"/>
      <c r="BT212" s="209"/>
      <c r="BU212" s="420"/>
      <c r="BV212" s="410" t="s">
        <v>376</v>
      </c>
      <c r="BW212" s="423"/>
      <c r="BX212" s="591">
        <f>IF(AND(BL212="",BP212="",BT212=""),"-",BL212+BP212+BT212)</f>
        <v>10</v>
      </c>
      <c r="BY212" s="629"/>
      <c r="BZ212" s="593">
        <f>IF(AND(BL212="",BP212="",BT212="",BM212="",BQ212="",BU212=""),"-",SUM(BL212:BU212))</f>
        <v>10</v>
      </c>
      <c r="CA212" s="680">
        <f t="shared" si="446"/>
        <v>2.5510204081632654E-2</v>
      </c>
      <c r="CB212" s="221"/>
      <c r="CC212" s="574" t="str">
        <f t="shared" si="428"/>
        <v>OK</v>
      </c>
      <c r="CE212" s="443"/>
      <c r="CF212" s="429"/>
      <c r="CH212" s="430"/>
      <c r="CI212" s="431"/>
      <c r="CJ212" s="429"/>
      <c r="CL212" s="430"/>
      <c r="CM212" s="431"/>
      <c r="CN212" s="429"/>
      <c r="CP212" s="430"/>
      <c r="CQ212" s="431"/>
      <c r="CR212" s="600"/>
      <c r="CS212" s="601"/>
      <c r="CT212" s="602"/>
      <c r="CU212" s="610"/>
      <c r="CV212" s="221"/>
      <c r="CW212" s="574" t="str">
        <f t="shared" si="385"/>
        <v>OK</v>
      </c>
      <c r="CY212" s="437"/>
      <c r="CZ212" s="429"/>
      <c r="DB212" s="430"/>
      <c r="DC212" s="431"/>
      <c r="DD212" s="429"/>
      <c r="DF212" s="430"/>
      <c r="DG212" s="431"/>
      <c r="DH212" s="429"/>
      <c r="DJ212" s="430"/>
      <c r="DK212" s="431"/>
      <c r="DL212" s="600"/>
      <c r="DM212" s="601"/>
      <c r="DN212" s="602"/>
      <c r="DO212" s="632"/>
      <c r="DP212" s="221"/>
      <c r="DQ212" s="574" t="str">
        <f t="shared" si="386"/>
        <v>OK</v>
      </c>
      <c r="DS212" s="437"/>
      <c r="DT212" s="429"/>
      <c r="DU212" s="431"/>
      <c r="DW212" s="431"/>
      <c r="DY212" s="431"/>
      <c r="EA212" s="430"/>
      <c r="EB212" s="600"/>
      <c r="EC212" s="602"/>
      <c r="ED212" s="632"/>
      <c r="EE212" s="221"/>
      <c r="EF212" s="574" t="str">
        <f t="shared" si="371"/>
        <v>OK</v>
      </c>
      <c r="EH212" s="82"/>
      <c r="EI212" s="34"/>
      <c r="EJ212" s="11"/>
      <c r="EK212" s="61"/>
      <c r="EN212" s="97" t="str">
        <f t="shared" si="408"/>
        <v>-</v>
      </c>
      <c r="EO212" s="91">
        <f t="shared" si="409"/>
        <v>0</v>
      </c>
      <c r="EP212" s="92"/>
      <c r="EQ212" s="85"/>
      <c r="ER212" s="89" t="str">
        <f t="shared" si="429"/>
        <v>-</v>
      </c>
      <c r="ES212" s="84"/>
      <c r="ET212" s="85"/>
      <c r="EU212" s="89" t="str">
        <f t="shared" si="430"/>
        <v>-</v>
      </c>
      <c r="EV212" s="90" t="str">
        <f t="shared" si="431"/>
        <v>-</v>
      </c>
      <c r="EY212" s="97" t="e">
        <f>#REF!</f>
        <v>#REF!</v>
      </c>
      <c r="EZ212" s="91" t="e">
        <f>#REF!</f>
        <v>#REF!</v>
      </c>
      <c r="FA212" s="92"/>
      <c r="FB212" s="85"/>
      <c r="FC212" s="89" t="e">
        <f t="shared" si="432"/>
        <v>#REF!</v>
      </c>
      <c r="FD212" s="84"/>
      <c r="FE212" s="85"/>
      <c r="FF212" s="89" t="e">
        <f t="shared" si="433"/>
        <v>#REF!</v>
      </c>
      <c r="FG212" s="90" t="e">
        <f t="shared" si="434"/>
        <v>#REF!</v>
      </c>
      <c r="FJ212" s="97" t="e">
        <f>#REF!</f>
        <v>#REF!</v>
      </c>
      <c r="FK212" s="91" t="e">
        <f>#REF!</f>
        <v>#REF!</v>
      </c>
      <c r="FL212" s="92"/>
      <c r="FM212" s="85"/>
      <c r="FN212" s="89" t="e">
        <f t="shared" si="435"/>
        <v>#REF!</v>
      </c>
      <c r="FO212" s="84"/>
      <c r="FP212" s="85"/>
      <c r="FQ212" s="89" t="e">
        <f t="shared" si="436"/>
        <v>#REF!</v>
      </c>
      <c r="FR212" s="90" t="e">
        <f t="shared" si="437"/>
        <v>#REF!</v>
      </c>
      <c r="FU212" s="97" t="e">
        <f>#REF!</f>
        <v>#REF!</v>
      </c>
      <c r="FV212" s="92"/>
      <c r="FW212" s="85"/>
      <c r="FX212" s="89" t="e">
        <f t="shared" si="438"/>
        <v>#REF!</v>
      </c>
      <c r="GA212" s="97" t="e">
        <f>#REF!</f>
        <v>#REF!</v>
      </c>
      <c r="GB212" s="91" t="e">
        <f>#REF!</f>
        <v>#REF!</v>
      </c>
      <c r="GC212" s="92"/>
      <c r="GD212" s="85"/>
      <c r="GE212" s="89" t="e">
        <f t="shared" si="439"/>
        <v>#REF!</v>
      </c>
      <c r="GF212" s="84"/>
      <c r="GG212" s="85"/>
      <c r="GH212" s="89" t="e">
        <f t="shared" si="440"/>
        <v>#REF!</v>
      </c>
      <c r="GI212" s="90" t="e">
        <f t="shared" si="441"/>
        <v>#REF!</v>
      </c>
      <c r="GK212" s="20" t="str">
        <f t="shared" si="410"/>
        <v/>
      </c>
      <c r="GL212" s="21"/>
      <c r="GN212" s="826" t="str">
        <f t="shared" ca="1" si="400"/>
        <v/>
      </c>
      <c r="GO212" s="827"/>
    </row>
    <row r="213" spans="1:197" ht="12" customHeight="1" outlineLevel="3" x14ac:dyDescent="0.2">
      <c r="A213" s="187">
        <f t="shared" ca="1" si="442"/>
        <v>79</v>
      </c>
      <c r="B213" s="747" t="str">
        <f t="shared" ca="1" si="373"/>
        <v/>
      </c>
      <c r="C213" s="748"/>
      <c r="D213" s="749"/>
      <c r="E213" s="272"/>
      <c r="F213" s="271"/>
      <c r="G213" s="105" t="s">
        <v>988</v>
      </c>
      <c r="H213" s="128" t="s">
        <v>3</v>
      </c>
      <c r="I213" s="105"/>
      <c r="J213" s="121" t="s">
        <v>24</v>
      </c>
      <c r="K213" s="124" t="s">
        <v>52</v>
      </c>
      <c r="L213" s="367" t="s">
        <v>50</v>
      </c>
      <c r="M213" s="589">
        <f t="shared" si="374"/>
        <v>0</v>
      </c>
      <c r="N213" s="773" t="str">
        <f t="shared" si="375"/>
        <v>-</v>
      </c>
      <c r="O213" s="774" t="str">
        <f t="shared" si="376"/>
        <v>-</v>
      </c>
      <c r="P213" s="774" t="str">
        <f t="shared" si="377"/>
        <v>-</v>
      </c>
      <c r="Q213" s="774" t="str">
        <f t="shared" si="378"/>
        <v>-</v>
      </c>
      <c r="R213" s="774" t="str">
        <f t="shared" si="379"/>
        <v>-</v>
      </c>
      <c r="S213" s="280" t="str">
        <f t="shared" si="380"/>
        <v>-</v>
      </c>
      <c r="T213" s="291" t="str">
        <f t="shared" si="381"/>
        <v>OK</v>
      </c>
      <c r="U213" s="402"/>
      <c r="W213" s="505"/>
      <c r="X213" s="208"/>
      <c r="Y213" s="420"/>
      <c r="Z213" s="410" t="s">
        <v>374</v>
      </c>
      <c r="AA213" s="531"/>
      <c r="AB213" s="370"/>
      <c r="AC213" s="420"/>
      <c r="AD213" s="410" t="s">
        <v>375</v>
      </c>
      <c r="AE213" s="531"/>
      <c r="AF213" s="209"/>
      <c r="AG213" s="421"/>
      <c r="AH213" s="410" t="s">
        <v>376</v>
      </c>
      <c r="AI213" s="531"/>
      <c r="AJ213" s="591" t="str">
        <f>IF(AND(X213="",AB213="",AF213=""),"-",X213+AB213+AF213)</f>
        <v>-</v>
      </c>
      <c r="AK213" s="629"/>
      <c r="AL213" s="593" t="str">
        <f>IF(AND(X213="",AB213="",AF213="",Y213="",AC213="",AG213=""),"-",SUM(X213:AG213))</f>
        <v>-</v>
      </c>
      <c r="AM213" s="619" t="str">
        <f>IF(OR(AL213=0,AL213="-"),"-",AL213/CD_TOTAL_HOURS)</f>
        <v>-</v>
      </c>
      <c r="AN213" s="221"/>
      <c r="AO213" s="574" t="str">
        <f t="shared" si="426"/>
        <v>OK</v>
      </c>
      <c r="AQ213" s="438"/>
      <c r="AR213" s="432"/>
      <c r="AT213" s="434"/>
      <c r="AU213" s="431"/>
      <c r="AV213" s="432"/>
      <c r="AX213" s="434"/>
      <c r="AY213" s="431"/>
      <c r="AZ213" s="432"/>
      <c r="BB213" s="434"/>
      <c r="BC213" s="431"/>
      <c r="BD213" s="600"/>
      <c r="BE213" s="617"/>
      <c r="BF213" s="602"/>
      <c r="BG213" s="637"/>
      <c r="BH213" s="221"/>
      <c r="BI213" s="574" t="str">
        <f t="shared" si="427"/>
        <v>OK</v>
      </c>
      <c r="BK213" s="263"/>
      <c r="BL213" s="208"/>
      <c r="BM213" s="420"/>
      <c r="BN213" s="410" t="s">
        <v>374</v>
      </c>
      <c r="BO213" s="423"/>
      <c r="BP213" s="209"/>
      <c r="BQ213" s="420"/>
      <c r="BR213" s="410" t="s">
        <v>375</v>
      </c>
      <c r="BS213" s="423"/>
      <c r="BT213" s="209"/>
      <c r="BU213" s="420"/>
      <c r="BV213" s="410" t="s">
        <v>376</v>
      </c>
      <c r="BW213" s="423"/>
      <c r="BX213" s="591" t="str">
        <f>IF(AND(BL213="",BP213="",BT213=""),"-",BL213+BP213+BT213)</f>
        <v>-</v>
      </c>
      <c r="BY213" s="629"/>
      <c r="BZ213" s="593" t="str">
        <f>IF(AND(BL213="",BP213="",BT213="",BM213="",BQ213="",BU213=""),"-",SUM(BL213:BU213))</f>
        <v>-</v>
      </c>
      <c r="CA213" s="680" t="str">
        <f t="shared" si="446"/>
        <v>-</v>
      </c>
      <c r="CB213" s="221"/>
      <c r="CC213" s="574" t="str">
        <f t="shared" si="428"/>
        <v>OK</v>
      </c>
      <c r="CE213" s="443"/>
      <c r="CF213" s="429"/>
      <c r="CH213" s="430"/>
      <c r="CI213" s="431"/>
      <c r="CJ213" s="429"/>
      <c r="CL213" s="430"/>
      <c r="CM213" s="431"/>
      <c r="CN213" s="429"/>
      <c r="CP213" s="430"/>
      <c r="CQ213" s="431"/>
      <c r="CR213" s="600"/>
      <c r="CS213" s="601"/>
      <c r="CT213" s="602"/>
      <c r="CU213" s="610"/>
      <c r="CV213" s="221"/>
      <c r="CW213" s="574" t="str">
        <f t="shared" si="385"/>
        <v>OK</v>
      </c>
      <c r="CY213" s="437"/>
      <c r="CZ213" s="429"/>
      <c r="DB213" s="430"/>
      <c r="DC213" s="431"/>
      <c r="DD213" s="429"/>
      <c r="DF213" s="430"/>
      <c r="DG213" s="431"/>
      <c r="DH213" s="429"/>
      <c r="DJ213" s="430"/>
      <c r="DK213" s="431"/>
      <c r="DL213" s="600"/>
      <c r="DM213" s="601"/>
      <c r="DN213" s="602"/>
      <c r="DO213" s="632"/>
      <c r="DP213" s="221"/>
      <c r="DQ213" s="574" t="str">
        <f t="shared" si="386"/>
        <v>OK</v>
      </c>
      <c r="DS213" s="437"/>
      <c r="DT213" s="429"/>
      <c r="DU213" s="431"/>
      <c r="DW213" s="431"/>
      <c r="DY213" s="431"/>
      <c r="EA213" s="430"/>
      <c r="EB213" s="600"/>
      <c r="EC213" s="602"/>
      <c r="ED213" s="632"/>
      <c r="EE213" s="221"/>
      <c r="EF213" s="574" t="str">
        <f t="shared" si="371"/>
        <v>OK</v>
      </c>
      <c r="EH213" s="82"/>
      <c r="EI213" s="34"/>
      <c r="EJ213" s="11"/>
      <c r="EK213" s="61"/>
      <c r="EN213" s="97" t="str">
        <f t="shared" si="408"/>
        <v>-</v>
      </c>
      <c r="EO213" s="91">
        <f t="shared" si="409"/>
        <v>0</v>
      </c>
      <c r="EP213" s="92"/>
      <c r="EQ213" s="85"/>
      <c r="ER213" s="89" t="str">
        <f t="shared" si="429"/>
        <v>-</v>
      </c>
      <c r="ES213" s="84"/>
      <c r="ET213" s="85"/>
      <c r="EU213" s="89" t="str">
        <f t="shared" si="430"/>
        <v>-</v>
      </c>
      <c r="EV213" s="90" t="str">
        <f t="shared" si="431"/>
        <v>-</v>
      </c>
      <c r="EY213" s="97" t="e">
        <f>#REF!</f>
        <v>#REF!</v>
      </c>
      <c r="EZ213" s="91" t="e">
        <f>#REF!</f>
        <v>#REF!</v>
      </c>
      <c r="FA213" s="92"/>
      <c r="FB213" s="85"/>
      <c r="FC213" s="89" t="e">
        <f t="shared" si="432"/>
        <v>#REF!</v>
      </c>
      <c r="FD213" s="84"/>
      <c r="FE213" s="85"/>
      <c r="FF213" s="89" t="e">
        <f t="shared" si="433"/>
        <v>#REF!</v>
      </c>
      <c r="FG213" s="90" t="e">
        <f t="shared" si="434"/>
        <v>#REF!</v>
      </c>
      <c r="FJ213" s="97" t="e">
        <f>#REF!</f>
        <v>#REF!</v>
      </c>
      <c r="FK213" s="91" t="e">
        <f>#REF!</f>
        <v>#REF!</v>
      </c>
      <c r="FL213" s="92"/>
      <c r="FM213" s="85"/>
      <c r="FN213" s="89" t="e">
        <f t="shared" si="435"/>
        <v>#REF!</v>
      </c>
      <c r="FO213" s="84"/>
      <c r="FP213" s="85"/>
      <c r="FQ213" s="89" t="e">
        <f t="shared" si="436"/>
        <v>#REF!</v>
      </c>
      <c r="FR213" s="90" t="e">
        <f t="shared" si="437"/>
        <v>#REF!</v>
      </c>
      <c r="FU213" s="97" t="e">
        <f>#REF!</f>
        <v>#REF!</v>
      </c>
      <c r="FV213" s="92"/>
      <c r="FW213" s="85"/>
      <c r="FX213" s="89" t="e">
        <f t="shared" si="438"/>
        <v>#REF!</v>
      </c>
      <c r="GA213" s="97" t="e">
        <f>#REF!</f>
        <v>#REF!</v>
      </c>
      <c r="GB213" s="91" t="e">
        <f>#REF!</f>
        <v>#REF!</v>
      </c>
      <c r="GC213" s="92"/>
      <c r="GD213" s="85"/>
      <c r="GE213" s="89" t="e">
        <f t="shared" si="439"/>
        <v>#REF!</v>
      </c>
      <c r="GF213" s="84"/>
      <c r="GG213" s="85"/>
      <c r="GH213" s="89" t="e">
        <f t="shared" si="440"/>
        <v>#REF!</v>
      </c>
      <c r="GI213" s="90" t="e">
        <f t="shared" si="441"/>
        <v>#REF!</v>
      </c>
      <c r="GK213" s="20" t="str">
        <f t="shared" si="410"/>
        <v/>
      </c>
      <c r="GL213" s="21"/>
      <c r="GN213" s="826" t="str">
        <f t="shared" ca="1" si="400"/>
        <v/>
      </c>
      <c r="GO213" s="827"/>
    </row>
    <row r="214" spans="1:197" ht="12" customHeight="1" outlineLevel="3" x14ac:dyDescent="0.2">
      <c r="A214" s="187">
        <f t="shared" ca="1" si="442"/>
        <v>80</v>
      </c>
      <c r="B214" s="747" t="str">
        <f t="shared" ca="1" si="373"/>
        <v/>
      </c>
      <c r="C214" s="748"/>
      <c r="D214" s="749"/>
      <c r="E214" s="272" t="s">
        <v>395</v>
      </c>
      <c r="F214" s="271"/>
      <c r="G214" s="105"/>
      <c r="H214" s="128" t="s">
        <v>3</v>
      </c>
      <c r="I214" s="105"/>
      <c r="J214" s="121" t="s">
        <v>24</v>
      </c>
      <c r="K214" s="124" t="s">
        <v>52</v>
      </c>
      <c r="L214" s="367" t="s">
        <v>50</v>
      </c>
      <c r="M214" s="589">
        <f t="shared" si="374"/>
        <v>0</v>
      </c>
      <c r="N214" s="773" t="str">
        <f t="shared" si="375"/>
        <v>-</v>
      </c>
      <c r="O214" s="774" t="str">
        <f t="shared" si="376"/>
        <v>-</v>
      </c>
      <c r="P214" s="774" t="str">
        <f t="shared" si="377"/>
        <v>-</v>
      </c>
      <c r="Q214" s="774" t="str">
        <f t="shared" si="378"/>
        <v>-</v>
      </c>
      <c r="R214" s="774" t="str">
        <f t="shared" si="379"/>
        <v>-</v>
      </c>
      <c r="S214" s="280" t="str">
        <f t="shared" si="380"/>
        <v>-</v>
      </c>
      <c r="T214" s="291" t="str">
        <f t="shared" si="381"/>
        <v>OK</v>
      </c>
      <c r="U214" s="402"/>
      <c r="W214" s="643"/>
      <c r="X214" s="208"/>
      <c r="Y214" s="420"/>
      <c r="Z214" s="410" t="s">
        <v>374</v>
      </c>
      <c r="AA214" s="531"/>
      <c r="AB214" s="370"/>
      <c r="AC214" s="420"/>
      <c r="AD214" s="410" t="s">
        <v>375</v>
      </c>
      <c r="AE214" s="531"/>
      <c r="AF214" s="209"/>
      <c r="AG214" s="421"/>
      <c r="AH214" s="410" t="s">
        <v>376</v>
      </c>
      <c r="AI214" s="531"/>
      <c r="AJ214" s="591" t="str">
        <f>IF(AND(X214="",AB214="",AF214=""),"-",X214+AB214+AF214)</f>
        <v>-</v>
      </c>
      <c r="AK214" s="629"/>
      <c r="AL214" s="593" t="str">
        <f>IF(AND(X214="",AB214="",AF214="",Y214="",AC214="",AG214=""),"-",SUM(X214:AG214))</f>
        <v>-</v>
      </c>
      <c r="AM214" s="619" t="str">
        <f>IF(OR(AL214=0,AL214="-"),"-",AL214/CD_TOTAL_HOURS)</f>
        <v>-</v>
      </c>
      <c r="AN214" s="221"/>
      <c r="AO214" s="574" t="str">
        <f t="shared" si="426"/>
        <v>OK</v>
      </c>
      <c r="AQ214" s="263"/>
      <c r="AR214" s="208"/>
      <c r="AS214" s="421"/>
      <c r="AT214" s="410" t="s">
        <v>374</v>
      </c>
      <c r="AU214" s="424"/>
      <c r="AV214" s="209"/>
      <c r="AW214" s="421"/>
      <c r="AX214" s="410" t="s">
        <v>375</v>
      </c>
      <c r="AY214" s="424"/>
      <c r="AZ214" s="209"/>
      <c r="BA214" s="421"/>
      <c r="BB214" s="410" t="s">
        <v>376</v>
      </c>
      <c r="BC214" s="424"/>
      <c r="BD214" s="591" t="str">
        <f>IF(AND(AR214="",AV214="",AZ214=""),"-",AR214+AV214+AZ214)</f>
        <v>-</v>
      </c>
      <c r="BE214" s="629"/>
      <c r="BF214" s="593" t="str">
        <f>IF(AND(AR214="",AV214="",AZ214="",AS214="",AW214="",BA214=""),"-",SUM(AR214:BA214))</f>
        <v>-</v>
      </c>
      <c r="BG214" s="677" t="str">
        <f>IF(OR(BF214=0,BF214="-"),"-",BF214/BD_TOTAL_HOURS)</f>
        <v>-</v>
      </c>
      <c r="BH214" s="221"/>
      <c r="BI214" s="574" t="str">
        <f t="shared" si="427"/>
        <v>OK</v>
      </c>
      <c r="BK214" s="263"/>
      <c r="BL214" s="208"/>
      <c r="BM214" s="421"/>
      <c r="BN214" s="410"/>
      <c r="BO214" s="424"/>
      <c r="BP214" s="209"/>
      <c r="BQ214" s="421"/>
      <c r="BR214" s="410"/>
      <c r="BS214" s="424"/>
      <c r="BT214" s="209"/>
      <c r="BU214" s="421"/>
      <c r="BV214" s="410"/>
      <c r="BW214" s="424"/>
      <c r="BX214" s="591" t="str">
        <f>IF(AND(BL214="",BP214="",BT214=""),"-",BL214+BP214+BT214)</f>
        <v>-</v>
      </c>
      <c r="BY214" s="629"/>
      <c r="BZ214" s="593" t="str">
        <f>IF(AND(BL214="",BP214="",BT214="",BM214="",BQ214="",BU214=""),"-",SUM(BL214:BU214))</f>
        <v>-</v>
      </c>
      <c r="CA214" s="680" t="str">
        <f t="shared" si="446"/>
        <v>-</v>
      </c>
      <c r="CB214" s="221"/>
      <c r="CC214" s="574" t="str">
        <f t="shared" si="428"/>
        <v>OK</v>
      </c>
      <c r="CE214" s="443"/>
      <c r="CF214" s="429"/>
      <c r="CH214" s="430"/>
      <c r="CI214" s="431"/>
      <c r="CJ214" s="429"/>
      <c r="CL214" s="430"/>
      <c r="CM214" s="431"/>
      <c r="CN214" s="429"/>
      <c r="CP214" s="430"/>
      <c r="CQ214" s="431"/>
      <c r="CR214" s="600"/>
      <c r="CS214" s="601"/>
      <c r="CT214" s="605"/>
      <c r="CU214" s="610"/>
      <c r="CV214" s="221"/>
      <c r="CW214" s="574" t="str">
        <f t="shared" si="385"/>
        <v>OK</v>
      </c>
      <c r="CY214" s="437"/>
      <c r="CZ214" s="429"/>
      <c r="DB214" s="430"/>
      <c r="DC214" s="431"/>
      <c r="DD214" s="429"/>
      <c r="DF214" s="430"/>
      <c r="DG214" s="431"/>
      <c r="DH214" s="429"/>
      <c r="DJ214" s="430"/>
      <c r="DK214" s="431"/>
      <c r="DL214" s="600"/>
      <c r="DM214" s="601"/>
      <c r="DN214" s="602"/>
      <c r="DO214" s="632"/>
      <c r="DP214" s="221"/>
      <c r="DQ214" s="574" t="str">
        <f t="shared" si="386"/>
        <v>OK</v>
      </c>
      <c r="DS214" s="437"/>
      <c r="DT214" s="429"/>
      <c r="DU214" s="431"/>
      <c r="DW214" s="435"/>
      <c r="DY214" s="435"/>
      <c r="EA214" s="430"/>
      <c r="EB214" s="600"/>
      <c r="EC214" s="602"/>
      <c r="ED214" s="632"/>
      <c r="EE214" s="221"/>
      <c r="EF214" s="574" t="str">
        <f t="shared" si="371"/>
        <v>OK</v>
      </c>
      <c r="EH214" s="82"/>
      <c r="EI214" s="34"/>
      <c r="EJ214" s="11"/>
      <c r="EK214" s="61"/>
      <c r="EN214" s="97" t="str">
        <f t="shared" si="408"/>
        <v>-</v>
      </c>
      <c r="EO214" s="91">
        <f t="shared" si="409"/>
        <v>0</v>
      </c>
      <c r="EP214" s="92"/>
      <c r="EQ214" s="85"/>
      <c r="ER214" s="89" t="str">
        <f t="shared" si="429"/>
        <v>-</v>
      </c>
      <c r="ES214" s="84"/>
      <c r="ET214" s="85"/>
      <c r="EU214" s="89" t="str">
        <f t="shared" si="430"/>
        <v>-</v>
      </c>
      <c r="EV214" s="90" t="str">
        <f t="shared" si="431"/>
        <v>-</v>
      </c>
      <c r="EY214" s="97" t="e">
        <f>#REF!</f>
        <v>#REF!</v>
      </c>
      <c r="EZ214" s="91" t="e">
        <f>#REF!</f>
        <v>#REF!</v>
      </c>
      <c r="FA214" s="92"/>
      <c r="FB214" s="85"/>
      <c r="FC214" s="89" t="e">
        <f t="shared" si="432"/>
        <v>#REF!</v>
      </c>
      <c r="FD214" s="84"/>
      <c r="FE214" s="85"/>
      <c r="FF214" s="89" t="e">
        <f t="shared" si="433"/>
        <v>#REF!</v>
      </c>
      <c r="FG214" s="90" t="e">
        <f t="shared" si="434"/>
        <v>#REF!</v>
      </c>
      <c r="FJ214" s="97" t="e">
        <f>#REF!</f>
        <v>#REF!</v>
      </c>
      <c r="FK214" s="91" t="e">
        <f>#REF!</f>
        <v>#REF!</v>
      </c>
      <c r="FL214" s="92"/>
      <c r="FM214" s="85"/>
      <c r="FN214" s="89" t="e">
        <f t="shared" si="435"/>
        <v>#REF!</v>
      </c>
      <c r="FO214" s="84"/>
      <c r="FP214" s="85"/>
      <c r="FQ214" s="89" t="e">
        <f t="shared" si="436"/>
        <v>#REF!</v>
      </c>
      <c r="FR214" s="90" t="e">
        <f t="shared" si="437"/>
        <v>#REF!</v>
      </c>
      <c r="FU214" s="97" t="e">
        <f>#REF!</f>
        <v>#REF!</v>
      </c>
      <c r="FV214" s="92"/>
      <c r="FW214" s="85"/>
      <c r="FX214" s="89" t="e">
        <f t="shared" si="438"/>
        <v>#REF!</v>
      </c>
      <c r="GA214" s="97" t="e">
        <f>#REF!</f>
        <v>#REF!</v>
      </c>
      <c r="GB214" s="91" t="e">
        <f>#REF!</f>
        <v>#REF!</v>
      </c>
      <c r="GC214" s="92"/>
      <c r="GD214" s="85"/>
      <c r="GE214" s="89" t="e">
        <f t="shared" si="439"/>
        <v>#REF!</v>
      </c>
      <c r="GF214" s="84"/>
      <c r="GG214" s="85"/>
      <c r="GH214" s="89" t="e">
        <f t="shared" si="440"/>
        <v>#REF!</v>
      </c>
      <c r="GI214" s="90" t="e">
        <f t="shared" si="441"/>
        <v>#REF!</v>
      </c>
      <c r="GK214" s="20" t="str">
        <f t="shared" si="410"/>
        <v/>
      </c>
      <c r="GL214" s="21"/>
      <c r="GN214" s="826" t="str">
        <f t="shared" ca="1" si="400"/>
        <v/>
      </c>
      <c r="GO214" s="827"/>
    </row>
    <row r="215" spans="1:197" s="143" customFormat="1" ht="15.75" customHeight="1" outlineLevel="3" x14ac:dyDescent="0.2">
      <c r="A215" s="190">
        <f t="shared" ca="1" si="341"/>
        <v>81</v>
      </c>
      <c r="B215" s="744" t="str">
        <f t="shared" ca="1" si="373"/>
        <v/>
      </c>
      <c r="C215" s="752"/>
      <c r="D215" s="753"/>
      <c r="E215" s="193" t="s">
        <v>169</v>
      </c>
      <c r="F215" s="181" t="s">
        <v>170</v>
      </c>
      <c r="G215" s="182"/>
      <c r="H215" s="863" t="s">
        <v>3</v>
      </c>
      <c r="I215" s="183"/>
      <c r="J215" s="192" t="s">
        <v>23</v>
      </c>
      <c r="K215" s="194" t="s">
        <v>52</v>
      </c>
      <c r="L215" s="366"/>
      <c r="M215" s="560">
        <f t="shared" si="374"/>
        <v>1</v>
      </c>
      <c r="N215" s="814" t="str">
        <f>IF(OR(W215="",W215=0,W215="-"),"-",IF(W215=1,1,"POK"))</f>
        <v>-</v>
      </c>
      <c r="O215" s="815" t="str">
        <f>IF(OR(AQ215="",AQ215=0,AQ215="-"),"-",IF(AQ215=1,1,"POK"))</f>
        <v>-</v>
      </c>
      <c r="P215" s="815">
        <f>IF(OR(BK215="",BK215=0,BK215="-"),"-",IF(BK215=1,1,"POK"))</f>
        <v>1</v>
      </c>
      <c r="Q215" s="815">
        <f>IF(OR(CE215="",CE215=0,CE215="-"),"-",IF(CE215=1,1,"POK"))</f>
        <v>1</v>
      </c>
      <c r="R215" s="815">
        <f>IF(OR(CY215="",CY215=0,CY215="-"),"-",IF(CY215=1,1,"POK"))</f>
        <v>1</v>
      </c>
      <c r="S215" s="816" t="str">
        <f>IF(OR(DS215="",DS215=0,DS215="-"),"-",IF(DS215=1,1,"POK"))</f>
        <v>-</v>
      </c>
      <c r="T215" s="293" t="str">
        <f t="shared" si="381"/>
        <v>OK</v>
      </c>
      <c r="U215" s="403"/>
      <c r="V215" s="19"/>
      <c r="W215" s="788">
        <f>IF(SUM(W216:W222)=0,0,1)</f>
        <v>0</v>
      </c>
      <c r="X215" s="325"/>
      <c r="Y215" s="326"/>
      <c r="Z215" s="326"/>
      <c r="AA215" s="326"/>
      <c r="AB215" s="326"/>
      <c r="AC215" s="326"/>
      <c r="AD215" s="326"/>
      <c r="AE215" s="326"/>
      <c r="AF215" s="326"/>
      <c r="AG215" s="326"/>
      <c r="AH215" s="326"/>
      <c r="AI215" s="327"/>
      <c r="AJ215" s="353">
        <f>SUM(AJ216:AJ222)</f>
        <v>0</v>
      </c>
      <c r="AK215" s="354">
        <f>SUM(AK216:AK222)</f>
        <v>0</v>
      </c>
      <c r="AL215" s="351">
        <f>AJ215+AK215</f>
        <v>0</v>
      </c>
      <c r="AM215" s="356" t="str">
        <f>IF(OR(AL215=0,AL215="-"),"-",AL215/CD_TOTAL_HOURS)</f>
        <v>-</v>
      </c>
      <c r="AN215" s="222"/>
      <c r="AO215" s="580" t="str">
        <f t="shared" si="426"/>
        <v>OK</v>
      </c>
      <c r="AP215" s="19"/>
      <c r="AQ215" s="788">
        <f>IF(SUM(AQ216:AQ222)=0,0,1)</f>
        <v>0</v>
      </c>
      <c r="AR215" s="325"/>
      <c r="AS215" s="326"/>
      <c r="AT215" s="326"/>
      <c r="AU215" s="326"/>
      <c r="AV215" s="326"/>
      <c r="AW215" s="326"/>
      <c r="AX215" s="326"/>
      <c r="AY215" s="326"/>
      <c r="AZ215" s="326"/>
      <c r="BA215" s="326"/>
      <c r="BB215" s="326"/>
      <c r="BC215" s="327"/>
      <c r="BD215" s="353">
        <f>SUM(BD216:BD222)</f>
        <v>0</v>
      </c>
      <c r="BE215" s="354">
        <f>SUM(BE216:BE222)</f>
        <v>0</v>
      </c>
      <c r="BF215" s="351">
        <f>BD215+BE215</f>
        <v>0</v>
      </c>
      <c r="BG215" s="356" t="str">
        <f>IF(OR(BF215=0,BF215="-"),"-",BF215/BD_TOTAL_HOURS)</f>
        <v>-</v>
      </c>
      <c r="BH215" s="222"/>
      <c r="BI215" s="580" t="str">
        <f t="shared" si="427"/>
        <v>OK</v>
      </c>
      <c r="BJ215" s="19"/>
      <c r="BK215" s="788">
        <f>IF(SUM(BK216:BK222)=0,0,1)</f>
        <v>1</v>
      </c>
      <c r="BL215" s="325"/>
      <c r="BM215" s="326"/>
      <c r="BN215" s="326"/>
      <c r="BO215" s="326"/>
      <c r="BP215" s="326"/>
      <c r="BQ215" s="326"/>
      <c r="BR215" s="326"/>
      <c r="BS215" s="326"/>
      <c r="BT215" s="326"/>
      <c r="BU215" s="326"/>
      <c r="BV215" s="326"/>
      <c r="BW215" s="327"/>
      <c r="BX215" s="353">
        <f>SUM(BX216:BX222)</f>
        <v>0</v>
      </c>
      <c r="BY215" s="354">
        <f>SUM(BY216:BY222)</f>
        <v>0</v>
      </c>
      <c r="BZ215" s="351">
        <f>BX215+BY215</f>
        <v>0</v>
      </c>
      <c r="CA215" s="356" t="str">
        <f t="shared" si="446"/>
        <v>-</v>
      </c>
      <c r="CB215" s="222"/>
      <c r="CC215" s="574" t="str">
        <f t="shared" si="428"/>
        <v>OK</v>
      </c>
      <c r="CD215" s="19"/>
      <c r="CE215" s="788">
        <f>IF(SUM(CE216:CE222)=0,0,1)</f>
        <v>1</v>
      </c>
      <c r="CF215" s="325"/>
      <c r="CG215" s="326"/>
      <c r="CH215" s="326"/>
      <c r="CI215" s="326"/>
      <c r="CJ215" s="326"/>
      <c r="CK215" s="326"/>
      <c r="CL215" s="326"/>
      <c r="CM215" s="326"/>
      <c r="CN215" s="326"/>
      <c r="CO215" s="326"/>
      <c r="CP215" s="326"/>
      <c r="CQ215" s="327"/>
      <c r="CR215" s="353">
        <f>SUM(CR216:CR222)</f>
        <v>8</v>
      </c>
      <c r="CS215" s="354">
        <f>SUM(CS216:CS222)</f>
        <v>0</v>
      </c>
      <c r="CT215" s="857">
        <f>CR215+CS215</f>
        <v>8</v>
      </c>
      <c r="CU215" s="356">
        <f>IF(OR(CT215=0,CT215="-"),"-",CT215/PRO_TOTAL_HOURS)</f>
        <v>7.0796460176991149E-2</v>
      </c>
      <c r="CV215" s="222"/>
      <c r="CW215" s="580" t="str">
        <f t="shared" si="385"/>
        <v>OK</v>
      </c>
      <c r="CX215" s="19"/>
      <c r="CY215" s="788">
        <f>IF(SUM(CY216:CY222)=0,0,1)</f>
        <v>1</v>
      </c>
      <c r="CZ215" s="325"/>
      <c r="DA215" s="326"/>
      <c r="DB215" s="326"/>
      <c r="DC215" s="326"/>
      <c r="DD215" s="326"/>
      <c r="DE215" s="326"/>
      <c r="DF215" s="326"/>
      <c r="DG215" s="326"/>
      <c r="DH215" s="326"/>
      <c r="DI215" s="326"/>
      <c r="DJ215" s="326"/>
      <c r="DK215" s="327"/>
      <c r="DL215" s="353">
        <f>SUM(DL216:DL222)</f>
        <v>98</v>
      </c>
      <c r="DM215" s="354">
        <f>SUM(DM216:DM222)</f>
        <v>0</v>
      </c>
      <c r="DN215" s="857">
        <f>DL215+DM215</f>
        <v>98</v>
      </c>
      <c r="DO215" s="356">
        <f>IF(OR(DN215=0,DN215="-"),"-",DN215/CONSTR_TOTAL_HOURS)</f>
        <v>0.22950819672131148</v>
      </c>
      <c r="DP215" s="222"/>
      <c r="DQ215" s="574" t="str">
        <f t="shared" si="386"/>
        <v>OK</v>
      </c>
      <c r="DR215" s="19"/>
      <c r="DS215" s="788">
        <f>IF(SUM(DS216:DS222)=0,0,1)</f>
        <v>0</v>
      </c>
      <c r="DT215" s="325"/>
      <c r="DU215" s="326"/>
      <c r="DV215" s="326"/>
      <c r="DW215" s="326"/>
      <c r="DX215" s="326"/>
      <c r="DY215" s="326"/>
      <c r="DZ215" s="326"/>
      <c r="EA215" s="326"/>
      <c r="EB215" s="353">
        <f>SUM(EB216:EB222)</f>
        <v>0</v>
      </c>
      <c r="EC215" s="710">
        <f>EB215</f>
        <v>0</v>
      </c>
      <c r="ED215" s="356" t="str">
        <f>IF(OR(EC215=0,EC215="-"),"-",EC215/QUALIF_TOTAL_HOURS)</f>
        <v>-</v>
      </c>
      <c r="EE215" s="222"/>
      <c r="EF215" s="574" t="str">
        <f t="shared" ref="EF215:EF272" si="447">IF(AND(Type_1&lt;&gt;"Doc",Type_1&lt;&gt;"Dwg"),"-",IF(Type_1="Dwg","-",IF(Type_1="Doc",IF(OR(AND(DT215&lt;&gt;"",DU215=""),AND(DV215&lt;&gt;"",DW215=""),AND(DX215&lt;&gt;"",DY215="")),"Missing Eng Function",IF(OR(AND(DT215="",DU215&lt;&gt;""),AND(DV215="",DW215&lt;&gt;""),AND(DX215="",DY215&lt;&gt;"")),"Missing Eng Hours","OK")))))</f>
        <v>-</v>
      </c>
      <c r="EG215" s="19"/>
      <c r="EH215" s="179" t="s">
        <v>5</v>
      </c>
      <c r="EI215" s="171" t="s">
        <v>4</v>
      </c>
      <c r="EJ215" s="134"/>
      <c r="EK215" s="133"/>
      <c r="EL215" s="19"/>
      <c r="EM215" s="19"/>
      <c r="EN215" s="135">
        <f t="shared" si="408"/>
        <v>0</v>
      </c>
      <c r="EO215" s="136">
        <f t="shared" si="409"/>
        <v>0</v>
      </c>
      <c r="EP215" s="137"/>
      <c r="EQ215" s="172"/>
      <c r="ER215" s="138" t="str">
        <f t="shared" si="429"/>
        <v>-</v>
      </c>
      <c r="ES215" s="139"/>
      <c r="ET215" s="172"/>
      <c r="EU215" s="138" t="str">
        <f t="shared" si="430"/>
        <v>-</v>
      </c>
      <c r="EV215" s="140" t="str">
        <f t="shared" si="431"/>
        <v>-</v>
      </c>
      <c r="EW215" s="19"/>
      <c r="EX215" s="19"/>
      <c r="EY215" s="135" t="e">
        <f>#REF!</f>
        <v>#REF!</v>
      </c>
      <c r="EZ215" s="136" t="e">
        <f>#REF!</f>
        <v>#REF!</v>
      </c>
      <c r="FA215" s="137"/>
      <c r="FB215" s="172"/>
      <c r="FC215" s="138" t="e">
        <f t="shared" si="432"/>
        <v>#REF!</v>
      </c>
      <c r="FD215" s="139"/>
      <c r="FE215" s="172"/>
      <c r="FF215" s="138" t="e">
        <f t="shared" si="433"/>
        <v>#REF!</v>
      </c>
      <c r="FG215" s="140" t="e">
        <f t="shared" si="434"/>
        <v>#REF!</v>
      </c>
      <c r="FH215" s="19"/>
      <c r="FI215" s="19"/>
      <c r="FJ215" s="135" t="e">
        <f>#REF!</f>
        <v>#REF!</v>
      </c>
      <c r="FK215" s="136" t="e">
        <f>#REF!</f>
        <v>#REF!</v>
      </c>
      <c r="FL215" s="137"/>
      <c r="FM215" s="172"/>
      <c r="FN215" s="138" t="e">
        <f t="shared" si="435"/>
        <v>#REF!</v>
      </c>
      <c r="FO215" s="139"/>
      <c r="FP215" s="172"/>
      <c r="FQ215" s="138" t="e">
        <f t="shared" si="436"/>
        <v>#REF!</v>
      </c>
      <c r="FR215" s="140" t="e">
        <f t="shared" si="437"/>
        <v>#REF!</v>
      </c>
      <c r="FS215" s="19"/>
      <c r="FT215" s="19"/>
      <c r="FU215" s="135" t="e">
        <f>#REF!</f>
        <v>#REF!</v>
      </c>
      <c r="FV215" s="137"/>
      <c r="FW215" s="172"/>
      <c r="FX215" s="138" t="e">
        <f t="shared" si="438"/>
        <v>#REF!</v>
      </c>
      <c r="FY215" s="19"/>
      <c r="FZ215" s="19"/>
      <c r="GA215" s="135" t="e">
        <f>#REF!</f>
        <v>#REF!</v>
      </c>
      <c r="GB215" s="136" t="e">
        <f>#REF!</f>
        <v>#REF!</v>
      </c>
      <c r="GC215" s="137"/>
      <c r="GD215" s="172"/>
      <c r="GE215" s="138" t="e">
        <f t="shared" si="439"/>
        <v>#REF!</v>
      </c>
      <c r="GF215" s="139"/>
      <c r="GG215" s="172"/>
      <c r="GH215" s="138" t="e">
        <f t="shared" si="440"/>
        <v>#REF!</v>
      </c>
      <c r="GI215" s="140" t="e">
        <f t="shared" si="441"/>
        <v>#REF!</v>
      </c>
      <c r="GJ215" s="19"/>
      <c r="GK215" s="141" t="str">
        <f t="shared" si="410"/>
        <v/>
      </c>
      <c r="GL215" s="142"/>
      <c r="GN215" s="826" t="str">
        <f t="shared" ca="1" si="400"/>
        <v/>
      </c>
      <c r="GO215" s="827"/>
    </row>
    <row r="216" spans="1:197" ht="12" customHeight="1" outlineLevel="3" x14ac:dyDescent="0.2">
      <c r="A216" s="187">
        <f t="shared" ca="1" si="341"/>
        <v>82</v>
      </c>
      <c r="B216" s="747" t="str">
        <f t="shared" ca="1" si="373"/>
        <v/>
      </c>
      <c r="C216" s="748"/>
      <c r="D216" s="749"/>
      <c r="E216" s="110"/>
      <c r="F216" s="104"/>
      <c r="G216" s="105" t="s">
        <v>171</v>
      </c>
      <c r="H216" s="128" t="s">
        <v>3</v>
      </c>
      <c r="I216" s="105"/>
      <c r="J216" s="121" t="s">
        <v>24</v>
      </c>
      <c r="K216" s="124" t="s">
        <v>52</v>
      </c>
      <c r="L216" s="367" t="s">
        <v>50</v>
      </c>
      <c r="M216" s="589">
        <f t="shared" si="374"/>
        <v>1</v>
      </c>
      <c r="N216" s="773" t="str">
        <f t="shared" si="375"/>
        <v>-</v>
      </c>
      <c r="O216" s="774" t="str">
        <f t="shared" si="376"/>
        <v>-</v>
      </c>
      <c r="P216" s="774">
        <f t="shared" si="377"/>
        <v>1</v>
      </c>
      <c r="Q216" s="774" t="str">
        <f t="shared" si="378"/>
        <v>-</v>
      </c>
      <c r="R216" s="774" t="str">
        <f t="shared" si="379"/>
        <v>-</v>
      </c>
      <c r="S216" s="280" t="str">
        <f t="shared" si="380"/>
        <v>-</v>
      </c>
      <c r="T216" s="291" t="str">
        <f t="shared" si="381"/>
        <v>OK</v>
      </c>
      <c r="U216" s="402"/>
      <c r="W216" s="643"/>
      <c r="X216" s="208"/>
      <c r="Y216" s="419"/>
      <c r="Z216" s="410" t="s">
        <v>374</v>
      </c>
      <c r="AA216" s="422"/>
      <c r="AB216" s="425"/>
      <c r="AC216" s="426"/>
      <c r="AD216" s="427"/>
      <c r="AE216" s="428"/>
      <c r="AF216" s="425"/>
      <c r="AG216" s="426"/>
      <c r="AH216" s="427"/>
      <c r="AI216" s="428"/>
      <c r="AJ216" s="591" t="str">
        <f>IF(AND(X216="",AB216="",AF216=""),"-",X216+AB216+AF216)</f>
        <v>-</v>
      </c>
      <c r="AK216" s="606"/>
      <c r="AL216" s="593" t="str">
        <f>IF(AND(X216="",AB216="",AF216="",Y216="",AC216="",AG216=""),"-",SUM(X216:AG216))</f>
        <v>-</v>
      </c>
      <c r="AM216" s="594" t="str">
        <f>IF(OR(AL216=0,AL216="-"),"-",AL216/CD_TOTAL_HOURS)</f>
        <v>-</v>
      </c>
      <c r="AN216" s="221"/>
      <c r="AO216" s="574" t="str">
        <f t="shared" si="426"/>
        <v>OK</v>
      </c>
      <c r="AQ216" s="643"/>
      <c r="AR216" s="208"/>
      <c r="AS216" s="419"/>
      <c r="AT216" s="410" t="s">
        <v>374</v>
      </c>
      <c r="AU216" s="422"/>
      <c r="AV216" s="425"/>
      <c r="AW216" s="426"/>
      <c r="AX216" s="427"/>
      <c r="AY216" s="428"/>
      <c r="AZ216" s="425"/>
      <c r="BA216" s="426"/>
      <c r="BB216" s="427"/>
      <c r="BC216" s="428"/>
      <c r="BD216" s="591" t="str">
        <f>IF(AND(AR216="",AV216="",AZ216=""),"-",AR216+AV216+AZ216)</f>
        <v>-</v>
      </c>
      <c r="BE216" s="606"/>
      <c r="BF216" s="593" t="str">
        <f>IF(AND(AR216="",AV216="",AZ216="",AS216="",AW216="",BA216=""),"-",SUM(AR216:BA216))</f>
        <v>-</v>
      </c>
      <c r="BG216" s="594" t="str">
        <f>IF(OR(BF216=0,BF216="-"),"-",BF216/BD_TOTAL_HOURS)</f>
        <v>-</v>
      </c>
      <c r="BH216" s="221"/>
      <c r="BI216" s="574" t="str">
        <f t="shared" si="427"/>
        <v>OK</v>
      </c>
      <c r="BK216" s="263">
        <v>1</v>
      </c>
      <c r="BL216" s="856"/>
      <c r="BM216" s="419"/>
      <c r="BN216" s="410" t="s">
        <v>374</v>
      </c>
      <c r="BO216" s="422"/>
      <c r="BP216" s="425"/>
      <c r="BQ216" s="426"/>
      <c r="BR216" s="427"/>
      <c r="BS216" s="428"/>
      <c r="BT216" s="425"/>
      <c r="BU216" s="426"/>
      <c r="BV216" s="427"/>
      <c r="BW216" s="428"/>
      <c r="BX216" s="591" t="str">
        <f>IF(AND(BL216="",BP216="",BT216=""),"-",BL216+BP216+BT216)</f>
        <v>-</v>
      </c>
      <c r="BY216" s="606"/>
      <c r="BZ216" s="593" t="str">
        <f>IF(AND(BL216="",BP216="",BT216="",BM216="",BQ216="",BU216=""),"-",SUM(BL216:BU216))</f>
        <v>-</v>
      </c>
      <c r="CA216" s="594" t="str">
        <f>IF(OR(BZ216=0,BZ216="-"),"-",BZ216/DD_TOTAL_HOURS)</f>
        <v>-</v>
      </c>
      <c r="CB216" s="221"/>
      <c r="CC216" s="574" t="str">
        <f t="shared" si="428"/>
        <v>OK</v>
      </c>
      <c r="CE216" s="443"/>
      <c r="CF216" s="425"/>
      <c r="CG216" s="426"/>
      <c r="CH216" s="427"/>
      <c r="CI216" s="428"/>
      <c r="CJ216" s="425"/>
      <c r="CK216" s="426"/>
      <c r="CL216" s="427"/>
      <c r="CM216" s="428"/>
      <c r="CN216" s="425"/>
      <c r="CO216" s="426"/>
      <c r="CP216" s="427"/>
      <c r="CQ216" s="428"/>
      <c r="CR216" s="597"/>
      <c r="CS216" s="598"/>
      <c r="CT216" s="599"/>
      <c r="CU216" s="594" t="str">
        <f>IF(OR(CT216=0,CT216="-"),"-",CT216/PRO_TOTAL_HOURS)</f>
        <v>-</v>
      </c>
      <c r="CV216" s="221"/>
      <c r="CW216" s="574" t="str">
        <f t="shared" si="385"/>
        <v>OK</v>
      </c>
      <c r="CY216" s="443"/>
      <c r="CZ216" s="429"/>
      <c r="DB216" s="427"/>
      <c r="DC216" s="530"/>
      <c r="DD216" s="425"/>
      <c r="DE216" s="426"/>
      <c r="DF216" s="427"/>
      <c r="DG216" s="428"/>
      <c r="DH216" s="425"/>
      <c r="DI216" s="426"/>
      <c r="DJ216" s="427"/>
      <c r="DK216" s="428"/>
      <c r="DL216" s="607"/>
      <c r="DM216" s="598"/>
      <c r="DN216" s="608"/>
      <c r="DO216" s="609"/>
      <c r="DP216" s="221"/>
      <c r="DQ216" s="574" t="str">
        <f t="shared" si="386"/>
        <v>OK</v>
      </c>
      <c r="DS216" s="443"/>
      <c r="DT216" s="429"/>
      <c r="DU216" s="530"/>
      <c r="DV216" s="426"/>
      <c r="DW216" s="530"/>
      <c r="DX216" s="426"/>
      <c r="DY216" s="530"/>
      <c r="DZ216" s="426"/>
      <c r="EA216" s="427"/>
      <c r="EB216" s="607"/>
      <c r="EC216" s="608"/>
      <c r="ED216" s="609"/>
      <c r="EE216" s="221"/>
      <c r="EF216" s="574" t="str">
        <f t="shared" si="447"/>
        <v>OK</v>
      </c>
      <c r="EH216" s="82"/>
      <c r="EI216" s="34" t="s">
        <v>4</v>
      </c>
      <c r="EJ216" s="11"/>
      <c r="EK216" s="61"/>
      <c r="EN216" s="97" t="str">
        <f t="shared" si="408"/>
        <v>-</v>
      </c>
      <c r="EO216" s="91">
        <f t="shared" si="409"/>
        <v>0</v>
      </c>
      <c r="EP216" s="92"/>
      <c r="EQ216" s="85"/>
      <c r="ER216" s="89" t="str">
        <f t="shared" si="429"/>
        <v>-</v>
      </c>
      <c r="ES216" s="84"/>
      <c r="ET216" s="85"/>
      <c r="EU216" s="89" t="str">
        <f t="shared" si="430"/>
        <v>-</v>
      </c>
      <c r="EV216" s="90" t="str">
        <f t="shared" si="431"/>
        <v>-</v>
      </c>
      <c r="EY216" s="97" t="e">
        <f>#REF!</f>
        <v>#REF!</v>
      </c>
      <c r="EZ216" s="91" t="e">
        <f>#REF!</f>
        <v>#REF!</v>
      </c>
      <c r="FA216" s="92"/>
      <c r="FB216" s="85"/>
      <c r="FC216" s="89" t="e">
        <f t="shared" si="432"/>
        <v>#REF!</v>
      </c>
      <c r="FD216" s="84"/>
      <c r="FE216" s="85"/>
      <c r="FF216" s="89" t="e">
        <f t="shared" si="433"/>
        <v>#REF!</v>
      </c>
      <c r="FG216" s="90" t="e">
        <f t="shared" si="434"/>
        <v>#REF!</v>
      </c>
      <c r="FJ216" s="97" t="e">
        <f>#REF!</f>
        <v>#REF!</v>
      </c>
      <c r="FK216" s="91" t="e">
        <f>#REF!</f>
        <v>#REF!</v>
      </c>
      <c r="FL216" s="92"/>
      <c r="FM216" s="85"/>
      <c r="FN216" s="89" t="e">
        <f t="shared" si="435"/>
        <v>#REF!</v>
      </c>
      <c r="FO216" s="84"/>
      <c r="FP216" s="85"/>
      <c r="FQ216" s="89" t="e">
        <f t="shared" si="436"/>
        <v>#REF!</v>
      </c>
      <c r="FR216" s="90" t="e">
        <f t="shared" si="437"/>
        <v>#REF!</v>
      </c>
      <c r="FU216" s="97" t="e">
        <f>#REF!</f>
        <v>#REF!</v>
      </c>
      <c r="FV216" s="92"/>
      <c r="FW216" s="85"/>
      <c r="FX216" s="89" t="e">
        <f t="shared" si="438"/>
        <v>#REF!</v>
      </c>
      <c r="GA216" s="97" t="e">
        <f>#REF!</f>
        <v>#REF!</v>
      </c>
      <c r="GB216" s="91" t="e">
        <f>#REF!</f>
        <v>#REF!</v>
      </c>
      <c r="GC216" s="92"/>
      <c r="GD216" s="85"/>
      <c r="GE216" s="89" t="e">
        <f t="shared" si="439"/>
        <v>#REF!</v>
      </c>
      <c r="GF216" s="84"/>
      <c r="GG216" s="85"/>
      <c r="GH216" s="89" t="e">
        <f t="shared" si="440"/>
        <v>#REF!</v>
      </c>
      <c r="GI216" s="90" t="e">
        <f t="shared" si="441"/>
        <v>#REF!</v>
      </c>
      <c r="GK216" s="20" t="str">
        <f t="shared" si="410"/>
        <v/>
      </c>
      <c r="GL216" s="21"/>
      <c r="GN216" s="826" t="str">
        <f t="shared" ca="1" si="400"/>
        <v/>
      </c>
      <c r="GO216" s="827"/>
    </row>
    <row r="217" spans="1:197" ht="24" customHeight="1" outlineLevel="3" x14ac:dyDescent="0.2">
      <c r="A217" s="187">
        <f t="shared" ca="1" si="341"/>
        <v>83</v>
      </c>
      <c r="B217" s="747" t="str">
        <f t="shared" ca="1" si="373"/>
        <v/>
      </c>
      <c r="C217" s="748"/>
      <c r="D217" s="749"/>
      <c r="E217" s="110"/>
      <c r="F217" s="104"/>
      <c r="G217" s="105" t="s">
        <v>174</v>
      </c>
      <c r="H217" s="128" t="s">
        <v>3</v>
      </c>
      <c r="I217" s="105"/>
      <c r="J217" s="121" t="s">
        <v>24</v>
      </c>
      <c r="K217" s="124" t="s">
        <v>52</v>
      </c>
      <c r="L217" s="367" t="s">
        <v>50</v>
      </c>
      <c r="M217" s="589">
        <f t="shared" si="374"/>
        <v>1</v>
      </c>
      <c r="N217" s="773" t="str">
        <f t="shared" si="375"/>
        <v>-</v>
      </c>
      <c r="O217" s="774" t="str">
        <f t="shared" si="376"/>
        <v>-</v>
      </c>
      <c r="P217" s="774" t="str">
        <f t="shared" si="377"/>
        <v>-</v>
      </c>
      <c r="Q217" s="774">
        <f t="shared" si="378"/>
        <v>1</v>
      </c>
      <c r="R217" s="774" t="str">
        <f t="shared" si="379"/>
        <v>-</v>
      </c>
      <c r="S217" s="280" t="str">
        <f t="shared" si="380"/>
        <v>-</v>
      </c>
      <c r="T217" s="291" t="str">
        <f t="shared" si="381"/>
        <v>OK</v>
      </c>
      <c r="U217" s="402"/>
      <c r="W217" s="443"/>
      <c r="X217" s="529"/>
      <c r="Z217" s="430"/>
      <c r="AA217" s="431"/>
      <c r="AB217" s="429"/>
      <c r="AD217" s="430"/>
      <c r="AE217" s="431"/>
      <c r="AF217" s="429"/>
      <c r="AH217" s="430"/>
      <c r="AI217" s="431"/>
      <c r="AJ217" s="607"/>
      <c r="AK217" s="601"/>
      <c r="AL217" s="608"/>
      <c r="AM217" s="609"/>
      <c r="AN217" s="221"/>
      <c r="AO217" s="574" t="str">
        <f t="shared" si="426"/>
        <v>OK</v>
      </c>
      <c r="AQ217" s="443"/>
      <c r="AR217" s="529"/>
      <c r="AT217" s="430"/>
      <c r="AU217" s="431"/>
      <c r="AV217" s="429"/>
      <c r="AX217" s="430"/>
      <c r="AY217" s="431"/>
      <c r="AZ217" s="429"/>
      <c r="BB217" s="430"/>
      <c r="BC217" s="431"/>
      <c r="BD217" s="607"/>
      <c r="BE217" s="601"/>
      <c r="BF217" s="608"/>
      <c r="BG217" s="609"/>
      <c r="BH217" s="221"/>
      <c r="BI217" s="574" t="str">
        <f t="shared" si="427"/>
        <v>OK</v>
      </c>
      <c r="BK217" s="443"/>
      <c r="BL217" s="429"/>
      <c r="BN217" s="430"/>
      <c r="BO217" s="431"/>
      <c r="BP217" s="429"/>
      <c r="BR217" s="430"/>
      <c r="BS217" s="431"/>
      <c r="BT217" s="429"/>
      <c r="BV217" s="430"/>
      <c r="BW217" s="431"/>
      <c r="BX217" s="607"/>
      <c r="BY217" s="601"/>
      <c r="BZ217" s="608"/>
      <c r="CA217" s="609"/>
      <c r="CB217" s="221"/>
      <c r="CC217" s="574" t="str">
        <f t="shared" si="428"/>
        <v>OK</v>
      </c>
      <c r="CE217" s="273">
        <v>1</v>
      </c>
      <c r="CF217" s="219">
        <v>8</v>
      </c>
      <c r="CG217" s="420"/>
      <c r="CH217" s="410" t="s">
        <v>374</v>
      </c>
      <c r="CI217" s="423"/>
      <c r="CJ217" s="429"/>
      <c r="CL217" s="430"/>
      <c r="CM217" s="431"/>
      <c r="CN217" s="429"/>
      <c r="CP217" s="430"/>
      <c r="CQ217" s="431"/>
      <c r="CR217" s="682">
        <f>IF(AND(CF217="",CJ217="",CN217=""),"-",CF217+CJ217+CN217)</f>
        <v>8</v>
      </c>
      <c r="CS217" s="596"/>
      <c r="CT217" s="683">
        <f>IF(AND(CF217="",CJ217="",CN217="",CG217="",CK217="",CO217=""),"-",SUM(CF217:CO217))</f>
        <v>8</v>
      </c>
      <c r="CU217" s="594"/>
      <c r="CV217" s="221"/>
      <c r="CW217" s="574" t="str">
        <f t="shared" si="385"/>
        <v>OK</v>
      </c>
      <c r="CY217" s="443"/>
      <c r="CZ217" s="429"/>
      <c r="DB217" s="430"/>
      <c r="DC217" s="431"/>
      <c r="DD217" s="429"/>
      <c r="DF217" s="430"/>
      <c r="DG217" s="431"/>
      <c r="DH217" s="429"/>
      <c r="DJ217" s="430"/>
      <c r="DK217" s="431"/>
      <c r="DL217" s="600"/>
      <c r="DM217" s="617"/>
      <c r="DN217" s="602"/>
      <c r="DO217" s="610"/>
      <c r="DP217" s="221"/>
      <c r="DQ217" s="574" t="str">
        <f t="shared" si="386"/>
        <v>OK</v>
      </c>
      <c r="DS217" s="443"/>
      <c r="DT217" s="429"/>
      <c r="DU217" s="431"/>
      <c r="DW217" s="431"/>
      <c r="DY217" s="431"/>
      <c r="EA217" s="430"/>
      <c r="EB217" s="600"/>
      <c r="EC217" s="602"/>
      <c r="ED217" s="610"/>
      <c r="EE217" s="221"/>
      <c r="EF217" s="574" t="str">
        <f t="shared" si="447"/>
        <v>OK</v>
      </c>
      <c r="EH217" s="82"/>
      <c r="EI217" s="34" t="s">
        <v>4</v>
      </c>
      <c r="EJ217" s="11"/>
      <c r="EK217" s="61"/>
      <c r="EN217" s="97">
        <f t="shared" si="408"/>
        <v>0</v>
      </c>
      <c r="EO217" s="91">
        <f t="shared" si="409"/>
        <v>0</v>
      </c>
      <c r="EP217" s="92"/>
      <c r="EQ217" s="85"/>
      <c r="ER217" s="89" t="str">
        <f t="shared" si="429"/>
        <v>-</v>
      </c>
      <c r="ES217" s="84"/>
      <c r="ET217" s="85"/>
      <c r="EU217" s="89" t="str">
        <f t="shared" si="430"/>
        <v>-</v>
      </c>
      <c r="EV217" s="90" t="str">
        <f t="shared" si="431"/>
        <v>-</v>
      </c>
      <c r="EY217" s="97" t="e">
        <f>#REF!</f>
        <v>#REF!</v>
      </c>
      <c r="EZ217" s="91" t="e">
        <f>#REF!</f>
        <v>#REF!</v>
      </c>
      <c r="FA217" s="92"/>
      <c r="FB217" s="85"/>
      <c r="FC217" s="89" t="e">
        <f t="shared" si="432"/>
        <v>#REF!</v>
      </c>
      <c r="FD217" s="84"/>
      <c r="FE217" s="85"/>
      <c r="FF217" s="89" t="e">
        <f t="shared" si="433"/>
        <v>#REF!</v>
      </c>
      <c r="FG217" s="90" t="e">
        <f t="shared" si="434"/>
        <v>#REF!</v>
      </c>
      <c r="FJ217" s="97" t="e">
        <f>#REF!</f>
        <v>#REF!</v>
      </c>
      <c r="FK217" s="91" t="e">
        <f>#REF!</f>
        <v>#REF!</v>
      </c>
      <c r="FL217" s="92"/>
      <c r="FM217" s="85"/>
      <c r="FN217" s="89" t="e">
        <f t="shared" si="435"/>
        <v>#REF!</v>
      </c>
      <c r="FO217" s="84"/>
      <c r="FP217" s="85"/>
      <c r="FQ217" s="89" t="e">
        <f t="shared" si="436"/>
        <v>#REF!</v>
      </c>
      <c r="FR217" s="90" t="e">
        <f t="shared" si="437"/>
        <v>#REF!</v>
      </c>
      <c r="FU217" s="97" t="e">
        <f>#REF!</f>
        <v>#REF!</v>
      </c>
      <c r="FV217" s="92"/>
      <c r="FW217" s="85"/>
      <c r="FX217" s="89" t="e">
        <f t="shared" si="438"/>
        <v>#REF!</v>
      </c>
      <c r="GA217" s="97" t="e">
        <f>#REF!</f>
        <v>#REF!</v>
      </c>
      <c r="GB217" s="91" t="e">
        <f>#REF!</f>
        <v>#REF!</v>
      </c>
      <c r="GC217" s="92"/>
      <c r="GD217" s="85"/>
      <c r="GE217" s="89" t="e">
        <f t="shared" si="439"/>
        <v>#REF!</v>
      </c>
      <c r="GF217" s="84"/>
      <c r="GG217" s="85"/>
      <c r="GH217" s="89" t="e">
        <f t="shared" si="440"/>
        <v>#REF!</v>
      </c>
      <c r="GI217" s="90" t="e">
        <f t="shared" si="441"/>
        <v>#REF!</v>
      </c>
      <c r="GK217" s="20" t="str">
        <f t="shared" si="410"/>
        <v/>
      </c>
      <c r="GL217" s="21"/>
      <c r="GN217" s="826" t="str">
        <f t="shared" ca="1" si="400"/>
        <v/>
      </c>
      <c r="GO217" s="827"/>
    </row>
    <row r="218" spans="1:197" ht="12" customHeight="1" outlineLevel="3" x14ac:dyDescent="0.2">
      <c r="A218" s="187">
        <f t="shared" ca="1" si="341"/>
        <v>84</v>
      </c>
      <c r="B218" s="747" t="str">
        <f t="shared" ca="1" si="373"/>
        <v/>
      </c>
      <c r="C218" s="748"/>
      <c r="D218" s="749"/>
      <c r="E218" s="110"/>
      <c r="F218" s="104"/>
      <c r="G218" s="105" t="s">
        <v>929</v>
      </c>
      <c r="H218" s="128" t="s">
        <v>3</v>
      </c>
      <c r="I218" s="105"/>
      <c r="J218" s="121" t="s">
        <v>24</v>
      </c>
      <c r="K218" s="124" t="s">
        <v>52</v>
      </c>
      <c r="L218" s="367" t="s">
        <v>50</v>
      </c>
      <c r="M218" s="589">
        <f t="shared" si="374"/>
        <v>1</v>
      </c>
      <c r="N218" s="773" t="str">
        <f t="shared" si="375"/>
        <v>-</v>
      </c>
      <c r="O218" s="774" t="str">
        <f t="shared" si="376"/>
        <v>-</v>
      </c>
      <c r="P218" s="774" t="str">
        <f t="shared" si="377"/>
        <v>-</v>
      </c>
      <c r="Q218" s="774" t="str">
        <f t="shared" si="378"/>
        <v>-</v>
      </c>
      <c r="R218" s="774">
        <f t="shared" si="379"/>
        <v>1</v>
      </c>
      <c r="S218" s="280" t="str">
        <f t="shared" si="380"/>
        <v>-</v>
      </c>
      <c r="T218" s="291" t="str">
        <f t="shared" si="381"/>
        <v>OK</v>
      </c>
      <c r="U218" s="402"/>
      <c r="W218" s="443"/>
      <c r="X218" s="429"/>
      <c r="Z218" s="430"/>
      <c r="AA218" s="431"/>
      <c r="AB218" s="429"/>
      <c r="AD218" s="430"/>
      <c r="AE218" s="431"/>
      <c r="AF218" s="429"/>
      <c r="AH218" s="430"/>
      <c r="AI218" s="431"/>
      <c r="AJ218" s="600"/>
      <c r="AK218" s="617"/>
      <c r="AL218" s="602"/>
      <c r="AM218" s="610"/>
      <c r="AN218" s="221"/>
      <c r="AO218" s="574" t="str">
        <f t="shared" si="426"/>
        <v>OK</v>
      </c>
      <c r="AQ218" s="443"/>
      <c r="AR218" s="429"/>
      <c r="AT218" s="430"/>
      <c r="AU218" s="431"/>
      <c r="AV218" s="429"/>
      <c r="AX218" s="430"/>
      <c r="AY218" s="431"/>
      <c r="AZ218" s="429"/>
      <c r="BB218" s="430"/>
      <c r="BC218" s="431"/>
      <c r="BD218" s="600"/>
      <c r="BE218" s="617"/>
      <c r="BF218" s="602"/>
      <c r="BG218" s="610"/>
      <c r="BH218" s="221"/>
      <c r="BI218" s="574" t="str">
        <f t="shared" si="427"/>
        <v>OK</v>
      </c>
      <c r="BK218" s="443"/>
      <c r="BL218" s="429"/>
      <c r="BN218" s="430"/>
      <c r="BO218" s="431"/>
      <c r="BP218" s="429"/>
      <c r="BR218" s="430"/>
      <c r="BS218" s="431"/>
      <c r="BT218" s="429"/>
      <c r="BV218" s="430"/>
      <c r="BW218" s="431"/>
      <c r="BX218" s="600"/>
      <c r="BY218" s="617"/>
      <c r="BZ218" s="602"/>
      <c r="CA218" s="610"/>
      <c r="CB218" s="221"/>
      <c r="CC218" s="574" t="str">
        <f t="shared" si="428"/>
        <v>OK</v>
      </c>
      <c r="CE218" s="443"/>
      <c r="CF218" s="429"/>
      <c r="CH218" s="430"/>
      <c r="CI218" s="431"/>
      <c r="CJ218" s="429"/>
      <c r="CL218" s="430"/>
      <c r="CM218" s="431"/>
      <c r="CN218" s="429"/>
      <c r="CP218" s="430"/>
      <c r="CQ218" s="431"/>
      <c r="CR218" s="600"/>
      <c r="CS218" s="601"/>
      <c r="CT218" s="602"/>
      <c r="CU218" s="609"/>
      <c r="CV218" s="221"/>
      <c r="CW218" s="574" t="str">
        <f t="shared" si="385"/>
        <v>OK</v>
      </c>
      <c r="CY218" s="263">
        <v>1</v>
      </c>
      <c r="CZ218" s="208">
        <v>2</v>
      </c>
      <c r="DB218" s="563" t="s">
        <v>374</v>
      </c>
      <c r="DC218" s="431"/>
      <c r="DD218" s="429"/>
      <c r="DF218" s="430"/>
      <c r="DG218" s="431"/>
      <c r="DH218" s="429"/>
      <c r="DJ218" s="430"/>
      <c r="DK218" s="431"/>
      <c r="DL218" s="591">
        <f>IF(AND(CZ218="",DD218="",DH218=""),"-",CZ218+DD218+DH218)</f>
        <v>2</v>
      </c>
      <c r="DM218" s="629"/>
      <c r="DN218" s="593">
        <f>IF(AND(CZ218="",DD218="",DH218="",DA218="",DE218="",DI218=""),"-",SUM(CZ218:DI218))</f>
        <v>2</v>
      </c>
      <c r="DO218" s="594">
        <f t="shared" ref="DO218:DO223" si="448">IF(OR(DN218=0,DN218="-"),"-",DN218/CONSTR_TOTAL_HOURS)</f>
        <v>4.6838407494145199E-3</v>
      </c>
      <c r="DP218" s="221"/>
      <c r="DQ218" s="574" t="str">
        <f t="shared" si="386"/>
        <v>OK</v>
      </c>
      <c r="DS218" s="263" t="s">
        <v>60</v>
      </c>
      <c r="DT218" s="208"/>
      <c r="DU218" s="721" t="s">
        <v>374</v>
      </c>
      <c r="DW218" s="431"/>
      <c r="DY218" s="431"/>
      <c r="EA218" s="430"/>
      <c r="EB218" s="712" t="str">
        <f>IF(AND(DT218="",DV218="",DX218="",DZ218=""),"-",DT218+DV218+DX218+DZ218)</f>
        <v>-</v>
      </c>
      <c r="EC218" s="707" t="str">
        <f>EB218</f>
        <v>-</v>
      </c>
      <c r="ED218" s="594" t="str">
        <f>IF(OR(EC218=0,EC218="-"),"-",EC218/QUALIF_TOTAL_HOURS)</f>
        <v>-</v>
      </c>
      <c r="EE218" s="221"/>
      <c r="EF218" s="574" t="str">
        <f t="shared" si="447"/>
        <v>Missing Eng Hours</v>
      </c>
      <c r="EH218" s="82"/>
      <c r="EI218" s="34" t="s">
        <v>4</v>
      </c>
      <c r="EJ218" s="11"/>
      <c r="EK218" s="61"/>
      <c r="EN218" s="97">
        <f t="shared" si="408"/>
        <v>0</v>
      </c>
      <c r="EO218" s="91">
        <f t="shared" si="409"/>
        <v>0</v>
      </c>
      <c r="EP218" s="92"/>
      <c r="EQ218" s="85"/>
      <c r="ER218" s="89" t="str">
        <f t="shared" si="429"/>
        <v>-</v>
      </c>
      <c r="ES218" s="84"/>
      <c r="ET218" s="85"/>
      <c r="EU218" s="89" t="str">
        <f t="shared" si="430"/>
        <v>-</v>
      </c>
      <c r="EV218" s="90" t="str">
        <f t="shared" si="431"/>
        <v>-</v>
      </c>
      <c r="EY218" s="97" t="e">
        <f>#REF!</f>
        <v>#REF!</v>
      </c>
      <c r="EZ218" s="91" t="e">
        <f>#REF!</f>
        <v>#REF!</v>
      </c>
      <c r="FA218" s="92"/>
      <c r="FB218" s="85"/>
      <c r="FC218" s="89" t="e">
        <f t="shared" si="432"/>
        <v>#REF!</v>
      </c>
      <c r="FD218" s="84"/>
      <c r="FE218" s="85"/>
      <c r="FF218" s="89" t="e">
        <f t="shared" si="433"/>
        <v>#REF!</v>
      </c>
      <c r="FG218" s="90" t="e">
        <f t="shared" si="434"/>
        <v>#REF!</v>
      </c>
      <c r="FJ218" s="97" t="e">
        <f>#REF!</f>
        <v>#REF!</v>
      </c>
      <c r="FK218" s="91" t="e">
        <f>#REF!</f>
        <v>#REF!</v>
      </c>
      <c r="FL218" s="92"/>
      <c r="FM218" s="85"/>
      <c r="FN218" s="89" t="e">
        <f t="shared" si="435"/>
        <v>#REF!</v>
      </c>
      <c r="FO218" s="84"/>
      <c r="FP218" s="85"/>
      <c r="FQ218" s="89" t="e">
        <f t="shared" si="436"/>
        <v>#REF!</v>
      </c>
      <c r="FR218" s="90" t="e">
        <f t="shared" si="437"/>
        <v>#REF!</v>
      </c>
      <c r="FU218" s="97" t="e">
        <f>#REF!</f>
        <v>#REF!</v>
      </c>
      <c r="FV218" s="92"/>
      <c r="FW218" s="85"/>
      <c r="FX218" s="89" t="e">
        <f t="shared" si="438"/>
        <v>#REF!</v>
      </c>
      <c r="GA218" s="97" t="e">
        <f>#REF!</f>
        <v>#REF!</v>
      </c>
      <c r="GB218" s="91" t="e">
        <f>#REF!</f>
        <v>#REF!</v>
      </c>
      <c r="GC218" s="92"/>
      <c r="GD218" s="85"/>
      <c r="GE218" s="89" t="e">
        <f t="shared" si="439"/>
        <v>#REF!</v>
      </c>
      <c r="GF218" s="84"/>
      <c r="GG218" s="85"/>
      <c r="GH218" s="89" t="e">
        <f t="shared" si="440"/>
        <v>#REF!</v>
      </c>
      <c r="GI218" s="90" t="e">
        <f t="shared" si="441"/>
        <v>#REF!</v>
      </c>
      <c r="GK218" s="20" t="str">
        <f t="shared" si="410"/>
        <v/>
      </c>
      <c r="GL218" s="21"/>
      <c r="GN218" s="826" t="str">
        <f t="shared" ca="1" si="400"/>
        <v/>
      </c>
      <c r="GO218" s="827"/>
    </row>
    <row r="219" spans="1:197" ht="12" customHeight="1" outlineLevel="3" x14ac:dyDescent="0.2">
      <c r="A219" s="187">
        <f t="shared" ca="1" si="341"/>
        <v>85</v>
      </c>
      <c r="B219" s="747" t="str">
        <f t="shared" ca="1" si="373"/>
        <v/>
      </c>
      <c r="C219" s="748"/>
      <c r="D219" s="749"/>
      <c r="E219" s="110"/>
      <c r="F219" s="104"/>
      <c r="G219" s="105" t="s">
        <v>921</v>
      </c>
      <c r="H219" s="128" t="s">
        <v>3</v>
      </c>
      <c r="I219" s="105"/>
      <c r="J219" s="121" t="s">
        <v>24</v>
      </c>
      <c r="K219" s="124" t="s">
        <v>52</v>
      </c>
      <c r="L219" s="367" t="s">
        <v>50</v>
      </c>
      <c r="M219" s="589">
        <f t="shared" si="374"/>
        <v>1</v>
      </c>
      <c r="N219" s="773" t="str">
        <f t="shared" si="375"/>
        <v>-</v>
      </c>
      <c r="O219" s="774" t="str">
        <f t="shared" si="376"/>
        <v>-</v>
      </c>
      <c r="P219" s="774" t="str">
        <f t="shared" si="377"/>
        <v>-</v>
      </c>
      <c r="Q219" s="774" t="str">
        <f t="shared" si="378"/>
        <v>-</v>
      </c>
      <c r="R219" s="774">
        <f t="shared" si="379"/>
        <v>1</v>
      </c>
      <c r="S219" s="280" t="str">
        <f t="shared" si="380"/>
        <v>-</v>
      </c>
      <c r="T219" s="291" t="str">
        <f t="shared" si="381"/>
        <v>OK</v>
      </c>
      <c r="U219" s="402"/>
      <c r="W219" s="443"/>
      <c r="X219" s="429"/>
      <c r="Z219" s="430"/>
      <c r="AA219" s="431"/>
      <c r="AB219" s="429"/>
      <c r="AD219" s="430"/>
      <c r="AE219" s="431"/>
      <c r="AF219" s="429"/>
      <c r="AH219" s="430"/>
      <c r="AI219" s="431"/>
      <c r="AJ219" s="600"/>
      <c r="AK219" s="617"/>
      <c r="AL219" s="602"/>
      <c r="AM219" s="610"/>
      <c r="AN219" s="221"/>
      <c r="AO219" s="574" t="str">
        <f t="shared" si="426"/>
        <v>OK</v>
      </c>
      <c r="AQ219" s="443"/>
      <c r="AR219" s="429"/>
      <c r="AT219" s="430"/>
      <c r="AU219" s="431"/>
      <c r="AV219" s="429"/>
      <c r="AX219" s="430"/>
      <c r="AY219" s="431"/>
      <c r="AZ219" s="429"/>
      <c r="BB219" s="430"/>
      <c r="BC219" s="431"/>
      <c r="BD219" s="600"/>
      <c r="BE219" s="617"/>
      <c r="BF219" s="602"/>
      <c r="BG219" s="610"/>
      <c r="BH219" s="221"/>
      <c r="BI219" s="574" t="str">
        <f t="shared" si="427"/>
        <v>OK</v>
      </c>
      <c r="BK219" s="443"/>
      <c r="BL219" s="429"/>
      <c r="BN219" s="430"/>
      <c r="BO219" s="431"/>
      <c r="BP219" s="429"/>
      <c r="BR219" s="430"/>
      <c r="BS219" s="431"/>
      <c r="BT219" s="429"/>
      <c r="BV219" s="430"/>
      <c r="BW219" s="431"/>
      <c r="BX219" s="600"/>
      <c r="BY219" s="617"/>
      <c r="BZ219" s="602"/>
      <c r="CA219" s="610"/>
      <c r="CB219" s="221"/>
      <c r="CC219" s="574" t="str">
        <f t="shared" si="428"/>
        <v>OK</v>
      </c>
      <c r="CE219" s="443"/>
      <c r="CF219" s="429"/>
      <c r="CH219" s="430"/>
      <c r="CI219" s="431"/>
      <c r="CJ219" s="429"/>
      <c r="CL219" s="430"/>
      <c r="CM219" s="431"/>
      <c r="CN219" s="429"/>
      <c r="CP219" s="430"/>
      <c r="CQ219" s="431"/>
      <c r="CR219" s="600"/>
      <c r="CS219" s="617"/>
      <c r="CT219" s="602"/>
      <c r="CU219" s="610"/>
      <c r="CV219" s="221"/>
      <c r="CW219" s="574" t="str">
        <f t="shared" si="385"/>
        <v>OK</v>
      </c>
      <c r="CY219" s="263">
        <v>1</v>
      </c>
      <c r="CZ219" s="208">
        <v>16</v>
      </c>
      <c r="DB219" s="563" t="s">
        <v>374</v>
      </c>
      <c r="DC219" s="431"/>
      <c r="DD219" s="429"/>
      <c r="DF219" s="430"/>
      <c r="DG219" s="431"/>
      <c r="DH219" s="429"/>
      <c r="DJ219" s="430"/>
      <c r="DK219" s="431"/>
      <c r="DL219" s="591">
        <f>IF(AND(CZ219="",DD219="",DH219=""),"-",CZ219+DD219+DH219)</f>
        <v>16</v>
      </c>
      <c r="DM219" s="629"/>
      <c r="DN219" s="593">
        <f>IF(AND(CZ219="",DD219="",DH219="",DA219="",DE219="",DI219=""),"-",SUM(CZ219:DI219))</f>
        <v>16</v>
      </c>
      <c r="DO219" s="594">
        <f t="shared" si="448"/>
        <v>3.7470725995316159E-2</v>
      </c>
      <c r="DP219" s="221"/>
      <c r="DQ219" s="574" t="str">
        <f t="shared" si="386"/>
        <v>OK</v>
      </c>
      <c r="DS219" s="263" t="s">
        <v>60</v>
      </c>
      <c r="DT219" s="208"/>
      <c r="DU219" s="721" t="s">
        <v>374</v>
      </c>
      <c r="DW219" s="431"/>
      <c r="DY219" s="431"/>
      <c r="EA219" s="430"/>
      <c r="EB219" s="712" t="str">
        <f>IF(AND(DT219="",DV219="",DX219="",DZ219=""),"-",DT219+DV219+DX219+DZ219)</f>
        <v>-</v>
      </c>
      <c r="EC219" s="707" t="str">
        <f>EB219</f>
        <v>-</v>
      </c>
      <c r="ED219" s="594" t="str">
        <f>IF(OR(EC219=0,EC219="-"),"-",EC219/QUALIF_TOTAL_HOURS)</f>
        <v>-</v>
      </c>
      <c r="EE219" s="221"/>
      <c r="EF219" s="574" t="str">
        <f t="shared" si="447"/>
        <v>Missing Eng Hours</v>
      </c>
      <c r="EH219" s="82"/>
      <c r="EI219" s="34" t="s">
        <v>4</v>
      </c>
      <c r="EJ219" s="11"/>
      <c r="EK219" s="61"/>
      <c r="EN219" s="97">
        <f t="shared" si="408"/>
        <v>0</v>
      </c>
      <c r="EO219" s="91">
        <f t="shared" si="409"/>
        <v>0</v>
      </c>
      <c r="EP219" s="92"/>
      <c r="EQ219" s="85"/>
      <c r="ER219" s="89" t="str">
        <f t="shared" si="429"/>
        <v>-</v>
      </c>
      <c r="ES219" s="84"/>
      <c r="ET219" s="85"/>
      <c r="EU219" s="89" t="str">
        <f t="shared" si="430"/>
        <v>-</v>
      </c>
      <c r="EV219" s="90" t="str">
        <f t="shared" si="431"/>
        <v>-</v>
      </c>
      <c r="EY219" s="97" t="e">
        <f>#REF!</f>
        <v>#REF!</v>
      </c>
      <c r="EZ219" s="91" t="e">
        <f>#REF!</f>
        <v>#REF!</v>
      </c>
      <c r="FA219" s="92"/>
      <c r="FB219" s="85"/>
      <c r="FC219" s="89" t="e">
        <f t="shared" si="432"/>
        <v>#REF!</v>
      </c>
      <c r="FD219" s="84"/>
      <c r="FE219" s="85"/>
      <c r="FF219" s="89" t="e">
        <f t="shared" si="433"/>
        <v>#REF!</v>
      </c>
      <c r="FG219" s="90" t="e">
        <f t="shared" si="434"/>
        <v>#REF!</v>
      </c>
      <c r="FJ219" s="97" t="e">
        <f>#REF!</f>
        <v>#REF!</v>
      </c>
      <c r="FK219" s="91" t="e">
        <f>#REF!</f>
        <v>#REF!</v>
      </c>
      <c r="FL219" s="92"/>
      <c r="FM219" s="85"/>
      <c r="FN219" s="89" t="e">
        <f t="shared" si="435"/>
        <v>#REF!</v>
      </c>
      <c r="FO219" s="84"/>
      <c r="FP219" s="85"/>
      <c r="FQ219" s="89" t="e">
        <f t="shared" si="436"/>
        <v>#REF!</v>
      </c>
      <c r="FR219" s="90" t="e">
        <f t="shared" si="437"/>
        <v>#REF!</v>
      </c>
      <c r="FU219" s="97" t="e">
        <f>#REF!</f>
        <v>#REF!</v>
      </c>
      <c r="FV219" s="92"/>
      <c r="FW219" s="85"/>
      <c r="FX219" s="89" t="e">
        <f t="shared" si="438"/>
        <v>#REF!</v>
      </c>
      <c r="GA219" s="97" t="e">
        <f>#REF!</f>
        <v>#REF!</v>
      </c>
      <c r="GB219" s="91" t="e">
        <f>#REF!</f>
        <v>#REF!</v>
      </c>
      <c r="GC219" s="92"/>
      <c r="GD219" s="85"/>
      <c r="GE219" s="89" t="e">
        <f t="shared" si="439"/>
        <v>#REF!</v>
      </c>
      <c r="GF219" s="84"/>
      <c r="GG219" s="85"/>
      <c r="GH219" s="89" t="e">
        <f t="shared" si="440"/>
        <v>#REF!</v>
      </c>
      <c r="GI219" s="90" t="e">
        <f t="shared" si="441"/>
        <v>#REF!</v>
      </c>
      <c r="GK219" s="20" t="str">
        <f t="shared" si="410"/>
        <v/>
      </c>
      <c r="GL219" s="21"/>
      <c r="GN219" s="826" t="str">
        <f t="shared" ca="1" si="400"/>
        <v/>
      </c>
      <c r="GO219" s="827"/>
    </row>
    <row r="220" spans="1:197" ht="12" customHeight="1" outlineLevel="3" x14ac:dyDescent="0.2">
      <c r="A220" s="187">
        <f t="shared" ca="1" si="341"/>
        <v>86</v>
      </c>
      <c r="B220" s="747" t="str">
        <f t="shared" ca="1" si="373"/>
        <v/>
      </c>
      <c r="C220" s="748"/>
      <c r="D220" s="749"/>
      <c r="E220" s="110"/>
      <c r="F220" s="104"/>
      <c r="G220" s="105" t="s">
        <v>172</v>
      </c>
      <c r="H220" s="128" t="s">
        <v>3</v>
      </c>
      <c r="I220" s="105"/>
      <c r="J220" s="121" t="s">
        <v>24</v>
      </c>
      <c r="K220" s="124" t="s">
        <v>52</v>
      </c>
      <c r="L220" s="367" t="s">
        <v>50</v>
      </c>
      <c r="M220" s="589">
        <f t="shared" si="374"/>
        <v>1</v>
      </c>
      <c r="N220" s="773" t="str">
        <f t="shared" si="375"/>
        <v>-</v>
      </c>
      <c r="O220" s="774" t="str">
        <f t="shared" si="376"/>
        <v>-</v>
      </c>
      <c r="P220" s="774" t="str">
        <f t="shared" si="377"/>
        <v>-</v>
      </c>
      <c r="Q220" s="774" t="str">
        <f t="shared" si="378"/>
        <v>-</v>
      </c>
      <c r="R220" s="774">
        <f t="shared" si="379"/>
        <v>1</v>
      </c>
      <c r="S220" s="280" t="str">
        <f t="shared" si="380"/>
        <v>-</v>
      </c>
      <c r="T220" s="291" t="str">
        <f t="shared" si="381"/>
        <v>OK</v>
      </c>
      <c r="U220" s="402"/>
      <c r="W220" s="443"/>
      <c r="X220" s="429"/>
      <c r="Z220" s="430"/>
      <c r="AA220" s="431"/>
      <c r="AB220" s="429"/>
      <c r="AD220" s="430"/>
      <c r="AE220" s="431"/>
      <c r="AF220" s="429"/>
      <c r="AH220" s="430"/>
      <c r="AI220" s="431"/>
      <c r="AJ220" s="600"/>
      <c r="AK220" s="617"/>
      <c r="AL220" s="602"/>
      <c r="AM220" s="610"/>
      <c r="AN220" s="221"/>
      <c r="AO220" s="574" t="str">
        <f t="shared" si="426"/>
        <v>OK</v>
      </c>
      <c r="AQ220" s="443"/>
      <c r="AR220" s="429"/>
      <c r="AT220" s="430"/>
      <c r="AU220" s="431"/>
      <c r="AV220" s="429"/>
      <c r="AX220" s="430"/>
      <c r="AY220" s="431"/>
      <c r="AZ220" s="429"/>
      <c r="BB220" s="430"/>
      <c r="BC220" s="431"/>
      <c r="BD220" s="600"/>
      <c r="BE220" s="617"/>
      <c r="BF220" s="602"/>
      <c r="BG220" s="610"/>
      <c r="BH220" s="221"/>
      <c r="BI220" s="574" t="str">
        <f t="shared" si="427"/>
        <v>OK</v>
      </c>
      <c r="BK220" s="443"/>
      <c r="BL220" s="429"/>
      <c r="BN220" s="430"/>
      <c r="BO220" s="431"/>
      <c r="BP220" s="429"/>
      <c r="BR220" s="430"/>
      <c r="BS220" s="431"/>
      <c r="BT220" s="429"/>
      <c r="BV220" s="430"/>
      <c r="BW220" s="431"/>
      <c r="BX220" s="600"/>
      <c r="BY220" s="617"/>
      <c r="BZ220" s="602"/>
      <c r="CA220" s="610"/>
      <c r="CB220" s="221"/>
      <c r="CC220" s="574" t="str">
        <f t="shared" si="428"/>
        <v>OK</v>
      </c>
      <c r="CE220" s="443"/>
      <c r="CF220" s="429"/>
      <c r="CH220" s="430"/>
      <c r="CI220" s="431"/>
      <c r="CJ220" s="429"/>
      <c r="CL220" s="430"/>
      <c r="CM220" s="431"/>
      <c r="CN220" s="429"/>
      <c r="CP220" s="430"/>
      <c r="CQ220" s="431"/>
      <c r="CR220" s="600"/>
      <c r="CS220" s="617"/>
      <c r="CT220" s="602"/>
      <c r="CU220" s="610"/>
      <c r="CV220" s="221"/>
      <c r="CW220" s="574" t="str">
        <f t="shared" si="385"/>
        <v>OK</v>
      </c>
      <c r="CY220" s="263">
        <v>1</v>
      </c>
      <c r="CZ220" s="208">
        <v>40</v>
      </c>
      <c r="DB220" s="563" t="s">
        <v>374</v>
      </c>
      <c r="DC220" s="431"/>
      <c r="DD220" s="429"/>
      <c r="DF220" s="430"/>
      <c r="DG220" s="431"/>
      <c r="DH220" s="429"/>
      <c r="DJ220" s="430"/>
      <c r="DK220" s="431"/>
      <c r="DL220" s="591">
        <f>IF(AND(CZ220="",DD220="",DH220=""),"-",CZ220+DD220+DH220)</f>
        <v>40</v>
      </c>
      <c r="DM220" s="629"/>
      <c r="DN220" s="593">
        <f>IF(AND(CZ220="",DD220="",DH220="",DA220="",DE220="",DI220=""),"-",SUM(CZ220:DI220))</f>
        <v>40</v>
      </c>
      <c r="DO220" s="594">
        <f t="shared" si="448"/>
        <v>9.3676814988290405E-2</v>
      </c>
      <c r="DP220" s="221"/>
      <c r="DQ220" s="574" t="str">
        <f t="shared" si="386"/>
        <v>OK</v>
      </c>
      <c r="DS220" s="437"/>
      <c r="DT220" s="429"/>
      <c r="DU220" s="431"/>
      <c r="DW220" s="431"/>
      <c r="DY220" s="431"/>
      <c r="EA220" s="430"/>
      <c r="EB220" s="600"/>
      <c r="EC220" s="602"/>
      <c r="ED220" s="632"/>
      <c r="EE220" s="221"/>
      <c r="EF220" s="574" t="str">
        <f t="shared" si="447"/>
        <v>OK</v>
      </c>
      <c r="EH220" s="82"/>
      <c r="EI220" s="34" t="s">
        <v>4</v>
      </c>
      <c r="EJ220" s="11"/>
      <c r="EK220" s="61"/>
      <c r="EN220" s="97">
        <f t="shared" si="408"/>
        <v>0</v>
      </c>
      <c r="EO220" s="91">
        <f t="shared" si="409"/>
        <v>0</v>
      </c>
      <c r="EP220" s="92"/>
      <c r="EQ220" s="85"/>
      <c r="ER220" s="89" t="str">
        <f t="shared" si="429"/>
        <v>-</v>
      </c>
      <c r="ES220" s="84"/>
      <c r="ET220" s="85"/>
      <c r="EU220" s="89" t="str">
        <f t="shared" si="430"/>
        <v>-</v>
      </c>
      <c r="EV220" s="90" t="str">
        <f t="shared" si="431"/>
        <v>-</v>
      </c>
      <c r="EY220" s="97" t="e">
        <f>#REF!</f>
        <v>#REF!</v>
      </c>
      <c r="EZ220" s="91" t="e">
        <f>#REF!</f>
        <v>#REF!</v>
      </c>
      <c r="FA220" s="92"/>
      <c r="FB220" s="85"/>
      <c r="FC220" s="89" t="e">
        <f t="shared" si="432"/>
        <v>#REF!</v>
      </c>
      <c r="FD220" s="84"/>
      <c r="FE220" s="85"/>
      <c r="FF220" s="89" t="e">
        <f t="shared" si="433"/>
        <v>#REF!</v>
      </c>
      <c r="FG220" s="90" t="e">
        <f t="shared" si="434"/>
        <v>#REF!</v>
      </c>
      <c r="FJ220" s="97" t="e">
        <f>#REF!</f>
        <v>#REF!</v>
      </c>
      <c r="FK220" s="91" t="e">
        <f>#REF!</f>
        <v>#REF!</v>
      </c>
      <c r="FL220" s="92"/>
      <c r="FM220" s="85"/>
      <c r="FN220" s="89" t="e">
        <f t="shared" si="435"/>
        <v>#REF!</v>
      </c>
      <c r="FO220" s="84"/>
      <c r="FP220" s="85"/>
      <c r="FQ220" s="89" t="e">
        <f t="shared" si="436"/>
        <v>#REF!</v>
      </c>
      <c r="FR220" s="90" t="e">
        <f t="shared" si="437"/>
        <v>#REF!</v>
      </c>
      <c r="FU220" s="97" t="e">
        <f>#REF!</f>
        <v>#REF!</v>
      </c>
      <c r="FV220" s="92"/>
      <c r="FW220" s="85"/>
      <c r="FX220" s="89" t="e">
        <f t="shared" si="438"/>
        <v>#REF!</v>
      </c>
      <c r="GA220" s="97" t="e">
        <f>#REF!</f>
        <v>#REF!</v>
      </c>
      <c r="GB220" s="91" t="e">
        <f>#REF!</f>
        <v>#REF!</v>
      </c>
      <c r="GC220" s="92"/>
      <c r="GD220" s="85"/>
      <c r="GE220" s="89" t="e">
        <f t="shared" si="439"/>
        <v>#REF!</v>
      </c>
      <c r="GF220" s="84"/>
      <c r="GG220" s="85"/>
      <c r="GH220" s="89" t="e">
        <f t="shared" si="440"/>
        <v>#REF!</v>
      </c>
      <c r="GI220" s="90" t="e">
        <f t="shared" si="441"/>
        <v>#REF!</v>
      </c>
      <c r="GK220" s="20" t="str">
        <f t="shared" si="410"/>
        <v/>
      </c>
      <c r="GL220" s="21"/>
      <c r="GN220" s="826" t="str">
        <f t="shared" ca="1" si="400"/>
        <v/>
      </c>
      <c r="GO220" s="827"/>
    </row>
    <row r="221" spans="1:197" ht="12" customHeight="1" outlineLevel="3" x14ac:dyDescent="0.2">
      <c r="A221" s="187">
        <f t="shared" ca="1" si="341"/>
        <v>87</v>
      </c>
      <c r="B221" s="747" t="str">
        <f t="shared" ca="1" si="373"/>
        <v/>
      </c>
      <c r="C221" s="748"/>
      <c r="D221" s="749"/>
      <c r="E221" s="110"/>
      <c r="F221" s="104"/>
      <c r="G221" s="105" t="s">
        <v>173</v>
      </c>
      <c r="H221" s="128" t="s">
        <v>3</v>
      </c>
      <c r="I221" s="105"/>
      <c r="J221" s="121" t="s">
        <v>24</v>
      </c>
      <c r="K221" s="124" t="s">
        <v>52</v>
      </c>
      <c r="L221" s="367" t="s">
        <v>50</v>
      </c>
      <c r="M221" s="589">
        <f t="shared" si="374"/>
        <v>1</v>
      </c>
      <c r="N221" s="773" t="str">
        <f t="shared" si="375"/>
        <v>-</v>
      </c>
      <c r="O221" s="774" t="str">
        <f t="shared" si="376"/>
        <v>-</v>
      </c>
      <c r="P221" s="774" t="str">
        <f t="shared" si="377"/>
        <v>-</v>
      </c>
      <c r="Q221" s="774" t="str">
        <f t="shared" si="378"/>
        <v>-</v>
      </c>
      <c r="R221" s="774">
        <f t="shared" si="379"/>
        <v>1</v>
      </c>
      <c r="S221" s="280" t="str">
        <f t="shared" si="380"/>
        <v>-</v>
      </c>
      <c r="T221" s="291" t="str">
        <f t="shared" si="381"/>
        <v>OK</v>
      </c>
      <c r="U221" s="402"/>
      <c r="W221" s="443"/>
      <c r="X221" s="432"/>
      <c r="Z221" s="430"/>
      <c r="AA221" s="431"/>
      <c r="AB221" s="429"/>
      <c r="AD221" s="430"/>
      <c r="AE221" s="431"/>
      <c r="AF221" s="429"/>
      <c r="AH221" s="430"/>
      <c r="AI221" s="431"/>
      <c r="AJ221" s="603"/>
      <c r="AK221" s="617"/>
      <c r="AL221" s="605"/>
      <c r="AM221" s="611"/>
      <c r="AN221" s="221"/>
      <c r="AO221" s="574" t="str">
        <f t="shared" si="426"/>
        <v>OK</v>
      </c>
      <c r="AQ221" s="443"/>
      <c r="AR221" s="432"/>
      <c r="AT221" s="430"/>
      <c r="AU221" s="431"/>
      <c r="AV221" s="429"/>
      <c r="AX221" s="430"/>
      <c r="AY221" s="431"/>
      <c r="AZ221" s="429"/>
      <c r="BB221" s="430"/>
      <c r="BC221" s="431"/>
      <c r="BD221" s="603"/>
      <c r="BE221" s="617"/>
      <c r="BF221" s="605"/>
      <c r="BG221" s="611"/>
      <c r="BH221" s="221"/>
      <c r="BI221" s="574" t="str">
        <f t="shared" si="427"/>
        <v>OK</v>
      </c>
      <c r="BK221" s="443"/>
      <c r="BL221" s="429"/>
      <c r="BN221" s="430"/>
      <c r="BO221" s="431"/>
      <c r="BP221" s="429"/>
      <c r="BR221" s="430"/>
      <c r="BS221" s="431"/>
      <c r="BT221" s="429"/>
      <c r="BV221" s="430"/>
      <c r="BW221" s="431"/>
      <c r="BX221" s="603"/>
      <c r="BY221" s="617"/>
      <c r="BZ221" s="605"/>
      <c r="CA221" s="611"/>
      <c r="CB221" s="221"/>
      <c r="CC221" s="574" t="str">
        <f t="shared" si="428"/>
        <v>OK</v>
      </c>
      <c r="CE221" s="443"/>
      <c r="CF221" s="432"/>
      <c r="CH221" s="430"/>
      <c r="CI221" s="431"/>
      <c r="CJ221" s="429"/>
      <c r="CL221" s="430"/>
      <c r="CM221" s="431"/>
      <c r="CN221" s="429"/>
      <c r="CP221" s="430"/>
      <c r="CQ221" s="431"/>
      <c r="CR221" s="603"/>
      <c r="CS221" s="617"/>
      <c r="CT221" s="605"/>
      <c r="CU221" s="638"/>
      <c r="CV221" s="221"/>
      <c r="CW221" s="574" t="str">
        <f t="shared" si="385"/>
        <v>OK</v>
      </c>
      <c r="CY221" s="263">
        <v>1</v>
      </c>
      <c r="CZ221" s="208">
        <v>40</v>
      </c>
      <c r="DB221" s="563" t="s">
        <v>374</v>
      </c>
      <c r="DC221" s="431"/>
      <c r="DD221" s="429"/>
      <c r="DF221" s="430"/>
      <c r="DG221" s="431"/>
      <c r="DH221" s="429"/>
      <c r="DJ221" s="430"/>
      <c r="DK221" s="431"/>
      <c r="DL221" s="591">
        <f>IF(AND(CZ221="",DD221="",DH221=""),"-",CZ221+DD221+DH221)</f>
        <v>40</v>
      </c>
      <c r="DM221" s="629"/>
      <c r="DN221" s="593">
        <f>IF(AND(CZ221="",DD221="",DH221="",DA221="",DE221="",DI221=""),"-",SUM(CZ221:DI221))</f>
        <v>40</v>
      </c>
      <c r="DO221" s="594">
        <f t="shared" si="448"/>
        <v>9.3676814988290405E-2</v>
      </c>
      <c r="DP221" s="221"/>
      <c r="DQ221" s="574" t="str">
        <f t="shared" si="386"/>
        <v>OK</v>
      </c>
      <c r="DS221" s="263" t="s">
        <v>60</v>
      </c>
      <c r="DT221" s="208"/>
      <c r="DU221" s="721" t="s">
        <v>374</v>
      </c>
      <c r="DW221" s="431"/>
      <c r="DY221" s="431"/>
      <c r="EA221" s="430"/>
      <c r="EB221" s="712" t="str">
        <f>IF(AND(DT221="",DV221="",DX221="",DZ221=""),"-",DT221+DV221+DX221+DZ221)</f>
        <v>-</v>
      </c>
      <c r="EC221" s="707" t="str">
        <f>EB221</f>
        <v>-</v>
      </c>
      <c r="ED221" s="594" t="str">
        <f>IF(OR(EC221=0,EC221="-"),"-",EC221/QUALIF_TOTAL_HOURS)</f>
        <v>-</v>
      </c>
      <c r="EE221" s="221"/>
      <c r="EF221" s="574" t="str">
        <f t="shared" si="447"/>
        <v>Missing Eng Hours</v>
      </c>
      <c r="EH221" s="82"/>
      <c r="EI221" s="34" t="s">
        <v>4</v>
      </c>
      <c r="EJ221" s="11"/>
      <c r="EK221" s="61"/>
      <c r="EN221" s="97">
        <f t="shared" si="408"/>
        <v>0</v>
      </c>
      <c r="EO221" s="91">
        <f t="shared" si="409"/>
        <v>0</v>
      </c>
      <c r="EP221" s="92"/>
      <c r="EQ221" s="85"/>
      <c r="ER221" s="89" t="str">
        <f t="shared" si="429"/>
        <v>-</v>
      </c>
      <c r="ES221" s="84"/>
      <c r="ET221" s="85"/>
      <c r="EU221" s="89" t="str">
        <f t="shared" si="430"/>
        <v>-</v>
      </c>
      <c r="EV221" s="90" t="str">
        <f t="shared" si="431"/>
        <v>-</v>
      </c>
      <c r="EY221" s="97" t="e">
        <f>#REF!</f>
        <v>#REF!</v>
      </c>
      <c r="EZ221" s="91" t="e">
        <f>#REF!</f>
        <v>#REF!</v>
      </c>
      <c r="FA221" s="92"/>
      <c r="FB221" s="85"/>
      <c r="FC221" s="89" t="e">
        <f t="shared" si="432"/>
        <v>#REF!</v>
      </c>
      <c r="FD221" s="84"/>
      <c r="FE221" s="85"/>
      <c r="FF221" s="89" t="e">
        <f t="shared" si="433"/>
        <v>#REF!</v>
      </c>
      <c r="FG221" s="90" t="e">
        <f t="shared" si="434"/>
        <v>#REF!</v>
      </c>
      <c r="FJ221" s="97" t="e">
        <f>#REF!</f>
        <v>#REF!</v>
      </c>
      <c r="FK221" s="91" t="e">
        <f>#REF!</f>
        <v>#REF!</v>
      </c>
      <c r="FL221" s="92"/>
      <c r="FM221" s="85"/>
      <c r="FN221" s="89" t="e">
        <f t="shared" si="435"/>
        <v>#REF!</v>
      </c>
      <c r="FO221" s="84"/>
      <c r="FP221" s="85"/>
      <c r="FQ221" s="89" t="e">
        <f t="shared" si="436"/>
        <v>#REF!</v>
      </c>
      <c r="FR221" s="90" t="e">
        <f t="shared" si="437"/>
        <v>#REF!</v>
      </c>
      <c r="FU221" s="97" t="e">
        <f>#REF!</f>
        <v>#REF!</v>
      </c>
      <c r="FV221" s="92"/>
      <c r="FW221" s="85"/>
      <c r="FX221" s="89" t="e">
        <f t="shared" si="438"/>
        <v>#REF!</v>
      </c>
      <c r="GA221" s="97" t="e">
        <f>#REF!</f>
        <v>#REF!</v>
      </c>
      <c r="GB221" s="91" t="e">
        <f>#REF!</f>
        <v>#REF!</v>
      </c>
      <c r="GC221" s="92"/>
      <c r="GD221" s="85"/>
      <c r="GE221" s="89" t="e">
        <f t="shared" si="439"/>
        <v>#REF!</v>
      </c>
      <c r="GF221" s="84"/>
      <c r="GG221" s="85"/>
      <c r="GH221" s="89" t="e">
        <f t="shared" si="440"/>
        <v>#REF!</v>
      </c>
      <c r="GI221" s="90" t="e">
        <f t="shared" si="441"/>
        <v>#REF!</v>
      </c>
      <c r="GK221" s="20" t="str">
        <f t="shared" si="410"/>
        <v/>
      </c>
      <c r="GL221" s="21"/>
      <c r="GN221" s="826" t="str">
        <f t="shared" ca="1" si="400"/>
        <v/>
      </c>
      <c r="GO221" s="827"/>
    </row>
    <row r="222" spans="1:197" ht="12" customHeight="1" outlineLevel="3" x14ac:dyDescent="0.2">
      <c r="A222" s="187">
        <f ca="1">OFFSET(A222,-1,0,1,1)+1</f>
        <v>88</v>
      </c>
      <c r="B222" s="747" t="str">
        <f t="shared" ca="1" si="373"/>
        <v/>
      </c>
      <c r="C222" s="748"/>
      <c r="D222" s="749"/>
      <c r="E222" s="272" t="s">
        <v>395</v>
      </c>
      <c r="F222" s="271"/>
      <c r="G222" s="105"/>
      <c r="H222" s="128" t="s">
        <v>3</v>
      </c>
      <c r="I222" s="105"/>
      <c r="J222" s="121" t="s">
        <v>24</v>
      </c>
      <c r="K222" s="124" t="s">
        <v>52</v>
      </c>
      <c r="L222" s="367" t="s">
        <v>50</v>
      </c>
      <c r="M222" s="589">
        <f t="shared" si="374"/>
        <v>0</v>
      </c>
      <c r="N222" s="773" t="str">
        <f t="shared" si="375"/>
        <v>-</v>
      </c>
      <c r="O222" s="774" t="str">
        <f t="shared" si="376"/>
        <v>-</v>
      </c>
      <c r="P222" s="774" t="str">
        <f t="shared" si="377"/>
        <v>-</v>
      </c>
      <c r="Q222" s="774" t="str">
        <f t="shared" si="378"/>
        <v>-</v>
      </c>
      <c r="R222" s="774" t="str">
        <f t="shared" si="379"/>
        <v>-</v>
      </c>
      <c r="S222" s="280" t="str">
        <f t="shared" si="380"/>
        <v>-</v>
      </c>
      <c r="T222" s="291" t="str">
        <f t="shared" si="381"/>
        <v>OK</v>
      </c>
      <c r="U222" s="402"/>
      <c r="W222" s="643" t="s">
        <v>60</v>
      </c>
      <c r="X222" s="208"/>
      <c r="Y222" s="421"/>
      <c r="Z222" s="410" t="s">
        <v>374</v>
      </c>
      <c r="AA222" s="424"/>
      <c r="AB222" s="432"/>
      <c r="AC222" s="433"/>
      <c r="AD222" s="434"/>
      <c r="AE222" s="435"/>
      <c r="AF222" s="432"/>
      <c r="AG222" s="433"/>
      <c r="AH222" s="434"/>
      <c r="AI222" s="435"/>
      <c r="AJ222" s="591" t="str">
        <f>IF(AND(X222="",AB222="",AF222=""),"-",X222+AB222+AF222)</f>
        <v>-</v>
      </c>
      <c r="AK222" s="618"/>
      <c r="AL222" s="593" t="str">
        <f>IF(AND(X222="",AB222="",AF222="",Y222="",AC222="",AG222=""),"-",SUM(X222:AG222))</f>
        <v>-</v>
      </c>
      <c r="AM222" s="619" t="str">
        <f>IF(OR(AL222=0,AL222="-"),"-",AL222/CD_TOTAL_HOURS)</f>
        <v>-</v>
      </c>
      <c r="AN222" s="221"/>
      <c r="AO222" s="574" t="str">
        <f t="shared" si="426"/>
        <v>OK</v>
      </c>
      <c r="AQ222" s="643" t="s">
        <v>60</v>
      </c>
      <c r="AR222" s="208"/>
      <c r="AS222" s="421"/>
      <c r="AT222" s="410" t="s">
        <v>374</v>
      </c>
      <c r="AU222" s="424"/>
      <c r="AV222" s="432"/>
      <c r="AW222" s="433"/>
      <c r="AX222" s="434"/>
      <c r="AY222" s="435"/>
      <c r="AZ222" s="432"/>
      <c r="BA222" s="433"/>
      <c r="BB222" s="434"/>
      <c r="BC222" s="435"/>
      <c r="BD222" s="591" t="str">
        <f>IF(AND(AR222="",AV222="",AZ222=""),"-",AR222+AV222+AZ222)</f>
        <v>-</v>
      </c>
      <c r="BE222" s="618"/>
      <c r="BF222" s="593" t="str">
        <f>IF(AND(AR222="",AV222="",AZ222="",AS222="",AW222="",BA222=""),"-",SUM(AR222:BA222))</f>
        <v>-</v>
      </c>
      <c r="BG222" s="677" t="str">
        <f>IF(OR(BF222=0,BF222="-"),"-",BF222/BD_TOTAL_HOURS)</f>
        <v>-</v>
      </c>
      <c r="BH222" s="221"/>
      <c r="BI222" s="574" t="str">
        <f t="shared" si="427"/>
        <v>OK</v>
      </c>
      <c r="BK222" s="263" t="s">
        <v>60</v>
      </c>
      <c r="BL222" s="208"/>
      <c r="BM222" s="421"/>
      <c r="BN222" s="410"/>
      <c r="BO222" s="424"/>
      <c r="BP222" s="432"/>
      <c r="BQ222" s="433"/>
      <c r="BR222" s="434"/>
      <c r="BS222" s="435"/>
      <c r="BT222" s="432"/>
      <c r="BU222" s="433"/>
      <c r="BV222" s="434"/>
      <c r="BW222" s="435"/>
      <c r="BX222" s="591" t="str">
        <f>IF(AND(BL222="",BP222="",BT222=""),"-",BL222+BP222+BT222)</f>
        <v>-</v>
      </c>
      <c r="BY222" s="618"/>
      <c r="BZ222" s="593" t="str">
        <f>IF(AND(BL222="",BP222="",BT222="",BM222="",BQ222="",BU222=""),"-",SUM(BL222:BU222))</f>
        <v>-</v>
      </c>
      <c r="CA222" s="677" t="str">
        <f>IF(OR(BZ222=0,BZ222="-"),"-",BZ222/DD_TOTAL_HOURS)</f>
        <v>-</v>
      </c>
      <c r="CB222" s="221"/>
      <c r="CC222" s="574" t="str">
        <f t="shared" si="428"/>
        <v>OK</v>
      </c>
      <c r="CE222" s="263" t="s">
        <v>60</v>
      </c>
      <c r="CF222" s="208"/>
      <c r="CG222" s="421"/>
      <c r="CH222" s="410" t="s">
        <v>374</v>
      </c>
      <c r="CI222" s="424"/>
      <c r="CJ222" s="432"/>
      <c r="CK222" s="433"/>
      <c r="CL222" s="434"/>
      <c r="CM222" s="435"/>
      <c r="CN222" s="432"/>
      <c r="CO222" s="433"/>
      <c r="CP222" s="434"/>
      <c r="CQ222" s="435"/>
      <c r="CR222" s="591" t="str">
        <f>IF(AND(CF222="",CJ222="",CN222=""),"-",CF222+CJ222+CN222)</f>
        <v>-</v>
      </c>
      <c r="CS222" s="472"/>
      <c r="CT222" s="593" t="str">
        <f>IF(AND(CF222="",CJ222="",CN222="",CG222="",CK222="",CO222=""),"-",SUM(CF222:CO222))</f>
        <v>-</v>
      </c>
      <c r="CU222" s="677" t="str">
        <f>IF(OR(CT222=0,CT222="-"),"-",CT222/PRO_TOTAL_HOURS)</f>
        <v>-</v>
      </c>
      <c r="CV222" s="221"/>
      <c r="CW222" s="574" t="str">
        <f t="shared" si="385"/>
        <v>OK</v>
      </c>
      <c r="CY222" s="263" t="s">
        <v>60</v>
      </c>
      <c r="CZ222" s="208"/>
      <c r="DA222" s="421"/>
      <c r="DB222" s="410"/>
      <c r="DC222" s="424"/>
      <c r="DD222" s="432"/>
      <c r="DE222" s="433"/>
      <c r="DF222" s="434"/>
      <c r="DG222" s="435"/>
      <c r="DH222" s="432"/>
      <c r="DI222" s="433"/>
      <c r="DJ222" s="434"/>
      <c r="DK222" s="435"/>
      <c r="DL222" s="591" t="str">
        <f>IF(AND(CZ222="",DD222="",DH222=""),"-",CZ222+DD222+DH222)</f>
        <v>-</v>
      </c>
      <c r="DM222" s="618"/>
      <c r="DN222" s="593" t="str">
        <f>IF(AND(CZ222="",DD222="",DH222="",DA222="",DE222="",DI222=""),"-",SUM(CZ222:DI222))</f>
        <v>-</v>
      </c>
      <c r="DO222" s="677" t="str">
        <f t="shared" si="448"/>
        <v>-</v>
      </c>
      <c r="DP222" s="221"/>
      <c r="DQ222" s="574" t="str">
        <f t="shared" si="386"/>
        <v>OK</v>
      </c>
      <c r="DS222" s="263" t="s">
        <v>60</v>
      </c>
      <c r="DT222" s="208"/>
      <c r="DU222" s="277"/>
      <c r="DV222" s="433"/>
      <c r="DW222" s="435"/>
      <c r="DX222" s="433"/>
      <c r="DY222" s="435"/>
      <c r="DZ222" s="433"/>
      <c r="EA222" s="434"/>
      <c r="EB222" s="712" t="str">
        <f>IF(AND(DT222="",DV222="",DX222="",DZ222=""),"-",DT222+DV222+DX222+DZ222)</f>
        <v>-</v>
      </c>
      <c r="EC222" s="707" t="str">
        <f>EB222</f>
        <v>-</v>
      </c>
      <c r="ED222" s="619" t="str">
        <f>IF(OR(EC222=0,EC222="-"),"-",EC222/QUALIF_TOTAL_HOURS)</f>
        <v>-</v>
      </c>
      <c r="EE222" s="221"/>
      <c r="EF222" s="574" t="str">
        <f t="shared" si="447"/>
        <v>OK</v>
      </c>
      <c r="EH222" s="82"/>
      <c r="EI222" s="34"/>
      <c r="EJ222" s="11"/>
      <c r="EK222" s="61"/>
      <c r="EN222" s="97" t="str">
        <f t="shared" si="408"/>
        <v>-</v>
      </c>
      <c r="EO222" s="91">
        <f t="shared" si="409"/>
        <v>0</v>
      </c>
      <c r="EP222" s="92"/>
      <c r="EQ222" s="85"/>
      <c r="ER222" s="89" t="str">
        <f t="shared" si="429"/>
        <v>-</v>
      </c>
      <c r="ES222" s="84"/>
      <c r="ET222" s="85"/>
      <c r="EU222" s="89" t="str">
        <f t="shared" si="430"/>
        <v>-</v>
      </c>
      <c r="EV222" s="90" t="str">
        <f t="shared" si="431"/>
        <v>-</v>
      </c>
      <c r="EY222" s="97" t="e">
        <f>#REF!</f>
        <v>#REF!</v>
      </c>
      <c r="EZ222" s="91" t="e">
        <f>#REF!</f>
        <v>#REF!</v>
      </c>
      <c r="FA222" s="92"/>
      <c r="FB222" s="85"/>
      <c r="FC222" s="89" t="e">
        <f t="shared" si="432"/>
        <v>#REF!</v>
      </c>
      <c r="FD222" s="84"/>
      <c r="FE222" s="85"/>
      <c r="FF222" s="89" t="e">
        <f t="shared" si="433"/>
        <v>#REF!</v>
      </c>
      <c r="FG222" s="90" t="e">
        <f t="shared" si="434"/>
        <v>#REF!</v>
      </c>
      <c r="FJ222" s="97" t="e">
        <f>#REF!</f>
        <v>#REF!</v>
      </c>
      <c r="FK222" s="91" t="e">
        <f>#REF!</f>
        <v>#REF!</v>
      </c>
      <c r="FL222" s="92"/>
      <c r="FM222" s="85"/>
      <c r="FN222" s="89" t="e">
        <f t="shared" si="435"/>
        <v>#REF!</v>
      </c>
      <c r="FO222" s="84"/>
      <c r="FP222" s="85"/>
      <c r="FQ222" s="89" t="e">
        <f t="shared" si="436"/>
        <v>#REF!</v>
      </c>
      <c r="FR222" s="90" t="e">
        <f t="shared" si="437"/>
        <v>#REF!</v>
      </c>
      <c r="FU222" s="97" t="e">
        <f>#REF!</f>
        <v>#REF!</v>
      </c>
      <c r="FV222" s="92"/>
      <c r="FW222" s="85"/>
      <c r="FX222" s="89" t="e">
        <f t="shared" si="438"/>
        <v>#REF!</v>
      </c>
      <c r="GA222" s="97" t="e">
        <f>#REF!</f>
        <v>#REF!</v>
      </c>
      <c r="GB222" s="91" t="e">
        <f>#REF!</f>
        <v>#REF!</v>
      </c>
      <c r="GC222" s="92"/>
      <c r="GD222" s="85"/>
      <c r="GE222" s="89" t="e">
        <f t="shared" si="439"/>
        <v>#REF!</v>
      </c>
      <c r="GF222" s="84"/>
      <c r="GG222" s="85"/>
      <c r="GH222" s="89" t="e">
        <f t="shared" si="440"/>
        <v>#REF!</v>
      </c>
      <c r="GI222" s="90" t="e">
        <f t="shared" si="441"/>
        <v>#REF!</v>
      </c>
      <c r="GK222" s="20" t="str">
        <f t="shared" si="410"/>
        <v/>
      </c>
      <c r="GL222" s="21"/>
      <c r="GN222" s="826" t="str">
        <f t="shared" ca="1" si="400"/>
        <v/>
      </c>
      <c r="GO222" s="827"/>
    </row>
    <row r="223" spans="1:197" s="143" customFormat="1" ht="15.75" customHeight="1" outlineLevel="3" x14ac:dyDescent="0.2">
      <c r="A223" s="190">
        <f t="shared" ca="1" si="341"/>
        <v>89</v>
      </c>
      <c r="B223" s="744" t="str">
        <f t="shared" ca="1" si="373"/>
        <v/>
      </c>
      <c r="C223" s="752"/>
      <c r="D223" s="753"/>
      <c r="E223" s="193" t="s">
        <v>156</v>
      </c>
      <c r="F223" s="181" t="s">
        <v>203</v>
      </c>
      <c r="G223" s="182"/>
      <c r="H223" s="863" t="s">
        <v>3</v>
      </c>
      <c r="I223" s="183"/>
      <c r="J223" s="192" t="s">
        <v>23</v>
      </c>
      <c r="K223" s="194" t="s">
        <v>52</v>
      </c>
      <c r="L223" s="366"/>
      <c r="M223" s="560">
        <f t="shared" si="374"/>
        <v>1</v>
      </c>
      <c r="N223" s="814" t="str">
        <f>IF(OR(W223="",W223=0,W223="-"),"-",IF(W223=1,1,"POK"))</f>
        <v>-</v>
      </c>
      <c r="O223" s="815" t="str">
        <f>IF(OR(AQ223="",AQ223=0,AQ223="-"),"-",IF(AQ223=1,1,"POK"))</f>
        <v>-</v>
      </c>
      <c r="P223" s="815">
        <f>IF(OR(BK223="",BK223=0,BK223="-"),"-",IF(BK223=1,1,"POK"))</f>
        <v>1</v>
      </c>
      <c r="Q223" s="815">
        <f>IF(OR(CE223="",CE223=0,CE223="-"),"-",IF(CE223=1,1,"POK"))</f>
        <v>1</v>
      </c>
      <c r="R223" s="815" t="str">
        <f>IF(OR(CY223="",CY223=0,CY223="-"),"-",IF(CY223=1,1,"POK"))</f>
        <v>-</v>
      </c>
      <c r="S223" s="816" t="str">
        <f>IF(OR(DS223="",DS223=0,DS223="-"),"-",IF(DS223=1,1,"POK"))</f>
        <v>-</v>
      </c>
      <c r="T223" s="293" t="str">
        <f t="shared" si="381"/>
        <v>OK</v>
      </c>
      <c r="U223" s="403"/>
      <c r="V223" s="19"/>
      <c r="W223" s="799">
        <f>IF(SUM(W224:W233)=0,0,1)</f>
        <v>0</v>
      </c>
      <c r="X223" s="325"/>
      <c r="Y223" s="326"/>
      <c r="Z223" s="326"/>
      <c r="AA223" s="326"/>
      <c r="AB223" s="326"/>
      <c r="AC223" s="326"/>
      <c r="AD223" s="326"/>
      <c r="AE223" s="326"/>
      <c r="AF223" s="326"/>
      <c r="AG223" s="326"/>
      <c r="AH223" s="326"/>
      <c r="AI223" s="327"/>
      <c r="AJ223" s="353">
        <f>SUM(AJ224:AJ233)</f>
        <v>0</v>
      </c>
      <c r="AK223" s="354">
        <f>SUM(AK224:AK233)</f>
        <v>0</v>
      </c>
      <c r="AL223" s="351">
        <f>AJ223+AK223</f>
        <v>0</v>
      </c>
      <c r="AM223" s="356" t="str">
        <f>IF(OR(AL223=0,AL223="-"),"-",AL223/CD_TOTAL_HOURS)</f>
        <v>-</v>
      </c>
      <c r="AN223" s="222"/>
      <c r="AO223" s="580" t="str">
        <f t="shared" si="426"/>
        <v>OK</v>
      </c>
      <c r="AP223" s="19"/>
      <c r="AQ223" s="799">
        <f>IF(SUM(AQ224:AQ233)=0,0,1)</f>
        <v>0</v>
      </c>
      <c r="AR223" s="325"/>
      <c r="AS223" s="326"/>
      <c r="AT223" s="326"/>
      <c r="AU223" s="326"/>
      <c r="AV223" s="326"/>
      <c r="AW223" s="326"/>
      <c r="AX223" s="326"/>
      <c r="AY223" s="326"/>
      <c r="AZ223" s="326"/>
      <c r="BA223" s="326"/>
      <c r="BB223" s="326"/>
      <c r="BC223" s="327"/>
      <c r="BD223" s="353">
        <f>SUM(BD224:BD233)</f>
        <v>0</v>
      </c>
      <c r="BE223" s="354">
        <f>SUM(BE224:BE233)</f>
        <v>0</v>
      </c>
      <c r="BF223" s="351">
        <f>BD223+BE223</f>
        <v>0</v>
      </c>
      <c r="BG223" s="356" t="str">
        <f>IF(OR(BF223=0,BF223="-"),"-",BF223/BD_TOTAL_HOURS)</f>
        <v>-</v>
      </c>
      <c r="BH223" s="222"/>
      <c r="BI223" s="580" t="str">
        <f t="shared" si="427"/>
        <v>OK</v>
      </c>
      <c r="BJ223" s="19"/>
      <c r="BK223" s="788">
        <f>IF(SUM(BK224:BK233)=0,0,1)</f>
        <v>1</v>
      </c>
      <c r="BL223" s="325"/>
      <c r="BM223" s="326"/>
      <c r="BN223" s="326"/>
      <c r="BO223" s="326"/>
      <c r="BP223" s="326"/>
      <c r="BQ223" s="326"/>
      <c r="BR223" s="326"/>
      <c r="BS223" s="326"/>
      <c r="BT223" s="326"/>
      <c r="BU223" s="326"/>
      <c r="BV223" s="326"/>
      <c r="BW223" s="327"/>
      <c r="BX223" s="353">
        <f>SUM(BX224:BX233)</f>
        <v>8</v>
      </c>
      <c r="BY223" s="354">
        <f>SUM(BY224:BY233)</f>
        <v>0</v>
      </c>
      <c r="BZ223" s="351">
        <f>BX223+BY223</f>
        <v>8</v>
      </c>
      <c r="CA223" s="356">
        <f>IF(OR(BZ223=0,BZ223="-"),"-",BZ223/DD_TOTAL_HOURS)</f>
        <v>2.0408163265306121E-2</v>
      </c>
      <c r="CB223" s="222"/>
      <c r="CC223" s="574" t="str">
        <f t="shared" si="428"/>
        <v>OK</v>
      </c>
      <c r="CD223" s="19"/>
      <c r="CE223" s="788">
        <f>IF(SUM(CE224:CE233)=0,0,1)</f>
        <v>1</v>
      </c>
      <c r="CF223" s="325"/>
      <c r="CG223" s="326"/>
      <c r="CH223" s="326"/>
      <c r="CI223" s="326"/>
      <c r="CJ223" s="326"/>
      <c r="CK223" s="326"/>
      <c r="CL223" s="326"/>
      <c r="CM223" s="326"/>
      <c r="CN223" s="326"/>
      <c r="CO223" s="326"/>
      <c r="CP223" s="326"/>
      <c r="CQ223" s="327"/>
      <c r="CR223" s="353">
        <f>SUM(CR224:CR233)</f>
        <v>22</v>
      </c>
      <c r="CS223" s="354">
        <f>SUM(CS224:CS233)</f>
        <v>0</v>
      </c>
      <c r="CT223" s="351">
        <f>CR223+CS223</f>
        <v>22</v>
      </c>
      <c r="CU223" s="356">
        <f>IF(OR(CT223=0,CT223="-"),"-",CT223/PRO_TOTAL_HOURS)</f>
        <v>0.19469026548672566</v>
      </c>
      <c r="CV223" s="222"/>
      <c r="CW223" s="580" t="str">
        <f t="shared" si="385"/>
        <v>OK</v>
      </c>
      <c r="CX223" s="19"/>
      <c r="CY223" s="798">
        <f>IF(SUM(CY224:CY233)=0,0,1)</f>
        <v>0</v>
      </c>
      <c r="CZ223" s="325"/>
      <c r="DA223" s="326"/>
      <c r="DB223" s="326"/>
      <c r="DC223" s="326"/>
      <c r="DD223" s="326"/>
      <c r="DE223" s="326"/>
      <c r="DF223" s="326"/>
      <c r="DG223" s="326"/>
      <c r="DH223" s="326"/>
      <c r="DI223" s="326"/>
      <c r="DJ223" s="326"/>
      <c r="DK223" s="327"/>
      <c r="DL223" s="353">
        <f>SUM(DL224:DL233)</f>
        <v>0</v>
      </c>
      <c r="DM223" s="354">
        <f>SUM(DM224:DM233)</f>
        <v>0</v>
      </c>
      <c r="DN223" s="351">
        <f>DL223+DM223</f>
        <v>0</v>
      </c>
      <c r="DO223" s="356" t="str">
        <f t="shared" si="448"/>
        <v>-</v>
      </c>
      <c r="DP223" s="222"/>
      <c r="DQ223" s="574" t="str">
        <f t="shared" si="386"/>
        <v>OK</v>
      </c>
      <c r="DR223" s="19"/>
      <c r="DS223" s="788">
        <f>IF(SUM(DS224:DS233)=0,0,1)</f>
        <v>0</v>
      </c>
      <c r="DT223" s="325"/>
      <c r="DU223" s="326"/>
      <c r="DV223" s="326"/>
      <c r="DW223" s="326"/>
      <c r="DX223" s="326"/>
      <c r="DY223" s="326"/>
      <c r="DZ223" s="326"/>
      <c r="EA223" s="326"/>
      <c r="EB223" s="353">
        <f>SUM(EB224:EB233)</f>
        <v>0</v>
      </c>
      <c r="EC223" s="723">
        <f>EB223</f>
        <v>0</v>
      </c>
      <c r="ED223" s="356" t="str">
        <f>IF(OR(EC223=0,EC223="-"),"-",EC223/QUALIF_TOTAL_HOURS)</f>
        <v>-</v>
      </c>
      <c r="EE223" s="222"/>
      <c r="EF223" s="574" t="str">
        <f t="shared" si="447"/>
        <v>-</v>
      </c>
      <c r="EG223" s="19"/>
      <c r="EH223" s="179" t="s">
        <v>5</v>
      </c>
      <c r="EI223" s="171" t="s">
        <v>4</v>
      </c>
      <c r="EJ223" s="134"/>
      <c r="EK223" s="133"/>
      <c r="EL223" s="19"/>
      <c r="EM223" s="19"/>
      <c r="EN223" s="135">
        <f t="shared" si="408"/>
        <v>0</v>
      </c>
      <c r="EO223" s="136">
        <f t="shared" si="409"/>
        <v>0</v>
      </c>
      <c r="EP223" s="137"/>
      <c r="EQ223" s="172"/>
      <c r="ER223" s="138" t="str">
        <f t="shared" si="429"/>
        <v>-</v>
      </c>
      <c r="ES223" s="139"/>
      <c r="ET223" s="172"/>
      <c r="EU223" s="138" t="str">
        <f t="shared" si="430"/>
        <v>-</v>
      </c>
      <c r="EV223" s="140" t="str">
        <f t="shared" si="431"/>
        <v>-</v>
      </c>
      <c r="EW223" s="19"/>
      <c r="EX223" s="19"/>
      <c r="EY223" s="135" t="e">
        <f>#REF!</f>
        <v>#REF!</v>
      </c>
      <c r="EZ223" s="136" t="e">
        <f>#REF!</f>
        <v>#REF!</v>
      </c>
      <c r="FA223" s="137"/>
      <c r="FB223" s="172"/>
      <c r="FC223" s="138" t="e">
        <f t="shared" si="432"/>
        <v>#REF!</v>
      </c>
      <c r="FD223" s="139"/>
      <c r="FE223" s="172"/>
      <c r="FF223" s="138" t="e">
        <f t="shared" si="433"/>
        <v>#REF!</v>
      </c>
      <c r="FG223" s="140" t="e">
        <f t="shared" si="434"/>
        <v>#REF!</v>
      </c>
      <c r="FH223" s="19"/>
      <c r="FI223" s="19"/>
      <c r="FJ223" s="135" t="e">
        <f>#REF!</f>
        <v>#REF!</v>
      </c>
      <c r="FK223" s="136" t="e">
        <f>#REF!</f>
        <v>#REF!</v>
      </c>
      <c r="FL223" s="137"/>
      <c r="FM223" s="172"/>
      <c r="FN223" s="138" t="e">
        <f t="shared" si="435"/>
        <v>#REF!</v>
      </c>
      <c r="FO223" s="139"/>
      <c r="FP223" s="172"/>
      <c r="FQ223" s="138" t="e">
        <f t="shared" si="436"/>
        <v>#REF!</v>
      </c>
      <c r="FR223" s="140" t="e">
        <f t="shared" si="437"/>
        <v>#REF!</v>
      </c>
      <c r="FS223" s="19"/>
      <c r="FT223" s="19"/>
      <c r="FU223" s="135" t="e">
        <f>#REF!</f>
        <v>#REF!</v>
      </c>
      <c r="FV223" s="137"/>
      <c r="FW223" s="172"/>
      <c r="FX223" s="138" t="e">
        <f t="shared" si="438"/>
        <v>#REF!</v>
      </c>
      <c r="FY223" s="19"/>
      <c r="FZ223" s="19"/>
      <c r="GA223" s="135" t="e">
        <f>#REF!</f>
        <v>#REF!</v>
      </c>
      <c r="GB223" s="136" t="e">
        <f>#REF!</f>
        <v>#REF!</v>
      </c>
      <c r="GC223" s="137"/>
      <c r="GD223" s="172"/>
      <c r="GE223" s="138" t="e">
        <f t="shared" si="439"/>
        <v>#REF!</v>
      </c>
      <c r="GF223" s="139"/>
      <c r="GG223" s="172"/>
      <c r="GH223" s="138" t="e">
        <f t="shared" si="440"/>
        <v>#REF!</v>
      </c>
      <c r="GI223" s="140" t="e">
        <f t="shared" si="441"/>
        <v>#REF!</v>
      </c>
      <c r="GJ223" s="19"/>
      <c r="GK223" s="141" t="str">
        <f t="shared" si="410"/>
        <v/>
      </c>
      <c r="GL223" s="142"/>
      <c r="GN223" s="826" t="str">
        <f t="shared" ca="1" si="400"/>
        <v/>
      </c>
      <c r="GO223" s="827"/>
    </row>
    <row r="224" spans="1:197" ht="12" customHeight="1" outlineLevel="3" x14ac:dyDescent="0.2">
      <c r="A224" s="187">
        <f t="shared" ca="1" si="341"/>
        <v>90</v>
      </c>
      <c r="B224" s="747" t="str">
        <f t="shared" ca="1" si="373"/>
        <v/>
      </c>
      <c r="C224" s="748"/>
      <c r="D224" s="749"/>
      <c r="E224" s="110"/>
      <c r="F224" s="108"/>
      <c r="G224" s="105" t="s">
        <v>78</v>
      </c>
      <c r="H224" s="128" t="s">
        <v>3</v>
      </c>
      <c r="I224" s="105"/>
      <c r="J224" s="121" t="s">
        <v>24</v>
      </c>
      <c r="K224" s="122" t="s">
        <v>52</v>
      </c>
      <c r="L224" s="367" t="s">
        <v>50</v>
      </c>
      <c r="M224" s="589">
        <f t="shared" si="374"/>
        <v>1</v>
      </c>
      <c r="N224" s="773" t="str">
        <f t="shared" si="375"/>
        <v>-</v>
      </c>
      <c r="O224" s="774" t="str">
        <f t="shared" si="376"/>
        <v>-</v>
      </c>
      <c r="P224" s="774">
        <f t="shared" si="377"/>
        <v>1</v>
      </c>
      <c r="Q224" s="774" t="str">
        <f t="shared" si="378"/>
        <v>-</v>
      </c>
      <c r="R224" s="774" t="str">
        <f t="shared" si="379"/>
        <v>-</v>
      </c>
      <c r="S224" s="280" t="str">
        <f t="shared" si="380"/>
        <v>-</v>
      </c>
      <c r="T224" s="291" t="str">
        <f t="shared" si="381"/>
        <v>OK</v>
      </c>
      <c r="U224" s="402"/>
      <c r="W224" s="504"/>
      <c r="X224" s="425"/>
      <c r="Y224" s="426"/>
      <c r="Z224" s="427"/>
      <c r="AA224" s="428"/>
      <c r="AB224" s="425"/>
      <c r="AC224" s="426"/>
      <c r="AD224" s="427"/>
      <c r="AE224" s="428"/>
      <c r="AF224" s="425"/>
      <c r="AG224" s="426"/>
      <c r="AH224" s="427"/>
      <c r="AI224" s="428"/>
      <c r="AJ224" s="597"/>
      <c r="AK224" s="598"/>
      <c r="AL224" s="599"/>
      <c r="AM224" s="620"/>
      <c r="AN224" s="221"/>
      <c r="AO224" s="574" t="str">
        <f t="shared" si="426"/>
        <v>OK</v>
      </c>
      <c r="AQ224" s="504"/>
      <c r="AR224" s="425"/>
      <c r="AS224" s="426"/>
      <c r="AT224" s="427"/>
      <c r="AU224" s="428"/>
      <c r="AV224" s="425"/>
      <c r="AW224" s="426"/>
      <c r="AX224" s="427"/>
      <c r="AY224" s="428"/>
      <c r="AZ224" s="425"/>
      <c r="BA224" s="426"/>
      <c r="BB224" s="427"/>
      <c r="BC224" s="428"/>
      <c r="BD224" s="597"/>
      <c r="BE224" s="598"/>
      <c r="BF224" s="599"/>
      <c r="BG224" s="620"/>
      <c r="BH224" s="221"/>
      <c r="BI224" s="574" t="str">
        <f t="shared" si="427"/>
        <v>OK</v>
      </c>
      <c r="BK224" s="263">
        <v>1</v>
      </c>
      <c r="BL224" s="208">
        <v>8</v>
      </c>
      <c r="BM224" s="419"/>
      <c r="BN224" s="410" t="s">
        <v>374</v>
      </c>
      <c r="BO224" s="422"/>
      <c r="BP224" s="209"/>
      <c r="BQ224" s="419"/>
      <c r="BR224" s="410" t="s">
        <v>375</v>
      </c>
      <c r="BS224" s="422"/>
      <c r="BT224" s="209"/>
      <c r="BU224" s="419"/>
      <c r="BV224" s="410" t="s">
        <v>376</v>
      </c>
      <c r="BW224" s="422"/>
      <c r="BX224" s="591">
        <f>IF(AND(BL224="",BP224="",BT224=""),"-",BL224+BP224+BT224)</f>
        <v>8</v>
      </c>
      <c r="BY224" s="601"/>
      <c r="BZ224" s="593">
        <f>IF(AND(BL224="",BP224="",BT224="",BM224="",BQ224="",BU224=""),"-",SUM(BL224:BU224))</f>
        <v>8</v>
      </c>
      <c r="CA224" s="594">
        <f>IF(OR(BZ224=0,BZ224="-"),"-",BZ224/DD_TOTAL_HOURS)</f>
        <v>2.0408163265306121E-2</v>
      </c>
      <c r="CB224" s="221"/>
      <c r="CC224" s="574" t="str">
        <f t="shared" si="428"/>
        <v>OK</v>
      </c>
      <c r="CE224" s="443"/>
      <c r="CF224" s="429"/>
      <c r="CG224" s="426"/>
      <c r="CH224" s="430"/>
      <c r="CI224" s="428"/>
      <c r="CJ224" s="429"/>
      <c r="CK224" s="426"/>
      <c r="CL224" s="430"/>
      <c r="CM224" s="428"/>
      <c r="CN224" s="429"/>
      <c r="CO224" s="426"/>
      <c r="CP224" s="430"/>
      <c r="CQ224" s="428"/>
      <c r="CR224" s="600"/>
      <c r="CS224" s="601"/>
      <c r="CT224" s="602"/>
      <c r="CU224" s="594"/>
      <c r="CV224" s="221"/>
      <c r="CW224" s="574" t="str">
        <f t="shared" si="385"/>
        <v>OK</v>
      </c>
      <c r="CY224" s="437"/>
      <c r="CZ224" s="429"/>
      <c r="DB224" s="430"/>
      <c r="DC224" s="431"/>
      <c r="DD224" s="429"/>
      <c r="DF224" s="430"/>
      <c r="DG224" s="431"/>
      <c r="DH224" s="429"/>
      <c r="DJ224" s="430"/>
      <c r="DK224" s="431"/>
      <c r="DL224" s="600"/>
      <c r="DM224" s="601"/>
      <c r="DN224" s="602"/>
      <c r="DO224" s="621"/>
      <c r="DP224" s="221"/>
      <c r="DQ224" s="574" t="str">
        <f t="shared" si="386"/>
        <v>OK</v>
      </c>
      <c r="DS224" s="437"/>
      <c r="DT224" s="429"/>
      <c r="DU224" s="431"/>
      <c r="DW224" s="431"/>
      <c r="DY224" s="431"/>
      <c r="EA224" s="430"/>
      <c r="EB224" s="600"/>
      <c r="EC224" s="602"/>
      <c r="ED224" s="621"/>
      <c r="EE224" s="221"/>
      <c r="EF224" s="574" t="str">
        <f t="shared" si="447"/>
        <v>OK</v>
      </c>
      <c r="EH224" s="82"/>
      <c r="EI224" s="34" t="s">
        <v>4</v>
      </c>
      <c r="EJ224" s="11"/>
      <c r="EK224" s="61"/>
      <c r="EN224" s="97">
        <f t="shared" si="408"/>
        <v>0</v>
      </c>
      <c r="EO224" s="91">
        <f t="shared" si="409"/>
        <v>0</v>
      </c>
      <c r="EP224" s="92"/>
      <c r="EQ224" s="85"/>
      <c r="ER224" s="89" t="str">
        <f t="shared" si="429"/>
        <v>-</v>
      </c>
      <c r="ES224" s="84"/>
      <c r="ET224" s="85"/>
      <c r="EU224" s="89" t="str">
        <f t="shared" si="430"/>
        <v>-</v>
      </c>
      <c r="EV224" s="90" t="str">
        <f t="shared" si="431"/>
        <v>-</v>
      </c>
      <c r="EY224" s="97" t="e">
        <f>#REF!</f>
        <v>#REF!</v>
      </c>
      <c r="EZ224" s="91" t="e">
        <f>#REF!</f>
        <v>#REF!</v>
      </c>
      <c r="FA224" s="92"/>
      <c r="FB224" s="85"/>
      <c r="FC224" s="89" t="e">
        <f t="shared" si="432"/>
        <v>#REF!</v>
      </c>
      <c r="FD224" s="84"/>
      <c r="FE224" s="85"/>
      <c r="FF224" s="89" t="e">
        <f t="shared" si="433"/>
        <v>#REF!</v>
      </c>
      <c r="FG224" s="90" t="e">
        <f t="shared" si="434"/>
        <v>#REF!</v>
      </c>
      <c r="FJ224" s="97" t="e">
        <f>#REF!</f>
        <v>#REF!</v>
      </c>
      <c r="FK224" s="91" t="e">
        <f>#REF!</f>
        <v>#REF!</v>
      </c>
      <c r="FL224" s="92"/>
      <c r="FM224" s="85"/>
      <c r="FN224" s="89" t="e">
        <f t="shared" si="435"/>
        <v>#REF!</v>
      </c>
      <c r="FO224" s="84"/>
      <c r="FP224" s="85"/>
      <c r="FQ224" s="89" t="e">
        <f t="shared" si="436"/>
        <v>#REF!</v>
      </c>
      <c r="FR224" s="90" t="e">
        <f t="shared" si="437"/>
        <v>#REF!</v>
      </c>
      <c r="FU224" s="97" t="e">
        <f>#REF!</f>
        <v>#REF!</v>
      </c>
      <c r="FV224" s="92"/>
      <c r="FW224" s="85"/>
      <c r="FX224" s="89" t="e">
        <f t="shared" si="438"/>
        <v>#REF!</v>
      </c>
      <c r="GA224" s="97" t="e">
        <f>#REF!</f>
        <v>#REF!</v>
      </c>
      <c r="GB224" s="91" t="e">
        <f>#REF!</f>
        <v>#REF!</v>
      </c>
      <c r="GC224" s="92"/>
      <c r="GD224" s="85"/>
      <c r="GE224" s="89" t="e">
        <f t="shared" si="439"/>
        <v>#REF!</v>
      </c>
      <c r="GF224" s="84"/>
      <c r="GG224" s="85"/>
      <c r="GH224" s="89" t="e">
        <f t="shared" si="440"/>
        <v>#REF!</v>
      </c>
      <c r="GI224" s="90" t="e">
        <f t="shared" si="441"/>
        <v>#REF!</v>
      </c>
      <c r="GK224" s="20" t="str">
        <f t="shared" si="410"/>
        <v/>
      </c>
      <c r="GL224" s="21"/>
      <c r="GN224" s="826" t="str">
        <f t="shared" ca="1" si="400"/>
        <v/>
      </c>
      <c r="GO224" s="827"/>
    </row>
    <row r="225" spans="1:197" ht="12" customHeight="1" outlineLevel="3" x14ac:dyDescent="0.2">
      <c r="A225" s="187">
        <f t="shared" ca="1" si="341"/>
        <v>91</v>
      </c>
      <c r="B225" s="747" t="str">
        <f t="shared" ca="1" si="373"/>
        <v/>
      </c>
      <c r="C225" s="748"/>
      <c r="D225" s="749"/>
      <c r="E225" s="110"/>
      <c r="F225" s="108"/>
      <c r="G225" s="105" t="s">
        <v>79</v>
      </c>
      <c r="H225" s="128" t="s">
        <v>3</v>
      </c>
      <c r="I225" s="105"/>
      <c r="J225" s="121" t="s">
        <v>24</v>
      </c>
      <c r="K225" s="122" t="s">
        <v>52</v>
      </c>
      <c r="L225" s="367" t="s">
        <v>50</v>
      </c>
      <c r="M225" s="589">
        <f t="shared" si="374"/>
        <v>1</v>
      </c>
      <c r="N225" s="773" t="str">
        <f t="shared" si="375"/>
        <v>-</v>
      </c>
      <c r="O225" s="774" t="str">
        <f t="shared" si="376"/>
        <v>-</v>
      </c>
      <c r="P225" s="774" t="str">
        <f t="shared" si="377"/>
        <v>-</v>
      </c>
      <c r="Q225" s="774">
        <f t="shared" si="378"/>
        <v>1</v>
      </c>
      <c r="R225" s="774" t="str">
        <f t="shared" si="379"/>
        <v>-</v>
      </c>
      <c r="S225" s="280" t="str">
        <f t="shared" si="380"/>
        <v>-</v>
      </c>
      <c r="T225" s="291" t="str">
        <f t="shared" si="381"/>
        <v>OK</v>
      </c>
      <c r="U225" s="402"/>
      <c r="W225" s="504"/>
      <c r="X225" s="429"/>
      <c r="Z225" s="430"/>
      <c r="AA225" s="431"/>
      <c r="AB225" s="429"/>
      <c r="AD225" s="430"/>
      <c r="AE225" s="431"/>
      <c r="AF225" s="429"/>
      <c r="AH225" s="430"/>
      <c r="AI225" s="431"/>
      <c r="AJ225" s="600"/>
      <c r="AK225" s="601"/>
      <c r="AL225" s="602"/>
      <c r="AM225" s="621"/>
      <c r="AN225" s="221"/>
      <c r="AO225" s="574" t="str">
        <f t="shared" si="426"/>
        <v>OK</v>
      </c>
      <c r="AQ225" s="504"/>
      <c r="AR225" s="429"/>
      <c r="AT225" s="430"/>
      <c r="AU225" s="431"/>
      <c r="AV225" s="429"/>
      <c r="AX225" s="430"/>
      <c r="AY225" s="431"/>
      <c r="AZ225" s="429"/>
      <c r="BB225" s="430"/>
      <c r="BC225" s="431"/>
      <c r="BD225" s="600"/>
      <c r="BE225" s="601"/>
      <c r="BF225" s="602"/>
      <c r="BG225" s="621"/>
      <c r="BH225" s="221"/>
      <c r="BI225" s="574" t="str">
        <f t="shared" si="427"/>
        <v>OK</v>
      </c>
      <c r="BK225" s="437"/>
      <c r="BL225" s="429"/>
      <c r="BN225" s="430"/>
      <c r="BO225" s="431"/>
      <c r="BP225" s="429"/>
      <c r="BR225" s="430"/>
      <c r="BS225" s="431"/>
      <c r="BT225" s="429"/>
      <c r="BV225" s="430"/>
      <c r="BW225" s="431"/>
      <c r="BX225" s="600"/>
      <c r="BY225" s="601"/>
      <c r="BZ225" s="602"/>
      <c r="CA225" s="621"/>
      <c r="CB225" s="221"/>
      <c r="CC225" s="574" t="str">
        <f t="shared" si="428"/>
        <v>OK</v>
      </c>
      <c r="CE225" s="263">
        <v>1</v>
      </c>
      <c r="CF225" s="208">
        <v>1</v>
      </c>
      <c r="CG225" s="420"/>
      <c r="CH225" s="410" t="s">
        <v>374</v>
      </c>
      <c r="CI225" s="423"/>
      <c r="CJ225" s="209"/>
      <c r="CK225" s="420"/>
      <c r="CL225" s="410" t="s">
        <v>375</v>
      </c>
      <c r="CM225" s="423"/>
      <c r="CN225" s="209"/>
      <c r="CO225" s="420"/>
      <c r="CP225" s="410" t="s">
        <v>376</v>
      </c>
      <c r="CQ225" s="423"/>
      <c r="CR225" s="591">
        <f t="shared" ref="CR225:CR233" si="449">IF(AND(CF225="",CJ225="",CN225=""),"-",CF225+CJ225+CN225)</f>
        <v>1</v>
      </c>
      <c r="CS225" s="629"/>
      <c r="CT225" s="593">
        <f t="shared" ref="CT225:CT233" si="450">IF(AND(CF225="",CJ225="",CN225="",CG225="",CK225="",CO225=""),"-",SUM(CF225:CO225))</f>
        <v>1</v>
      </c>
      <c r="CU225" s="594">
        <f t="shared" ref="CU225:CU233" si="451">IF(OR(CT225=0,CT225="-"),"-",CT225/PRO_TOTAL_HOURS)</f>
        <v>8.8495575221238937E-3</v>
      </c>
      <c r="CV225" s="221"/>
      <c r="CW225" s="574" t="str">
        <f t="shared" si="385"/>
        <v>OK</v>
      </c>
      <c r="CY225" s="437"/>
      <c r="CZ225" s="429"/>
      <c r="DB225" s="430"/>
      <c r="DC225" s="431"/>
      <c r="DD225" s="429"/>
      <c r="DF225" s="430"/>
      <c r="DG225" s="431"/>
      <c r="DH225" s="429"/>
      <c r="DJ225" s="430"/>
      <c r="DK225" s="431"/>
      <c r="DL225" s="600"/>
      <c r="DM225" s="601"/>
      <c r="DN225" s="602"/>
      <c r="DO225" s="621"/>
      <c r="DP225" s="221"/>
      <c r="DQ225" s="574" t="str">
        <f t="shared" si="386"/>
        <v>OK</v>
      </c>
      <c r="DS225" s="437"/>
      <c r="DT225" s="429"/>
      <c r="DU225" s="431"/>
      <c r="DW225" s="431"/>
      <c r="DY225" s="431"/>
      <c r="EA225" s="430"/>
      <c r="EB225" s="600"/>
      <c r="EC225" s="602"/>
      <c r="ED225" s="621"/>
      <c r="EE225" s="221"/>
      <c r="EF225" s="574" t="str">
        <f t="shared" si="447"/>
        <v>OK</v>
      </c>
      <c r="EH225" s="82"/>
      <c r="EI225" s="34" t="s">
        <v>4</v>
      </c>
      <c r="EJ225" s="11"/>
      <c r="EK225" s="61"/>
      <c r="EN225" s="97">
        <f t="shared" si="408"/>
        <v>0</v>
      </c>
      <c r="EO225" s="91">
        <f t="shared" si="409"/>
        <v>0</v>
      </c>
      <c r="EP225" s="92"/>
      <c r="EQ225" s="85"/>
      <c r="ER225" s="89" t="str">
        <f t="shared" si="429"/>
        <v>-</v>
      </c>
      <c r="ES225" s="84"/>
      <c r="ET225" s="85"/>
      <c r="EU225" s="89" t="str">
        <f t="shared" si="430"/>
        <v>-</v>
      </c>
      <c r="EV225" s="90" t="str">
        <f t="shared" si="431"/>
        <v>-</v>
      </c>
      <c r="EY225" s="97" t="e">
        <f>#REF!</f>
        <v>#REF!</v>
      </c>
      <c r="EZ225" s="91" t="e">
        <f>#REF!</f>
        <v>#REF!</v>
      </c>
      <c r="FA225" s="92"/>
      <c r="FB225" s="85"/>
      <c r="FC225" s="89" t="e">
        <f t="shared" si="432"/>
        <v>#REF!</v>
      </c>
      <c r="FD225" s="84"/>
      <c r="FE225" s="85"/>
      <c r="FF225" s="89" t="e">
        <f t="shared" si="433"/>
        <v>#REF!</v>
      </c>
      <c r="FG225" s="90" t="e">
        <f t="shared" si="434"/>
        <v>#REF!</v>
      </c>
      <c r="FJ225" s="97" t="e">
        <f>#REF!</f>
        <v>#REF!</v>
      </c>
      <c r="FK225" s="91" t="e">
        <f>#REF!</f>
        <v>#REF!</v>
      </c>
      <c r="FL225" s="92"/>
      <c r="FM225" s="85"/>
      <c r="FN225" s="89" t="e">
        <f t="shared" si="435"/>
        <v>#REF!</v>
      </c>
      <c r="FO225" s="84"/>
      <c r="FP225" s="85"/>
      <c r="FQ225" s="89" t="e">
        <f t="shared" si="436"/>
        <v>#REF!</v>
      </c>
      <c r="FR225" s="90" t="e">
        <f t="shared" si="437"/>
        <v>#REF!</v>
      </c>
      <c r="FU225" s="97" t="e">
        <f>#REF!</f>
        <v>#REF!</v>
      </c>
      <c r="FV225" s="92"/>
      <c r="FW225" s="85"/>
      <c r="FX225" s="89" t="e">
        <f t="shared" si="438"/>
        <v>#REF!</v>
      </c>
      <c r="GA225" s="97" t="e">
        <f>#REF!</f>
        <v>#REF!</v>
      </c>
      <c r="GB225" s="91" t="e">
        <f>#REF!</f>
        <v>#REF!</v>
      </c>
      <c r="GC225" s="92"/>
      <c r="GD225" s="85"/>
      <c r="GE225" s="89" t="e">
        <f t="shared" si="439"/>
        <v>#REF!</v>
      </c>
      <c r="GF225" s="84"/>
      <c r="GG225" s="85"/>
      <c r="GH225" s="89" t="e">
        <f t="shared" si="440"/>
        <v>#REF!</v>
      </c>
      <c r="GI225" s="90" t="e">
        <f t="shared" si="441"/>
        <v>#REF!</v>
      </c>
      <c r="GK225" s="20" t="str">
        <f t="shared" si="410"/>
        <v/>
      </c>
      <c r="GL225" s="21"/>
      <c r="GN225" s="826" t="str">
        <f t="shared" ca="1" si="400"/>
        <v/>
      </c>
      <c r="GO225" s="827"/>
    </row>
    <row r="226" spans="1:197" ht="12" customHeight="1" outlineLevel="3" x14ac:dyDescent="0.2">
      <c r="A226" s="187">
        <f t="shared" ca="1" si="341"/>
        <v>92</v>
      </c>
      <c r="B226" s="747" t="str">
        <f t="shared" ca="1" si="373"/>
        <v/>
      </c>
      <c r="C226" s="748"/>
      <c r="D226" s="749"/>
      <c r="E226" s="110"/>
      <c r="F226" s="108"/>
      <c r="G226" s="105" t="s">
        <v>295</v>
      </c>
      <c r="H226" s="128" t="s">
        <v>3</v>
      </c>
      <c r="I226" s="105"/>
      <c r="J226" s="121" t="s">
        <v>24</v>
      </c>
      <c r="K226" s="122" t="s">
        <v>52</v>
      </c>
      <c r="L226" s="367" t="s">
        <v>50</v>
      </c>
      <c r="M226" s="589">
        <f t="shared" si="374"/>
        <v>1</v>
      </c>
      <c r="N226" s="773" t="str">
        <f t="shared" si="375"/>
        <v>-</v>
      </c>
      <c r="O226" s="774" t="str">
        <f t="shared" si="376"/>
        <v>-</v>
      </c>
      <c r="P226" s="774" t="str">
        <f t="shared" si="377"/>
        <v>-</v>
      </c>
      <c r="Q226" s="774">
        <f t="shared" si="378"/>
        <v>1</v>
      </c>
      <c r="R226" s="774" t="str">
        <f t="shared" si="379"/>
        <v>-</v>
      </c>
      <c r="S226" s="280" t="str">
        <f t="shared" si="380"/>
        <v>-</v>
      </c>
      <c r="T226" s="291" t="str">
        <f t="shared" si="381"/>
        <v>OK</v>
      </c>
      <c r="U226" s="402"/>
      <c r="W226" s="504"/>
      <c r="X226" s="429"/>
      <c r="Z226" s="430"/>
      <c r="AA226" s="431"/>
      <c r="AB226" s="429"/>
      <c r="AD226" s="430"/>
      <c r="AE226" s="431"/>
      <c r="AF226" s="429"/>
      <c r="AH226" s="430"/>
      <c r="AI226" s="431"/>
      <c r="AJ226" s="600"/>
      <c r="AK226" s="601"/>
      <c r="AL226" s="602"/>
      <c r="AM226" s="621"/>
      <c r="AN226" s="221"/>
      <c r="AO226" s="574" t="str">
        <f t="shared" si="426"/>
        <v>OK</v>
      </c>
      <c r="AQ226" s="504"/>
      <c r="AR226" s="429"/>
      <c r="AT226" s="430"/>
      <c r="AU226" s="431"/>
      <c r="AV226" s="429"/>
      <c r="AX226" s="430"/>
      <c r="AY226" s="431"/>
      <c r="AZ226" s="429"/>
      <c r="BB226" s="430"/>
      <c r="BC226" s="431"/>
      <c r="BD226" s="600"/>
      <c r="BE226" s="601"/>
      <c r="BF226" s="602"/>
      <c r="BG226" s="621"/>
      <c r="BH226" s="221"/>
      <c r="BI226" s="574" t="str">
        <f t="shared" si="427"/>
        <v>OK</v>
      </c>
      <c r="BK226" s="437"/>
      <c r="BL226" s="429"/>
      <c r="BN226" s="430"/>
      <c r="BO226" s="431"/>
      <c r="BP226" s="429"/>
      <c r="BR226" s="430"/>
      <c r="BS226" s="431"/>
      <c r="BT226" s="429"/>
      <c r="BV226" s="430"/>
      <c r="BW226" s="431"/>
      <c r="BX226" s="600"/>
      <c r="BY226" s="601"/>
      <c r="BZ226" s="602"/>
      <c r="CA226" s="621"/>
      <c r="CB226" s="221"/>
      <c r="CC226" s="574" t="str">
        <f t="shared" si="428"/>
        <v>OK</v>
      </c>
      <c r="CE226" s="263">
        <v>1</v>
      </c>
      <c r="CF226" s="208">
        <v>1</v>
      </c>
      <c r="CG226" s="420"/>
      <c r="CH226" s="410" t="s">
        <v>374</v>
      </c>
      <c r="CI226" s="423"/>
      <c r="CJ226" s="209"/>
      <c r="CK226" s="420"/>
      <c r="CL226" s="410" t="s">
        <v>375</v>
      </c>
      <c r="CM226" s="423"/>
      <c r="CN226" s="209"/>
      <c r="CO226" s="420"/>
      <c r="CP226" s="410" t="s">
        <v>376</v>
      </c>
      <c r="CQ226" s="423"/>
      <c r="CR226" s="591">
        <f t="shared" si="449"/>
        <v>1</v>
      </c>
      <c r="CS226" s="629"/>
      <c r="CT226" s="593">
        <f t="shared" si="450"/>
        <v>1</v>
      </c>
      <c r="CU226" s="594">
        <f t="shared" si="451"/>
        <v>8.8495575221238937E-3</v>
      </c>
      <c r="CV226" s="221"/>
      <c r="CW226" s="574" t="str">
        <f t="shared" si="385"/>
        <v>OK</v>
      </c>
      <c r="CY226" s="437"/>
      <c r="CZ226" s="429"/>
      <c r="DB226" s="430"/>
      <c r="DC226" s="431"/>
      <c r="DD226" s="429"/>
      <c r="DF226" s="430"/>
      <c r="DG226" s="431"/>
      <c r="DH226" s="429"/>
      <c r="DJ226" s="430"/>
      <c r="DK226" s="431"/>
      <c r="DL226" s="600"/>
      <c r="DM226" s="601"/>
      <c r="DN226" s="602"/>
      <c r="DO226" s="621"/>
      <c r="DP226" s="221"/>
      <c r="DQ226" s="574" t="str">
        <f t="shared" si="386"/>
        <v>OK</v>
      </c>
      <c r="DS226" s="437"/>
      <c r="DT226" s="429"/>
      <c r="DU226" s="431"/>
      <c r="DW226" s="431"/>
      <c r="DY226" s="431"/>
      <c r="EA226" s="430"/>
      <c r="EB226" s="600"/>
      <c r="EC226" s="602"/>
      <c r="ED226" s="621"/>
      <c r="EE226" s="221"/>
      <c r="EF226" s="574" t="str">
        <f t="shared" si="447"/>
        <v>OK</v>
      </c>
      <c r="EH226" s="82"/>
      <c r="EI226" s="34"/>
      <c r="EJ226" s="11"/>
      <c r="EK226" s="61"/>
      <c r="EN226" s="97">
        <f t="shared" si="408"/>
        <v>0</v>
      </c>
      <c r="EO226" s="91">
        <f t="shared" si="409"/>
        <v>0</v>
      </c>
      <c r="EP226" s="92"/>
      <c r="EQ226" s="85"/>
      <c r="ER226" s="89" t="str">
        <f t="shared" si="429"/>
        <v>-</v>
      </c>
      <c r="ES226" s="84"/>
      <c r="ET226" s="85"/>
      <c r="EU226" s="89" t="str">
        <f t="shared" si="430"/>
        <v>-</v>
      </c>
      <c r="EV226" s="90" t="str">
        <f t="shared" si="431"/>
        <v>-</v>
      </c>
      <c r="EY226" s="97" t="e">
        <f>#REF!</f>
        <v>#REF!</v>
      </c>
      <c r="EZ226" s="91" t="e">
        <f>#REF!</f>
        <v>#REF!</v>
      </c>
      <c r="FA226" s="92"/>
      <c r="FB226" s="85"/>
      <c r="FC226" s="89" t="e">
        <f t="shared" si="432"/>
        <v>#REF!</v>
      </c>
      <c r="FD226" s="84"/>
      <c r="FE226" s="85"/>
      <c r="FF226" s="89" t="e">
        <f t="shared" si="433"/>
        <v>#REF!</v>
      </c>
      <c r="FG226" s="90" t="e">
        <f t="shared" si="434"/>
        <v>#REF!</v>
      </c>
      <c r="FJ226" s="97" t="e">
        <f>#REF!</f>
        <v>#REF!</v>
      </c>
      <c r="FK226" s="91" t="e">
        <f>#REF!</f>
        <v>#REF!</v>
      </c>
      <c r="FL226" s="92"/>
      <c r="FM226" s="85"/>
      <c r="FN226" s="89" t="e">
        <f t="shared" si="435"/>
        <v>#REF!</v>
      </c>
      <c r="FO226" s="84"/>
      <c r="FP226" s="85"/>
      <c r="FQ226" s="89" t="e">
        <f t="shared" si="436"/>
        <v>#REF!</v>
      </c>
      <c r="FR226" s="90" t="e">
        <f t="shared" si="437"/>
        <v>#REF!</v>
      </c>
      <c r="FU226" s="97" t="e">
        <f>#REF!</f>
        <v>#REF!</v>
      </c>
      <c r="FV226" s="92"/>
      <c r="FW226" s="85"/>
      <c r="FX226" s="89" t="e">
        <f t="shared" si="438"/>
        <v>#REF!</v>
      </c>
      <c r="GA226" s="97" t="e">
        <f>#REF!</f>
        <v>#REF!</v>
      </c>
      <c r="GB226" s="91" t="e">
        <f>#REF!</f>
        <v>#REF!</v>
      </c>
      <c r="GC226" s="92"/>
      <c r="GD226" s="85"/>
      <c r="GE226" s="89" t="e">
        <f t="shared" si="439"/>
        <v>#REF!</v>
      </c>
      <c r="GF226" s="84"/>
      <c r="GG226" s="85"/>
      <c r="GH226" s="89" t="e">
        <f t="shared" si="440"/>
        <v>#REF!</v>
      </c>
      <c r="GI226" s="90" t="e">
        <f t="shared" si="441"/>
        <v>#REF!</v>
      </c>
      <c r="GK226" s="20" t="str">
        <f t="shared" si="410"/>
        <v/>
      </c>
      <c r="GL226" s="21"/>
      <c r="GN226" s="826" t="str">
        <f t="shared" ca="1" si="400"/>
        <v/>
      </c>
      <c r="GO226" s="827"/>
    </row>
    <row r="227" spans="1:197" ht="12" customHeight="1" outlineLevel="3" x14ac:dyDescent="0.2">
      <c r="A227" s="187">
        <f t="shared" ca="1" si="341"/>
        <v>93</v>
      </c>
      <c r="B227" s="747" t="str">
        <f t="shared" ca="1" si="373"/>
        <v/>
      </c>
      <c r="C227" s="748"/>
      <c r="D227" s="749"/>
      <c r="E227" s="110"/>
      <c r="F227" s="108"/>
      <c r="G227" s="105" t="s">
        <v>80</v>
      </c>
      <c r="H227" s="128" t="s">
        <v>3</v>
      </c>
      <c r="I227" s="105"/>
      <c r="J227" s="121" t="s">
        <v>24</v>
      </c>
      <c r="K227" s="122" t="s">
        <v>52</v>
      </c>
      <c r="L227" s="367" t="s">
        <v>50</v>
      </c>
      <c r="M227" s="589">
        <f t="shared" si="374"/>
        <v>1</v>
      </c>
      <c r="N227" s="773" t="str">
        <f t="shared" si="375"/>
        <v>-</v>
      </c>
      <c r="O227" s="774" t="str">
        <f t="shared" si="376"/>
        <v>-</v>
      </c>
      <c r="P227" s="774" t="str">
        <f t="shared" si="377"/>
        <v>-</v>
      </c>
      <c r="Q227" s="774">
        <f t="shared" si="378"/>
        <v>1</v>
      </c>
      <c r="R227" s="774" t="str">
        <f t="shared" si="379"/>
        <v>-</v>
      </c>
      <c r="S227" s="280" t="str">
        <f t="shared" si="380"/>
        <v>-</v>
      </c>
      <c r="T227" s="291" t="str">
        <f t="shared" si="381"/>
        <v>OK</v>
      </c>
      <c r="U227" s="402"/>
      <c r="W227" s="504"/>
      <c r="X227" s="429"/>
      <c r="Z227" s="430"/>
      <c r="AA227" s="431"/>
      <c r="AB227" s="429"/>
      <c r="AD227" s="430"/>
      <c r="AE227" s="431"/>
      <c r="AF227" s="429"/>
      <c r="AH227" s="430"/>
      <c r="AI227" s="431"/>
      <c r="AJ227" s="600"/>
      <c r="AK227" s="601"/>
      <c r="AL227" s="602"/>
      <c r="AM227" s="621"/>
      <c r="AN227" s="221"/>
      <c r="AO227" s="574" t="str">
        <f t="shared" si="426"/>
        <v>OK</v>
      </c>
      <c r="AQ227" s="504"/>
      <c r="AR227" s="429"/>
      <c r="AT227" s="430"/>
      <c r="AU227" s="431"/>
      <c r="AV227" s="429"/>
      <c r="AX227" s="430"/>
      <c r="AY227" s="431"/>
      <c r="AZ227" s="429"/>
      <c r="BB227" s="430"/>
      <c r="BC227" s="431"/>
      <c r="BD227" s="600"/>
      <c r="BE227" s="601"/>
      <c r="BF227" s="602"/>
      <c r="BG227" s="621"/>
      <c r="BH227" s="221"/>
      <c r="BI227" s="574" t="str">
        <f t="shared" si="427"/>
        <v>OK</v>
      </c>
      <c r="BK227" s="437"/>
      <c r="BL227" s="429"/>
      <c r="BN227" s="430"/>
      <c r="BO227" s="431"/>
      <c r="BP227" s="429"/>
      <c r="BR227" s="430"/>
      <c r="BS227" s="431"/>
      <c r="BT227" s="429"/>
      <c r="BV227" s="430"/>
      <c r="BW227" s="431"/>
      <c r="BX227" s="600"/>
      <c r="BY227" s="601"/>
      <c r="BZ227" s="602"/>
      <c r="CA227" s="621"/>
      <c r="CB227" s="221"/>
      <c r="CC227" s="574" t="str">
        <f t="shared" si="428"/>
        <v>OK</v>
      </c>
      <c r="CE227" s="263">
        <v>1</v>
      </c>
      <c r="CF227" s="208">
        <v>1</v>
      </c>
      <c r="CG227" s="420"/>
      <c r="CH227" s="410" t="s">
        <v>374</v>
      </c>
      <c r="CI227" s="423"/>
      <c r="CJ227" s="209"/>
      <c r="CK227" s="420"/>
      <c r="CL227" s="410" t="s">
        <v>375</v>
      </c>
      <c r="CM227" s="423"/>
      <c r="CN227" s="209"/>
      <c r="CO227" s="420"/>
      <c r="CP227" s="410" t="s">
        <v>376</v>
      </c>
      <c r="CQ227" s="423"/>
      <c r="CR227" s="591">
        <f t="shared" si="449"/>
        <v>1</v>
      </c>
      <c r="CS227" s="629"/>
      <c r="CT227" s="593">
        <f t="shared" si="450"/>
        <v>1</v>
      </c>
      <c r="CU227" s="594">
        <f t="shared" si="451"/>
        <v>8.8495575221238937E-3</v>
      </c>
      <c r="CV227" s="221"/>
      <c r="CW227" s="574" t="str">
        <f t="shared" si="385"/>
        <v>OK</v>
      </c>
      <c r="CY227" s="437"/>
      <c r="CZ227" s="429"/>
      <c r="DB227" s="430"/>
      <c r="DC227" s="431"/>
      <c r="DD227" s="429"/>
      <c r="DF227" s="430"/>
      <c r="DG227" s="431"/>
      <c r="DH227" s="429"/>
      <c r="DJ227" s="430"/>
      <c r="DK227" s="431"/>
      <c r="DL227" s="600"/>
      <c r="DM227" s="601"/>
      <c r="DN227" s="602"/>
      <c r="DO227" s="621"/>
      <c r="DP227" s="221"/>
      <c r="DQ227" s="574" t="str">
        <f t="shared" si="386"/>
        <v>OK</v>
      </c>
      <c r="DS227" s="437"/>
      <c r="DT227" s="429"/>
      <c r="DU227" s="431"/>
      <c r="DW227" s="431"/>
      <c r="DY227" s="431"/>
      <c r="EA227" s="430"/>
      <c r="EB227" s="600"/>
      <c r="EC227" s="602"/>
      <c r="ED227" s="621"/>
      <c r="EE227" s="221"/>
      <c r="EF227" s="574" t="str">
        <f t="shared" si="447"/>
        <v>OK</v>
      </c>
      <c r="EH227" s="82"/>
      <c r="EI227" s="34" t="s">
        <v>4</v>
      </c>
      <c r="EJ227" s="11"/>
      <c r="EK227" s="61"/>
      <c r="EN227" s="97">
        <f t="shared" si="408"/>
        <v>0</v>
      </c>
      <c r="EO227" s="91">
        <f t="shared" si="409"/>
        <v>0</v>
      </c>
      <c r="EP227" s="92"/>
      <c r="EQ227" s="85"/>
      <c r="ER227" s="89" t="str">
        <f t="shared" si="429"/>
        <v>-</v>
      </c>
      <c r="ES227" s="84"/>
      <c r="ET227" s="85"/>
      <c r="EU227" s="89" t="str">
        <f t="shared" si="430"/>
        <v>-</v>
      </c>
      <c r="EV227" s="90" t="str">
        <f t="shared" si="431"/>
        <v>-</v>
      </c>
      <c r="EY227" s="97" t="e">
        <f>#REF!</f>
        <v>#REF!</v>
      </c>
      <c r="EZ227" s="91" t="e">
        <f>#REF!</f>
        <v>#REF!</v>
      </c>
      <c r="FA227" s="92"/>
      <c r="FB227" s="85"/>
      <c r="FC227" s="89" t="e">
        <f t="shared" si="432"/>
        <v>#REF!</v>
      </c>
      <c r="FD227" s="84"/>
      <c r="FE227" s="85"/>
      <c r="FF227" s="89" t="e">
        <f t="shared" si="433"/>
        <v>#REF!</v>
      </c>
      <c r="FG227" s="90" t="e">
        <f t="shared" si="434"/>
        <v>#REF!</v>
      </c>
      <c r="FJ227" s="97" t="e">
        <f>#REF!</f>
        <v>#REF!</v>
      </c>
      <c r="FK227" s="91" t="e">
        <f>#REF!</f>
        <v>#REF!</v>
      </c>
      <c r="FL227" s="92"/>
      <c r="FM227" s="85"/>
      <c r="FN227" s="89" t="e">
        <f t="shared" si="435"/>
        <v>#REF!</v>
      </c>
      <c r="FO227" s="84"/>
      <c r="FP227" s="85"/>
      <c r="FQ227" s="89" t="e">
        <f t="shared" si="436"/>
        <v>#REF!</v>
      </c>
      <c r="FR227" s="90" t="e">
        <f t="shared" si="437"/>
        <v>#REF!</v>
      </c>
      <c r="FU227" s="97" t="e">
        <f>#REF!</f>
        <v>#REF!</v>
      </c>
      <c r="FV227" s="92"/>
      <c r="FW227" s="85"/>
      <c r="FX227" s="89" t="e">
        <f t="shared" si="438"/>
        <v>#REF!</v>
      </c>
      <c r="GA227" s="97" t="e">
        <f>#REF!</f>
        <v>#REF!</v>
      </c>
      <c r="GB227" s="91" t="e">
        <f>#REF!</f>
        <v>#REF!</v>
      </c>
      <c r="GC227" s="92"/>
      <c r="GD227" s="85"/>
      <c r="GE227" s="89" t="e">
        <f t="shared" si="439"/>
        <v>#REF!</v>
      </c>
      <c r="GF227" s="84"/>
      <c r="GG227" s="85"/>
      <c r="GH227" s="89" t="e">
        <f t="shared" si="440"/>
        <v>#REF!</v>
      </c>
      <c r="GI227" s="90" t="e">
        <f t="shared" si="441"/>
        <v>#REF!</v>
      </c>
      <c r="GK227" s="20" t="str">
        <f t="shared" si="410"/>
        <v/>
      </c>
      <c r="GL227" s="21"/>
      <c r="GN227" s="826" t="str">
        <f t="shared" ca="1" si="400"/>
        <v/>
      </c>
      <c r="GO227" s="827"/>
    </row>
    <row r="228" spans="1:197" ht="12" customHeight="1" outlineLevel="3" x14ac:dyDescent="0.2">
      <c r="A228" s="187">
        <f t="shared" ca="1" si="341"/>
        <v>94</v>
      </c>
      <c r="B228" s="747" t="str">
        <f t="shared" ca="1" si="373"/>
        <v/>
      </c>
      <c r="C228" s="748"/>
      <c r="D228" s="749"/>
      <c r="E228" s="110"/>
      <c r="F228" s="108"/>
      <c r="G228" s="105" t="s">
        <v>202</v>
      </c>
      <c r="H228" s="128" t="s">
        <v>3</v>
      </c>
      <c r="I228" s="105"/>
      <c r="J228" s="121" t="s">
        <v>24</v>
      </c>
      <c r="K228" s="122" t="s">
        <v>52</v>
      </c>
      <c r="L228" s="367" t="s">
        <v>50</v>
      </c>
      <c r="M228" s="589">
        <f t="shared" si="374"/>
        <v>1</v>
      </c>
      <c r="N228" s="773" t="str">
        <f t="shared" si="375"/>
        <v>-</v>
      </c>
      <c r="O228" s="774" t="str">
        <f t="shared" si="376"/>
        <v>-</v>
      </c>
      <c r="P228" s="774" t="str">
        <f t="shared" si="377"/>
        <v>-</v>
      </c>
      <c r="Q228" s="774">
        <f t="shared" si="378"/>
        <v>1</v>
      </c>
      <c r="R228" s="774" t="str">
        <f t="shared" si="379"/>
        <v>-</v>
      </c>
      <c r="S228" s="280" t="str">
        <f t="shared" si="380"/>
        <v>-</v>
      </c>
      <c r="T228" s="291" t="str">
        <f t="shared" si="381"/>
        <v>OK</v>
      </c>
      <c r="U228" s="402"/>
      <c r="W228" s="504"/>
      <c r="X228" s="429"/>
      <c r="Z228" s="430"/>
      <c r="AA228" s="431"/>
      <c r="AB228" s="429"/>
      <c r="AD228" s="430"/>
      <c r="AE228" s="431"/>
      <c r="AF228" s="429"/>
      <c r="AH228" s="430"/>
      <c r="AI228" s="431"/>
      <c r="AJ228" s="600"/>
      <c r="AK228" s="601"/>
      <c r="AL228" s="602"/>
      <c r="AM228" s="621"/>
      <c r="AN228" s="221"/>
      <c r="AO228" s="574" t="str">
        <f t="shared" si="426"/>
        <v>OK</v>
      </c>
      <c r="AQ228" s="504"/>
      <c r="AR228" s="429"/>
      <c r="AT228" s="430"/>
      <c r="AU228" s="431"/>
      <c r="AV228" s="429"/>
      <c r="AX228" s="430"/>
      <c r="AY228" s="431"/>
      <c r="AZ228" s="429"/>
      <c r="BB228" s="430"/>
      <c r="BC228" s="431"/>
      <c r="BD228" s="600"/>
      <c r="BE228" s="601"/>
      <c r="BF228" s="602"/>
      <c r="BG228" s="621"/>
      <c r="BH228" s="221"/>
      <c r="BI228" s="574" t="str">
        <f t="shared" si="427"/>
        <v>OK</v>
      </c>
      <c r="BK228" s="437"/>
      <c r="BL228" s="429"/>
      <c r="BN228" s="430"/>
      <c r="BO228" s="431"/>
      <c r="BP228" s="429"/>
      <c r="BR228" s="430"/>
      <c r="BS228" s="431"/>
      <c r="BT228" s="429"/>
      <c r="BV228" s="430"/>
      <c r="BW228" s="431"/>
      <c r="BX228" s="600"/>
      <c r="BY228" s="601"/>
      <c r="BZ228" s="602"/>
      <c r="CA228" s="621"/>
      <c r="CB228" s="221"/>
      <c r="CC228" s="574" t="str">
        <f t="shared" si="428"/>
        <v>OK</v>
      </c>
      <c r="CE228" s="263">
        <v>1</v>
      </c>
      <c r="CF228" s="208">
        <v>3</v>
      </c>
      <c r="CG228" s="420"/>
      <c r="CH228" s="410" t="s">
        <v>374</v>
      </c>
      <c r="CI228" s="423"/>
      <c r="CJ228" s="209"/>
      <c r="CK228" s="420"/>
      <c r="CL228" s="410" t="s">
        <v>375</v>
      </c>
      <c r="CM228" s="423"/>
      <c r="CN228" s="209"/>
      <c r="CO228" s="420"/>
      <c r="CP228" s="410" t="s">
        <v>376</v>
      </c>
      <c r="CQ228" s="423"/>
      <c r="CR228" s="591">
        <f t="shared" si="449"/>
        <v>3</v>
      </c>
      <c r="CS228" s="629"/>
      <c r="CT228" s="593">
        <f t="shared" si="450"/>
        <v>3</v>
      </c>
      <c r="CU228" s="594">
        <f t="shared" si="451"/>
        <v>2.6548672566371681E-2</v>
      </c>
      <c r="CV228" s="221"/>
      <c r="CW228" s="574" t="str">
        <f t="shared" si="385"/>
        <v>OK</v>
      </c>
      <c r="CY228" s="437"/>
      <c r="CZ228" s="429"/>
      <c r="DB228" s="430"/>
      <c r="DC228" s="431"/>
      <c r="DD228" s="429"/>
      <c r="DF228" s="430"/>
      <c r="DG228" s="431"/>
      <c r="DH228" s="429"/>
      <c r="DJ228" s="430"/>
      <c r="DK228" s="431"/>
      <c r="DL228" s="600"/>
      <c r="DM228" s="601"/>
      <c r="DN228" s="602"/>
      <c r="DO228" s="621"/>
      <c r="DP228" s="221"/>
      <c r="DQ228" s="574" t="str">
        <f t="shared" si="386"/>
        <v>OK</v>
      </c>
      <c r="DS228" s="437"/>
      <c r="DT228" s="429"/>
      <c r="DU228" s="431"/>
      <c r="DW228" s="431"/>
      <c r="DY228" s="431"/>
      <c r="EA228" s="430"/>
      <c r="EB228" s="600"/>
      <c r="EC228" s="602"/>
      <c r="ED228" s="621"/>
      <c r="EE228" s="221"/>
      <c r="EF228" s="574" t="str">
        <f t="shared" si="447"/>
        <v>OK</v>
      </c>
      <c r="EH228" s="82"/>
      <c r="EI228" s="34" t="s">
        <v>4</v>
      </c>
      <c r="EJ228" s="11"/>
      <c r="EK228" s="61"/>
      <c r="EN228" s="97">
        <f t="shared" si="408"/>
        <v>0</v>
      </c>
      <c r="EO228" s="91">
        <f t="shared" si="409"/>
        <v>0</v>
      </c>
      <c r="EP228" s="92"/>
      <c r="EQ228" s="85"/>
      <c r="ER228" s="89" t="str">
        <f t="shared" si="429"/>
        <v>-</v>
      </c>
      <c r="ES228" s="84"/>
      <c r="ET228" s="85"/>
      <c r="EU228" s="89" t="str">
        <f t="shared" si="430"/>
        <v>-</v>
      </c>
      <c r="EV228" s="90" t="str">
        <f t="shared" si="431"/>
        <v>-</v>
      </c>
      <c r="EY228" s="97" t="e">
        <f>#REF!</f>
        <v>#REF!</v>
      </c>
      <c r="EZ228" s="91" t="e">
        <f>#REF!</f>
        <v>#REF!</v>
      </c>
      <c r="FA228" s="92"/>
      <c r="FB228" s="85"/>
      <c r="FC228" s="89" t="e">
        <f t="shared" si="432"/>
        <v>#REF!</v>
      </c>
      <c r="FD228" s="84"/>
      <c r="FE228" s="85"/>
      <c r="FF228" s="89" t="e">
        <f t="shared" si="433"/>
        <v>#REF!</v>
      </c>
      <c r="FG228" s="90" t="e">
        <f t="shared" si="434"/>
        <v>#REF!</v>
      </c>
      <c r="FJ228" s="97" t="e">
        <f>#REF!</f>
        <v>#REF!</v>
      </c>
      <c r="FK228" s="91" t="e">
        <f>#REF!</f>
        <v>#REF!</v>
      </c>
      <c r="FL228" s="92"/>
      <c r="FM228" s="85"/>
      <c r="FN228" s="89" t="e">
        <f t="shared" si="435"/>
        <v>#REF!</v>
      </c>
      <c r="FO228" s="84"/>
      <c r="FP228" s="85"/>
      <c r="FQ228" s="89" t="e">
        <f t="shared" si="436"/>
        <v>#REF!</v>
      </c>
      <c r="FR228" s="90" t="e">
        <f t="shared" si="437"/>
        <v>#REF!</v>
      </c>
      <c r="FU228" s="97" t="e">
        <f>#REF!</f>
        <v>#REF!</v>
      </c>
      <c r="FV228" s="92"/>
      <c r="FW228" s="85"/>
      <c r="FX228" s="89" t="e">
        <f t="shared" si="438"/>
        <v>#REF!</v>
      </c>
      <c r="GA228" s="97" t="e">
        <f>#REF!</f>
        <v>#REF!</v>
      </c>
      <c r="GB228" s="91" t="e">
        <f>#REF!</f>
        <v>#REF!</v>
      </c>
      <c r="GC228" s="92"/>
      <c r="GD228" s="85"/>
      <c r="GE228" s="89" t="e">
        <f t="shared" si="439"/>
        <v>#REF!</v>
      </c>
      <c r="GF228" s="84"/>
      <c r="GG228" s="85"/>
      <c r="GH228" s="89" t="e">
        <f t="shared" si="440"/>
        <v>#REF!</v>
      </c>
      <c r="GI228" s="90" t="e">
        <f t="shared" si="441"/>
        <v>#REF!</v>
      </c>
      <c r="GK228" s="20" t="str">
        <f t="shared" si="410"/>
        <v/>
      </c>
      <c r="GL228" s="21"/>
      <c r="GN228" s="826" t="str">
        <f t="shared" ca="1" si="400"/>
        <v/>
      </c>
      <c r="GO228" s="827"/>
    </row>
    <row r="229" spans="1:197" ht="12" customHeight="1" outlineLevel="3" x14ac:dyDescent="0.2">
      <c r="A229" s="187">
        <f t="shared" ca="1" si="341"/>
        <v>95</v>
      </c>
      <c r="B229" s="747" t="str">
        <f t="shared" ca="1" si="373"/>
        <v/>
      </c>
      <c r="C229" s="748"/>
      <c r="D229" s="749"/>
      <c r="E229" s="110"/>
      <c r="F229" s="108"/>
      <c r="G229" s="105" t="s">
        <v>82</v>
      </c>
      <c r="H229" s="128" t="s">
        <v>3</v>
      </c>
      <c r="I229" s="105"/>
      <c r="J229" s="121" t="s">
        <v>24</v>
      </c>
      <c r="K229" s="122" t="s">
        <v>52</v>
      </c>
      <c r="L229" s="367" t="s">
        <v>50</v>
      </c>
      <c r="M229" s="589">
        <f t="shared" ref="M229:M286" si="452">IF(SUM(W229,AQ229,BK229,CE229,CY229,DS229)=0,0,1)</f>
        <v>1</v>
      </c>
      <c r="N229" s="773" t="str">
        <f t="shared" si="375"/>
        <v>-</v>
      </c>
      <c r="O229" s="774" t="str">
        <f t="shared" si="376"/>
        <v>-</v>
      </c>
      <c r="P229" s="774" t="str">
        <f t="shared" si="377"/>
        <v>-</v>
      </c>
      <c r="Q229" s="774">
        <f t="shared" si="378"/>
        <v>1</v>
      </c>
      <c r="R229" s="774" t="str">
        <f t="shared" si="379"/>
        <v>-</v>
      </c>
      <c r="S229" s="280" t="str">
        <f t="shared" si="380"/>
        <v>-</v>
      </c>
      <c r="T229" s="291" t="str">
        <f t="shared" si="381"/>
        <v>OK</v>
      </c>
      <c r="U229" s="402"/>
      <c r="W229" s="504"/>
      <c r="X229" s="429"/>
      <c r="Z229" s="430"/>
      <c r="AA229" s="431"/>
      <c r="AB229" s="429"/>
      <c r="AD229" s="430"/>
      <c r="AE229" s="431"/>
      <c r="AF229" s="429"/>
      <c r="AH229" s="430"/>
      <c r="AI229" s="431"/>
      <c r="AJ229" s="600"/>
      <c r="AK229" s="601"/>
      <c r="AL229" s="602"/>
      <c r="AM229" s="621"/>
      <c r="AN229" s="221"/>
      <c r="AO229" s="574" t="str">
        <f t="shared" si="426"/>
        <v>OK</v>
      </c>
      <c r="AQ229" s="504"/>
      <c r="AR229" s="429"/>
      <c r="AT229" s="430"/>
      <c r="AU229" s="431"/>
      <c r="AV229" s="429"/>
      <c r="AX229" s="430"/>
      <c r="AY229" s="431"/>
      <c r="AZ229" s="429"/>
      <c r="BB229" s="430"/>
      <c r="BC229" s="431"/>
      <c r="BD229" s="600"/>
      <c r="BE229" s="601"/>
      <c r="BF229" s="602"/>
      <c r="BG229" s="621"/>
      <c r="BH229" s="221"/>
      <c r="BI229" s="574" t="str">
        <f t="shared" si="427"/>
        <v>OK</v>
      </c>
      <c r="BK229" s="437"/>
      <c r="BL229" s="429"/>
      <c r="BN229" s="430"/>
      <c r="BO229" s="431"/>
      <c r="BP229" s="429"/>
      <c r="BR229" s="430"/>
      <c r="BS229" s="431"/>
      <c r="BT229" s="429"/>
      <c r="BV229" s="430"/>
      <c r="BW229" s="431"/>
      <c r="BX229" s="600"/>
      <c r="BY229" s="601"/>
      <c r="BZ229" s="602"/>
      <c r="CA229" s="621"/>
      <c r="CB229" s="221"/>
      <c r="CC229" s="574" t="str">
        <f t="shared" si="428"/>
        <v>OK</v>
      </c>
      <c r="CE229" s="263">
        <v>1</v>
      </c>
      <c r="CF229" s="208">
        <v>2</v>
      </c>
      <c r="CG229" s="420"/>
      <c r="CH229" s="410" t="s">
        <v>374</v>
      </c>
      <c r="CI229" s="423"/>
      <c r="CJ229" s="209"/>
      <c r="CK229" s="420"/>
      <c r="CL229" s="410" t="s">
        <v>375</v>
      </c>
      <c r="CM229" s="423"/>
      <c r="CN229" s="209"/>
      <c r="CO229" s="420"/>
      <c r="CP229" s="410" t="s">
        <v>376</v>
      </c>
      <c r="CQ229" s="423"/>
      <c r="CR229" s="591">
        <f t="shared" si="449"/>
        <v>2</v>
      </c>
      <c r="CS229" s="629"/>
      <c r="CT229" s="593">
        <f t="shared" si="450"/>
        <v>2</v>
      </c>
      <c r="CU229" s="594">
        <f t="shared" si="451"/>
        <v>1.7699115044247787E-2</v>
      </c>
      <c r="CV229" s="221"/>
      <c r="CW229" s="574" t="str">
        <f t="shared" ref="CW229:CW286" si="453">IF(AND(Type_1="Doc",OR(CG229&lt;&gt;"",CK229&lt;&gt;"",CO229&lt;&gt;"")),"Remove Value Cln 85, 89, 93",IF(AND(Type_1="Doc",OR(CI229&lt;&gt;"",CM229&lt;&gt;"",CQ229&lt;&gt;"")),"Remove Value Cln 87, 91, 95",IF(OR(AND(CF229&lt;&gt;"",CH229=""),AND(CJ229&lt;&gt;"",CL229=""),AND(CN229&lt;&gt;"",CP229="")),"Missing Eng Function",IF(OR(AND(CG229&lt;&gt;"",CI229=""),AND(CK229&lt;&gt;"",CM229=""),AND(CO229&lt;&gt;"",CQ229="")),"Missing Design Function","OK"))))</f>
        <v>OK</v>
      </c>
      <c r="CY229" s="437"/>
      <c r="CZ229" s="429"/>
      <c r="DB229" s="430"/>
      <c r="DC229" s="431"/>
      <c r="DD229" s="429"/>
      <c r="DF229" s="430"/>
      <c r="DG229" s="431"/>
      <c r="DH229" s="429"/>
      <c r="DJ229" s="430"/>
      <c r="DK229" s="431"/>
      <c r="DL229" s="600"/>
      <c r="DM229" s="601"/>
      <c r="DN229" s="602"/>
      <c r="DO229" s="621"/>
      <c r="DP229" s="221"/>
      <c r="DQ229" s="574" t="str">
        <f t="shared" ref="DQ229:DQ286" si="454">IF(AND(Type_1="Doc",OR(DA229&lt;&gt;"",DE229&lt;&gt;"",DI229&lt;&gt;"")),"Remove Value Cln 105, 109, 113",IF(AND(Type_1="Doc",OR(DC229&lt;&gt;"",DG229&lt;&gt;"",DK229&lt;&gt;"")),"Remove Value Cln 107, 111, 115",IF(OR(AND(CZ229&lt;&gt;"",DB229=""),AND(DD229&lt;&gt;"",DF229=""),AND(DH229&lt;&gt;"",DJ229="")),"Missing Eng Function",IF(OR(AND(DA229&lt;&gt;"",DC229=""),AND(DE229&lt;&gt;"",DG229=""),AND(DI229&lt;&gt;"",DK229="")),"Missing Design Function","OK"))))</f>
        <v>OK</v>
      </c>
      <c r="DS229" s="437"/>
      <c r="DT229" s="429"/>
      <c r="DU229" s="431"/>
      <c r="DW229" s="431"/>
      <c r="DY229" s="431"/>
      <c r="EA229" s="430"/>
      <c r="EB229" s="600"/>
      <c r="EC229" s="602"/>
      <c r="ED229" s="621"/>
      <c r="EE229" s="221"/>
      <c r="EF229" s="574" t="str">
        <f t="shared" si="447"/>
        <v>OK</v>
      </c>
      <c r="EH229" s="82"/>
      <c r="EI229" s="34" t="s">
        <v>4</v>
      </c>
      <c r="EJ229" s="11"/>
      <c r="EK229" s="61"/>
      <c r="EN229" s="97">
        <f t="shared" si="408"/>
        <v>0</v>
      </c>
      <c r="EO229" s="91">
        <f t="shared" si="409"/>
        <v>0</v>
      </c>
      <c r="EP229" s="92"/>
      <c r="EQ229" s="85"/>
      <c r="ER229" s="89" t="str">
        <f t="shared" si="429"/>
        <v>-</v>
      </c>
      <c r="ES229" s="84"/>
      <c r="ET229" s="85"/>
      <c r="EU229" s="89" t="str">
        <f t="shared" si="430"/>
        <v>-</v>
      </c>
      <c r="EV229" s="90" t="str">
        <f t="shared" si="431"/>
        <v>-</v>
      </c>
      <c r="EY229" s="97" t="e">
        <f>#REF!</f>
        <v>#REF!</v>
      </c>
      <c r="EZ229" s="91" t="e">
        <f>#REF!</f>
        <v>#REF!</v>
      </c>
      <c r="FA229" s="92"/>
      <c r="FB229" s="85"/>
      <c r="FC229" s="89" t="e">
        <f t="shared" si="432"/>
        <v>#REF!</v>
      </c>
      <c r="FD229" s="84"/>
      <c r="FE229" s="85"/>
      <c r="FF229" s="89" t="e">
        <f t="shared" si="433"/>
        <v>#REF!</v>
      </c>
      <c r="FG229" s="90" t="e">
        <f t="shared" si="434"/>
        <v>#REF!</v>
      </c>
      <c r="FJ229" s="97" t="e">
        <f>#REF!</f>
        <v>#REF!</v>
      </c>
      <c r="FK229" s="91" t="e">
        <f>#REF!</f>
        <v>#REF!</v>
      </c>
      <c r="FL229" s="92"/>
      <c r="FM229" s="85"/>
      <c r="FN229" s="89" t="e">
        <f t="shared" si="435"/>
        <v>#REF!</v>
      </c>
      <c r="FO229" s="84"/>
      <c r="FP229" s="85"/>
      <c r="FQ229" s="89" t="e">
        <f t="shared" si="436"/>
        <v>#REF!</v>
      </c>
      <c r="FR229" s="90" t="e">
        <f t="shared" si="437"/>
        <v>#REF!</v>
      </c>
      <c r="FU229" s="97" t="e">
        <f>#REF!</f>
        <v>#REF!</v>
      </c>
      <c r="FV229" s="92"/>
      <c r="FW229" s="85"/>
      <c r="FX229" s="89" t="e">
        <f t="shared" si="438"/>
        <v>#REF!</v>
      </c>
      <c r="GA229" s="97" t="e">
        <f>#REF!</f>
        <v>#REF!</v>
      </c>
      <c r="GB229" s="91" t="e">
        <f>#REF!</f>
        <v>#REF!</v>
      </c>
      <c r="GC229" s="92"/>
      <c r="GD229" s="85"/>
      <c r="GE229" s="89" t="e">
        <f t="shared" si="439"/>
        <v>#REF!</v>
      </c>
      <c r="GF229" s="84"/>
      <c r="GG229" s="85"/>
      <c r="GH229" s="89" t="e">
        <f t="shared" si="440"/>
        <v>#REF!</v>
      </c>
      <c r="GI229" s="90" t="e">
        <f t="shared" si="441"/>
        <v>#REF!</v>
      </c>
      <c r="GK229" s="20" t="str">
        <f t="shared" si="410"/>
        <v/>
      </c>
      <c r="GL229" s="21"/>
      <c r="GN229" s="826" t="str">
        <f t="shared" ca="1" si="400"/>
        <v/>
      </c>
      <c r="GO229" s="827"/>
    </row>
    <row r="230" spans="1:197" ht="12" customHeight="1" outlineLevel="3" x14ac:dyDescent="0.2">
      <c r="A230" s="187">
        <f t="shared" ca="1" si="341"/>
        <v>96</v>
      </c>
      <c r="B230" s="747" t="str">
        <f t="shared" ref="B230:B287" ca="1" si="455">IF(MAX(GN230:GO230)=0,"",MAX(GN230:GO230))</f>
        <v/>
      </c>
      <c r="C230" s="748"/>
      <c r="D230" s="749"/>
      <c r="E230" s="110"/>
      <c r="F230" s="108"/>
      <c r="G230" s="105" t="s">
        <v>200</v>
      </c>
      <c r="H230" s="128" t="s">
        <v>3</v>
      </c>
      <c r="I230" s="105"/>
      <c r="J230" s="121" t="s">
        <v>24</v>
      </c>
      <c r="K230" s="122" t="s">
        <v>52</v>
      </c>
      <c r="L230" s="367" t="s">
        <v>50</v>
      </c>
      <c r="M230" s="589">
        <f t="shared" si="452"/>
        <v>1</v>
      </c>
      <c r="N230" s="773" t="str">
        <f t="shared" ref="N230:N287" si="456">IF(OR(W230="",W230="-"),"-",IF(W230=1,1,"POK"))</f>
        <v>-</v>
      </c>
      <c r="O230" s="774" t="str">
        <f t="shared" ref="O230:O287" si="457">IF(OR(AQ230="",AQ230="-"),"-",IF(AQ230=1,1,"POK"))</f>
        <v>-</v>
      </c>
      <c r="P230" s="774" t="str">
        <f t="shared" ref="P230:P287" si="458">IF(OR(BK230="",BK230="-"),"-",IF(BK230=1,1,"POK"))</f>
        <v>-</v>
      </c>
      <c r="Q230" s="774">
        <f t="shared" ref="Q230:Q287" si="459">IF(OR(CE230="",CE230="-"),"-",IF(CE230=1,1,"POK"))</f>
        <v>1</v>
      </c>
      <c r="R230" s="774" t="str">
        <f t="shared" ref="R230:R287" si="460">IF(OR(CY230="",CY230="-"),"-",IF(CY230=1,1,"POK"))</f>
        <v>-</v>
      </c>
      <c r="S230" s="280" t="str">
        <f t="shared" ref="S230:S287" si="461">IF(OR(DS230="",DS230="-"),"-",IF(DS230=1,1,"POK"))</f>
        <v>-</v>
      </c>
      <c r="T230" s="291" t="str">
        <f t="shared" ref="T230:T287" si="462">IF(AND(M230="",OR(N230=1,O230=1,P230=1,Q230=1,R230=1,S230=1)),"Value is missing Cln 13","OK")</f>
        <v>OK</v>
      </c>
      <c r="U230" s="402"/>
      <c r="W230" s="504"/>
      <c r="X230" s="429"/>
      <c r="Z230" s="430"/>
      <c r="AA230" s="431"/>
      <c r="AB230" s="429"/>
      <c r="AD230" s="430"/>
      <c r="AE230" s="431"/>
      <c r="AF230" s="429"/>
      <c r="AH230" s="430"/>
      <c r="AI230" s="431"/>
      <c r="AJ230" s="600"/>
      <c r="AK230" s="601"/>
      <c r="AL230" s="602"/>
      <c r="AM230" s="621"/>
      <c r="AN230" s="221"/>
      <c r="AO230" s="574" t="str">
        <f t="shared" si="426"/>
        <v>OK</v>
      </c>
      <c r="AQ230" s="504"/>
      <c r="AR230" s="429"/>
      <c r="AT230" s="430"/>
      <c r="AU230" s="431"/>
      <c r="AV230" s="429"/>
      <c r="AX230" s="430"/>
      <c r="AY230" s="431"/>
      <c r="AZ230" s="429"/>
      <c r="BB230" s="430"/>
      <c r="BC230" s="431"/>
      <c r="BD230" s="600"/>
      <c r="BE230" s="601"/>
      <c r="BF230" s="602"/>
      <c r="BG230" s="621"/>
      <c r="BH230" s="221"/>
      <c r="BI230" s="574" t="str">
        <f t="shared" si="427"/>
        <v>OK</v>
      </c>
      <c r="BK230" s="437"/>
      <c r="BL230" s="429"/>
      <c r="BN230" s="430"/>
      <c r="BO230" s="431"/>
      <c r="BP230" s="429"/>
      <c r="BR230" s="430"/>
      <c r="BS230" s="431"/>
      <c r="BT230" s="429"/>
      <c r="BV230" s="430"/>
      <c r="BW230" s="431"/>
      <c r="BX230" s="600"/>
      <c r="BY230" s="601"/>
      <c r="BZ230" s="602"/>
      <c r="CA230" s="621"/>
      <c r="CB230" s="221"/>
      <c r="CC230" s="574" t="str">
        <f t="shared" si="428"/>
        <v>OK</v>
      </c>
      <c r="CE230" s="263">
        <v>1</v>
      </c>
      <c r="CF230" s="208">
        <v>8</v>
      </c>
      <c r="CG230" s="420"/>
      <c r="CH230" s="410" t="s">
        <v>374</v>
      </c>
      <c r="CI230" s="423"/>
      <c r="CJ230" s="209"/>
      <c r="CK230" s="420"/>
      <c r="CL230" s="410" t="s">
        <v>375</v>
      </c>
      <c r="CM230" s="423"/>
      <c r="CN230" s="209"/>
      <c r="CO230" s="420"/>
      <c r="CP230" s="410" t="s">
        <v>376</v>
      </c>
      <c r="CQ230" s="423"/>
      <c r="CR230" s="591">
        <f t="shared" si="449"/>
        <v>8</v>
      </c>
      <c r="CS230" s="629"/>
      <c r="CT230" s="593">
        <f t="shared" si="450"/>
        <v>8</v>
      </c>
      <c r="CU230" s="594">
        <f t="shared" si="451"/>
        <v>7.0796460176991149E-2</v>
      </c>
      <c r="CV230" s="221"/>
      <c r="CW230" s="574" t="str">
        <f t="shared" si="453"/>
        <v>OK</v>
      </c>
      <c r="CY230" s="437"/>
      <c r="CZ230" s="429"/>
      <c r="DB230" s="430"/>
      <c r="DC230" s="431"/>
      <c r="DD230" s="429"/>
      <c r="DF230" s="430"/>
      <c r="DG230" s="431"/>
      <c r="DH230" s="429"/>
      <c r="DJ230" s="430"/>
      <c r="DK230" s="431"/>
      <c r="DL230" s="600"/>
      <c r="DM230" s="601"/>
      <c r="DN230" s="602"/>
      <c r="DO230" s="621"/>
      <c r="DP230" s="221"/>
      <c r="DQ230" s="574" t="str">
        <f t="shared" si="454"/>
        <v>OK</v>
      </c>
      <c r="DS230" s="437"/>
      <c r="DT230" s="429"/>
      <c r="DU230" s="431"/>
      <c r="DW230" s="431"/>
      <c r="DY230" s="431"/>
      <c r="EA230" s="430"/>
      <c r="EB230" s="600"/>
      <c r="EC230" s="602"/>
      <c r="ED230" s="621"/>
      <c r="EE230" s="221"/>
      <c r="EF230" s="574" t="str">
        <f t="shared" si="447"/>
        <v>OK</v>
      </c>
      <c r="EH230" s="82"/>
      <c r="EI230" s="34" t="s">
        <v>4</v>
      </c>
      <c r="EJ230" s="11"/>
      <c r="EK230" s="61"/>
      <c r="EN230" s="97">
        <f t="shared" si="408"/>
        <v>0</v>
      </c>
      <c r="EO230" s="91">
        <f t="shared" si="409"/>
        <v>0</v>
      </c>
      <c r="EP230" s="92"/>
      <c r="EQ230" s="85"/>
      <c r="ER230" s="89" t="str">
        <f t="shared" si="429"/>
        <v>-</v>
      </c>
      <c r="ES230" s="84"/>
      <c r="ET230" s="85"/>
      <c r="EU230" s="89" t="str">
        <f t="shared" si="430"/>
        <v>-</v>
      </c>
      <c r="EV230" s="90" t="str">
        <f t="shared" si="431"/>
        <v>-</v>
      </c>
      <c r="EY230" s="97" t="e">
        <f>#REF!</f>
        <v>#REF!</v>
      </c>
      <c r="EZ230" s="91" t="e">
        <f>#REF!</f>
        <v>#REF!</v>
      </c>
      <c r="FA230" s="92"/>
      <c r="FB230" s="85"/>
      <c r="FC230" s="89" t="e">
        <f t="shared" si="432"/>
        <v>#REF!</v>
      </c>
      <c r="FD230" s="84"/>
      <c r="FE230" s="85"/>
      <c r="FF230" s="89" t="e">
        <f t="shared" si="433"/>
        <v>#REF!</v>
      </c>
      <c r="FG230" s="90" t="e">
        <f t="shared" si="434"/>
        <v>#REF!</v>
      </c>
      <c r="FJ230" s="97" t="e">
        <f>#REF!</f>
        <v>#REF!</v>
      </c>
      <c r="FK230" s="91" t="e">
        <f>#REF!</f>
        <v>#REF!</v>
      </c>
      <c r="FL230" s="92"/>
      <c r="FM230" s="85"/>
      <c r="FN230" s="89" t="e">
        <f t="shared" si="435"/>
        <v>#REF!</v>
      </c>
      <c r="FO230" s="84"/>
      <c r="FP230" s="85"/>
      <c r="FQ230" s="89" t="e">
        <f t="shared" si="436"/>
        <v>#REF!</v>
      </c>
      <c r="FR230" s="90" t="e">
        <f t="shared" si="437"/>
        <v>#REF!</v>
      </c>
      <c r="FU230" s="97" t="e">
        <f>#REF!</f>
        <v>#REF!</v>
      </c>
      <c r="FV230" s="92"/>
      <c r="FW230" s="85"/>
      <c r="FX230" s="89" t="e">
        <f t="shared" si="438"/>
        <v>#REF!</v>
      </c>
      <c r="GA230" s="97" t="e">
        <f>#REF!</f>
        <v>#REF!</v>
      </c>
      <c r="GB230" s="91" t="e">
        <f>#REF!</f>
        <v>#REF!</v>
      </c>
      <c r="GC230" s="92"/>
      <c r="GD230" s="85"/>
      <c r="GE230" s="89" t="e">
        <f t="shared" si="439"/>
        <v>#REF!</v>
      </c>
      <c r="GF230" s="84"/>
      <c r="GG230" s="85"/>
      <c r="GH230" s="89" t="e">
        <f t="shared" si="440"/>
        <v>#REF!</v>
      </c>
      <c r="GI230" s="90" t="e">
        <f t="shared" si="441"/>
        <v>#REF!</v>
      </c>
      <c r="GK230" s="20" t="str">
        <f t="shared" si="410"/>
        <v/>
      </c>
      <c r="GL230" s="21"/>
      <c r="GN230" s="826" t="str">
        <f t="shared" ref="GN230:GN287" ca="1" si="463">IF($A230="-","-",IF($C230+$D230=0,"",$C230+$D230))</f>
        <v/>
      </c>
      <c r="GO230" s="827"/>
    </row>
    <row r="231" spans="1:197" ht="12" customHeight="1" outlineLevel="3" x14ac:dyDescent="0.2">
      <c r="A231" s="187">
        <f t="shared" ca="1" si="341"/>
        <v>97</v>
      </c>
      <c r="B231" s="747" t="str">
        <f t="shared" ca="1" si="455"/>
        <v/>
      </c>
      <c r="C231" s="748"/>
      <c r="D231" s="749"/>
      <c r="E231" s="110"/>
      <c r="F231" s="108"/>
      <c r="G231" s="105" t="s">
        <v>925</v>
      </c>
      <c r="H231" s="128" t="s">
        <v>3</v>
      </c>
      <c r="I231" s="105"/>
      <c r="J231" s="121" t="s">
        <v>24</v>
      </c>
      <c r="K231" s="122" t="s">
        <v>52</v>
      </c>
      <c r="L231" s="367" t="s">
        <v>50</v>
      </c>
      <c r="M231" s="589">
        <f t="shared" si="452"/>
        <v>1</v>
      </c>
      <c r="N231" s="773" t="str">
        <f t="shared" si="456"/>
        <v>-</v>
      </c>
      <c r="O231" s="774" t="str">
        <f t="shared" si="457"/>
        <v>-</v>
      </c>
      <c r="P231" s="774" t="str">
        <f t="shared" si="458"/>
        <v>-</v>
      </c>
      <c r="Q231" s="774">
        <f t="shared" si="459"/>
        <v>1</v>
      </c>
      <c r="R231" s="774" t="str">
        <f t="shared" si="460"/>
        <v>-</v>
      </c>
      <c r="S231" s="280" t="str">
        <f t="shared" si="461"/>
        <v>-</v>
      </c>
      <c r="T231" s="291" t="str">
        <f t="shared" si="462"/>
        <v>OK</v>
      </c>
      <c r="U231" s="402"/>
      <c r="W231" s="504"/>
      <c r="X231" s="429"/>
      <c r="Z231" s="430"/>
      <c r="AA231" s="431"/>
      <c r="AB231" s="429"/>
      <c r="AD231" s="430"/>
      <c r="AE231" s="431"/>
      <c r="AF231" s="429"/>
      <c r="AH231" s="430"/>
      <c r="AI231" s="431"/>
      <c r="AJ231" s="600"/>
      <c r="AK231" s="601"/>
      <c r="AL231" s="602"/>
      <c r="AM231" s="621"/>
      <c r="AN231" s="221"/>
      <c r="AO231" s="574" t="str">
        <f t="shared" si="426"/>
        <v>OK</v>
      </c>
      <c r="AQ231" s="504"/>
      <c r="AR231" s="429"/>
      <c r="AT231" s="430"/>
      <c r="AU231" s="431"/>
      <c r="AV231" s="429"/>
      <c r="AX231" s="430"/>
      <c r="AY231" s="431"/>
      <c r="AZ231" s="429"/>
      <c r="BB231" s="430"/>
      <c r="BC231" s="431"/>
      <c r="BD231" s="600"/>
      <c r="BE231" s="601"/>
      <c r="BF231" s="602"/>
      <c r="BG231" s="621"/>
      <c r="BH231" s="221"/>
      <c r="BI231" s="574" t="str">
        <f t="shared" si="427"/>
        <v>OK</v>
      </c>
      <c r="BK231" s="437"/>
      <c r="BL231" s="429"/>
      <c r="BN231" s="430"/>
      <c r="BO231" s="431"/>
      <c r="BP231" s="429"/>
      <c r="BR231" s="430"/>
      <c r="BS231" s="431"/>
      <c r="BT231" s="429"/>
      <c r="BV231" s="430"/>
      <c r="BW231" s="431"/>
      <c r="BX231" s="600"/>
      <c r="BY231" s="601"/>
      <c r="BZ231" s="602"/>
      <c r="CA231" s="621"/>
      <c r="CB231" s="221"/>
      <c r="CC231" s="574" t="str">
        <f t="shared" si="428"/>
        <v>OK</v>
      </c>
      <c r="CE231" s="263">
        <v>1</v>
      </c>
      <c r="CF231" s="208">
        <v>4</v>
      </c>
      <c r="CG231" s="420"/>
      <c r="CH231" s="410" t="s">
        <v>374</v>
      </c>
      <c r="CI231" s="423"/>
      <c r="CJ231" s="209"/>
      <c r="CK231" s="420"/>
      <c r="CL231" s="410" t="s">
        <v>375</v>
      </c>
      <c r="CM231" s="423"/>
      <c r="CN231" s="209"/>
      <c r="CO231" s="420"/>
      <c r="CP231" s="410" t="s">
        <v>376</v>
      </c>
      <c r="CQ231" s="423"/>
      <c r="CR231" s="591">
        <f t="shared" si="449"/>
        <v>4</v>
      </c>
      <c r="CS231" s="629"/>
      <c r="CT231" s="593">
        <f t="shared" si="450"/>
        <v>4</v>
      </c>
      <c r="CU231" s="594">
        <f t="shared" si="451"/>
        <v>3.5398230088495575E-2</v>
      </c>
      <c r="CV231" s="221"/>
      <c r="CW231" s="574" t="str">
        <f t="shared" si="453"/>
        <v>OK</v>
      </c>
      <c r="CY231" s="437"/>
      <c r="CZ231" s="429"/>
      <c r="DB231" s="430"/>
      <c r="DC231" s="431"/>
      <c r="DD231" s="429"/>
      <c r="DF231" s="430"/>
      <c r="DG231" s="431"/>
      <c r="DH231" s="429"/>
      <c r="DJ231" s="430"/>
      <c r="DK231" s="431"/>
      <c r="DL231" s="600"/>
      <c r="DM231" s="601"/>
      <c r="DN231" s="602"/>
      <c r="DO231" s="621"/>
      <c r="DP231" s="221"/>
      <c r="DQ231" s="574" t="str">
        <f t="shared" si="454"/>
        <v>OK</v>
      </c>
      <c r="DS231" s="437"/>
      <c r="DT231" s="429"/>
      <c r="DU231" s="431"/>
      <c r="DW231" s="431"/>
      <c r="DY231" s="431"/>
      <c r="EA231" s="430"/>
      <c r="EB231" s="600"/>
      <c r="EC231" s="602"/>
      <c r="ED231" s="621"/>
      <c r="EE231" s="221"/>
      <c r="EF231" s="574" t="str">
        <f t="shared" si="447"/>
        <v>OK</v>
      </c>
      <c r="EH231" s="82"/>
      <c r="EI231" s="34" t="s">
        <v>4</v>
      </c>
      <c r="EJ231" s="11"/>
      <c r="EK231" s="61"/>
      <c r="EN231" s="97">
        <f t="shared" si="408"/>
        <v>0</v>
      </c>
      <c r="EO231" s="91">
        <f t="shared" si="409"/>
        <v>0</v>
      </c>
      <c r="EP231" s="92"/>
      <c r="EQ231" s="85"/>
      <c r="ER231" s="89" t="str">
        <f t="shared" si="429"/>
        <v>-</v>
      </c>
      <c r="ES231" s="84"/>
      <c r="ET231" s="85"/>
      <c r="EU231" s="89" t="str">
        <f t="shared" si="430"/>
        <v>-</v>
      </c>
      <c r="EV231" s="90" t="str">
        <f t="shared" si="431"/>
        <v>-</v>
      </c>
      <c r="EY231" s="97" t="e">
        <f>#REF!</f>
        <v>#REF!</v>
      </c>
      <c r="EZ231" s="91" t="e">
        <f>#REF!</f>
        <v>#REF!</v>
      </c>
      <c r="FA231" s="92"/>
      <c r="FB231" s="85"/>
      <c r="FC231" s="89" t="e">
        <f t="shared" si="432"/>
        <v>#REF!</v>
      </c>
      <c r="FD231" s="84"/>
      <c r="FE231" s="85"/>
      <c r="FF231" s="89" t="e">
        <f t="shared" si="433"/>
        <v>#REF!</v>
      </c>
      <c r="FG231" s="90" t="e">
        <f t="shared" si="434"/>
        <v>#REF!</v>
      </c>
      <c r="FJ231" s="97" t="e">
        <f>#REF!</f>
        <v>#REF!</v>
      </c>
      <c r="FK231" s="91" t="e">
        <f>#REF!</f>
        <v>#REF!</v>
      </c>
      <c r="FL231" s="92"/>
      <c r="FM231" s="85"/>
      <c r="FN231" s="89" t="e">
        <f t="shared" si="435"/>
        <v>#REF!</v>
      </c>
      <c r="FO231" s="84"/>
      <c r="FP231" s="85"/>
      <c r="FQ231" s="89" t="e">
        <f t="shared" si="436"/>
        <v>#REF!</v>
      </c>
      <c r="FR231" s="90" t="e">
        <f t="shared" si="437"/>
        <v>#REF!</v>
      </c>
      <c r="FU231" s="97" t="e">
        <f>#REF!</f>
        <v>#REF!</v>
      </c>
      <c r="FV231" s="92"/>
      <c r="FW231" s="85"/>
      <c r="FX231" s="89" t="e">
        <f t="shared" si="438"/>
        <v>#REF!</v>
      </c>
      <c r="GA231" s="97" t="e">
        <f>#REF!</f>
        <v>#REF!</v>
      </c>
      <c r="GB231" s="91" t="e">
        <f>#REF!</f>
        <v>#REF!</v>
      </c>
      <c r="GC231" s="92"/>
      <c r="GD231" s="85"/>
      <c r="GE231" s="89" t="e">
        <f t="shared" si="439"/>
        <v>#REF!</v>
      </c>
      <c r="GF231" s="84"/>
      <c r="GG231" s="85"/>
      <c r="GH231" s="89" t="e">
        <f t="shared" si="440"/>
        <v>#REF!</v>
      </c>
      <c r="GI231" s="90" t="e">
        <f t="shared" si="441"/>
        <v>#REF!</v>
      </c>
      <c r="GK231" s="20" t="str">
        <f t="shared" si="410"/>
        <v/>
      </c>
      <c r="GL231" s="21"/>
      <c r="GN231" s="826" t="str">
        <f t="shared" ca="1" si="463"/>
        <v/>
      </c>
      <c r="GO231" s="827"/>
    </row>
    <row r="232" spans="1:197" ht="12" customHeight="1" outlineLevel="3" x14ac:dyDescent="0.2">
      <c r="A232" s="187">
        <f t="shared" ca="1" si="341"/>
        <v>98</v>
      </c>
      <c r="B232" s="747" t="str">
        <f t="shared" ca="1" si="455"/>
        <v/>
      </c>
      <c r="C232" s="748"/>
      <c r="D232" s="749"/>
      <c r="E232" s="110"/>
      <c r="F232" s="108"/>
      <c r="G232" s="105" t="s">
        <v>81</v>
      </c>
      <c r="H232" s="128" t="s">
        <v>3</v>
      </c>
      <c r="I232" s="105"/>
      <c r="J232" s="121" t="s">
        <v>24</v>
      </c>
      <c r="K232" s="122" t="s">
        <v>52</v>
      </c>
      <c r="L232" s="367" t="s">
        <v>50</v>
      </c>
      <c r="M232" s="589">
        <f t="shared" si="452"/>
        <v>1</v>
      </c>
      <c r="N232" s="773" t="str">
        <f t="shared" si="456"/>
        <v>-</v>
      </c>
      <c r="O232" s="774" t="str">
        <f t="shared" si="457"/>
        <v>-</v>
      </c>
      <c r="P232" s="774" t="str">
        <f t="shared" si="458"/>
        <v>-</v>
      </c>
      <c r="Q232" s="774">
        <f t="shared" si="459"/>
        <v>1</v>
      </c>
      <c r="R232" s="774" t="str">
        <f t="shared" si="460"/>
        <v>-</v>
      </c>
      <c r="S232" s="280" t="str">
        <f t="shared" si="461"/>
        <v>-</v>
      </c>
      <c r="T232" s="291" t="str">
        <f t="shared" si="462"/>
        <v>OK</v>
      </c>
      <c r="U232" s="402"/>
      <c r="W232" s="504"/>
      <c r="X232" s="429"/>
      <c r="Z232" s="430"/>
      <c r="AA232" s="431"/>
      <c r="AB232" s="429"/>
      <c r="AD232" s="430"/>
      <c r="AE232" s="431"/>
      <c r="AF232" s="429"/>
      <c r="AH232" s="430"/>
      <c r="AI232" s="431"/>
      <c r="AJ232" s="600"/>
      <c r="AK232" s="601"/>
      <c r="AL232" s="602"/>
      <c r="AM232" s="621"/>
      <c r="AN232" s="221"/>
      <c r="AO232" s="574" t="str">
        <f t="shared" si="426"/>
        <v>OK</v>
      </c>
      <c r="AQ232" s="504"/>
      <c r="AR232" s="429"/>
      <c r="AT232" s="430"/>
      <c r="AU232" s="431"/>
      <c r="AV232" s="429"/>
      <c r="AX232" s="430"/>
      <c r="AY232" s="431"/>
      <c r="AZ232" s="429"/>
      <c r="BB232" s="430"/>
      <c r="BC232" s="431"/>
      <c r="BD232" s="600"/>
      <c r="BE232" s="601"/>
      <c r="BF232" s="602"/>
      <c r="BG232" s="621"/>
      <c r="BH232" s="221"/>
      <c r="BI232" s="574" t="str">
        <f t="shared" si="427"/>
        <v>OK</v>
      </c>
      <c r="BK232" s="437"/>
      <c r="BL232" s="429"/>
      <c r="BN232" s="430"/>
      <c r="BO232" s="431"/>
      <c r="BP232" s="429"/>
      <c r="BR232" s="430"/>
      <c r="BS232" s="431"/>
      <c r="BT232" s="429"/>
      <c r="BV232" s="430"/>
      <c r="BW232" s="431"/>
      <c r="BX232" s="600"/>
      <c r="BY232" s="601"/>
      <c r="BZ232" s="602"/>
      <c r="CA232" s="621"/>
      <c r="CB232" s="221"/>
      <c r="CC232" s="574" t="str">
        <f t="shared" si="428"/>
        <v>OK</v>
      </c>
      <c r="CE232" s="263">
        <v>1</v>
      </c>
      <c r="CF232" s="208">
        <v>2</v>
      </c>
      <c r="CG232" s="420"/>
      <c r="CH232" s="410" t="s">
        <v>374</v>
      </c>
      <c r="CI232" s="423"/>
      <c r="CJ232" s="209"/>
      <c r="CK232" s="420"/>
      <c r="CL232" s="410" t="s">
        <v>375</v>
      </c>
      <c r="CM232" s="423"/>
      <c r="CN232" s="209"/>
      <c r="CO232" s="420"/>
      <c r="CP232" s="410" t="s">
        <v>376</v>
      </c>
      <c r="CQ232" s="423"/>
      <c r="CR232" s="591">
        <f t="shared" si="449"/>
        <v>2</v>
      </c>
      <c r="CS232" s="629"/>
      <c r="CT232" s="593">
        <f t="shared" si="450"/>
        <v>2</v>
      </c>
      <c r="CU232" s="594">
        <f t="shared" si="451"/>
        <v>1.7699115044247787E-2</v>
      </c>
      <c r="CV232" s="221"/>
      <c r="CW232" s="574" t="str">
        <f t="shared" si="453"/>
        <v>OK</v>
      </c>
      <c r="CY232" s="437"/>
      <c r="CZ232" s="429"/>
      <c r="DB232" s="430"/>
      <c r="DC232" s="431"/>
      <c r="DD232" s="429"/>
      <c r="DF232" s="430"/>
      <c r="DG232" s="431"/>
      <c r="DH232" s="429"/>
      <c r="DJ232" s="430"/>
      <c r="DK232" s="431"/>
      <c r="DL232" s="600"/>
      <c r="DM232" s="601"/>
      <c r="DN232" s="602"/>
      <c r="DO232" s="621"/>
      <c r="DP232" s="221"/>
      <c r="DQ232" s="574" t="str">
        <f t="shared" si="454"/>
        <v>OK</v>
      </c>
      <c r="DS232" s="437"/>
      <c r="DT232" s="429"/>
      <c r="DU232" s="431"/>
      <c r="DW232" s="431"/>
      <c r="DY232" s="431"/>
      <c r="EA232" s="430"/>
      <c r="EB232" s="600"/>
      <c r="EC232" s="602"/>
      <c r="ED232" s="621"/>
      <c r="EE232" s="221"/>
      <c r="EF232" s="574" t="str">
        <f t="shared" si="447"/>
        <v>OK</v>
      </c>
      <c r="EH232" s="82"/>
      <c r="EI232" s="34" t="s">
        <v>4</v>
      </c>
      <c r="EJ232" s="11"/>
      <c r="EK232" s="61"/>
      <c r="EN232" s="97">
        <f t="shared" si="408"/>
        <v>0</v>
      </c>
      <c r="EO232" s="91">
        <f t="shared" si="409"/>
        <v>0</v>
      </c>
      <c r="EP232" s="92"/>
      <c r="EQ232" s="85"/>
      <c r="ER232" s="89" t="str">
        <f t="shared" si="429"/>
        <v>-</v>
      </c>
      <c r="ES232" s="84"/>
      <c r="ET232" s="85"/>
      <c r="EU232" s="89" t="str">
        <f t="shared" si="430"/>
        <v>-</v>
      </c>
      <c r="EV232" s="90" t="str">
        <f t="shared" si="431"/>
        <v>-</v>
      </c>
      <c r="EY232" s="97" t="e">
        <f>#REF!</f>
        <v>#REF!</v>
      </c>
      <c r="EZ232" s="91" t="e">
        <f>#REF!</f>
        <v>#REF!</v>
      </c>
      <c r="FA232" s="92"/>
      <c r="FB232" s="85"/>
      <c r="FC232" s="89" t="e">
        <f t="shared" si="432"/>
        <v>#REF!</v>
      </c>
      <c r="FD232" s="84"/>
      <c r="FE232" s="85"/>
      <c r="FF232" s="89" t="e">
        <f t="shared" si="433"/>
        <v>#REF!</v>
      </c>
      <c r="FG232" s="90" t="e">
        <f t="shared" si="434"/>
        <v>#REF!</v>
      </c>
      <c r="FJ232" s="97" t="e">
        <f>#REF!</f>
        <v>#REF!</v>
      </c>
      <c r="FK232" s="91" t="e">
        <f>#REF!</f>
        <v>#REF!</v>
      </c>
      <c r="FL232" s="92"/>
      <c r="FM232" s="85"/>
      <c r="FN232" s="89" t="e">
        <f t="shared" si="435"/>
        <v>#REF!</v>
      </c>
      <c r="FO232" s="84"/>
      <c r="FP232" s="85"/>
      <c r="FQ232" s="89" t="e">
        <f t="shared" si="436"/>
        <v>#REF!</v>
      </c>
      <c r="FR232" s="90" t="e">
        <f t="shared" si="437"/>
        <v>#REF!</v>
      </c>
      <c r="FU232" s="97" t="e">
        <f>#REF!</f>
        <v>#REF!</v>
      </c>
      <c r="FV232" s="92"/>
      <c r="FW232" s="85"/>
      <c r="FX232" s="89" t="e">
        <f t="shared" si="438"/>
        <v>#REF!</v>
      </c>
      <c r="GA232" s="97" t="e">
        <f>#REF!</f>
        <v>#REF!</v>
      </c>
      <c r="GB232" s="91" t="e">
        <f>#REF!</f>
        <v>#REF!</v>
      </c>
      <c r="GC232" s="92"/>
      <c r="GD232" s="85"/>
      <c r="GE232" s="89" t="e">
        <f t="shared" si="439"/>
        <v>#REF!</v>
      </c>
      <c r="GF232" s="84"/>
      <c r="GG232" s="85"/>
      <c r="GH232" s="89" t="e">
        <f t="shared" si="440"/>
        <v>#REF!</v>
      </c>
      <c r="GI232" s="90" t="e">
        <f t="shared" si="441"/>
        <v>#REF!</v>
      </c>
      <c r="GK232" s="20" t="str">
        <f t="shared" si="410"/>
        <v/>
      </c>
      <c r="GL232" s="21"/>
      <c r="GN232" s="826" t="str">
        <f t="shared" ca="1" si="463"/>
        <v/>
      </c>
      <c r="GO232" s="827"/>
    </row>
    <row r="233" spans="1:197" ht="12" customHeight="1" outlineLevel="3" x14ac:dyDescent="0.2">
      <c r="A233" s="187">
        <f ca="1">OFFSET(A233,-1,0,1,1)+1</f>
        <v>99</v>
      </c>
      <c r="B233" s="747" t="str">
        <f t="shared" ca="1" si="455"/>
        <v/>
      </c>
      <c r="C233" s="748"/>
      <c r="D233" s="749"/>
      <c r="E233" s="272" t="s">
        <v>395</v>
      </c>
      <c r="F233" s="271"/>
      <c r="G233" s="105"/>
      <c r="H233" s="128" t="s">
        <v>3</v>
      </c>
      <c r="I233" s="105"/>
      <c r="J233" s="121" t="s">
        <v>24</v>
      </c>
      <c r="K233" s="122" t="s">
        <v>52</v>
      </c>
      <c r="L233" s="367" t="s">
        <v>50</v>
      </c>
      <c r="M233" s="589">
        <f t="shared" si="452"/>
        <v>0</v>
      </c>
      <c r="N233" s="773" t="str">
        <f t="shared" si="456"/>
        <v>-</v>
      </c>
      <c r="O233" s="774" t="str">
        <f t="shared" si="457"/>
        <v>-</v>
      </c>
      <c r="P233" s="774" t="str">
        <f t="shared" si="458"/>
        <v>-</v>
      </c>
      <c r="Q233" s="774" t="str">
        <f t="shared" si="459"/>
        <v>-</v>
      </c>
      <c r="R233" s="774" t="str">
        <f t="shared" si="460"/>
        <v>-</v>
      </c>
      <c r="S233" s="280" t="str">
        <f t="shared" si="461"/>
        <v>-</v>
      </c>
      <c r="T233" s="291" t="str">
        <f t="shared" si="462"/>
        <v>OK</v>
      </c>
      <c r="U233" s="402"/>
      <c r="W233" s="505"/>
      <c r="X233" s="429"/>
      <c r="Z233" s="430"/>
      <c r="AA233" s="431"/>
      <c r="AB233" s="429"/>
      <c r="AD233" s="430"/>
      <c r="AE233" s="431"/>
      <c r="AF233" s="429"/>
      <c r="AH233" s="430"/>
      <c r="AI233" s="431"/>
      <c r="AJ233" s="603"/>
      <c r="AK233" s="604"/>
      <c r="AL233" s="605"/>
      <c r="AM233" s="622"/>
      <c r="AN233" s="221"/>
      <c r="AO233" s="574" t="str">
        <f t="shared" si="426"/>
        <v>OK</v>
      </c>
      <c r="AQ233" s="505"/>
      <c r="AR233" s="429"/>
      <c r="AT233" s="430"/>
      <c r="AU233" s="431"/>
      <c r="AV233" s="429"/>
      <c r="AX233" s="430"/>
      <c r="AY233" s="431"/>
      <c r="AZ233" s="429"/>
      <c r="BB233" s="430"/>
      <c r="BC233" s="431"/>
      <c r="BD233" s="603"/>
      <c r="BE233" s="604"/>
      <c r="BF233" s="605"/>
      <c r="BG233" s="678"/>
      <c r="BH233" s="221"/>
      <c r="BI233" s="574" t="str">
        <f t="shared" si="427"/>
        <v>OK</v>
      </c>
      <c r="BK233" s="263"/>
      <c r="BL233" s="208"/>
      <c r="BM233" s="420"/>
      <c r="BN233" s="410"/>
      <c r="BO233" s="423"/>
      <c r="BP233" s="209"/>
      <c r="BQ233" s="420"/>
      <c r="BR233" s="410"/>
      <c r="BS233" s="423"/>
      <c r="BT233" s="209"/>
      <c r="BU233" s="420"/>
      <c r="BV233" s="410"/>
      <c r="BW233" s="423"/>
      <c r="BX233" s="591" t="str">
        <f>IF(AND(BL233="",BP233="",BT233=""),"-",BL233+BP233+BT233)</f>
        <v>-</v>
      </c>
      <c r="BY233" s="601"/>
      <c r="BZ233" s="593" t="str">
        <f>IF(AND(BL233="",BP233="",BT233="",BM233="",BQ233="",BU233=""),"-",SUM(BL233:BU233))</f>
        <v>-</v>
      </c>
      <c r="CA233" s="680" t="str">
        <f>IF(OR(BZ233=0,BZ233="-"),"-",BZ233/DD_TOTAL_HOURS)</f>
        <v>-</v>
      </c>
      <c r="CB233" s="221"/>
      <c r="CC233" s="574" t="str">
        <f t="shared" si="428"/>
        <v>OK</v>
      </c>
      <c r="CE233" s="263"/>
      <c r="CF233" s="208"/>
      <c r="CG233" s="433"/>
      <c r="CH233" s="489"/>
      <c r="CI233" s="435"/>
      <c r="CJ233" s="209"/>
      <c r="CK233" s="433"/>
      <c r="CL233" s="489"/>
      <c r="CM233" s="435"/>
      <c r="CN233" s="209"/>
      <c r="CO233" s="433"/>
      <c r="CP233" s="489"/>
      <c r="CQ233" s="424"/>
      <c r="CR233" s="591" t="str">
        <f t="shared" si="449"/>
        <v>-</v>
      </c>
      <c r="CS233" s="629"/>
      <c r="CT233" s="593" t="str">
        <f t="shared" si="450"/>
        <v>-</v>
      </c>
      <c r="CU233" s="594" t="str">
        <f t="shared" si="451"/>
        <v>-</v>
      </c>
      <c r="CV233" s="221"/>
      <c r="CW233" s="574" t="str">
        <f t="shared" si="453"/>
        <v>OK</v>
      </c>
      <c r="CY233" s="437"/>
      <c r="CZ233" s="429"/>
      <c r="DB233" s="430"/>
      <c r="DC233" s="431"/>
      <c r="DD233" s="429"/>
      <c r="DF233" s="430"/>
      <c r="DG233" s="431"/>
      <c r="DH233" s="429"/>
      <c r="DJ233" s="430"/>
      <c r="DK233" s="431"/>
      <c r="DL233" s="600"/>
      <c r="DM233" s="601"/>
      <c r="DN233" s="602"/>
      <c r="DO233" s="621"/>
      <c r="DP233" s="221"/>
      <c r="DQ233" s="574" t="str">
        <f t="shared" si="454"/>
        <v>OK</v>
      </c>
      <c r="DS233" s="437"/>
      <c r="DT233" s="429"/>
      <c r="DU233" s="431"/>
      <c r="DW233" s="435"/>
      <c r="DY233" s="435"/>
      <c r="EA233" s="430"/>
      <c r="EB233" s="600"/>
      <c r="EC233" s="602"/>
      <c r="ED233" s="621"/>
      <c r="EE233" s="221"/>
      <c r="EF233" s="574" t="str">
        <f t="shared" si="447"/>
        <v>OK</v>
      </c>
      <c r="EH233" s="82"/>
      <c r="EI233" s="34"/>
      <c r="EJ233" s="11"/>
      <c r="EK233" s="61"/>
      <c r="EN233" s="97">
        <f t="shared" si="408"/>
        <v>0</v>
      </c>
      <c r="EO233" s="91">
        <f t="shared" si="409"/>
        <v>0</v>
      </c>
      <c r="EP233" s="92"/>
      <c r="EQ233" s="85"/>
      <c r="ER233" s="89" t="str">
        <f t="shared" si="429"/>
        <v>-</v>
      </c>
      <c r="ES233" s="84"/>
      <c r="ET233" s="85"/>
      <c r="EU233" s="89" t="str">
        <f t="shared" si="430"/>
        <v>-</v>
      </c>
      <c r="EV233" s="90" t="str">
        <f t="shared" si="431"/>
        <v>-</v>
      </c>
      <c r="EY233" s="97" t="e">
        <f>#REF!</f>
        <v>#REF!</v>
      </c>
      <c r="EZ233" s="91" t="e">
        <f>#REF!</f>
        <v>#REF!</v>
      </c>
      <c r="FA233" s="92"/>
      <c r="FB233" s="85"/>
      <c r="FC233" s="89" t="e">
        <f t="shared" si="432"/>
        <v>#REF!</v>
      </c>
      <c r="FD233" s="84"/>
      <c r="FE233" s="85"/>
      <c r="FF233" s="89" t="e">
        <f t="shared" si="433"/>
        <v>#REF!</v>
      </c>
      <c r="FG233" s="90" t="e">
        <f t="shared" si="434"/>
        <v>#REF!</v>
      </c>
      <c r="FJ233" s="97" t="e">
        <f>#REF!</f>
        <v>#REF!</v>
      </c>
      <c r="FK233" s="91" t="e">
        <f>#REF!</f>
        <v>#REF!</v>
      </c>
      <c r="FL233" s="92"/>
      <c r="FM233" s="85"/>
      <c r="FN233" s="89" t="e">
        <f t="shared" si="435"/>
        <v>#REF!</v>
      </c>
      <c r="FO233" s="84"/>
      <c r="FP233" s="85"/>
      <c r="FQ233" s="89" t="e">
        <f t="shared" si="436"/>
        <v>#REF!</v>
      </c>
      <c r="FR233" s="90" t="e">
        <f t="shared" si="437"/>
        <v>#REF!</v>
      </c>
      <c r="FU233" s="97" t="e">
        <f>#REF!</f>
        <v>#REF!</v>
      </c>
      <c r="FV233" s="92"/>
      <c r="FW233" s="85"/>
      <c r="FX233" s="89" t="e">
        <f t="shared" si="438"/>
        <v>#REF!</v>
      </c>
      <c r="GA233" s="97" t="e">
        <f>#REF!</f>
        <v>#REF!</v>
      </c>
      <c r="GB233" s="91" t="e">
        <f>#REF!</f>
        <v>#REF!</v>
      </c>
      <c r="GC233" s="92"/>
      <c r="GD233" s="85"/>
      <c r="GE233" s="89" t="e">
        <f t="shared" si="439"/>
        <v>#REF!</v>
      </c>
      <c r="GF233" s="84"/>
      <c r="GG233" s="85"/>
      <c r="GH233" s="89" t="e">
        <f t="shared" si="440"/>
        <v>#REF!</v>
      </c>
      <c r="GI233" s="90" t="e">
        <f t="shared" si="441"/>
        <v>#REF!</v>
      </c>
      <c r="GK233" s="20" t="str">
        <f t="shared" si="410"/>
        <v/>
      </c>
      <c r="GL233" s="21"/>
      <c r="GN233" s="826" t="str">
        <f t="shared" ca="1" si="463"/>
        <v/>
      </c>
      <c r="GO233" s="827"/>
    </row>
    <row r="234" spans="1:197" ht="12" customHeight="1" outlineLevel="3" x14ac:dyDescent="0.2">
      <c r="A234" s="187">
        <f t="shared" ref="A234:A239" ca="1" si="464">OFFSET(A234,-1,0,1,1)+1</f>
        <v>100</v>
      </c>
      <c r="B234" s="757" t="str">
        <f t="shared" ca="1" si="455"/>
        <v/>
      </c>
      <c r="C234" s="758"/>
      <c r="D234" s="759"/>
      <c r="E234" s="231"/>
      <c r="F234" s="227"/>
      <c r="G234" s="228"/>
      <c r="H234" s="865"/>
      <c r="I234" s="229"/>
      <c r="J234" s="359"/>
      <c r="K234" s="359"/>
      <c r="L234" s="359"/>
      <c r="M234" s="397">
        <f t="shared" si="452"/>
        <v>0</v>
      </c>
      <c r="N234" s="775"/>
      <c r="O234" s="776"/>
      <c r="P234" s="776"/>
      <c r="Q234" s="776"/>
      <c r="R234" s="776"/>
      <c r="S234" s="282"/>
      <c r="T234" s="295"/>
      <c r="U234" s="406"/>
      <c r="W234" s="663"/>
      <c r="X234" s="664"/>
      <c r="Y234" s="664"/>
      <c r="Z234" s="664"/>
      <c r="AA234" s="664"/>
      <c r="AB234" s="664"/>
      <c r="AC234" s="664"/>
      <c r="AD234" s="664"/>
      <c r="AE234" s="664"/>
      <c r="AF234" s="664"/>
      <c r="AG234" s="664"/>
      <c r="AH234" s="664"/>
      <c r="AI234" s="665"/>
      <c r="AJ234" s="963"/>
      <c r="AK234" s="973"/>
      <c r="AL234" s="964"/>
      <c r="AM234" s="466"/>
      <c r="AN234" s="304"/>
      <c r="AO234" s="574"/>
      <c r="AQ234" s="663"/>
      <c r="AR234" s="664"/>
      <c r="AS234" s="664"/>
      <c r="AT234" s="664"/>
      <c r="AU234" s="664"/>
      <c r="AV234" s="664"/>
      <c r="AW234" s="664"/>
      <c r="AX234" s="664"/>
      <c r="AY234" s="664"/>
      <c r="AZ234" s="664"/>
      <c r="BA234" s="664"/>
      <c r="BB234" s="664"/>
      <c r="BC234" s="665"/>
      <c r="BD234" s="963"/>
      <c r="BE234" s="973"/>
      <c r="BF234" s="964"/>
      <c r="BG234" s="466"/>
      <c r="BH234" s="304"/>
      <c r="BI234" s="574"/>
      <c r="BK234" s="663"/>
      <c r="BL234" s="664"/>
      <c r="BM234" s="664"/>
      <c r="BN234" s="664"/>
      <c r="BO234" s="664"/>
      <c r="BP234" s="664"/>
      <c r="BQ234" s="664"/>
      <c r="BR234" s="664"/>
      <c r="BS234" s="664"/>
      <c r="BT234" s="664"/>
      <c r="BU234" s="664"/>
      <c r="BV234" s="664"/>
      <c r="BW234" s="665"/>
      <c r="BX234" s="963"/>
      <c r="BY234" s="973"/>
      <c r="BZ234" s="964"/>
      <c r="CA234" s="486"/>
      <c r="CB234" s="304"/>
      <c r="CC234" s="574"/>
      <c r="CE234" s="663"/>
      <c r="CF234" s="664"/>
      <c r="CG234" s="664"/>
      <c r="CH234" s="664"/>
      <c r="CI234" s="664"/>
      <c r="CJ234" s="664"/>
      <c r="CK234" s="664"/>
      <c r="CL234" s="664"/>
      <c r="CM234" s="664"/>
      <c r="CN234" s="664"/>
      <c r="CO234" s="664"/>
      <c r="CP234" s="664"/>
      <c r="CQ234" s="665"/>
      <c r="CR234" s="963"/>
      <c r="CS234" s="973"/>
      <c r="CT234" s="964"/>
      <c r="CU234" s="500"/>
      <c r="CV234" s="304"/>
      <c r="CW234" s="574" t="str">
        <f t="shared" si="453"/>
        <v>OK</v>
      </c>
      <c r="CY234" s="663"/>
      <c r="CZ234" s="664"/>
      <c r="DA234" s="664"/>
      <c r="DB234" s="664"/>
      <c r="DC234" s="664"/>
      <c r="DD234" s="664"/>
      <c r="DE234" s="664"/>
      <c r="DF234" s="664"/>
      <c r="DG234" s="664"/>
      <c r="DH234" s="664"/>
      <c r="DI234" s="664"/>
      <c r="DJ234" s="664"/>
      <c r="DK234" s="665"/>
      <c r="DL234" s="963"/>
      <c r="DM234" s="973"/>
      <c r="DN234" s="964"/>
      <c r="DO234" s="583"/>
      <c r="DP234" s="304"/>
      <c r="DQ234" s="574" t="str">
        <f t="shared" si="454"/>
        <v>OK</v>
      </c>
      <c r="DS234" s="663"/>
      <c r="DT234" s="664"/>
      <c r="DU234" s="664"/>
      <c r="DV234" s="664"/>
      <c r="DW234" s="664"/>
      <c r="DX234" s="664"/>
      <c r="DY234" s="664"/>
      <c r="DZ234" s="664"/>
      <c r="EA234" s="664"/>
      <c r="EB234" s="963"/>
      <c r="EC234" s="964"/>
      <c r="ED234" s="703"/>
      <c r="EE234" s="304"/>
      <c r="EF234" s="574" t="str">
        <f t="shared" si="447"/>
        <v>-</v>
      </c>
      <c r="EH234" s="82" t="s">
        <v>5</v>
      </c>
      <c r="EI234" s="34"/>
      <c r="EJ234" s="11"/>
      <c r="EK234" s="61"/>
      <c r="EN234" s="97">
        <f t="shared" si="408"/>
        <v>0</v>
      </c>
      <c r="EO234" s="91">
        <f t="shared" si="409"/>
        <v>0</v>
      </c>
      <c r="EP234" s="92"/>
      <c r="EQ234" s="85"/>
      <c r="ER234" s="89" t="str">
        <f t="shared" si="429"/>
        <v>-</v>
      </c>
      <c r="ES234" s="84"/>
      <c r="ET234" s="85"/>
      <c r="EU234" s="89" t="str">
        <f t="shared" si="430"/>
        <v>-</v>
      </c>
      <c r="EV234" s="90" t="str">
        <f t="shared" si="431"/>
        <v>-</v>
      </c>
      <c r="EY234" s="97" t="e">
        <f>#REF!</f>
        <v>#REF!</v>
      </c>
      <c r="EZ234" s="91" t="e">
        <f>#REF!</f>
        <v>#REF!</v>
      </c>
      <c r="FA234" s="92"/>
      <c r="FB234" s="85"/>
      <c r="FC234" s="89" t="e">
        <f t="shared" si="432"/>
        <v>#REF!</v>
      </c>
      <c r="FD234" s="84"/>
      <c r="FE234" s="85"/>
      <c r="FF234" s="89" t="e">
        <f t="shared" si="433"/>
        <v>#REF!</v>
      </c>
      <c r="FG234" s="90" t="e">
        <f t="shared" si="434"/>
        <v>#REF!</v>
      </c>
      <c r="FJ234" s="97" t="e">
        <f>#REF!</f>
        <v>#REF!</v>
      </c>
      <c r="FK234" s="91" t="e">
        <f>#REF!</f>
        <v>#REF!</v>
      </c>
      <c r="FL234" s="92"/>
      <c r="FM234" s="85"/>
      <c r="FN234" s="89" t="e">
        <f t="shared" si="435"/>
        <v>#REF!</v>
      </c>
      <c r="FO234" s="84"/>
      <c r="FP234" s="85"/>
      <c r="FQ234" s="89" t="e">
        <f t="shared" si="436"/>
        <v>#REF!</v>
      </c>
      <c r="FR234" s="90" t="e">
        <f t="shared" si="437"/>
        <v>#REF!</v>
      </c>
      <c r="FU234" s="97" t="e">
        <f>#REF!</f>
        <v>#REF!</v>
      </c>
      <c r="FV234" s="92"/>
      <c r="FW234" s="85"/>
      <c r="FX234" s="89" t="e">
        <f t="shared" si="438"/>
        <v>#REF!</v>
      </c>
      <c r="GA234" s="97" t="e">
        <f>#REF!</f>
        <v>#REF!</v>
      </c>
      <c r="GB234" s="91" t="e">
        <f>#REF!</f>
        <v>#REF!</v>
      </c>
      <c r="GC234" s="92"/>
      <c r="GD234" s="85"/>
      <c r="GE234" s="89" t="e">
        <f t="shared" si="439"/>
        <v>#REF!</v>
      </c>
      <c r="GF234" s="84"/>
      <c r="GG234" s="85"/>
      <c r="GH234" s="89" t="e">
        <f t="shared" si="440"/>
        <v>#REF!</v>
      </c>
      <c r="GI234" s="90" t="e">
        <f t="shared" si="441"/>
        <v>#REF!</v>
      </c>
      <c r="GK234" s="20" t="str">
        <f t="shared" si="410"/>
        <v/>
      </c>
      <c r="GL234" s="21"/>
      <c r="GN234" s="826" t="str">
        <f t="shared" ca="1" si="463"/>
        <v/>
      </c>
      <c r="GO234" s="827"/>
    </row>
    <row r="235" spans="1:197" s="143" customFormat="1" ht="12.75" customHeight="1" outlineLevel="2" x14ac:dyDescent="0.2">
      <c r="A235" s="187">
        <f t="shared" ca="1" si="464"/>
        <v>101</v>
      </c>
      <c r="B235" s="763" t="str">
        <f t="shared" ca="1" si="455"/>
        <v/>
      </c>
      <c r="C235" s="764"/>
      <c r="D235" s="765"/>
      <c r="E235" s="252" t="s">
        <v>75</v>
      </c>
      <c r="F235" s="253" t="s">
        <v>149</v>
      </c>
      <c r="G235" s="254"/>
      <c r="H235" s="879" t="s">
        <v>3</v>
      </c>
      <c r="I235" s="255"/>
      <c r="J235" s="256" t="s">
        <v>356</v>
      </c>
      <c r="K235" s="257" t="s">
        <v>52</v>
      </c>
      <c r="L235" s="459" t="s">
        <v>50</v>
      </c>
      <c r="M235" s="558">
        <f t="shared" si="452"/>
        <v>1</v>
      </c>
      <c r="N235" s="780" t="str">
        <f t="shared" si="456"/>
        <v>-</v>
      </c>
      <c r="O235" s="781" t="str">
        <f t="shared" si="457"/>
        <v>-</v>
      </c>
      <c r="P235" s="781">
        <f t="shared" si="458"/>
        <v>1</v>
      </c>
      <c r="Q235" s="781">
        <f t="shared" si="459"/>
        <v>1</v>
      </c>
      <c r="R235" s="781" t="str">
        <f t="shared" si="460"/>
        <v>-</v>
      </c>
      <c r="S235" s="782" t="str">
        <f t="shared" si="461"/>
        <v>-</v>
      </c>
      <c r="T235" s="293" t="str">
        <f t="shared" si="462"/>
        <v>OK</v>
      </c>
      <c r="U235" s="405"/>
      <c r="V235" s="19"/>
      <c r="W235" s="382"/>
      <c r="X235" s="334"/>
      <c r="Y235" s="335"/>
      <c r="Z235" s="335"/>
      <c r="AA235" s="335"/>
      <c r="AB235" s="335"/>
      <c r="AC235" s="335"/>
      <c r="AD235" s="335"/>
      <c r="AE235" s="335"/>
      <c r="AF235" s="335"/>
      <c r="AG235" s="335"/>
      <c r="AH235" s="335"/>
      <c r="AI235" s="336"/>
      <c r="AJ235" s="344">
        <f>AJ236+AJ239+AJ242+AJ249</f>
        <v>0</v>
      </c>
      <c r="AK235" s="345">
        <f>AK236+AK239+AK242+AK249</f>
        <v>0</v>
      </c>
      <c r="AL235" s="346">
        <f>CD_TOTAL_04_11_ENG+CD_TOTAL_04_11_DESIGNER</f>
        <v>0</v>
      </c>
      <c r="AM235" s="586" t="str">
        <f>IF(OR(AL235=0,AL235="-"),"-",AL235/CD_TOTAL_HOURS)</f>
        <v>-</v>
      </c>
      <c r="AN235" s="303"/>
      <c r="AO235" s="376" t="str">
        <f t="shared" ref="AO235:AO239" si="465">IF(AND(Type_1="Doc",OR(Y235&lt;&gt;"",AC235&lt;&gt;"",AG235&lt;&gt;"")),"Remove Value Cln 25, 29, 33",IF(AND(Type_1="Doc",OR(AA235&lt;&gt;"",AE235&lt;&gt;"",AI235&lt;&gt;"")),"Remove Value Cln 27, 31, 35",IF(OR(AND(X235&lt;&gt;"",Z235=""),AND(AB235&lt;&gt;"",AD235=""),AND(AF235&lt;&gt;"",AH235="")),"Missing Eng Function",IF(OR(AND(Y235&lt;&gt;"",AA235=""),AND(AC235&lt;&gt;"",AE235=""),AND(AG235&lt;&gt;"",AI235="")),"Missing Design Function","OK"))))</f>
        <v>OK</v>
      </c>
      <c r="AP235" s="19"/>
      <c r="AQ235" s="382"/>
      <c r="AR235" s="334"/>
      <c r="AS235" s="335"/>
      <c r="AT235" s="335"/>
      <c r="AU235" s="335"/>
      <c r="AV235" s="335"/>
      <c r="AW235" s="335"/>
      <c r="AX235" s="335"/>
      <c r="AY235" s="335"/>
      <c r="AZ235" s="335"/>
      <c r="BA235" s="335"/>
      <c r="BB235" s="335"/>
      <c r="BC235" s="336"/>
      <c r="BD235" s="344">
        <f>BD236+BD239+BD242+BD249</f>
        <v>0</v>
      </c>
      <c r="BE235" s="345">
        <f>BE236+BE239+BE242+BE249</f>
        <v>0</v>
      </c>
      <c r="BF235" s="346">
        <f>DD_TOTAL_04_11_ENG+DD_TOTAL_04_11_DESIGNER</f>
        <v>7</v>
      </c>
      <c r="BG235" s="586" t="e">
        <f t="shared" ref="BG235:BG239" si="466">IF(OR(BF235=0,BF235="-"),"-",BF235/BD_TOTAL_HOURS)</f>
        <v>#DIV/0!</v>
      </c>
      <c r="BH235" s="687"/>
      <c r="BI235" s="376" t="str">
        <f t="shared" ref="BI235:BI239" si="467">IF(AND(Type_1="Doc",OR(AS235&lt;&gt;"",AW235&lt;&gt;"",BA235&lt;&gt;"")),"Remove Value Cln 25, 29, 33",IF(AND(Type_1="Doc",OR(AU235&lt;&gt;"",AY235&lt;&gt;"",BC235&lt;&gt;"")),"Remove Value Cln 47, 51, 55",IF(OR(AND(AR235&lt;&gt;"",AT235=""),AND(AV235&lt;&gt;"",AX235=""),AND(AZ235&lt;&gt;"",BB235="")),"Missing Eng Function",IF(OR(AND(AS235&lt;&gt;"",AU235=""),AND(AW235&lt;&gt;"",AY235=""),AND(BA235&lt;&gt;"",BC235="")),"Missing Design Function","OK"))))</f>
        <v>OK</v>
      </c>
      <c r="BJ235" s="19"/>
      <c r="BK235" s="382">
        <v>1</v>
      </c>
      <c r="BL235" s="334"/>
      <c r="BM235" s="335"/>
      <c r="BN235" s="335"/>
      <c r="BO235" s="335"/>
      <c r="BP235" s="335"/>
      <c r="BQ235" s="335"/>
      <c r="BR235" s="335"/>
      <c r="BS235" s="335"/>
      <c r="BT235" s="335"/>
      <c r="BU235" s="335"/>
      <c r="BV235" s="335"/>
      <c r="BW235" s="336"/>
      <c r="BX235" s="344">
        <f>BX236+BX239+BX242+BX249</f>
        <v>7</v>
      </c>
      <c r="BY235" s="345">
        <f>BY236+BY239+BY242+BY249</f>
        <v>0</v>
      </c>
      <c r="BZ235" s="346">
        <f>DD_TOTAL_04_11_ENG+DD_TOTAL_04_11_DESIGNER</f>
        <v>7</v>
      </c>
      <c r="CA235" s="586">
        <f t="shared" ref="CA235:CA242" si="468">IF(OR(BZ235=0,BZ235="-"),"-",BZ235/DD_TOTAL_HOURS)</f>
        <v>1.7857142857142856E-2</v>
      </c>
      <c r="CB235" s="303"/>
      <c r="CC235" s="376" t="str">
        <f>IF(AND(Type_1="Doc",OR(BM235&lt;&gt;"",BQ235&lt;&gt;"",BU235&lt;&gt;"")),"Remove Value Cln 65, 69, 73",IF(AND(Type_1="Doc",OR(BO235&lt;&gt;"",BS235&lt;&gt;"",BW235&lt;&gt;"")),"Remove Value Cln 67, 71, 75",IF(OR(AND(BL235&lt;&gt;"",BN235=""),AND(BP235&lt;&gt;"",BR235=""),AND(BT235&lt;&gt;"",BV235="")),"Missing Eng Function",IF(OR(AND(BM235&lt;&gt;"",BO235=""),AND(BQ235&lt;&gt;"",BS235=""),AND(BU235&lt;&gt;"",BW235="")),"Missing Design Function","OK"))))</f>
        <v>OK</v>
      </c>
      <c r="CD235" s="19"/>
      <c r="CE235" s="382">
        <v>1</v>
      </c>
      <c r="CF235" s="334"/>
      <c r="CG235" s="335"/>
      <c r="CH235" s="335"/>
      <c r="CI235" s="335"/>
      <c r="CJ235" s="335"/>
      <c r="CK235" s="335"/>
      <c r="CL235" s="335"/>
      <c r="CM235" s="335"/>
      <c r="CN235" s="335"/>
      <c r="CO235" s="335"/>
      <c r="CP235" s="335"/>
      <c r="CQ235" s="336"/>
      <c r="CR235" s="344">
        <f>CR236+CR239+CR242+CR249</f>
        <v>32</v>
      </c>
      <c r="CS235" s="345"/>
      <c r="CT235" s="346">
        <f>PRO_TOTAL_04_11_ENG</f>
        <v>32</v>
      </c>
      <c r="CU235" s="586">
        <f>IF(OR(CT235=0,CT235="-"),"-",CT235/PRO_TOTAL_HOURS)</f>
        <v>0.2831858407079646</v>
      </c>
      <c r="CV235" s="303"/>
      <c r="CW235" s="376" t="str">
        <f t="shared" si="453"/>
        <v>OK</v>
      </c>
      <c r="CX235" s="19"/>
      <c r="CY235" s="382"/>
      <c r="CZ235" s="334"/>
      <c r="DA235" s="335"/>
      <c r="DB235" s="335"/>
      <c r="DC235" s="335"/>
      <c r="DD235" s="335"/>
      <c r="DE235" s="335"/>
      <c r="DF235" s="335"/>
      <c r="DG235" s="335"/>
      <c r="DH235" s="335"/>
      <c r="DI235" s="335"/>
      <c r="DJ235" s="335"/>
      <c r="DK235" s="336"/>
      <c r="DL235" s="344">
        <f>DL236+DL239+DL242+DL249</f>
        <v>0</v>
      </c>
      <c r="DM235" s="345">
        <f>DM236+DM239+DM242+DM249</f>
        <v>0</v>
      </c>
      <c r="DN235" s="346">
        <f>CONSTR_TOTAL_04_11_ENG+CONSTR_TOTAL_04_11_DESIGNER</f>
        <v>0</v>
      </c>
      <c r="DO235" s="586" t="str">
        <f>IF(OR(DN235=0,DN235="-"),"-",DN235/CONSTR_TOTAL_HOURS)</f>
        <v>-</v>
      </c>
      <c r="DP235" s="303"/>
      <c r="DQ235" s="376" t="str">
        <f t="shared" si="454"/>
        <v>OK</v>
      </c>
      <c r="DR235" s="19"/>
      <c r="DS235" s="525"/>
      <c r="DT235" s="334"/>
      <c r="DU235" s="335"/>
      <c r="DV235" s="335"/>
      <c r="DW235" s="335"/>
      <c r="DX235" s="335"/>
      <c r="DY235" s="335"/>
      <c r="DZ235" s="335"/>
      <c r="EA235" s="335"/>
      <c r="EB235" s="732">
        <f>EB236+EB239+EB242+EB249</f>
        <v>0</v>
      </c>
      <c r="EC235" s="733">
        <f>QUALIF_TOTAL_04_11_ENG</f>
        <v>0</v>
      </c>
      <c r="ED235" s="586" t="str">
        <f>IF(OR(EC235=0,EC235="-"),"-",EC235/QUALIF_TOTAL_HOURS)</f>
        <v>-</v>
      </c>
      <c r="EE235" s="303"/>
      <c r="EF235" s="376" t="str">
        <f t="shared" si="447"/>
        <v>-</v>
      </c>
      <c r="EG235" s="19"/>
      <c r="EH235" s="179" t="s">
        <v>5</v>
      </c>
      <c r="EI235" s="171"/>
      <c r="EJ235" s="134"/>
      <c r="EK235" s="133"/>
      <c r="EL235" s="19"/>
      <c r="EM235" s="19"/>
      <c r="EN235" s="135">
        <f t="shared" si="408"/>
        <v>0</v>
      </c>
      <c r="EO235" s="136">
        <f t="shared" si="409"/>
        <v>0</v>
      </c>
      <c r="EP235" s="137"/>
      <c r="EQ235" s="172"/>
      <c r="ER235" s="138" t="str">
        <f t="shared" si="429"/>
        <v>-</v>
      </c>
      <c r="ES235" s="139"/>
      <c r="ET235" s="172"/>
      <c r="EU235" s="138" t="str">
        <f t="shared" si="430"/>
        <v>-</v>
      </c>
      <c r="EV235" s="140" t="str">
        <f t="shared" si="431"/>
        <v>-</v>
      </c>
      <c r="EW235" s="19"/>
      <c r="EX235" s="19"/>
      <c r="EY235" s="135" t="e">
        <f>#REF!</f>
        <v>#REF!</v>
      </c>
      <c r="EZ235" s="136" t="e">
        <f>#REF!</f>
        <v>#REF!</v>
      </c>
      <c r="FA235" s="137"/>
      <c r="FB235" s="172"/>
      <c r="FC235" s="138" t="e">
        <f t="shared" si="432"/>
        <v>#REF!</v>
      </c>
      <c r="FD235" s="139"/>
      <c r="FE235" s="172"/>
      <c r="FF235" s="138" t="e">
        <f t="shared" si="433"/>
        <v>#REF!</v>
      </c>
      <c r="FG235" s="140" t="e">
        <f t="shared" si="434"/>
        <v>#REF!</v>
      </c>
      <c r="FH235" s="19"/>
      <c r="FI235" s="19"/>
      <c r="FJ235" s="135" t="e">
        <f>#REF!</f>
        <v>#REF!</v>
      </c>
      <c r="FK235" s="136" t="e">
        <f>#REF!</f>
        <v>#REF!</v>
      </c>
      <c r="FL235" s="137"/>
      <c r="FM235" s="172"/>
      <c r="FN235" s="138" t="e">
        <f t="shared" si="435"/>
        <v>#REF!</v>
      </c>
      <c r="FO235" s="139"/>
      <c r="FP235" s="172"/>
      <c r="FQ235" s="138" t="e">
        <f t="shared" si="436"/>
        <v>#REF!</v>
      </c>
      <c r="FR235" s="140" t="e">
        <f t="shared" si="437"/>
        <v>#REF!</v>
      </c>
      <c r="FS235" s="19"/>
      <c r="FT235" s="19"/>
      <c r="FU235" s="135" t="e">
        <f>#REF!</f>
        <v>#REF!</v>
      </c>
      <c r="FV235" s="137"/>
      <c r="FW235" s="172"/>
      <c r="FX235" s="138" t="e">
        <f t="shared" si="438"/>
        <v>#REF!</v>
      </c>
      <c r="FY235" s="19"/>
      <c r="FZ235" s="19"/>
      <c r="GA235" s="135" t="e">
        <f>#REF!</f>
        <v>#REF!</v>
      </c>
      <c r="GB235" s="136" t="e">
        <f>#REF!</f>
        <v>#REF!</v>
      </c>
      <c r="GC235" s="137"/>
      <c r="GD235" s="172"/>
      <c r="GE235" s="138" t="e">
        <f t="shared" si="439"/>
        <v>#REF!</v>
      </c>
      <c r="GF235" s="139"/>
      <c r="GG235" s="172"/>
      <c r="GH235" s="138" t="e">
        <f t="shared" si="440"/>
        <v>#REF!</v>
      </c>
      <c r="GI235" s="140" t="e">
        <f t="shared" si="441"/>
        <v>#REF!</v>
      </c>
      <c r="GJ235" s="19"/>
      <c r="GK235" s="141" t="str">
        <f t="shared" si="410"/>
        <v/>
      </c>
      <c r="GL235" s="142"/>
      <c r="GN235" s="826" t="str">
        <f t="shared" ca="1" si="463"/>
        <v/>
      </c>
      <c r="GO235" s="827"/>
    </row>
    <row r="236" spans="1:197" s="143" customFormat="1" ht="15.75" customHeight="1" outlineLevel="3" x14ac:dyDescent="0.2">
      <c r="A236" s="190">
        <f t="shared" ca="1" si="464"/>
        <v>102</v>
      </c>
      <c r="B236" s="744" t="str">
        <f t="shared" ca="1" si="455"/>
        <v/>
      </c>
      <c r="C236" s="752"/>
      <c r="D236" s="753"/>
      <c r="E236" s="180" t="s">
        <v>212</v>
      </c>
      <c r="F236" s="181" t="s">
        <v>211</v>
      </c>
      <c r="G236" s="182"/>
      <c r="H236" s="863" t="s">
        <v>3</v>
      </c>
      <c r="I236" s="183"/>
      <c r="J236" s="184" t="s">
        <v>23</v>
      </c>
      <c r="K236" s="199" t="s">
        <v>75</v>
      </c>
      <c r="L236" s="366"/>
      <c r="M236" s="560">
        <f t="shared" si="452"/>
        <v>1</v>
      </c>
      <c r="N236" s="814" t="str">
        <f>IF(OR(W236="",W236=0,W236="-"),"-",IF(W236=1,1,"POK"))</f>
        <v>-</v>
      </c>
      <c r="O236" s="815" t="str">
        <f>IF(OR(AQ236="",AQ236=0,AQ236="-"),"-",IF(AQ236=1,1,"POK"))</f>
        <v>-</v>
      </c>
      <c r="P236" s="815">
        <f>IF(OR(BK236="",BK236=0,BK236="-"),"-",IF(BK236=1,1,"POK"))</f>
        <v>1</v>
      </c>
      <c r="Q236" s="815" t="str">
        <f>IF(OR(CE236="",CE236=0,CE236="-"),"-",IF(CE236=1,1,"POK"))</f>
        <v>-</v>
      </c>
      <c r="R236" s="815" t="str">
        <f>IF(OR(CY236="",CY236=0,CY236="-"),"-",IF(CY236=1,1,"POK"))</f>
        <v>-</v>
      </c>
      <c r="S236" s="816" t="str">
        <f>IF(OR(DS236="",DS236=0,DS236="-"),"-",IF(DS236=1,1,"POK"))</f>
        <v>-</v>
      </c>
      <c r="T236" s="293" t="str">
        <f t="shared" si="462"/>
        <v>OK</v>
      </c>
      <c r="U236" s="403"/>
      <c r="V236" s="19"/>
      <c r="W236" s="799">
        <f>IF(SUM(W237:W238)=0,0,1)</f>
        <v>0</v>
      </c>
      <c r="X236" s="325"/>
      <c r="Y236" s="326"/>
      <c r="Z236" s="326"/>
      <c r="AA236" s="326"/>
      <c r="AB236" s="326"/>
      <c r="AC236" s="326"/>
      <c r="AD236" s="326"/>
      <c r="AE236" s="326"/>
      <c r="AF236" s="326"/>
      <c r="AG236" s="326"/>
      <c r="AH236" s="326"/>
      <c r="AI236" s="327"/>
      <c r="AJ236" s="353">
        <f>SUM(AJ237:AJ238)</f>
        <v>0</v>
      </c>
      <c r="AK236" s="354">
        <f>SUM(AK237:AK238)</f>
        <v>0</v>
      </c>
      <c r="AL236" s="351">
        <f>AJ236+AK236</f>
        <v>0</v>
      </c>
      <c r="AM236" s="356" t="str">
        <f>IF(OR(AL236=0,AL236="-"),"-",AL236/CD_TOTAL_HOURS)</f>
        <v>-</v>
      </c>
      <c r="AN236" s="222"/>
      <c r="AO236" s="580" t="str">
        <f t="shared" si="465"/>
        <v>OK</v>
      </c>
      <c r="AP236" s="19"/>
      <c r="AQ236" s="788">
        <f>IF(SUM(AQ237:AQ238)=0,0,1)</f>
        <v>0</v>
      </c>
      <c r="AR236" s="325"/>
      <c r="AS236" s="326"/>
      <c r="AT236" s="326"/>
      <c r="AU236" s="326"/>
      <c r="AV236" s="326"/>
      <c r="AW236" s="326"/>
      <c r="AX236" s="326"/>
      <c r="AY236" s="326"/>
      <c r="AZ236" s="326"/>
      <c r="BA236" s="326"/>
      <c r="BB236" s="326"/>
      <c r="BC236" s="327"/>
      <c r="BD236" s="353">
        <f>SUM(BD237:BD238)</f>
        <v>0</v>
      </c>
      <c r="BE236" s="354">
        <f>SUM(BE237:BE238)</f>
        <v>0</v>
      </c>
      <c r="BF236" s="351">
        <f>BD236+BE236</f>
        <v>0</v>
      </c>
      <c r="BG236" s="356" t="str">
        <f t="shared" si="466"/>
        <v>-</v>
      </c>
      <c r="BH236" s="222"/>
      <c r="BI236" s="580" t="str">
        <f t="shared" si="467"/>
        <v>OK</v>
      </c>
      <c r="BJ236" s="19"/>
      <c r="BK236" s="788">
        <f>IF(SUM(BK237:BK238)=0,0,1)</f>
        <v>1</v>
      </c>
      <c r="BL236" s="325"/>
      <c r="BM236" s="326"/>
      <c r="BN236" s="326"/>
      <c r="BO236" s="326"/>
      <c r="BP236" s="326"/>
      <c r="BQ236" s="326"/>
      <c r="BR236" s="326"/>
      <c r="BS236" s="326"/>
      <c r="BT236" s="326"/>
      <c r="BU236" s="326"/>
      <c r="BV236" s="326"/>
      <c r="BW236" s="327"/>
      <c r="BX236" s="353">
        <f>SUM(BX237:BX238)</f>
        <v>4</v>
      </c>
      <c r="BY236" s="354">
        <f>SUM(BY237:BY238)</f>
        <v>0</v>
      </c>
      <c r="BZ236" s="351">
        <f>BX236+BY236</f>
        <v>4</v>
      </c>
      <c r="CA236" s="356">
        <f t="shared" si="468"/>
        <v>1.020408163265306E-2</v>
      </c>
      <c r="CB236" s="222"/>
      <c r="CC236" s="574" t="str">
        <f t="shared" ref="CC236:CC304" si="469">IF(AND(Type_1="Doc",OR(BM236&lt;&gt;"",BQ236&lt;&gt;"",BU236&lt;&gt;"")),"Remove Value Cln 65, 69, 73",IF(AND(Type_1="Doc",OR(BO236&lt;&gt;"",BS236&lt;&gt;"",BW236&lt;&gt;"")),"Remove Value Cln 67, 71, 75",IF(OR(AND(BL236&lt;&gt;"",BN236=""),AND(BP236&lt;&gt;"",BR236=""),AND(BT236&lt;&gt;"",BV236="")),"Missing Eng Function",IF(OR(AND(BM236&lt;&gt;"",BO236=""),AND(BQ236&lt;&gt;"",BS236=""),AND(BU236&lt;&gt;"",BW236="")),"Missing Design Function","OK"))))</f>
        <v>OK</v>
      </c>
      <c r="CD236" s="19"/>
      <c r="CE236" s="792">
        <f>IF(SUM(CE237:CE238)=0,0,1)</f>
        <v>0</v>
      </c>
      <c r="CF236" s="325"/>
      <c r="CG236" s="326"/>
      <c r="CH236" s="326"/>
      <c r="CI236" s="326"/>
      <c r="CJ236" s="326"/>
      <c r="CK236" s="326"/>
      <c r="CL236" s="326"/>
      <c r="CM236" s="326"/>
      <c r="CN236" s="326"/>
      <c r="CO236" s="326"/>
      <c r="CP236" s="326"/>
      <c r="CQ236" s="327"/>
      <c r="CR236" s="353">
        <f>SUM(CR237:CR238)</f>
        <v>0</v>
      </c>
      <c r="CS236" s="354">
        <f>SUM(CS237:CS238)</f>
        <v>0</v>
      </c>
      <c r="CT236" s="351">
        <f>CR236+CS236</f>
        <v>0</v>
      </c>
      <c r="CU236" s="356"/>
      <c r="CV236" s="222"/>
      <c r="CW236" s="580" t="str">
        <f t="shared" si="453"/>
        <v>OK</v>
      </c>
      <c r="CX236" s="19"/>
      <c r="CY236" s="798">
        <f>IF(SUM(CY237:CY238)=0,0,1)</f>
        <v>0</v>
      </c>
      <c r="CZ236" s="325"/>
      <c r="DA236" s="326"/>
      <c r="DB236" s="326"/>
      <c r="DC236" s="326"/>
      <c r="DD236" s="326"/>
      <c r="DE236" s="326"/>
      <c r="DF236" s="326"/>
      <c r="DG236" s="326"/>
      <c r="DH236" s="326"/>
      <c r="DI236" s="326"/>
      <c r="DJ236" s="326"/>
      <c r="DK236" s="327"/>
      <c r="DL236" s="353">
        <f>SUM(DL237:DL238)</f>
        <v>0</v>
      </c>
      <c r="DM236" s="354">
        <f>SUM(DM237:DM238)</f>
        <v>0</v>
      </c>
      <c r="DN236" s="351">
        <f>DL236+DM236</f>
        <v>0</v>
      </c>
      <c r="DO236" s="356" t="str">
        <f>IF(OR(DN236=0,DN236="-"),"-",DN236/CONSTR_TOTAL_HOURS)</f>
        <v>-</v>
      </c>
      <c r="DP236" s="222"/>
      <c r="DQ236" s="574" t="str">
        <f t="shared" si="454"/>
        <v>OK</v>
      </c>
      <c r="DR236" s="19"/>
      <c r="DS236" s="788">
        <f>IF(SUM(DS237:DS238)=0,0,1)</f>
        <v>0</v>
      </c>
      <c r="DT236" s="325"/>
      <c r="DU236" s="326"/>
      <c r="DV236" s="326"/>
      <c r="DW236" s="326"/>
      <c r="DX236" s="326"/>
      <c r="DY236" s="326"/>
      <c r="DZ236" s="326"/>
      <c r="EA236" s="326"/>
      <c r="EB236" s="353">
        <f>SUM(EB237:EB238)</f>
        <v>0</v>
      </c>
      <c r="EC236" s="710">
        <f>EB236</f>
        <v>0</v>
      </c>
      <c r="ED236" s="356" t="str">
        <f>IF(OR(EC236=0,EC236="-"),"-",EC236/QUALIF_TOTAL_HOURS)</f>
        <v>-</v>
      </c>
      <c r="EE236" s="222"/>
      <c r="EF236" s="574" t="str">
        <f t="shared" si="447"/>
        <v>-</v>
      </c>
      <c r="EG236" s="19"/>
      <c r="EH236" s="179" t="s">
        <v>5</v>
      </c>
      <c r="EI236" s="171" t="s">
        <v>4</v>
      </c>
      <c r="EJ236" s="134"/>
      <c r="EK236" s="133"/>
      <c r="EL236" s="19"/>
      <c r="EM236" s="19"/>
      <c r="EN236" s="135">
        <f t="shared" si="408"/>
        <v>0</v>
      </c>
      <c r="EO236" s="136">
        <f t="shared" si="409"/>
        <v>0</v>
      </c>
      <c r="EP236" s="137"/>
      <c r="EQ236" s="172"/>
      <c r="ER236" s="138" t="str">
        <f t="shared" si="429"/>
        <v>-</v>
      </c>
      <c r="ES236" s="139"/>
      <c r="ET236" s="172"/>
      <c r="EU236" s="138" t="str">
        <f t="shared" si="430"/>
        <v>-</v>
      </c>
      <c r="EV236" s="140" t="str">
        <f t="shared" si="431"/>
        <v>-</v>
      </c>
      <c r="EW236" s="19"/>
      <c r="EX236" s="19"/>
      <c r="EY236" s="135" t="e">
        <f>#REF!</f>
        <v>#REF!</v>
      </c>
      <c r="EZ236" s="136" t="e">
        <f>#REF!</f>
        <v>#REF!</v>
      </c>
      <c r="FA236" s="137"/>
      <c r="FB236" s="172"/>
      <c r="FC236" s="138" t="e">
        <f t="shared" si="432"/>
        <v>#REF!</v>
      </c>
      <c r="FD236" s="139"/>
      <c r="FE236" s="172"/>
      <c r="FF236" s="138" t="e">
        <f t="shared" si="433"/>
        <v>#REF!</v>
      </c>
      <c r="FG236" s="140" t="e">
        <f t="shared" si="434"/>
        <v>#REF!</v>
      </c>
      <c r="FH236" s="19"/>
      <c r="FI236" s="19"/>
      <c r="FJ236" s="135" t="e">
        <f>#REF!</f>
        <v>#REF!</v>
      </c>
      <c r="FK236" s="136" t="e">
        <f>#REF!</f>
        <v>#REF!</v>
      </c>
      <c r="FL236" s="137"/>
      <c r="FM236" s="172"/>
      <c r="FN236" s="138" t="e">
        <f t="shared" si="435"/>
        <v>#REF!</v>
      </c>
      <c r="FO236" s="139"/>
      <c r="FP236" s="172"/>
      <c r="FQ236" s="138" t="e">
        <f t="shared" si="436"/>
        <v>#REF!</v>
      </c>
      <c r="FR236" s="140" t="e">
        <f t="shared" si="437"/>
        <v>#REF!</v>
      </c>
      <c r="FS236" s="19"/>
      <c r="FT236" s="19"/>
      <c r="FU236" s="135" t="e">
        <f>#REF!</f>
        <v>#REF!</v>
      </c>
      <c r="FV236" s="137"/>
      <c r="FW236" s="172"/>
      <c r="FX236" s="138" t="e">
        <f t="shared" ref="FX236:FX254" si="470">IF(OR(FU236="-",FW236=""),"-",FW236*FU236)</f>
        <v>#REF!</v>
      </c>
      <c r="FY236" s="19"/>
      <c r="FZ236" s="19"/>
      <c r="GA236" s="135" t="e">
        <f>#REF!</f>
        <v>#REF!</v>
      </c>
      <c r="GB236" s="136" t="e">
        <f>#REF!</f>
        <v>#REF!</v>
      </c>
      <c r="GC236" s="137"/>
      <c r="GD236" s="172"/>
      <c r="GE236" s="138" t="e">
        <f t="shared" si="439"/>
        <v>#REF!</v>
      </c>
      <c r="GF236" s="139"/>
      <c r="GG236" s="172"/>
      <c r="GH236" s="138" t="e">
        <f t="shared" si="440"/>
        <v>#REF!</v>
      </c>
      <c r="GI236" s="140" t="e">
        <f t="shared" si="441"/>
        <v>#REF!</v>
      </c>
      <c r="GJ236" s="19"/>
      <c r="GK236" s="141" t="str">
        <f t="shared" si="410"/>
        <v/>
      </c>
      <c r="GL236" s="142"/>
      <c r="GN236" s="826" t="str">
        <f t="shared" ca="1" si="463"/>
        <v/>
      </c>
      <c r="GO236" s="827"/>
    </row>
    <row r="237" spans="1:197" ht="12" customHeight="1" outlineLevel="3" x14ac:dyDescent="0.2">
      <c r="A237" s="187">
        <f t="shared" ca="1" si="464"/>
        <v>103</v>
      </c>
      <c r="B237" s="747" t="str">
        <f t="shared" ca="1" si="455"/>
        <v/>
      </c>
      <c r="C237" s="748"/>
      <c r="D237" s="749"/>
      <c r="E237" s="110"/>
      <c r="F237" s="104"/>
      <c r="G237" s="105" t="s">
        <v>1059</v>
      </c>
      <c r="H237" s="128" t="s">
        <v>3</v>
      </c>
      <c r="I237" s="105"/>
      <c r="J237" s="121" t="s">
        <v>24</v>
      </c>
      <c r="K237" s="124" t="s">
        <v>75</v>
      </c>
      <c r="L237" s="367" t="s">
        <v>50</v>
      </c>
      <c r="M237" s="822">
        <f t="shared" si="452"/>
        <v>1</v>
      </c>
      <c r="N237" s="773" t="str">
        <f t="shared" si="456"/>
        <v>-</v>
      </c>
      <c r="O237" s="774" t="str">
        <f t="shared" si="457"/>
        <v>-</v>
      </c>
      <c r="P237" s="774">
        <f t="shared" si="458"/>
        <v>1</v>
      </c>
      <c r="Q237" s="774" t="str">
        <f t="shared" si="459"/>
        <v>-</v>
      </c>
      <c r="R237" s="774" t="str">
        <f t="shared" si="460"/>
        <v>-</v>
      </c>
      <c r="S237" s="280" t="str">
        <f t="shared" si="461"/>
        <v>-</v>
      </c>
      <c r="T237" s="291" t="str">
        <f t="shared" si="462"/>
        <v>OK</v>
      </c>
      <c r="U237" s="402"/>
      <c r="W237" s="504"/>
      <c r="X237" s="429"/>
      <c r="Z237" s="430"/>
      <c r="AA237" s="431"/>
      <c r="AB237" s="429"/>
      <c r="AD237" s="430"/>
      <c r="AE237" s="431"/>
      <c r="AF237" s="429"/>
      <c r="AH237" s="430"/>
      <c r="AI237" s="431"/>
      <c r="AJ237" s="600"/>
      <c r="AK237" s="601"/>
      <c r="AL237" s="602"/>
      <c r="AM237" s="621"/>
      <c r="AN237" s="221"/>
      <c r="AO237" s="574" t="str">
        <f t="shared" si="465"/>
        <v>OK</v>
      </c>
      <c r="AQ237" s="263"/>
      <c r="AR237" s="208"/>
      <c r="AS237" s="419"/>
      <c r="AT237" s="410" t="s">
        <v>374</v>
      </c>
      <c r="AU237" s="422"/>
      <c r="AV237" s="209"/>
      <c r="AW237" s="419"/>
      <c r="AX237" s="410" t="s">
        <v>375</v>
      </c>
      <c r="AY237" s="422"/>
      <c r="AZ237" s="209"/>
      <c r="BA237" s="419"/>
      <c r="BB237" s="410" t="s">
        <v>376</v>
      </c>
      <c r="BC237" s="422"/>
      <c r="BD237" s="591" t="str">
        <f t="shared" ref="BD237:BD238" si="471">IF(AND(AR237="",AV237="",AZ237=""),"-",AR237+AV237+AZ237)</f>
        <v>-</v>
      </c>
      <c r="BE237" s="601"/>
      <c r="BF237" s="593" t="str">
        <f t="shared" ref="BF237:BF238" si="472">IF(AND(AR237="",AV237="",AZ237="",AS237="",AW237="",BA237=""),"-",SUM(AR237:BA237))</f>
        <v>-</v>
      </c>
      <c r="BG237" s="594" t="str">
        <f t="shared" si="466"/>
        <v>-</v>
      </c>
      <c r="BH237" s="221"/>
      <c r="BI237" s="574" t="str">
        <f t="shared" si="467"/>
        <v>OK</v>
      </c>
      <c r="BK237" s="263">
        <v>1</v>
      </c>
      <c r="BL237" s="208">
        <v>4</v>
      </c>
      <c r="BM237" s="419"/>
      <c r="BN237" s="410" t="s">
        <v>374</v>
      </c>
      <c r="BO237" s="422"/>
      <c r="BP237" s="209"/>
      <c r="BQ237" s="419"/>
      <c r="BR237" s="410" t="s">
        <v>375</v>
      </c>
      <c r="BS237" s="422"/>
      <c r="BT237" s="209"/>
      <c r="BU237" s="419"/>
      <c r="BV237" s="410" t="s">
        <v>376</v>
      </c>
      <c r="BW237" s="422"/>
      <c r="BX237" s="591">
        <f t="shared" ref="BX237:BX238" si="473">IF(AND(BL237="",BP237="",BT237=""),"-",BL237+BP237+BT237)</f>
        <v>4</v>
      </c>
      <c r="BY237" s="601"/>
      <c r="BZ237" s="593">
        <f t="shared" ref="BZ237:BZ238" si="474">IF(AND(BL237="",BP237="",BT237="",BM237="",BQ237="",BU237=""),"-",SUM(BL237:BU237))</f>
        <v>4</v>
      </c>
      <c r="CA237" s="594">
        <f t="shared" si="468"/>
        <v>1.020408163265306E-2</v>
      </c>
      <c r="CB237" s="221"/>
      <c r="CC237" s="574" t="str">
        <f t="shared" si="469"/>
        <v>OK</v>
      </c>
      <c r="CE237" s="443"/>
      <c r="CF237" s="429"/>
      <c r="CH237" s="430"/>
      <c r="CI237" s="431"/>
      <c r="CJ237" s="429"/>
      <c r="CL237" s="430"/>
      <c r="CM237" s="431"/>
      <c r="CN237" s="429"/>
      <c r="CP237" s="430"/>
      <c r="CQ237" s="431"/>
      <c r="CR237" s="600"/>
      <c r="CS237" s="601"/>
      <c r="CT237" s="602"/>
      <c r="CU237" s="610"/>
      <c r="CV237" s="221"/>
      <c r="CW237" s="574" t="str">
        <f t="shared" si="453"/>
        <v>OK</v>
      </c>
      <c r="CY237" s="437"/>
      <c r="CZ237" s="429"/>
      <c r="DB237" s="430"/>
      <c r="DC237" s="431"/>
      <c r="DD237" s="429"/>
      <c r="DF237" s="430"/>
      <c r="DG237" s="431"/>
      <c r="DH237" s="429"/>
      <c r="DJ237" s="430"/>
      <c r="DK237" s="431"/>
      <c r="DL237" s="600"/>
      <c r="DM237" s="601"/>
      <c r="DN237" s="602"/>
      <c r="DO237" s="621"/>
      <c r="DP237" s="221"/>
      <c r="DQ237" s="574" t="str">
        <f t="shared" si="454"/>
        <v>OK</v>
      </c>
      <c r="DS237" s="437"/>
      <c r="DT237" s="429"/>
      <c r="DU237" s="431"/>
      <c r="DW237" s="431"/>
      <c r="DY237" s="431"/>
      <c r="EA237" s="430"/>
      <c r="EB237" s="600"/>
      <c r="EC237" s="602"/>
      <c r="ED237" s="621"/>
      <c r="EE237" s="221"/>
      <c r="EF237" s="574" t="str">
        <f t="shared" si="447"/>
        <v>OK</v>
      </c>
      <c r="EH237" s="82"/>
      <c r="EI237" s="34" t="s">
        <v>4</v>
      </c>
      <c r="EJ237" s="11"/>
      <c r="EK237" s="61"/>
      <c r="EN237" s="97">
        <f t="shared" si="408"/>
        <v>0</v>
      </c>
      <c r="EO237" s="91">
        <f t="shared" si="409"/>
        <v>0</v>
      </c>
      <c r="EP237" s="92"/>
      <c r="EQ237" s="85"/>
      <c r="ER237" s="89" t="str">
        <f t="shared" ref="ER237:ER255" si="475">IF(OR(EN237="-",EQ237=""),"-",EQ237*EN237)</f>
        <v>-</v>
      </c>
      <c r="ES237" s="84"/>
      <c r="ET237" s="85"/>
      <c r="EU237" s="89" t="str">
        <f t="shared" ref="EU237:EU255" si="476">IF(OR(EO237="-",ET237=""),"-",ET237*EO237)</f>
        <v>-</v>
      </c>
      <c r="EV237" s="90" t="str">
        <f t="shared" ref="EV237:EV255" si="477">IF(AND(ER237="-",EU237="-"),"-",IF(ER237="-",EU237,IF(EU237="-",ER237,ER237+EU237)))</f>
        <v>-</v>
      </c>
      <c r="EY237" s="97" t="e">
        <f>#REF!</f>
        <v>#REF!</v>
      </c>
      <c r="EZ237" s="91" t="e">
        <f>#REF!</f>
        <v>#REF!</v>
      </c>
      <c r="FA237" s="92"/>
      <c r="FB237" s="85"/>
      <c r="FC237" s="89" t="e">
        <f t="shared" ref="FC237:FC262" si="478">IF(OR(EY237="-",FB237=""),"-",FB237*EY237)</f>
        <v>#REF!</v>
      </c>
      <c r="FD237" s="84"/>
      <c r="FE237" s="85"/>
      <c r="FF237" s="89" t="e">
        <f t="shared" ref="FF237:FF262" si="479">IF(OR(EZ237="-",FE237=""),"-",FE237*EZ237)</f>
        <v>#REF!</v>
      </c>
      <c r="FG237" s="90" t="e">
        <f t="shared" ref="FG237:FG262" si="480">IF(AND(FC237="-",FF237="-"),"-",IF(FC237="-",FF237,IF(FF237="-",FC237,FC237+FF237)))</f>
        <v>#REF!</v>
      </c>
      <c r="FJ237" s="97" t="e">
        <f>#REF!</f>
        <v>#REF!</v>
      </c>
      <c r="FK237" s="91" t="e">
        <f>#REF!</f>
        <v>#REF!</v>
      </c>
      <c r="FL237" s="92"/>
      <c r="FM237" s="85"/>
      <c r="FN237" s="89" t="e">
        <f t="shared" ref="FN237:FN255" si="481">IF(OR(FJ237="-",FM237=""),"-",FM237*FJ237)</f>
        <v>#REF!</v>
      </c>
      <c r="FO237" s="84"/>
      <c r="FP237" s="85"/>
      <c r="FQ237" s="89" t="e">
        <f t="shared" ref="FQ237:FQ255" si="482">IF(OR(FK237="-",FP237=""),"-",FP237*FK237)</f>
        <v>#REF!</v>
      </c>
      <c r="FR237" s="90" t="e">
        <f t="shared" ref="FR237:FR255" si="483">IF(AND(FN237="-",FQ237="-"),"-",IF(FN237="-",FQ237,IF(FQ237="-",FN237,FN237+FQ237)))</f>
        <v>#REF!</v>
      </c>
      <c r="FU237" s="97" t="e">
        <f>#REF!</f>
        <v>#REF!</v>
      </c>
      <c r="FV237" s="92"/>
      <c r="FW237" s="85"/>
      <c r="FX237" s="89" t="e">
        <f t="shared" si="470"/>
        <v>#REF!</v>
      </c>
      <c r="GA237" s="97" t="e">
        <f>#REF!</f>
        <v>#REF!</v>
      </c>
      <c r="GB237" s="91" t="e">
        <f>#REF!</f>
        <v>#REF!</v>
      </c>
      <c r="GC237" s="92"/>
      <c r="GD237" s="85"/>
      <c r="GE237" s="89" t="e">
        <f t="shared" ref="GE237:GE255" si="484">IF(OR(GA237="-",GD237=""),"-",GD237*GA237)</f>
        <v>#REF!</v>
      </c>
      <c r="GF237" s="84"/>
      <c r="GG237" s="85"/>
      <c r="GH237" s="89" t="e">
        <f t="shared" ref="GH237:GH255" si="485">IF(OR(GB237="-",GG237=""),"-",GG237*GB237)</f>
        <v>#REF!</v>
      </c>
      <c r="GI237" s="90" t="e">
        <f t="shared" ref="GI237:GI255" si="486">IF(AND(GE237="-",GH237="-"),"-",IF(GE237="-",GH237,IF(GH237="-",GE237,GE237+GH237)))</f>
        <v>#REF!</v>
      </c>
      <c r="GK237" s="20" t="str">
        <f t="shared" si="410"/>
        <v/>
      </c>
      <c r="GL237" s="21"/>
      <c r="GN237" s="826" t="str">
        <f t="shared" ca="1" si="463"/>
        <v/>
      </c>
      <c r="GO237" s="827"/>
    </row>
    <row r="238" spans="1:197" ht="12" customHeight="1" outlineLevel="3" x14ac:dyDescent="0.2">
      <c r="A238" s="187">
        <f ca="1">OFFSET(A238,-1,0,1,1)+1</f>
        <v>104</v>
      </c>
      <c r="B238" s="747" t="str">
        <f t="shared" ca="1" si="455"/>
        <v/>
      </c>
      <c r="C238" s="748"/>
      <c r="D238" s="749"/>
      <c r="E238" s="272" t="s">
        <v>395</v>
      </c>
      <c r="F238" s="271"/>
      <c r="G238" s="105"/>
      <c r="H238" s="128" t="s">
        <v>3</v>
      </c>
      <c r="I238" s="105"/>
      <c r="J238" s="121" t="s">
        <v>24</v>
      </c>
      <c r="K238" s="124" t="s">
        <v>75</v>
      </c>
      <c r="L238" s="367" t="s">
        <v>50</v>
      </c>
      <c r="M238" s="822">
        <f t="shared" si="452"/>
        <v>0</v>
      </c>
      <c r="N238" s="773" t="str">
        <f t="shared" si="456"/>
        <v>-</v>
      </c>
      <c r="O238" s="774" t="str">
        <f t="shared" si="457"/>
        <v>-</v>
      </c>
      <c r="P238" s="774" t="str">
        <f t="shared" si="458"/>
        <v>-</v>
      </c>
      <c r="Q238" s="774" t="str">
        <f t="shared" si="459"/>
        <v>-</v>
      </c>
      <c r="R238" s="774" t="str">
        <f t="shared" si="460"/>
        <v>-</v>
      </c>
      <c r="S238" s="280" t="str">
        <f t="shared" si="461"/>
        <v>-</v>
      </c>
      <c r="T238" s="291" t="str">
        <f t="shared" si="462"/>
        <v>OK</v>
      </c>
      <c r="U238" s="402"/>
      <c r="W238" s="504"/>
      <c r="X238" s="429"/>
      <c r="Z238" s="430"/>
      <c r="AA238" s="431"/>
      <c r="AB238" s="429"/>
      <c r="AD238" s="430"/>
      <c r="AE238" s="431"/>
      <c r="AF238" s="429"/>
      <c r="AH238" s="430"/>
      <c r="AI238" s="431"/>
      <c r="AJ238" s="600"/>
      <c r="AK238" s="601"/>
      <c r="AL238" s="605"/>
      <c r="AM238" s="621"/>
      <c r="AN238" s="221"/>
      <c r="AO238" s="574" t="str">
        <f t="shared" si="465"/>
        <v>OK</v>
      </c>
      <c r="AQ238" s="263"/>
      <c r="AR238" s="208"/>
      <c r="AS238" s="421"/>
      <c r="AT238" s="410"/>
      <c r="AU238" s="424"/>
      <c r="AV238" s="209"/>
      <c r="AW238" s="421"/>
      <c r="AX238" s="410"/>
      <c r="AY238" s="423"/>
      <c r="AZ238" s="209"/>
      <c r="BA238" s="421"/>
      <c r="BB238" s="410"/>
      <c r="BC238" s="423"/>
      <c r="BD238" s="591" t="str">
        <f t="shared" si="471"/>
        <v>-</v>
      </c>
      <c r="BE238" s="601"/>
      <c r="BF238" s="593" t="str">
        <f t="shared" si="472"/>
        <v>-</v>
      </c>
      <c r="BG238" s="677" t="str">
        <f t="shared" si="466"/>
        <v>-</v>
      </c>
      <c r="BH238" s="221"/>
      <c r="BI238" s="574" t="str">
        <f t="shared" si="467"/>
        <v>OK</v>
      </c>
      <c r="BK238" s="263"/>
      <c r="BL238" s="208"/>
      <c r="BM238" s="421"/>
      <c r="BN238" s="410"/>
      <c r="BO238" s="424"/>
      <c r="BP238" s="209"/>
      <c r="BQ238" s="421"/>
      <c r="BR238" s="410"/>
      <c r="BS238" s="423"/>
      <c r="BT238" s="209"/>
      <c r="BU238" s="421"/>
      <c r="BV238" s="410"/>
      <c r="BW238" s="423"/>
      <c r="BX238" s="591" t="str">
        <f t="shared" si="473"/>
        <v>-</v>
      </c>
      <c r="BY238" s="601"/>
      <c r="BZ238" s="593" t="str">
        <f t="shared" si="474"/>
        <v>-</v>
      </c>
      <c r="CA238" s="677" t="str">
        <f t="shared" si="468"/>
        <v>-</v>
      </c>
      <c r="CB238" s="221"/>
      <c r="CC238" s="574" t="str">
        <f t="shared" si="469"/>
        <v>OK</v>
      </c>
      <c r="CE238" s="443"/>
      <c r="CF238" s="429"/>
      <c r="CH238" s="430"/>
      <c r="CI238" s="431"/>
      <c r="CJ238" s="429"/>
      <c r="CL238" s="430"/>
      <c r="CM238" s="431"/>
      <c r="CN238" s="429"/>
      <c r="CP238" s="430"/>
      <c r="CQ238" s="431"/>
      <c r="CR238" s="600"/>
      <c r="CS238" s="601"/>
      <c r="CT238" s="605"/>
      <c r="CU238" s="610"/>
      <c r="CV238" s="221"/>
      <c r="CW238" s="574" t="str">
        <f t="shared" si="453"/>
        <v>OK</v>
      </c>
      <c r="CY238" s="437"/>
      <c r="CZ238" s="429"/>
      <c r="DB238" s="430"/>
      <c r="DC238" s="431"/>
      <c r="DD238" s="429"/>
      <c r="DF238" s="430"/>
      <c r="DG238" s="431"/>
      <c r="DH238" s="429"/>
      <c r="DJ238" s="430"/>
      <c r="DK238" s="431"/>
      <c r="DL238" s="600"/>
      <c r="DM238" s="601"/>
      <c r="DN238" s="602"/>
      <c r="DO238" s="621"/>
      <c r="DP238" s="221"/>
      <c r="DQ238" s="574" t="str">
        <f t="shared" si="454"/>
        <v>OK</v>
      </c>
      <c r="DS238" s="437"/>
      <c r="DT238" s="429"/>
      <c r="DU238" s="431"/>
      <c r="DW238" s="435"/>
      <c r="DY238" s="435"/>
      <c r="EA238" s="430"/>
      <c r="EB238" s="600"/>
      <c r="EC238" s="602"/>
      <c r="ED238" s="621"/>
      <c r="EE238" s="221"/>
      <c r="EF238" s="574" t="str">
        <f t="shared" si="447"/>
        <v>OK</v>
      </c>
      <c r="EH238" s="82"/>
      <c r="EI238" s="34"/>
      <c r="EJ238" s="11"/>
      <c r="EK238" s="61"/>
      <c r="EN238" s="97">
        <f t="shared" ref="EN238:EN300" si="487">AJ238</f>
        <v>0</v>
      </c>
      <c r="EO238" s="91">
        <f t="shared" ref="EO238:EO300" si="488">AK238</f>
        <v>0</v>
      </c>
      <c r="EP238" s="92"/>
      <c r="EQ238" s="85"/>
      <c r="ER238" s="89" t="str">
        <f t="shared" si="475"/>
        <v>-</v>
      </c>
      <c r="ES238" s="84"/>
      <c r="ET238" s="85"/>
      <c r="EU238" s="89" t="str">
        <f t="shared" si="476"/>
        <v>-</v>
      </c>
      <c r="EV238" s="90" t="str">
        <f t="shared" si="477"/>
        <v>-</v>
      </c>
      <c r="EY238" s="97" t="e">
        <f>#REF!</f>
        <v>#REF!</v>
      </c>
      <c r="EZ238" s="91" t="e">
        <f>#REF!</f>
        <v>#REF!</v>
      </c>
      <c r="FA238" s="92"/>
      <c r="FB238" s="85"/>
      <c r="FC238" s="89" t="e">
        <f t="shared" si="478"/>
        <v>#REF!</v>
      </c>
      <c r="FD238" s="84"/>
      <c r="FE238" s="85"/>
      <c r="FF238" s="89" t="e">
        <f t="shared" si="479"/>
        <v>#REF!</v>
      </c>
      <c r="FG238" s="90" t="e">
        <f t="shared" si="480"/>
        <v>#REF!</v>
      </c>
      <c r="FJ238" s="97" t="e">
        <f>#REF!</f>
        <v>#REF!</v>
      </c>
      <c r="FK238" s="91" t="e">
        <f>#REF!</f>
        <v>#REF!</v>
      </c>
      <c r="FL238" s="92"/>
      <c r="FM238" s="85"/>
      <c r="FN238" s="89" t="e">
        <f t="shared" si="481"/>
        <v>#REF!</v>
      </c>
      <c r="FO238" s="84"/>
      <c r="FP238" s="85"/>
      <c r="FQ238" s="89" t="e">
        <f t="shared" si="482"/>
        <v>#REF!</v>
      </c>
      <c r="FR238" s="90" t="e">
        <f t="shared" si="483"/>
        <v>#REF!</v>
      </c>
      <c r="FU238" s="97" t="e">
        <f>#REF!</f>
        <v>#REF!</v>
      </c>
      <c r="FV238" s="92"/>
      <c r="FW238" s="85"/>
      <c r="FX238" s="89" t="e">
        <f t="shared" si="470"/>
        <v>#REF!</v>
      </c>
      <c r="GA238" s="97" t="e">
        <f>#REF!</f>
        <v>#REF!</v>
      </c>
      <c r="GB238" s="91" t="e">
        <f>#REF!</f>
        <v>#REF!</v>
      </c>
      <c r="GC238" s="92"/>
      <c r="GD238" s="85"/>
      <c r="GE238" s="89" t="e">
        <f t="shared" si="484"/>
        <v>#REF!</v>
      </c>
      <c r="GF238" s="84"/>
      <c r="GG238" s="85"/>
      <c r="GH238" s="89" t="e">
        <f t="shared" si="485"/>
        <v>#REF!</v>
      </c>
      <c r="GI238" s="90" t="e">
        <f t="shared" si="486"/>
        <v>#REF!</v>
      </c>
      <c r="GK238" s="20" t="str">
        <f t="shared" ref="GK238:GK300" si="489">IF(C238+D238=0,"",C238+D238)</f>
        <v/>
      </c>
      <c r="GL238" s="21"/>
      <c r="GN238" s="826" t="str">
        <f t="shared" ca="1" si="463"/>
        <v/>
      </c>
      <c r="GO238" s="827"/>
    </row>
    <row r="239" spans="1:197" s="143" customFormat="1" ht="15.75" customHeight="1" outlineLevel="3" x14ac:dyDescent="0.2">
      <c r="A239" s="190">
        <f t="shared" ca="1" si="464"/>
        <v>105</v>
      </c>
      <c r="B239" s="744" t="str">
        <f t="shared" ca="1" si="455"/>
        <v/>
      </c>
      <c r="C239" s="752"/>
      <c r="D239" s="753"/>
      <c r="E239" s="180" t="s">
        <v>204</v>
      </c>
      <c r="F239" s="181" t="s">
        <v>201</v>
      </c>
      <c r="G239" s="182"/>
      <c r="H239" s="863"/>
      <c r="I239" s="183"/>
      <c r="J239" s="184" t="s">
        <v>23</v>
      </c>
      <c r="K239" s="199" t="s">
        <v>75</v>
      </c>
      <c r="L239" s="366"/>
      <c r="M239" s="560">
        <f t="shared" si="452"/>
        <v>1</v>
      </c>
      <c r="N239" s="814" t="str">
        <f>IF(OR(W239="",W239=0,W239="-"),"-",IF(W239=1,1,"POK"))</f>
        <v>-</v>
      </c>
      <c r="O239" s="815" t="str">
        <f>IF(OR(AQ239="",AQ239=0,AQ239="-"),"-",IF(AQ239=1,1,"POK"))</f>
        <v>-</v>
      </c>
      <c r="P239" s="815">
        <f>IF(OR(BK239="",BK239=0,BK239="-"),"-",IF(BK239=1,1,"POK"))</f>
        <v>1</v>
      </c>
      <c r="Q239" s="815">
        <f>IF(OR(CE239="",CE239=0,CE239="-"),"-",IF(CE239=1,1,"POK"))</f>
        <v>1</v>
      </c>
      <c r="R239" s="815" t="str">
        <f>IF(OR(CY239="",CY239=0,CY239="-"),"-",IF(CY239=1,1,"POK"))</f>
        <v>-</v>
      </c>
      <c r="S239" s="816" t="str">
        <f>IF(OR(DS239="",DS239=0,DS239="-"),"-",IF(DS239=1,1,"POK"))</f>
        <v>-</v>
      </c>
      <c r="T239" s="293" t="str">
        <f t="shared" si="462"/>
        <v>OK</v>
      </c>
      <c r="U239" s="403"/>
      <c r="V239" s="19"/>
      <c r="W239" s="799">
        <f>IF(SUM(W240:W241)=0,0,1)</f>
        <v>0</v>
      </c>
      <c r="X239" s="325"/>
      <c r="Y239" s="326"/>
      <c r="Z239" s="326"/>
      <c r="AA239" s="326"/>
      <c r="AB239" s="326"/>
      <c r="AC239" s="326"/>
      <c r="AD239" s="326"/>
      <c r="AE239" s="326"/>
      <c r="AF239" s="326"/>
      <c r="AG239" s="326"/>
      <c r="AH239" s="326"/>
      <c r="AI239" s="327"/>
      <c r="AJ239" s="353">
        <f>SUM(AJ240:AJ241)</f>
        <v>0</v>
      </c>
      <c r="AK239" s="354">
        <f>SUM(AK240:AK241)</f>
        <v>0</v>
      </c>
      <c r="AL239" s="351">
        <f>AJ239+AK239</f>
        <v>0</v>
      </c>
      <c r="AM239" s="356" t="str">
        <f>IF(OR(AL239=0,AL239="-"),"-",AL239/CD_TOTAL_HOURS)</f>
        <v>-</v>
      </c>
      <c r="AN239" s="222"/>
      <c r="AO239" s="580" t="str">
        <f t="shared" si="465"/>
        <v>OK</v>
      </c>
      <c r="AP239" s="19"/>
      <c r="AQ239" s="799">
        <f>IF(SUM(AQ240:AQ242)=0,0,1)</f>
        <v>0</v>
      </c>
      <c r="AR239" s="325"/>
      <c r="AS239" s="326"/>
      <c r="AT239" s="326"/>
      <c r="AU239" s="326"/>
      <c r="AV239" s="326"/>
      <c r="AW239" s="326"/>
      <c r="AX239" s="326"/>
      <c r="AY239" s="326"/>
      <c r="AZ239" s="326"/>
      <c r="BA239" s="326"/>
      <c r="BB239" s="326"/>
      <c r="BC239" s="327"/>
      <c r="BD239" s="353">
        <f>SUM(BD240:BD241)</f>
        <v>0</v>
      </c>
      <c r="BE239" s="354">
        <f>SUM(BE240:BE241)</f>
        <v>0</v>
      </c>
      <c r="BF239" s="351">
        <f>BD239+BE239</f>
        <v>0</v>
      </c>
      <c r="BG239" s="356" t="str">
        <f t="shared" si="466"/>
        <v>-</v>
      </c>
      <c r="BH239" s="222"/>
      <c r="BI239" s="580" t="str">
        <f t="shared" si="467"/>
        <v>OK</v>
      </c>
      <c r="BJ239" s="19"/>
      <c r="BK239" s="788">
        <f>IF(SUM(BK240:BK242)=0,0,1)</f>
        <v>1</v>
      </c>
      <c r="BL239" s="325"/>
      <c r="BM239" s="326"/>
      <c r="BN239" s="326"/>
      <c r="BO239" s="326"/>
      <c r="BP239" s="326"/>
      <c r="BQ239" s="326"/>
      <c r="BR239" s="326"/>
      <c r="BS239" s="326"/>
      <c r="BT239" s="326"/>
      <c r="BU239" s="326"/>
      <c r="BV239" s="326"/>
      <c r="BW239" s="327"/>
      <c r="BX239" s="353">
        <f>SUM(BX240:BX241)</f>
        <v>3</v>
      </c>
      <c r="BY239" s="354">
        <f>SUM(BY240:BY241)</f>
        <v>0</v>
      </c>
      <c r="BZ239" s="351">
        <f>BX239+BY239</f>
        <v>3</v>
      </c>
      <c r="CA239" s="356">
        <f t="shared" si="468"/>
        <v>7.6530612244897957E-3</v>
      </c>
      <c r="CB239" s="222"/>
      <c r="CC239" s="574" t="str">
        <f t="shared" si="469"/>
        <v>OK</v>
      </c>
      <c r="CD239" s="19"/>
      <c r="CE239" s="792">
        <f>IF(SUM(CE240:CE242)=0,0,1)</f>
        <v>1</v>
      </c>
      <c r="CF239" s="325"/>
      <c r="CG239" s="326"/>
      <c r="CH239" s="326"/>
      <c r="CI239" s="326"/>
      <c r="CJ239" s="326"/>
      <c r="CK239" s="326"/>
      <c r="CL239" s="326"/>
      <c r="CM239" s="326"/>
      <c r="CN239" s="326"/>
      <c r="CO239" s="326"/>
      <c r="CP239" s="326"/>
      <c r="CQ239" s="327"/>
      <c r="CR239" s="353">
        <f>SUM(CR240:CR241)</f>
        <v>0</v>
      </c>
      <c r="CS239" s="354">
        <f>SUM(CS240:CS241)</f>
        <v>0</v>
      </c>
      <c r="CT239" s="351">
        <f>CR239+CS239</f>
        <v>0</v>
      </c>
      <c r="CU239" s="356"/>
      <c r="CV239" s="222"/>
      <c r="CW239" s="580" t="str">
        <f t="shared" si="453"/>
        <v>OK</v>
      </c>
      <c r="CX239" s="19"/>
      <c r="CY239" s="798">
        <f>IF(SUM(CY240:CY242)=0,0,1)</f>
        <v>0</v>
      </c>
      <c r="CZ239" s="325"/>
      <c r="DA239" s="326"/>
      <c r="DB239" s="326"/>
      <c r="DC239" s="326"/>
      <c r="DD239" s="326"/>
      <c r="DE239" s="326"/>
      <c r="DF239" s="326"/>
      <c r="DG239" s="326"/>
      <c r="DH239" s="326"/>
      <c r="DI239" s="326"/>
      <c r="DJ239" s="326"/>
      <c r="DK239" s="327"/>
      <c r="DL239" s="353">
        <f>SUM(DL240:DL241)</f>
        <v>0</v>
      </c>
      <c r="DM239" s="354">
        <f>SUM(DM240:DM241)</f>
        <v>0</v>
      </c>
      <c r="DN239" s="857">
        <f>DL239+DM239</f>
        <v>0</v>
      </c>
      <c r="DO239" s="356" t="str">
        <f>IF(OR(DN239=0,DN239="-"),"-",DN239/CONSTR_TOTAL_HOURS)</f>
        <v>-</v>
      </c>
      <c r="DP239" s="222"/>
      <c r="DQ239" s="574" t="str">
        <f t="shared" si="454"/>
        <v>OK</v>
      </c>
      <c r="DR239" s="19"/>
      <c r="DS239" s="788">
        <f>IF(SUM(DS240:DS242)=0,0,1)</f>
        <v>0</v>
      </c>
      <c r="DT239" s="325"/>
      <c r="DU239" s="326"/>
      <c r="DV239" s="326"/>
      <c r="DW239" s="326"/>
      <c r="DX239" s="326"/>
      <c r="DY239" s="326"/>
      <c r="DZ239" s="326"/>
      <c r="EA239" s="326"/>
      <c r="EB239" s="353">
        <f>SUM(EB240:EB241)</f>
        <v>0</v>
      </c>
      <c r="EC239" s="710">
        <f>EB239</f>
        <v>0</v>
      </c>
      <c r="ED239" s="356" t="str">
        <f>IF(OR(EC239=0,EC239="-"),"-",EC239/QUALIF_TOTAL_HOURS)</f>
        <v>-</v>
      </c>
      <c r="EE239" s="222"/>
      <c r="EF239" s="574" t="str">
        <f t="shared" si="447"/>
        <v>-</v>
      </c>
      <c r="EG239" s="19"/>
      <c r="EH239" s="179" t="s">
        <v>5</v>
      </c>
      <c r="EI239" s="171" t="s">
        <v>4</v>
      </c>
      <c r="EJ239" s="134"/>
      <c r="EK239" s="133"/>
      <c r="EL239" s="19"/>
      <c r="EM239" s="19"/>
      <c r="EN239" s="135">
        <f t="shared" si="487"/>
        <v>0</v>
      </c>
      <c r="EO239" s="136">
        <f t="shared" si="488"/>
        <v>0</v>
      </c>
      <c r="EP239" s="137"/>
      <c r="EQ239" s="172"/>
      <c r="ER239" s="138" t="str">
        <f t="shared" si="475"/>
        <v>-</v>
      </c>
      <c r="ES239" s="139"/>
      <c r="ET239" s="172"/>
      <c r="EU239" s="138" t="str">
        <f t="shared" si="476"/>
        <v>-</v>
      </c>
      <c r="EV239" s="140" t="str">
        <f t="shared" si="477"/>
        <v>-</v>
      </c>
      <c r="EW239" s="19"/>
      <c r="EX239" s="19"/>
      <c r="EY239" s="135" t="e">
        <f>#REF!</f>
        <v>#REF!</v>
      </c>
      <c r="EZ239" s="136" t="e">
        <f>#REF!</f>
        <v>#REF!</v>
      </c>
      <c r="FA239" s="137"/>
      <c r="FB239" s="172"/>
      <c r="FC239" s="138" t="e">
        <f t="shared" si="478"/>
        <v>#REF!</v>
      </c>
      <c r="FD239" s="139"/>
      <c r="FE239" s="172"/>
      <c r="FF239" s="138" t="e">
        <f t="shared" si="479"/>
        <v>#REF!</v>
      </c>
      <c r="FG239" s="140" t="e">
        <f t="shared" si="480"/>
        <v>#REF!</v>
      </c>
      <c r="FH239" s="19"/>
      <c r="FI239" s="19"/>
      <c r="FJ239" s="135" t="e">
        <f>#REF!</f>
        <v>#REF!</v>
      </c>
      <c r="FK239" s="136" t="e">
        <f>#REF!</f>
        <v>#REF!</v>
      </c>
      <c r="FL239" s="137"/>
      <c r="FM239" s="172"/>
      <c r="FN239" s="138" t="e">
        <f t="shared" si="481"/>
        <v>#REF!</v>
      </c>
      <c r="FO239" s="139"/>
      <c r="FP239" s="172"/>
      <c r="FQ239" s="138" t="e">
        <f t="shared" si="482"/>
        <v>#REF!</v>
      </c>
      <c r="FR239" s="140" t="e">
        <f t="shared" si="483"/>
        <v>#REF!</v>
      </c>
      <c r="FS239" s="19"/>
      <c r="FT239" s="19"/>
      <c r="FU239" s="135" t="e">
        <f>#REF!</f>
        <v>#REF!</v>
      </c>
      <c r="FV239" s="137"/>
      <c r="FW239" s="172"/>
      <c r="FX239" s="138" t="e">
        <f t="shared" si="470"/>
        <v>#REF!</v>
      </c>
      <c r="FY239" s="19"/>
      <c r="FZ239" s="19"/>
      <c r="GA239" s="135" t="e">
        <f>#REF!</f>
        <v>#REF!</v>
      </c>
      <c r="GB239" s="136" t="e">
        <f>#REF!</f>
        <v>#REF!</v>
      </c>
      <c r="GC239" s="137"/>
      <c r="GD239" s="172"/>
      <c r="GE239" s="138" t="e">
        <f t="shared" si="484"/>
        <v>#REF!</v>
      </c>
      <c r="GF239" s="139"/>
      <c r="GG239" s="172"/>
      <c r="GH239" s="138" t="e">
        <f t="shared" si="485"/>
        <v>#REF!</v>
      </c>
      <c r="GI239" s="140" t="e">
        <f t="shared" si="486"/>
        <v>#REF!</v>
      </c>
      <c r="GJ239" s="19"/>
      <c r="GK239" s="141" t="str">
        <f t="shared" si="489"/>
        <v/>
      </c>
      <c r="GL239" s="142"/>
      <c r="GN239" s="826" t="str">
        <f t="shared" ca="1" si="463"/>
        <v/>
      </c>
      <c r="GO239" s="827"/>
    </row>
    <row r="240" spans="1:197" ht="12" customHeight="1" outlineLevel="3" x14ac:dyDescent="0.2">
      <c r="A240" s="187">
        <f t="shared" ref="A240:A260" ca="1" si="490">OFFSET(A240,-1,0,1,1)+1</f>
        <v>106</v>
      </c>
      <c r="B240" s="747" t="str">
        <f t="shared" ca="1" si="455"/>
        <v/>
      </c>
      <c r="C240" s="748"/>
      <c r="D240" s="749"/>
      <c r="E240" s="110"/>
      <c r="F240" s="104"/>
      <c r="G240" s="105" t="s">
        <v>74</v>
      </c>
      <c r="H240" s="128" t="s">
        <v>3</v>
      </c>
      <c r="I240" s="105"/>
      <c r="J240" s="121" t="s">
        <v>24</v>
      </c>
      <c r="K240" s="124" t="s">
        <v>75</v>
      </c>
      <c r="L240" s="367" t="s">
        <v>50</v>
      </c>
      <c r="M240" s="589">
        <f t="shared" si="452"/>
        <v>1</v>
      </c>
      <c r="N240" s="773" t="str">
        <f t="shared" si="456"/>
        <v>-</v>
      </c>
      <c r="O240" s="774" t="str">
        <f t="shared" si="457"/>
        <v>-</v>
      </c>
      <c r="P240" s="774">
        <f t="shared" si="458"/>
        <v>1</v>
      </c>
      <c r="Q240" s="774" t="str">
        <f t="shared" si="459"/>
        <v>-</v>
      </c>
      <c r="R240" s="774" t="str">
        <f t="shared" si="460"/>
        <v>-</v>
      </c>
      <c r="S240" s="280" t="str">
        <f t="shared" si="461"/>
        <v>-</v>
      </c>
      <c r="T240" s="291" t="str">
        <f t="shared" si="462"/>
        <v>OK</v>
      </c>
      <c r="U240" s="402"/>
      <c r="W240" s="504"/>
      <c r="X240" s="425"/>
      <c r="Y240" s="426"/>
      <c r="Z240" s="427"/>
      <c r="AA240" s="428"/>
      <c r="AB240" s="425"/>
      <c r="AC240" s="426"/>
      <c r="AD240" s="427"/>
      <c r="AE240" s="428"/>
      <c r="AF240" s="425"/>
      <c r="AG240" s="426"/>
      <c r="AH240" s="427"/>
      <c r="AI240" s="428"/>
      <c r="AJ240" s="597"/>
      <c r="AK240" s="598"/>
      <c r="AL240" s="599"/>
      <c r="AM240" s="597"/>
      <c r="AN240" s="221"/>
      <c r="AO240" s="574" t="str">
        <f t="shared" ref="AO240:AO314" si="491">IF(AND(Type_1="Doc",OR(Y240&lt;&gt;"",AC240&lt;&gt;"",AG240&lt;&gt;"")),"Remove Value Cln 25, 29, 33",IF(AND(Type_1="Doc",OR(AA240&lt;&gt;"",AE240&lt;&gt;"",AI240&lt;&gt;"")),"Remove Value Cln 27, 31, 35",IF(OR(AND(X240&lt;&gt;"",Z240=""),AND(AB240&lt;&gt;"",AD240=""),AND(AF240&lt;&gt;"",AH240="")),"Missing Eng Function",IF(OR(AND(Y240&lt;&gt;"",AA240=""),AND(AC240&lt;&gt;"",AE240=""),AND(AG240&lt;&gt;"",AI240="")),"Missing Design Function","OK"))))</f>
        <v>OK</v>
      </c>
      <c r="AQ240" s="504"/>
      <c r="AR240" s="425"/>
      <c r="AS240" s="426"/>
      <c r="AT240" s="427"/>
      <c r="AU240" s="428"/>
      <c r="AV240" s="425"/>
      <c r="AW240" s="426"/>
      <c r="AX240" s="427"/>
      <c r="AY240" s="428"/>
      <c r="AZ240" s="425"/>
      <c r="BA240" s="426"/>
      <c r="BB240" s="427"/>
      <c r="BC240" s="428"/>
      <c r="BD240" s="597"/>
      <c r="BE240" s="598"/>
      <c r="BF240" s="599"/>
      <c r="BG240" s="597"/>
      <c r="BH240" s="221"/>
      <c r="BI240" s="574" t="str">
        <f t="shared" ref="BI240:BI314" si="492">IF(AND(Type_1="Doc",OR(AS240&lt;&gt;"",AW240&lt;&gt;"",BA240&lt;&gt;"")),"Remove Value Cln 25, 29, 33",IF(AND(Type_1="Doc",OR(AU240&lt;&gt;"",AY240&lt;&gt;"",BC240&lt;&gt;"")),"Remove Value Cln 47, 51, 55",IF(OR(AND(AR240&lt;&gt;"",AT240=""),AND(AV240&lt;&gt;"",AX240=""),AND(AZ240&lt;&gt;"",BB240="")),"Missing Eng Function",IF(OR(AND(AS240&lt;&gt;"",AU240=""),AND(AW240&lt;&gt;"",AY240=""),AND(BA240&lt;&gt;"",BC240="")),"Missing Design Function","OK"))))</f>
        <v>OK</v>
      </c>
      <c r="BK240" s="263">
        <v>1</v>
      </c>
      <c r="BL240" s="208">
        <v>3</v>
      </c>
      <c r="BM240" s="419"/>
      <c r="BN240" s="410" t="s">
        <v>374</v>
      </c>
      <c r="BO240" s="422"/>
      <c r="BP240" s="209"/>
      <c r="BQ240" s="419"/>
      <c r="BR240" s="410" t="s">
        <v>375</v>
      </c>
      <c r="BS240" s="422"/>
      <c r="BT240" s="209"/>
      <c r="BU240" s="419"/>
      <c r="BV240" s="410" t="s">
        <v>376</v>
      </c>
      <c r="BW240" s="422"/>
      <c r="BX240" s="591">
        <f>IF(AND(BL240="",BP240="",BT240=""),"-",BL240+BP240+BT240)</f>
        <v>3</v>
      </c>
      <c r="BY240" s="601"/>
      <c r="BZ240" s="593">
        <f>IF(AND(BL240="",BP240="",BT240="",BM240="",BQ240="",BU240=""),"-",SUM(BL240:BU240))</f>
        <v>3</v>
      </c>
      <c r="CA240" s="681">
        <f t="shared" si="468"/>
        <v>7.6530612244897957E-3</v>
      </c>
      <c r="CB240" s="221"/>
      <c r="CC240" s="574" t="str">
        <f t="shared" si="469"/>
        <v>OK</v>
      </c>
      <c r="CE240" s="443"/>
      <c r="CF240" s="429"/>
      <c r="CH240" s="430"/>
      <c r="CI240" s="431"/>
      <c r="CJ240" s="429"/>
      <c r="CL240" s="430"/>
      <c r="CM240" s="431"/>
      <c r="CN240" s="429"/>
      <c r="CP240" s="430"/>
      <c r="CQ240" s="431"/>
      <c r="CR240" s="600"/>
      <c r="CS240" s="601"/>
      <c r="CT240" s="602"/>
      <c r="CU240" s="610"/>
      <c r="CV240" s="221"/>
      <c r="CW240" s="574" t="str">
        <f t="shared" si="453"/>
        <v>OK</v>
      </c>
      <c r="CY240" s="437"/>
      <c r="CZ240" s="429"/>
      <c r="DB240" s="430"/>
      <c r="DC240" s="431"/>
      <c r="DD240" s="429"/>
      <c r="DF240" s="430"/>
      <c r="DG240" s="431"/>
      <c r="DH240" s="429"/>
      <c r="DJ240" s="430"/>
      <c r="DK240" s="431"/>
      <c r="DL240" s="600"/>
      <c r="DM240" s="601"/>
      <c r="DN240" s="602"/>
      <c r="DO240" s="621"/>
      <c r="DP240" s="221"/>
      <c r="DQ240" s="574" t="str">
        <f t="shared" si="454"/>
        <v>OK</v>
      </c>
      <c r="DS240" s="437"/>
      <c r="DT240" s="429"/>
      <c r="DU240" s="431"/>
      <c r="DW240" s="431"/>
      <c r="DY240" s="431"/>
      <c r="EA240" s="430"/>
      <c r="EB240" s="600"/>
      <c r="EC240" s="602"/>
      <c r="ED240" s="621"/>
      <c r="EE240" s="221"/>
      <c r="EF240" s="574" t="str">
        <f t="shared" si="447"/>
        <v>OK</v>
      </c>
      <c r="EH240" s="82"/>
      <c r="EI240" s="34" t="s">
        <v>4</v>
      </c>
      <c r="EJ240" s="11"/>
      <c r="EK240" s="61"/>
      <c r="EN240" s="97">
        <f t="shared" si="487"/>
        <v>0</v>
      </c>
      <c r="EO240" s="91">
        <f t="shared" si="488"/>
        <v>0</v>
      </c>
      <c r="EP240" s="92"/>
      <c r="EQ240" s="85"/>
      <c r="ER240" s="89" t="str">
        <f t="shared" si="475"/>
        <v>-</v>
      </c>
      <c r="ES240" s="84"/>
      <c r="ET240" s="85"/>
      <c r="EU240" s="89" t="str">
        <f t="shared" si="476"/>
        <v>-</v>
      </c>
      <c r="EV240" s="90" t="str">
        <f t="shared" si="477"/>
        <v>-</v>
      </c>
      <c r="EY240" s="97" t="e">
        <f>#REF!</f>
        <v>#REF!</v>
      </c>
      <c r="EZ240" s="91" t="e">
        <f>#REF!</f>
        <v>#REF!</v>
      </c>
      <c r="FA240" s="92"/>
      <c r="FB240" s="85"/>
      <c r="FC240" s="89" t="e">
        <f t="shared" si="478"/>
        <v>#REF!</v>
      </c>
      <c r="FD240" s="84"/>
      <c r="FE240" s="85"/>
      <c r="FF240" s="89" t="e">
        <f t="shared" si="479"/>
        <v>#REF!</v>
      </c>
      <c r="FG240" s="90" t="e">
        <f t="shared" si="480"/>
        <v>#REF!</v>
      </c>
      <c r="FJ240" s="97" t="e">
        <f>#REF!</f>
        <v>#REF!</v>
      </c>
      <c r="FK240" s="91" t="e">
        <f>#REF!</f>
        <v>#REF!</v>
      </c>
      <c r="FL240" s="92"/>
      <c r="FM240" s="85"/>
      <c r="FN240" s="89" t="e">
        <f t="shared" si="481"/>
        <v>#REF!</v>
      </c>
      <c r="FO240" s="84"/>
      <c r="FP240" s="85"/>
      <c r="FQ240" s="89" t="e">
        <f t="shared" si="482"/>
        <v>#REF!</v>
      </c>
      <c r="FR240" s="90" t="e">
        <f t="shared" si="483"/>
        <v>#REF!</v>
      </c>
      <c r="FU240" s="97" t="e">
        <f>#REF!</f>
        <v>#REF!</v>
      </c>
      <c r="FV240" s="92"/>
      <c r="FW240" s="85"/>
      <c r="FX240" s="89" t="e">
        <f t="shared" si="470"/>
        <v>#REF!</v>
      </c>
      <c r="GA240" s="97" t="e">
        <f>#REF!</f>
        <v>#REF!</v>
      </c>
      <c r="GB240" s="91" t="e">
        <f>#REF!</f>
        <v>#REF!</v>
      </c>
      <c r="GC240" s="92"/>
      <c r="GD240" s="85"/>
      <c r="GE240" s="89" t="e">
        <f t="shared" si="484"/>
        <v>#REF!</v>
      </c>
      <c r="GF240" s="84"/>
      <c r="GG240" s="85"/>
      <c r="GH240" s="89" t="e">
        <f t="shared" si="485"/>
        <v>#REF!</v>
      </c>
      <c r="GI240" s="90" t="e">
        <f t="shared" si="486"/>
        <v>#REF!</v>
      </c>
      <c r="GK240" s="20" t="str">
        <f t="shared" si="489"/>
        <v/>
      </c>
      <c r="GL240" s="21"/>
      <c r="GN240" s="826" t="str">
        <f t="shared" ca="1" si="463"/>
        <v/>
      </c>
      <c r="GO240" s="827"/>
    </row>
    <row r="241" spans="1:197" ht="12" customHeight="1" outlineLevel="3" x14ac:dyDescent="0.2">
      <c r="A241" s="187">
        <f ca="1">OFFSET(A241,-1,0,1,1)+1</f>
        <v>107</v>
      </c>
      <c r="B241" s="747" t="str">
        <f t="shared" ca="1" si="455"/>
        <v/>
      </c>
      <c r="C241" s="748"/>
      <c r="D241" s="749"/>
      <c r="E241" s="272" t="s">
        <v>395</v>
      </c>
      <c r="F241" s="271"/>
      <c r="G241" s="105"/>
      <c r="H241" s="128" t="s">
        <v>3</v>
      </c>
      <c r="I241" s="105"/>
      <c r="J241" s="121" t="s">
        <v>24</v>
      </c>
      <c r="K241" s="124" t="s">
        <v>75</v>
      </c>
      <c r="L241" s="367" t="s">
        <v>50</v>
      </c>
      <c r="M241" s="589">
        <f t="shared" si="452"/>
        <v>0</v>
      </c>
      <c r="N241" s="773" t="str">
        <f t="shared" si="456"/>
        <v>-</v>
      </c>
      <c r="O241" s="774" t="str">
        <f t="shared" si="457"/>
        <v>-</v>
      </c>
      <c r="P241" s="774" t="str">
        <f t="shared" si="458"/>
        <v>-</v>
      </c>
      <c r="Q241" s="774" t="str">
        <f t="shared" si="459"/>
        <v>-</v>
      </c>
      <c r="R241" s="774" t="str">
        <f t="shared" si="460"/>
        <v>-</v>
      </c>
      <c r="S241" s="280" t="str">
        <f t="shared" si="461"/>
        <v>-</v>
      </c>
      <c r="T241" s="291" t="str">
        <f t="shared" si="462"/>
        <v>OK</v>
      </c>
      <c r="U241" s="402"/>
      <c r="W241" s="505"/>
      <c r="X241" s="432"/>
      <c r="Y241" s="433"/>
      <c r="Z241" s="434"/>
      <c r="AA241" s="435"/>
      <c r="AB241" s="432"/>
      <c r="AC241" s="433"/>
      <c r="AD241" s="434"/>
      <c r="AE241" s="435"/>
      <c r="AF241" s="432"/>
      <c r="AG241" s="433"/>
      <c r="AH241" s="434"/>
      <c r="AI241" s="435"/>
      <c r="AJ241" s="603"/>
      <c r="AK241" s="604"/>
      <c r="AL241" s="605"/>
      <c r="AM241" s="603"/>
      <c r="AN241" s="221"/>
      <c r="AO241" s="574" t="str">
        <f t="shared" si="491"/>
        <v>OK</v>
      </c>
      <c r="AQ241" s="505"/>
      <c r="AR241" s="432"/>
      <c r="AS241" s="433"/>
      <c r="AT241" s="434"/>
      <c r="AU241" s="435"/>
      <c r="AV241" s="432"/>
      <c r="AW241" s="433"/>
      <c r="AX241" s="434"/>
      <c r="AY241" s="435"/>
      <c r="AZ241" s="432"/>
      <c r="BA241" s="433"/>
      <c r="BB241" s="434"/>
      <c r="BC241" s="435"/>
      <c r="BD241" s="603"/>
      <c r="BE241" s="604"/>
      <c r="BF241" s="605"/>
      <c r="BG241" s="603"/>
      <c r="BH241" s="221"/>
      <c r="BI241" s="574" t="str">
        <f t="shared" si="492"/>
        <v>OK</v>
      </c>
      <c r="BK241" s="263"/>
      <c r="BL241" s="208"/>
      <c r="BM241" s="421"/>
      <c r="BN241" s="410"/>
      <c r="BO241" s="424"/>
      <c r="BP241" s="209"/>
      <c r="BQ241" s="421"/>
      <c r="BR241" s="410"/>
      <c r="BS241" s="424"/>
      <c r="BT241" s="209"/>
      <c r="BU241" s="421"/>
      <c r="BV241" s="410"/>
      <c r="BW241" s="424"/>
      <c r="BX241" s="591" t="str">
        <f>IF(AND(BL241="",BP241="",BT241=""),"-",BL241+BP241+BT241)</f>
        <v>-</v>
      </c>
      <c r="BY241" s="601"/>
      <c r="BZ241" s="593" t="str">
        <f>IF(AND(BL241="",BP241="",BT241="",BM241="",BQ241="",BU241=""),"-",SUM(BL241:BU241))</f>
        <v>-</v>
      </c>
      <c r="CA241" s="603" t="str">
        <f t="shared" si="468"/>
        <v>-</v>
      </c>
      <c r="CB241" s="221"/>
      <c r="CC241" s="574" t="str">
        <f t="shared" si="469"/>
        <v>OK</v>
      </c>
      <c r="CE241" s="443"/>
      <c r="CF241" s="429"/>
      <c r="CH241" s="430"/>
      <c r="CI241" s="431"/>
      <c r="CJ241" s="429"/>
      <c r="CL241" s="430"/>
      <c r="CM241" s="431"/>
      <c r="CN241" s="429"/>
      <c r="CP241" s="430"/>
      <c r="CQ241" s="431"/>
      <c r="CR241" s="600"/>
      <c r="CS241" s="601"/>
      <c r="CT241" s="605"/>
      <c r="CU241" s="610"/>
      <c r="CV241" s="221"/>
      <c r="CW241" s="574" t="str">
        <f t="shared" si="453"/>
        <v>OK</v>
      </c>
      <c r="CY241" s="437"/>
      <c r="CZ241" s="429"/>
      <c r="DB241" s="430"/>
      <c r="DC241" s="431"/>
      <c r="DD241" s="429"/>
      <c r="DF241" s="430"/>
      <c r="DG241" s="431"/>
      <c r="DH241" s="429"/>
      <c r="DJ241" s="430"/>
      <c r="DK241" s="431"/>
      <c r="DL241" s="600"/>
      <c r="DM241" s="601"/>
      <c r="DN241" s="602"/>
      <c r="DO241" s="621"/>
      <c r="DP241" s="221"/>
      <c r="DQ241" s="574" t="str">
        <f t="shared" si="454"/>
        <v>OK</v>
      </c>
      <c r="DS241" s="437"/>
      <c r="DT241" s="429"/>
      <c r="DU241" s="431"/>
      <c r="DW241" s="435"/>
      <c r="DY241" s="435"/>
      <c r="EA241" s="430"/>
      <c r="EB241" s="600"/>
      <c r="EC241" s="602"/>
      <c r="ED241" s="621"/>
      <c r="EE241" s="221"/>
      <c r="EF241" s="574" t="str">
        <f t="shared" si="447"/>
        <v>OK</v>
      </c>
      <c r="EH241" s="82"/>
      <c r="EI241" s="34"/>
      <c r="EJ241" s="11"/>
      <c r="EK241" s="61"/>
      <c r="EN241" s="97">
        <f t="shared" si="487"/>
        <v>0</v>
      </c>
      <c r="EO241" s="91">
        <f t="shared" si="488"/>
        <v>0</v>
      </c>
      <c r="EP241" s="92"/>
      <c r="EQ241" s="85"/>
      <c r="ER241" s="89" t="str">
        <f t="shared" si="475"/>
        <v>-</v>
      </c>
      <c r="ES241" s="84"/>
      <c r="ET241" s="85"/>
      <c r="EU241" s="89" t="str">
        <f t="shared" si="476"/>
        <v>-</v>
      </c>
      <c r="EV241" s="90" t="str">
        <f t="shared" si="477"/>
        <v>-</v>
      </c>
      <c r="EY241" s="97" t="e">
        <f>#REF!</f>
        <v>#REF!</v>
      </c>
      <c r="EZ241" s="91" t="e">
        <f>#REF!</f>
        <v>#REF!</v>
      </c>
      <c r="FA241" s="92"/>
      <c r="FB241" s="85"/>
      <c r="FC241" s="89" t="e">
        <f t="shared" si="478"/>
        <v>#REF!</v>
      </c>
      <c r="FD241" s="84"/>
      <c r="FE241" s="85"/>
      <c r="FF241" s="89" t="e">
        <f t="shared" si="479"/>
        <v>#REF!</v>
      </c>
      <c r="FG241" s="90" t="e">
        <f t="shared" si="480"/>
        <v>#REF!</v>
      </c>
      <c r="FJ241" s="97" t="e">
        <f>#REF!</f>
        <v>#REF!</v>
      </c>
      <c r="FK241" s="91" t="e">
        <f>#REF!</f>
        <v>#REF!</v>
      </c>
      <c r="FL241" s="92"/>
      <c r="FM241" s="85"/>
      <c r="FN241" s="89" t="e">
        <f t="shared" si="481"/>
        <v>#REF!</v>
      </c>
      <c r="FO241" s="84"/>
      <c r="FP241" s="85"/>
      <c r="FQ241" s="89" t="e">
        <f t="shared" si="482"/>
        <v>#REF!</v>
      </c>
      <c r="FR241" s="90" t="e">
        <f t="shared" si="483"/>
        <v>#REF!</v>
      </c>
      <c r="FU241" s="97" t="e">
        <f>#REF!</f>
        <v>#REF!</v>
      </c>
      <c r="FV241" s="92"/>
      <c r="FW241" s="85"/>
      <c r="FX241" s="89" t="e">
        <f t="shared" si="470"/>
        <v>#REF!</v>
      </c>
      <c r="GA241" s="97" t="e">
        <f>#REF!</f>
        <v>#REF!</v>
      </c>
      <c r="GB241" s="91" t="e">
        <f>#REF!</f>
        <v>#REF!</v>
      </c>
      <c r="GC241" s="92"/>
      <c r="GD241" s="85"/>
      <c r="GE241" s="89" t="e">
        <f t="shared" si="484"/>
        <v>#REF!</v>
      </c>
      <c r="GF241" s="84"/>
      <c r="GG241" s="85"/>
      <c r="GH241" s="89" t="e">
        <f t="shared" si="485"/>
        <v>#REF!</v>
      </c>
      <c r="GI241" s="90" t="e">
        <f t="shared" si="486"/>
        <v>#REF!</v>
      </c>
      <c r="GK241" s="20" t="str">
        <f t="shared" si="489"/>
        <v/>
      </c>
      <c r="GL241" s="21"/>
      <c r="GN241" s="826" t="str">
        <f t="shared" ca="1" si="463"/>
        <v/>
      </c>
      <c r="GO241" s="827"/>
    </row>
    <row r="242" spans="1:197" s="143" customFormat="1" ht="15.75" customHeight="1" outlineLevel="3" x14ac:dyDescent="0.2">
      <c r="A242" s="190">
        <f t="shared" ca="1" si="490"/>
        <v>108</v>
      </c>
      <c r="B242" s="744" t="str">
        <f t="shared" ca="1" si="455"/>
        <v/>
      </c>
      <c r="C242" s="752"/>
      <c r="D242" s="753"/>
      <c r="E242" s="185" t="s">
        <v>175</v>
      </c>
      <c r="F242" s="181" t="s">
        <v>170</v>
      </c>
      <c r="G242" s="182"/>
      <c r="H242" s="863" t="s">
        <v>3</v>
      </c>
      <c r="I242" s="183"/>
      <c r="J242" s="184" t="s">
        <v>23</v>
      </c>
      <c r="K242" s="199" t="s">
        <v>75</v>
      </c>
      <c r="L242" s="366"/>
      <c r="M242" s="560">
        <f t="shared" si="452"/>
        <v>1</v>
      </c>
      <c r="N242" s="814" t="str">
        <f>IF(OR(W242="",W242=0,W242="-"),"-",IF(W242=1,1,"POK"))</f>
        <v>-</v>
      </c>
      <c r="O242" s="815" t="str">
        <f>IF(OR(AQ242="",AQ242=0,AQ242="-"),"-",IF(AQ242=1,1,"POK"))</f>
        <v>-</v>
      </c>
      <c r="P242" s="815" t="str">
        <f>IF(OR(BK242="",BK242=0,BK242="-"),"-",IF(BK242=1,1,"POK"))</f>
        <v>-</v>
      </c>
      <c r="Q242" s="815">
        <f>IF(OR(CE242="",CE242=0,CE242="-"),"-",IF(CE242=1,1,"POK"))</f>
        <v>1</v>
      </c>
      <c r="R242" s="815" t="str">
        <f>IF(OR(CY242="",CY242=0,CY242="-"),"-",IF(CY242=1,1,"POK"))</f>
        <v>-</v>
      </c>
      <c r="S242" s="816" t="str">
        <f>IF(OR(DS242="",DS242=0,DS242="-"),"-",IF(DS242=1,1,"POK"))</f>
        <v>-</v>
      </c>
      <c r="T242" s="293" t="str">
        <f t="shared" si="462"/>
        <v>OK</v>
      </c>
      <c r="U242" s="403"/>
      <c r="V242" s="19"/>
      <c r="W242" s="788">
        <f>IF(SUM(W243:W248)=0,0,1)</f>
        <v>0</v>
      </c>
      <c r="X242" s="325"/>
      <c r="Y242" s="326"/>
      <c r="Z242" s="326"/>
      <c r="AA242" s="326"/>
      <c r="AB242" s="326"/>
      <c r="AC242" s="326"/>
      <c r="AD242" s="326"/>
      <c r="AE242" s="326"/>
      <c r="AF242" s="326"/>
      <c r="AG242" s="326"/>
      <c r="AH242" s="326"/>
      <c r="AI242" s="327"/>
      <c r="AJ242" s="353">
        <f>SUM(AJ243:AJ248)</f>
        <v>0</v>
      </c>
      <c r="AK242" s="354">
        <f>SUM(AK243:AK248)</f>
        <v>0</v>
      </c>
      <c r="AL242" s="351">
        <f>AJ242+AK242</f>
        <v>0</v>
      </c>
      <c r="AM242" s="356" t="str">
        <f>IF(OR(AL242=0,AL242="-"),"-",AL242/CD_TOTAL_HOURS)</f>
        <v>-</v>
      </c>
      <c r="AN242" s="222"/>
      <c r="AO242" s="580" t="str">
        <f t="shared" si="491"/>
        <v>OK</v>
      </c>
      <c r="AP242" s="19"/>
      <c r="AQ242" s="788">
        <f>IF(SUM(AQ243:AQ248)=0,0,1)</f>
        <v>0</v>
      </c>
      <c r="AR242" s="325"/>
      <c r="AS242" s="326"/>
      <c r="AT242" s="326"/>
      <c r="AU242" s="326"/>
      <c r="AV242" s="326"/>
      <c r="AW242" s="326"/>
      <c r="AX242" s="326"/>
      <c r="AY242" s="326"/>
      <c r="AZ242" s="326"/>
      <c r="BA242" s="326"/>
      <c r="BB242" s="326"/>
      <c r="BC242" s="327"/>
      <c r="BD242" s="353">
        <f>SUM(BD243:BD248)</f>
        <v>0</v>
      </c>
      <c r="BE242" s="354">
        <f>SUM(BE243:BE248)</f>
        <v>0</v>
      </c>
      <c r="BF242" s="351">
        <f>BD242+BE242</f>
        <v>0</v>
      </c>
      <c r="BG242" s="356" t="str">
        <f>IF(OR(BF242=0,BF242="-"),"-",BF242/BD_TOTAL_HOURS)</f>
        <v>-</v>
      </c>
      <c r="BH242" s="222"/>
      <c r="BI242" s="580" t="str">
        <f t="shared" si="492"/>
        <v>OK</v>
      </c>
      <c r="BJ242" s="19"/>
      <c r="BK242" s="788">
        <f>IF(SUM(BK243:BK248)=0,0,1)</f>
        <v>0</v>
      </c>
      <c r="BL242" s="325"/>
      <c r="BM242" s="326"/>
      <c r="BN242" s="326"/>
      <c r="BO242" s="326"/>
      <c r="BP242" s="326"/>
      <c r="BQ242" s="326"/>
      <c r="BR242" s="326"/>
      <c r="BS242" s="326"/>
      <c r="BT242" s="326"/>
      <c r="BU242" s="326"/>
      <c r="BV242" s="326"/>
      <c r="BW242" s="327"/>
      <c r="BX242" s="353">
        <f>SUM(BX243:BX248)</f>
        <v>0</v>
      </c>
      <c r="BY242" s="354">
        <f>SUM(BY243:BY248)</f>
        <v>0</v>
      </c>
      <c r="BZ242" s="351">
        <f>BX242+BY242</f>
        <v>0</v>
      </c>
      <c r="CA242" s="356" t="str">
        <f t="shared" si="468"/>
        <v>-</v>
      </c>
      <c r="CB242" s="222"/>
      <c r="CC242" s="574" t="str">
        <f t="shared" si="469"/>
        <v>OK</v>
      </c>
      <c r="CD242" s="19"/>
      <c r="CE242" s="788">
        <f>IF(SUM(CE243:CE248)=0,0,1)</f>
        <v>1</v>
      </c>
      <c r="CF242" s="325"/>
      <c r="CG242" s="326"/>
      <c r="CH242" s="326"/>
      <c r="CI242" s="326"/>
      <c r="CJ242" s="326"/>
      <c r="CK242" s="326"/>
      <c r="CL242" s="326"/>
      <c r="CM242" s="326"/>
      <c r="CN242" s="326"/>
      <c r="CO242" s="326"/>
      <c r="CP242" s="326"/>
      <c r="CQ242" s="327"/>
      <c r="CR242" s="353">
        <f>SUM(CR243:CR248)</f>
        <v>16</v>
      </c>
      <c r="CS242" s="354">
        <f>SUM(CS243:CS248)</f>
        <v>0</v>
      </c>
      <c r="CT242" s="351">
        <f>CR242+CS242</f>
        <v>16</v>
      </c>
      <c r="CU242" s="356">
        <f>IF(OR(CT242=0,CT242="-"),"-",CT242/PRO_TOTAL_HOURS)</f>
        <v>0.1415929203539823</v>
      </c>
      <c r="CV242" s="222"/>
      <c r="CW242" s="580" t="str">
        <f t="shared" si="453"/>
        <v>OK</v>
      </c>
      <c r="CX242" s="19"/>
      <c r="CY242" s="788">
        <f>IF(SUM(CY243:CY248)=0,0,1)</f>
        <v>0</v>
      </c>
      <c r="CZ242" s="325"/>
      <c r="DA242" s="326"/>
      <c r="DB242" s="326"/>
      <c r="DC242" s="326"/>
      <c r="DD242" s="326"/>
      <c r="DE242" s="326"/>
      <c r="DF242" s="326"/>
      <c r="DG242" s="326"/>
      <c r="DH242" s="326"/>
      <c r="DI242" s="326"/>
      <c r="DJ242" s="326"/>
      <c r="DK242" s="327"/>
      <c r="DL242" s="353">
        <f>SUM(DL243:DL248)</f>
        <v>0</v>
      </c>
      <c r="DM242" s="354">
        <f>SUM(DM243:DM248)</f>
        <v>0</v>
      </c>
      <c r="DN242" s="857">
        <f>DL242+DM242</f>
        <v>0</v>
      </c>
      <c r="DO242" s="356" t="str">
        <f>IF(OR(DN242=0,DN242="-"),"-",DN242/CONSTR_TOTAL_HOURS)</f>
        <v>-</v>
      </c>
      <c r="DP242" s="222"/>
      <c r="DQ242" s="574" t="str">
        <f t="shared" si="454"/>
        <v>OK</v>
      </c>
      <c r="DR242" s="19"/>
      <c r="DS242" s="788">
        <f>IF(SUM(DS243:DS248)=0,0,1)</f>
        <v>0</v>
      </c>
      <c r="DT242" s="325"/>
      <c r="DU242" s="326"/>
      <c r="DV242" s="326"/>
      <c r="DW242" s="326"/>
      <c r="DX242" s="326"/>
      <c r="DY242" s="326"/>
      <c r="DZ242" s="326"/>
      <c r="EA242" s="326"/>
      <c r="EB242" s="353">
        <f>SUM(EB243:EB248)</f>
        <v>0</v>
      </c>
      <c r="EC242" s="710">
        <f>EB242</f>
        <v>0</v>
      </c>
      <c r="ED242" s="356" t="str">
        <f>IF(OR(EC242=0,EC242="-"),"-",EC242/QUALIF_TOTAL_HOURS)</f>
        <v>-</v>
      </c>
      <c r="EE242" s="222"/>
      <c r="EF242" s="574" t="str">
        <f t="shared" si="447"/>
        <v>-</v>
      </c>
      <c r="EG242" s="19"/>
      <c r="EH242" s="179" t="s">
        <v>5</v>
      </c>
      <c r="EI242" s="171" t="s">
        <v>4</v>
      </c>
      <c r="EJ242" s="134"/>
      <c r="EK242" s="133"/>
      <c r="EL242" s="19"/>
      <c r="EM242" s="19"/>
      <c r="EN242" s="135">
        <f t="shared" si="487"/>
        <v>0</v>
      </c>
      <c r="EO242" s="136">
        <f t="shared" si="488"/>
        <v>0</v>
      </c>
      <c r="EP242" s="137"/>
      <c r="EQ242" s="172"/>
      <c r="ER242" s="138" t="str">
        <f t="shared" si="475"/>
        <v>-</v>
      </c>
      <c r="ES242" s="139"/>
      <c r="ET242" s="172"/>
      <c r="EU242" s="138" t="str">
        <f t="shared" si="476"/>
        <v>-</v>
      </c>
      <c r="EV242" s="140" t="str">
        <f t="shared" si="477"/>
        <v>-</v>
      </c>
      <c r="EW242" s="19"/>
      <c r="EX242" s="19"/>
      <c r="EY242" s="135" t="e">
        <f>#REF!</f>
        <v>#REF!</v>
      </c>
      <c r="EZ242" s="136" t="e">
        <f>#REF!</f>
        <v>#REF!</v>
      </c>
      <c r="FA242" s="137"/>
      <c r="FB242" s="172"/>
      <c r="FC242" s="138" t="e">
        <f t="shared" si="478"/>
        <v>#REF!</v>
      </c>
      <c r="FD242" s="139"/>
      <c r="FE242" s="172"/>
      <c r="FF242" s="138" t="e">
        <f t="shared" si="479"/>
        <v>#REF!</v>
      </c>
      <c r="FG242" s="140" t="e">
        <f t="shared" si="480"/>
        <v>#REF!</v>
      </c>
      <c r="FH242" s="19"/>
      <c r="FI242" s="19"/>
      <c r="FJ242" s="135" t="e">
        <f>#REF!</f>
        <v>#REF!</v>
      </c>
      <c r="FK242" s="136" t="e">
        <f>#REF!</f>
        <v>#REF!</v>
      </c>
      <c r="FL242" s="137"/>
      <c r="FM242" s="172"/>
      <c r="FN242" s="138" t="e">
        <f t="shared" si="481"/>
        <v>#REF!</v>
      </c>
      <c r="FO242" s="139"/>
      <c r="FP242" s="172"/>
      <c r="FQ242" s="138" t="e">
        <f t="shared" si="482"/>
        <v>#REF!</v>
      </c>
      <c r="FR242" s="140" t="e">
        <f t="shared" si="483"/>
        <v>#REF!</v>
      </c>
      <c r="FS242" s="19"/>
      <c r="FT242" s="19"/>
      <c r="FU242" s="135" t="e">
        <f>#REF!</f>
        <v>#REF!</v>
      </c>
      <c r="FV242" s="137"/>
      <c r="FW242" s="172"/>
      <c r="FX242" s="138" t="e">
        <f t="shared" si="470"/>
        <v>#REF!</v>
      </c>
      <c r="FY242" s="19"/>
      <c r="FZ242" s="19"/>
      <c r="GA242" s="135" t="e">
        <f>#REF!</f>
        <v>#REF!</v>
      </c>
      <c r="GB242" s="136" t="e">
        <f>#REF!</f>
        <v>#REF!</v>
      </c>
      <c r="GC242" s="137"/>
      <c r="GD242" s="172"/>
      <c r="GE242" s="138" t="e">
        <f t="shared" si="484"/>
        <v>#REF!</v>
      </c>
      <c r="GF242" s="139"/>
      <c r="GG242" s="172"/>
      <c r="GH242" s="138" t="e">
        <f t="shared" si="485"/>
        <v>#REF!</v>
      </c>
      <c r="GI242" s="140" t="e">
        <f t="shared" si="486"/>
        <v>#REF!</v>
      </c>
      <c r="GJ242" s="19"/>
      <c r="GK242" s="141" t="str">
        <f t="shared" si="489"/>
        <v/>
      </c>
      <c r="GL242" s="142"/>
      <c r="GN242" s="826" t="str">
        <f t="shared" ca="1" si="463"/>
        <v/>
      </c>
      <c r="GO242" s="827"/>
    </row>
    <row r="243" spans="1:197" ht="12" customHeight="1" outlineLevel="3" x14ac:dyDescent="0.2">
      <c r="A243" s="187">
        <f t="shared" ca="1" si="490"/>
        <v>109</v>
      </c>
      <c r="B243" s="747" t="str">
        <f t="shared" ca="1" si="455"/>
        <v/>
      </c>
      <c r="C243" s="748"/>
      <c r="D243" s="749"/>
      <c r="E243" s="110"/>
      <c r="F243" s="104"/>
      <c r="G243" s="105" t="s">
        <v>171</v>
      </c>
      <c r="H243" s="128" t="s">
        <v>3</v>
      </c>
      <c r="I243" s="105"/>
      <c r="J243" s="121" t="s">
        <v>24</v>
      </c>
      <c r="K243" s="124" t="s">
        <v>75</v>
      </c>
      <c r="L243" s="367" t="s">
        <v>50</v>
      </c>
      <c r="M243" s="589">
        <f t="shared" si="452"/>
        <v>0</v>
      </c>
      <c r="N243" s="773" t="str">
        <f t="shared" si="456"/>
        <v>-</v>
      </c>
      <c r="O243" s="774" t="str">
        <f t="shared" si="457"/>
        <v>-</v>
      </c>
      <c r="P243" s="774" t="str">
        <f t="shared" si="458"/>
        <v>-</v>
      </c>
      <c r="Q243" s="774" t="str">
        <f t="shared" si="459"/>
        <v>-</v>
      </c>
      <c r="R243" s="774" t="str">
        <f t="shared" si="460"/>
        <v>-</v>
      </c>
      <c r="S243" s="280" t="str">
        <f t="shared" si="461"/>
        <v>-</v>
      </c>
      <c r="T243" s="291" t="str">
        <f t="shared" si="462"/>
        <v>OK</v>
      </c>
      <c r="U243" s="402"/>
      <c r="W243" s="643"/>
      <c r="X243" s="208"/>
      <c r="Y243" s="419"/>
      <c r="Z243" s="410" t="s">
        <v>374</v>
      </c>
      <c r="AA243" s="422"/>
      <c r="AB243" s="425"/>
      <c r="AC243" s="426"/>
      <c r="AD243" s="427"/>
      <c r="AE243" s="428"/>
      <c r="AF243" s="425"/>
      <c r="AG243" s="426"/>
      <c r="AH243" s="427"/>
      <c r="AI243" s="428"/>
      <c r="AJ243" s="591" t="str">
        <f>IF(AND(X243="",AB243="",AF243=""),"-",X243+AB243+AF243)</f>
        <v>-</v>
      </c>
      <c r="AK243" s="606"/>
      <c r="AL243" s="593" t="str">
        <f>IF(AND(X243="",AB243="",AF243="",Y243="",AC243="",AG243=""),"-",SUM(X243:AG243))</f>
        <v>-</v>
      </c>
      <c r="AM243" s="594" t="str">
        <f>IF(OR(AL243=0,AL243="-"),"-",AL243/CD_TOTAL_HOURS)</f>
        <v>-</v>
      </c>
      <c r="AN243" s="221"/>
      <c r="AO243" s="574" t="str">
        <f t="shared" si="491"/>
        <v>OK</v>
      </c>
      <c r="AQ243" s="643"/>
      <c r="AR243" s="208"/>
      <c r="AS243" s="419"/>
      <c r="AT243" s="410" t="s">
        <v>374</v>
      </c>
      <c r="AU243" s="422"/>
      <c r="AV243" s="425"/>
      <c r="AW243" s="426"/>
      <c r="AX243" s="427"/>
      <c r="AY243" s="428"/>
      <c r="AZ243" s="425"/>
      <c r="BA243" s="426"/>
      <c r="BB243" s="427"/>
      <c r="BC243" s="428"/>
      <c r="BD243" s="591" t="str">
        <f>IF(AND(AR243="",AV243="",AZ243=""),"-",AR243+AV243+AZ243)</f>
        <v>-</v>
      </c>
      <c r="BE243" s="606"/>
      <c r="BF243" s="593" t="str">
        <f>IF(AND(AR243="",AV243="",AZ243="",AS243="",AW243="",BA243=""),"-",SUM(AR243:BA243))</f>
        <v>-</v>
      </c>
      <c r="BG243" s="594" t="str">
        <f>IF(OR(BF243=0,BF243="-"),"-",BF243/BD_TOTAL_HOURS)</f>
        <v>-</v>
      </c>
      <c r="BH243" s="221"/>
      <c r="BI243" s="574" t="str">
        <f t="shared" si="492"/>
        <v>OK</v>
      </c>
      <c r="BK243" s="263"/>
      <c r="BL243" s="208"/>
      <c r="BM243" s="419"/>
      <c r="BN243" s="410" t="s">
        <v>374</v>
      </c>
      <c r="BO243" s="422"/>
      <c r="BP243" s="425"/>
      <c r="BQ243" s="426"/>
      <c r="BR243" s="427"/>
      <c r="BS243" s="428"/>
      <c r="BT243" s="425"/>
      <c r="BU243" s="426"/>
      <c r="BV243" s="427"/>
      <c r="BW243" s="428"/>
      <c r="BX243" s="591" t="str">
        <f>IF(AND(BL243="",BP243="",BT243=""),"-",BL243+BP243+BT243)</f>
        <v>-</v>
      </c>
      <c r="BY243" s="606"/>
      <c r="BZ243" s="593" t="str">
        <f>IF(AND(BL243="",BP243="",BT243="",BM243="",BQ243="",BU243=""),"-",SUM(BL243:BU243))</f>
        <v>-</v>
      </c>
      <c r="CA243" s="594" t="str">
        <f>IF(OR(BZ243=0,BZ243="-"),"-",BZ243/DD_TOTAL_HOURS)</f>
        <v>-</v>
      </c>
      <c r="CB243" s="221"/>
      <c r="CC243" s="574" t="str">
        <f t="shared" si="469"/>
        <v>OK</v>
      </c>
      <c r="CE243" s="443"/>
      <c r="CF243" s="425"/>
      <c r="CG243" s="426"/>
      <c r="CH243" s="427"/>
      <c r="CI243" s="428"/>
      <c r="CJ243" s="425"/>
      <c r="CK243" s="426"/>
      <c r="CL243" s="427"/>
      <c r="CM243" s="428"/>
      <c r="CN243" s="425"/>
      <c r="CO243" s="426"/>
      <c r="CP243" s="427"/>
      <c r="CQ243" s="428"/>
      <c r="CR243" s="597"/>
      <c r="CS243" s="598"/>
      <c r="CT243" s="599"/>
      <c r="CU243" s="594" t="str">
        <f>IF(OR(CT243=0,CT243="-"),"-",CT243/PRO_TOTAL_HOURS)</f>
        <v>-</v>
      </c>
      <c r="CV243" s="221"/>
      <c r="CW243" s="574" t="str">
        <f t="shared" si="453"/>
        <v>OK</v>
      </c>
      <c r="CY243" s="464"/>
      <c r="CZ243" s="529"/>
      <c r="DA243" s="426"/>
      <c r="DB243" s="427"/>
      <c r="DC243" s="530"/>
      <c r="DD243" s="529"/>
      <c r="DE243" s="426"/>
      <c r="DF243" s="427"/>
      <c r="DG243" s="530"/>
      <c r="DH243" s="529"/>
      <c r="DI243" s="426"/>
      <c r="DJ243" s="427"/>
      <c r="DK243" s="530"/>
      <c r="DL243" s="607"/>
      <c r="DM243" s="598"/>
      <c r="DN243" s="608"/>
      <c r="DO243" s="609"/>
      <c r="DP243" s="221"/>
      <c r="DQ243" s="574" t="str">
        <f t="shared" si="454"/>
        <v>OK</v>
      </c>
      <c r="DS243" s="464"/>
      <c r="DT243" s="529"/>
      <c r="DU243" s="530"/>
      <c r="DV243" s="426"/>
      <c r="DW243" s="530"/>
      <c r="DX243" s="426"/>
      <c r="DY243" s="530"/>
      <c r="DZ243" s="426"/>
      <c r="EA243" s="427"/>
      <c r="EB243" s="607"/>
      <c r="EC243" s="608"/>
      <c r="ED243" s="609"/>
      <c r="EE243" s="221"/>
      <c r="EF243" s="574" t="str">
        <f t="shared" si="447"/>
        <v>OK</v>
      </c>
      <c r="EH243" s="82"/>
      <c r="EI243" s="34" t="s">
        <v>4</v>
      </c>
      <c r="EJ243" s="11"/>
      <c r="EK243" s="61"/>
      <c r="EN243" s="97" t="str">
        <f t="shared" si="487"/>
        <v>-</v>
      </c>
      <c r="EO243" s="91">
        <f t="shared" si="488"/>
        <v>0</v>
      </c>
      <c r="EP243" s="92"/>
      <c r="EQ243" s="85"/>
      <c r="ER243" s="89" t="str">
        <f t="shared" si="475"/>
        <v>-</v>
      </c>
      <c r="ES243" s="84"/>
      <c r="ET243" s="85"/>
      <c r="EU243" s="89" t="str">
        <f t="shared" si="476"/>
        <v>-</v>
      </c>
      <c r="EV243" s="90" t="str">
        <f t="shared" si="477"/>
        <v>-</v>
      </c>
      <c r="EY243" s="97" t="e">
        <f>#REF!</f>
        <v>#REF!</v>
      </c>
      <c r="EZ243" s="91" t="e">
        <f>#REF!</f>
        <v>#REF!</v>
      </c>
      <c r="FA243" s="92"/>
      <c r="FB243" s="85"/>
      <c r="FC243" s="89" t="e">
        <f t="shared" si="478"/>
        <v>#REF!</v>
      </c>
      <c r="FD243" s="84"/>
      <c r="FE243" s="85"/>
      <c r="FF243" s="89" t="e">
        <f t="shared" si="479"/>
        <v>#REF!</v>
      </c>
      <c r="FG243" s="90" t="e">
        <f t="shared" si="480"/>
        <v>#REF!</v>
      </c>
      <c r="FJ243" s="97" t="e">
        <f>#REF!</f>
        <v>#REF!</v>
      </c>
      <c r="FK243" s="91" t="e">
        <f>#REF!</f>
        <v>#REF!</v>
      </c>
      <c r="FL243" s="92"/>
      <c r="FM243" s="85"/>
      <c r="FN243" s="89" t="e">
        <f t="shared" si="481"/>
        <v>#REF!</v>
      </c>
      <c r="FO243" s="84"/>
      <c r="FP243" s="85"/>
      <c r="FQ243" s="89" t="e">
        <f t="shared" si="482"/>
        <v>#REF!</v>
      </c>
      <c r="FR243" s="90" t="e">
        <f t="shared" si="483"/>
        <v>#REF!</v>
      </c>
      <c r="FU243" s="97" t="e">
        <f>#REF!</f>
        <v>#REF!</v>
      </c>
      <c r="FV243" s="92"/>
      <c r="FW243" s="85"/>
      <c r="FX243" s="89" t="e">
        <f t="shared" si="470"/>
        <v>#REF!</v>
      </c>
      <c r="GA243" s="97" t="e">
        <f>#REF!</f>
        <v>#REF!</v>
      </c>
      <c r="GB243" s="91" t="e">
        <f>#REF!</f>
        <v>#REF!</v>
      </c>
      <c r="GC243" s="92"/>
      <c r="GD243" s="85"/>
      <c r="GE243" s="89" t="e">
        <f t="shared" si="484"/>
        <v>#REF!</v>
      </c>
      <c r="GF243" s="84"/>
      <c r="GG243" s="85"/>
      <c r="GH243" s="89" t="e">
        <f t="shared" si="485"/>
        <v>#REF!</v>
      </c>
      <c r="GI243" s="90" t="e">
        <f t="shared" si="486"/>
        <v>#REF!</v>
      </c>
      <c r="GK243" s="20" t="str">
        <f t="shared" si="489"/>
        <v/>
      </c>
      <c r="GL243" s="21"/>
      <c r="GN243" s="826" t="str">
        <f t="shared" ca="1" si="463"/>
        <v/>
      </c>
      <c r="GO243" s="827"/>
    </row>
    <row r="244" spans="1:197" ht="24" customHeight="1" outlineLevel="3" x14ac:dyDescent="0.2">
      <c r="A244" s="187">
        <f t="shared" ca="1" si="490"/>
        <v>110</v>
      </c>
      <c r="B244" s="747" t="str">
        <f t="shared" ca="1" si="455"/>
        <v/>
      </c>
      <c r="C244" s="748"/>
      <c r="D244" s="749"/>
      <c r="E244" s="110"/>
      <c r="F244" s="104"/>
      <c r="G244" s="105" t="s">
        <v>174</v>
      </c>
      <c r="H244" s="128" t="s">
        <v>3</v>
      </c>
      <c r="I244" s="105"/>
      <c r="J244" s="121" t="s">
        <v>24</v>
      </c>
      <c r="K244" s="124" t="s">
        <v>75</v>
      </c>
      <c r="L244" s="367" t="s">
        <v>50</v>
      </c>
      <c r="M244" s="589">
        <f t="shared" si="452"/>
        <v>1</v>
      </c>
      <c r="N244" s="773" t="str">
        <f t="shared" si="456"/>
        <v>-</v>
      </c>
      <c r="O244" s="774" t="str">
        <f t="shared" si="457"/>
        <v>-</v>
      </c>
      <c r="P244" s="774" t="str">
        <f t="shared" si="458"/>
        <v>-</v>
      </c>
      <c r="Q244" s="774">
        <f t="shared" si="459"/>
        <v>1</v>
      </c>
      <c r="R244" s="774" t="str">
        <f t="shared" si="460"/>
        <v>-</v>
      </c>
      <c r="S244" s="280" t="str">
        <f t="shared" si="461"/>
        <v>-</v>
      </c>
      <c r="T244" s="291" t="str">
        <f t="shared" si="462"/>
        <v>OK</v>
      </c>
      <c r="U244" s="402"/>
      <c r="W244" s="646"/>
      <c r="X244" s="529"/>
      <c r="Z244" s="430"/>
      <c r="AA244" s="431"/>
      <c r="AB244" s="429"/>
      <c r="AD244" s="430"/>
      <c r="AE244" s="431"/>
      <c r="AF244" s="429"/>
      <c r="AH244" s="430"/>
      <c r="AI244" s="431"/>
      <c r="AJ244" s="607"/>
      <c r="AK244" s="601"/>
      <c r="AL244" s="608"/>
      <c r="AM244" s="609"/>
      <c r="AN244" s="221"/>
      <c r="AO244" s="574" t="str">
        <f t="shared" si="491"/>
        <v>OK</v>
      </c>
      <c r="AQ244" s="646"/>
      <c r="AR244" s="529"/>
      <c r="AT244" s="430"/>
      <c r="AU244" s="431"/>
      <c r="AV244" s="429"/>
      <c r="AX244" s="430"/>
      <c r="AY244" s="431"/>
      <c r="AZ244" s="429"/>
      <c r="BB244" s="430"/>
      <c r="BC244" s="431"/>
      <c r="BD244" s="607"/>
      <c r="BE244" s="601"/>
      <c r="BF244" s="608"/>
      <c r="BG244" s="609"/>
      <c r="BH244" s="221"/>
      <c r="BI244" s="574" t="str">
        <f t="shared" si="492"/>
        <v>OK</v>
      </c>
      <c r="BK244" s="465"/>
      <c r="BL244" s="429"/>
      <c r="BN244" s="430"/>
      <c r="BO244" s="431"/>
      <c r="BP244" s="429"/>
      <c r="BR244" s="430"/>
      <c r="BS244" s="431"/>
      <c r="BT244" s="429"/>
      <c r="BV244" s="430"/>
      <c r="BW244" s="431"/>
      <c r="BX244" s="607"/>
      <c r="BY244" s="601"/>
      <c r="BZ244" s="608"/>
      <c r="CA244" s="609"/>
      <c r="CB244" s="221"/>
      <c r="CC244" s="574" t="str">
        <f t="shared" si="469"/>
        <v>OK</v>
      </c>
      <c r="CE244" s="263">
        <v>1</v>
      </c>
      <c r="CF244" s="208">
        <v>16</v>
      </c>
      <c r="CG244" s="420"/>
      <c r="CH244" s="410" t="s">
        <v>374</v>
      </c>
      <c r="CI244" s="423"/>
      <c r="CJ244" s="429"/>
      <c r="CL244" s="430"/>
      <c r="CM244" s="431"/>
      <c r="CN244" s="429"/>
      <c r="CP244" s="430"/>
      <c r="CQ244" s="431"/>
      <c r="CR244" s="591">
        <f>IF(AND(CF244="",CJ244="",CN244=""),"-",CF244+CJ244+CN244)</f>
        <v>16</v>
      </c>
      <c r="CS244" s="596"/>
      <c r="CT244" s="593">
        <f>IF(AND(CF244="",CJ244="",CN244="",CG244="",CK244="",CO244=""),"-",SUM(CF244:CO244))</f>
        <v>16</v>
      </c>
      <c r="CU244" s="594"/>
      <c r="CV244" s="221"/>
      <c r="CW244" s="574" t="str">
        <f t="shared" si="453"/>
        <v>OK</v>
      </c>
      <c r="CY244" s="130"/>
      <c r="CZ244" s="432"/>
      <c r="DB244" s="434"/>
      <c r="DC244" s="431"/>
      <c r="DD244" s="429"/>
      <c r="DF244" s="430"/>
      <c r="DG244" s="431"/>
      <c r="DH244" s="429"/>
      <c r="DJ244" s="430"/>
      <c r="DK244" s="431"/>
      <c r="DL244" s="603"/>
      <c r="DM244" s="601"/>
      <c r="DN244" s="605"/>
      <c r="DO244" s="611"/>
      <c r="DP244" s="221"/>
      <c r="DQ244" s="574" t="str">
        <f t="shared" si="454"/>
        <v>OK</v>
      </c>
      <c r="DS244" s="465"/>
      <c r="DT244" s="429"/>
      <c r="DU244" s="431"/>
      <c r="DW244" s="431"/>
      <c r="DY244" s="431"/>
      <c r="EA244" s="430"/>
      <c r="EB244" s="600"/>
      <c r="EC244" s="602"/>
      <c r="ED244" s="610"/>
      <c r="EE244" s="221"/>
      <c r="EF244" s="574" t="str">
        <f t="shared" si="447"/>
        <v>OK</v>
      </c>
      <c r="EH244" s="82"/>
      <c r="EI244" s="34" t="s">
        <v>4</v>
      </c>
      <c r="EJ244" s="11"/>
      <c r="EK244" s="61"/>
      <c r="EN244" s="97">
        <f t="shared" si="487"/>
        <v>0</v>
      </c>
      <c r="EO244" s="91">
        <f t="shared" si="488"/>
        <v>0</v>
      </c>
      <c r="EP244" s="92"/>
      <c r="EQ244" s="85"/>
      <c r="ER244" s="89" t="str">
        <f t="shared" si="475"/>
        <v>-</v>
      </c>
      <c r="ES244" s="84"/>
      <c r="ET244" s="85"/>
      <c r="EU244" s="89" t="str">
        <f t="shared" si="476"/>
        <v>-</v>
      </c>
      <c r="EV244" s="90" t="str">
        <f t="shared" si="477"/>
        <v>-</v>
      </c>
      <c r="EY244" s="97" t="e">
        <f>#REF!</f>
        <v>#REF!</v>
      </c>
      <c r="EZ244" s="91" t="e">
        <f>#REF!</f>
        <v>#REF!</v>
      </c>
      <c r="FA244" s="92"/>
      <c r="FB244" s="85"/>
      <c r="FC244" s="89" t="e">
        <f t="shared" si="478"/>
        <v>#REF!</v>
      </c>
      <c r="FD244" s="84"/>
      <c r="FE244" s="85"/>
      <c r="FF244" s="89" t="e">
        <f t="shared" si="479"/>
        <v>#REF!</v>
      </c>
      <c r="FG244" s="90" t="e">
        <f t="shared" si="480"/>
        <v>#REF!</v>
      </c>
      <c r="FJ244" s="97" t="e">
        <f>#REF!</f>
        <v>#REF!</v>
      </c>
      <c r="FK244" s="91" t="e">
        <f>#REF!</f>
        <v>#REF!</v>
      </c>
      <c r="FL244" s="92"/>
      <c r="FM244" s="85"/>
      <c r="FN244" s="89" t="e">
        <f t="shared" si="481"/>
        <v>#REF!</v>
      </c>
      <c r="FO244" s="84"/>
      <c r="FP244" s="85"/>
      <c r="FQ244" s="89" t="e">
        <f t="shared" si="482"/>
        <v>#REF!</v>
      </c>
      <c r="FR244" s="90" t="e">
        <f t="shared" si="483"/>
        <v>#REF!</v>
      </c>
      <c r="FU244" s="97" t="e">
        <f>#REF!</f>
        <v>#REF!</v>
      </c>
      <c r="FV244" s="92"/>
      <c r="FW244" s="85"/>
      <c r="FX244" s="89" t="e">
        <f t="shared" si="470"/>
        <v>#REF!</v>
      </c>
      <c r="GA244" s="97" t="e">
        <f>#REF!</f>
        <v>#REF!</v>
      </c>
      <c r="GB244" s="91" t="e">
        <f>#REF!</f>
        <v>#REF!</v>
      </c>
      <c r="GC244" s="92"/>
      <c r="GD244" s="85"/>
      <c r="GE244" s="89" t="e">
        <f t="shared" si="484"/>
        <v>#REF!</v>
      </c>
      <c r="GF244" s="84"/>
      <c r="GG244" s="85"/>
      <c r="GH244" s="89" t="e">
        <f t="shared" si="485"/>
        <v>#REF!</v>
      </c>
      <c r="GI244" s="90" t="e">
        <f t="shared" si="486"/>
        <v>#REF!</v>
      </c>
      <c r="GK244" s="20" t="str">
        <f t="shared" si="489"/>
        <v/>
      </c>
      <c r="GL244" s="21"/>
      <c r="GN244" s="826" t="str">
        <f t="shared" ca="1" si="463"/>
        <v/>
      </c>
      <c r="GO244" s="827"/>
    </row>
    <row r="245" spans="1:197" ht="12" customHeight="1" outlineLevel="3" x14ac:dyDescent="0.2">
      <c r="A245" s="187">
        <f t="shared" ca="1" si="490"/>
        <v>111</v>
      </c>
      <c r="B245" s="747" t="str">
        <f t="shared" ca="1" si="455"/>
        <v/>
      </c>
      <c r="C245" s="748"/>
      <c r="D245" s="749"/>
      <c r="E245" s="110"/>
      <c r="F245" s="104"/>
      <c r="G245" s="105" t="s">
        <v>929</v>
      </c>
      <c r="H245" s="128" t="s">
        <v>3</v>
      </c>
      <c r="I245" s="105"/>
      <c r="J245" s="121" t="s">
        <v>24</v>
      </c>
      <c r="K245" s="124" t="s">
        <v>75</v>
      </c>
      <c r="L245" s="367" t="s">
        <v>50</v>
      </c>
      <c r="M245" s="589">
        <f t="shared" si="452"/>
        <v>0</v>
      </c>
      <c r="N245" s="773" t="str">
        <f t="shared" si="456"/>
        <v>-</v>
      </c>
      <c r="O245" s="774" t="str">
        <f t="shared" si="457"/>
        <v>-</v>
      </c>
      <c r="P245" s="774" t="str">
        <f t="shared" si="458"/>
        <v>-</v>
      </c>
      <c r="Q245" s="774" t="str">
        <f t="shared" si="459"/>
        <v>-</v>
      </c>
      <c r="R245" s="774" t="str">
        <f t="shared" si="460"/>
        <v>-</v>
      </c>
      <c r="S245" s="280" t="str">
        <f t="shared" si="461"/>
        <v>-</v>
      </c>
      <c r="T245" s="291" t="str">
        <f t="shared" si="462"/>
        <v>OK</v>
      </c>
      <c r="U245" s="402"/>
      <c r="W245" s="644"/>
      <c r="X245" s="429"/>
      <c r="Z245" s="430"/>
      <c r="AA245" s="431"/>
      <c r="AB245" s="429"/>
      <c r="AD245" s="430"/>
      <c r="AE245" s="431"/>
      <c r="AF245" s="429"/>
      <c r="AH245" s="430"/>
      <c r="AI245" s="431"/>
      <c r="AJ245" s="600"/>
      <c r="AK245" s="617"/>
      <c r="AL245" s="602"/>
      <c r="AM245" s="610"/>
      <c r="AN245" s="221"/>
      <c r="AO245" s="574" t="str">
        <f t="shared" si="491"/>
        <v>OK</v>
      </c>
      <c r="AQ245" s="644"/>
      <c r="AR245" s="429"/>
      <c r="AT245" s="430"/>
      <c r="AU245" s="431"/>
      <c r="AV245" s="429"/>
      <c r="AX245" s="430"/>
      <c r="AY245" s="431"/>
      <c r="AZ245" s="429"/>
      <c r="BB245" s="430"/>
      <c r="BC245" s="431"/>
      <c r="BD245" s="600"/>
      <c r="BE245" s="617"/>
      <c r="BF245" s="602"/>
      <c r="BG245" s="610"/>
      <c r="BH245" s="221"/>
      <c r="BI245" s="574" t="str">
        <f t="shared" si="492"/>
        <v>OK</v>
      </c>
      <c r="BK245" s="443"/>
      <c r="BL245" s="429"/>
      <c r="BN245" s="430"/>
      <c r="BO245" s="431"/>
      <c r="BP245" s="429"/>
      <c r="BR245" s="430"/>
      <c r="BS245" s="431"/>
      <c r="BT245" s="429"/>
      <c r="BV245" s="430"/>
      <c r="BW245" s="431"/>
      <c r="BX245" s="600"/>
      <c r="BY245" s="617"/>
      <c r="BZ245" s="602"/>
      <c r="CA245" s="610"/>
      <c r="CB245" s="221"/>
      <c r="CC245" s="574" t="str">
        <f t="shared" si="469"/>
        <v>OK</v>
      </c>
      <c r="CE245" s="443"/>
      <c r="CF245" s="429"/>
      <c r="CH245" s="430"/>
      <c r="CI245" s="431"/>
      <c r="CJ245" s="429"/>
      <c r="CL245" s="430"/>
      <c r="CM245" s="431"/>
      <c r="CN245" s="429"/>
      <c r="CP245" s="430"/>
      <c r="CQ245" s="431"/>
      <c r="CR245" s="600"/>
      <c r="CS245" s="601"/>
      <c r="CT245" s="602"/>
      <c r="CU245" s="609"/>
      <c r="CV245" s="221"/>
      <c r="CW245" s="574" t="str">
        <f t="shared" si="453"/>
        <v>OK</v>
      </c>
      <c r="CY245" s="263"/>
      <c r="CZ245" s="208"/>
      <c r="DA245" s="420"/>
      <c r="DB245" s="410" t="s">
        <v>374</v>
      </c>
      <c r="DC245" s="423"/>
      <c r="DD245" s="429"/>
      <c r="DF245" s="430"/>
      <c r="DG245" s="431"/>
      <c r="DH245" s="429"/>
      <c r="DJ245" s="430"/>
      <c r="DK245" s="431"/>
      <c r="DL245" s="591" t="str">
        <f>IF(AND(CZ245="",DD245="",DH245=""),"-",CZ245+DD245+DH245)</f>
        <v>-</v>
      </c>
      <c r="DM245" s="629"/>
      <c r="DN245" s="593" t="str">
        <f>IF(AND(CZ245="",DD245="",DH245="",DA245="",DE245="",DI245=""),"-",SUM(CZ245:DI245))</f>
        <v>-</v>
      </c>
      <c r="DO245" s="594" t="str">
        <f>IF(OR(DN245=0,DN245="-"),"-",DN245/CONSTR_TOTAL_HOURS)</f>
        <v>-</v>
      </c>
      <c r="DP245" s="221"/>
      <c r="DQ245" s="574" t="str">
        <f t="shared" si="454"/>
        <v>OK</v>
      </c>
      <c r="DS245" s="437"/>
      <c r="DT245" s="429"/>
      <c r="DU245" s="431"/>
      <c r="DW245" s="431"/>
      <c r="DY245" s="431"/>
      <c r="EA245" s="430"/>
      <c r="EB245" s="600"/>
      <c r="EC245" s="602"/>
      <c r="ED245" s="632"/>
      <c r="EE245" s="221"/>
      <c r="EF245" s="574" t="str">
        <f t="shared" si="447"/>
        <v>OK</v>
      </c>
      <c r="EH245" s="82"/>
      <c r="EI245" s="34" t="s">
        <v>4</v>
      </c>
      <c r="EJ245" s="11"/>
      <c r="EK245" s="61"/>
      <c r="EN245" s="97">
        <f t="shared" si="487"/>
        <v>0</v>
      </c>
      <c r="EO245" s="91">
        <f t="shared" si="488"/>
        <v>0</v>
      </c>
      <c r="EP245" s="92"/>
      <c r="EQ245" s="85"/>
      <c r="ER245" s="89" t="str">
        <f t="shared" si="475"/>
        <v>-</v>
      </c>
      <c r="ES245" s="84"/>
      <c r="ET245" s="85"/>
      <c r="EU245" s="89" t="str">
        <f t="shared" si="476"/>
        <v>-</v>
      </c>
      <c r="EV245" s="90" t="str">
        <f t="shared" si="477"/>
        <v>-</v>
      </c>
      <c r="EY245" s="97" t="e">
        <f>#REF!</f>
        <v>#REF!</v>
      </c>
      <c r="EZ245" s="91" t="e">
        <f>#REF!</f>
        <v>#REF!</v>
      </c>
      <c r="FA245" s="92"/>
      <c r="FB245" s="85"/>
      <c r="FC245" s="89" t="e">
        <f t="shared" si="478"/>
        <v>#REF!</v>
      </c>
      <c r="FD245" s="84"/>
      <c r="FE245" s="85"/>
      <c r="FF245" s="89" t="e">
        <f t="shared" si="479"/>
        <v>#REF!</v>
      </c>
      <c r="FG245" s="90" t="e">
        <f t="shared" si="480"/>
        <v>#REF!</v>
      </c>
      <c r="FJ245" s="97" t="e">
        <f>#REF!</f>
        <v>#REF!</v>
      </c>
      <c r="FK245" s="91" t="e">
        <f>#REF!</f>
        <v>#REF!</v>
      </c>
      <c r="FL245" s="92"/>
      <c r="FM245" s="85"/>
      <c r="FN245" s="89" t="e">
        <f t="shared" si="481"/>
        <v>#REF!</v>
      </c>
      <c r="FO245" s="84"/>
      <c r="FP245" s="85"/>
      <c r="FQ245" s="89" t="e">
        <f t="shared" si="482"/>
        <v>#REF!</v>
      </c>
      <c r="FR245" s="90" t="e">
        <f t="shared" si="483"/>
        <v>#REF!</v>
      </c>
      <c r="FU245" s="97" t="e">
        <f>#REF!</f>
        <v>#REF!</v>
      </c>
      <c r="FV245" s="92"/>
      <c r="FW245" s="85"/>
      <c r="FX245" s="89" t="e">
        <f t="shared" si="470"/>
        <v>#REF!</v>
      </c>
      <c r="GA245" s="97" t="e">
        <f>#REF!</f>
        <v>#REF!</v>
      </c>
      <c r="GB245" s="91" t="e">
        <f>#REF!</f>
        <v>#REF!</v>
      </c>
      <c r="GC245" s="92"/>
      <c r="GD245" s="85"/>
      <c r="GE245" s="89" t="e">
        <f t="shared" si="484"/>
        <v>#REF!</v>
      </c>
      <c r="GF245" s="84"/>
      <c r="GG245" s="85"/>
      <c r="GH245" s="89" t="e">
        <f t="shared" si="485"/>
        <v>#REF!</v>
      </c>
      <c r="GI245" s="90" t="e">
        <f t="shared" si="486"/>
        <v>#REF!</v>
      </c>
      <c r="GK245" s="20" t="str">
        <f t="shared" si="489"/>
        <v/>
      </c>
      <c r="GL245" s="21"/>
      <c r="GN245" s="826" t="str">
        <f t="shared" ca="1" si="463"/>
        <v/>
      </c>
      <c r="GO245" s="827"/>
    </row>
    <row r="246" spans="1:197" ht="12" customHeight="1" outlineLevel="3" x14ac:dyDescent="0.2">
      <c r="A246" s="187">
        <f t="shared" ca="1" si="490"/>
        <v>112</v>
      </c>
      <c r="B246" s="747" t="str">
        <f t="shared" ca="1" si="455"/>
        <v/>
      </c>
      <c r="C246" s="748"/>
      <c r="D246" s="749"/>
      <c r="E246" s="103"/>
      <c r="F246" s="104"/>
      <c r="G246" s="105" t="s">
        <v>172</v>
      </c>
      <c r="H246" s="128" t="s">
        <v>3</v>
      </c>
      <c r="I246" s="105"/>
      <c r="J246" s="121" t="s">
        <v>24</v>
      </c>
      <c r="K246" s="124" t="s">
        <v>75</v>
      </c>
      <c r="L246" s="367" t="s">
        <v>50</v>
      </c>
      <c r="M246" s="589">
        <f t="shared" si="452"/>
        <v>0</v>
      </c>
      <c r="N246" s="773" t="str">
        <f t="shared" si="456"/>
        <v>-</v>
      </c>
      <c r="O246" s="774" t="str">
        <f t="shared" si="457"/>
        <v>-</v>
      </c>
      <c r="P246" s="774" t="str">
        <f t="shared" si="458"/>
        <v>-</v>
      </c>
      <c r="Q246" s="774" t="str">
        <f t="shared" si="459"/>
        <v>-</v>
      </c>
      <c r="R246" s="774" t="str">
        <f t="shared" si="460"/>
        <v>-</v>
      </c>
      <c r="S246" s="280" t="str">
        <f t="shared" si="461"/>
        <v>-</v>
      </c>
      <c r="T246" s="291" t="str">
        <f t="shared" si="462"/>
        <v>OK</v>
      </c>
      <c r="U246" s="402"/>
      <c r="W246" s="644"/>
      <c r="X246" s="429"/>
      <c r="Z246" s="430"/>
      <c r="AA246" s="431"/>
      <c r="AB246" s="429"/>
      <c r="AD246" s="430"/>
      <c r="AE246" s="431"/>
      <c r="AF246" s="429"/>
      <c r="AH246" s="430"/>
      <c r="AI246" s="431"/>
      <c r="AJ246" s="600"/>
      <c r="AK246" s="617"/>
      <c r="AL246" s="602"/>
      <c r="AM246" s="610"/>
      <c r="AN246" s="221"/>
      <c r="AO246" s="574" t="str">
        <f t="shared" si="491"/>
        <v>OK</v>
      </c>
      <c r="AQ246" s="644"/>
      <c r="AR246" s="429"/>
      <c r="AT246" s="430"/>
      <c r="AU246" s="431"/>
      <c r="AV246" s="429"/>
      <c r="AX246" s="430"/>
      <c r="AY246" s="431"/>
      <c r="AZ246" s="429"/>
      <c r="BB246" s="430"/>
      <c r="BC246" s="431"/>
      <c r="BD246" s="600"/>
      <c r="BE246" s="617"/>
      <c r="BF246" s="602"/>
      <c r="BG246" s="610"/>
      <c r="BH246" s="221"/>
      <c r="BI246" s="574" t="str">
        <f t="shared" si="492"/>
        <v>OK</v>
      </c>
      <c r="BK246" s="443"/>
      <c r="BL246" s="429"/>
      <c r="BN246" s="430"/>
      <c r="BO246" s="431"/>
      <c r="BP246" s="429"/>
      <c r="BR246" s="430"/>
      <c r="BS246" s="431"/>
      <c r="BT246" s="429"/>
      <c r="BV246" s="430"/>
      <c r="BW246" s="431"/>
      <c r="BX246" s="600"/>
      <c r="BY246" s="617"/>
      <c r="BZ246" s="602"/>
      <c r="CA246" s="610"/>
      <c r="CB246" s="221"/>
      <c r="CC246" s="574" t="str">
        <f t="shared" si="469"/>
        <v>OK</v>
      </c>
      <c r="CE246" s="443"/>
      <c r="CF246" s="429"/>
      <c r="CH246" s="430"/>
      <c r="CI246" s="431"/>
      <c r="CJ246" s="429"/>
      <c r="CL246" s="430"/>
      <c r="CM246" s="431"/>
      <c r="CN246" s="429"/>
      <c r="CP246" s="430"/>
      <c r="CQ246" s="431"/>
      <c r="CR246" s="600"/>
      <c r="CS246" s="617"/>
      <c r="CT246" s="602"/>
      <c r="CU246" s="610"/>
      <c r="CV246" s="221"/>
      <c r="CW246" s="574" t="str">
        <f t="shared" si="453"/>
        <v>OK</v>
      </c>
      <c r="CY246" s="263"/>
      <c r="CZ246" s="208"/>
      <c r="DA246" s="420"/>
      <c r="DB246" s="410" t="s">
        <v>374</v>
      </c>
      <c r="DC246" s="423"/>
      <c r="DD246" s="429"/>
      <c r="DF246" s="430"/>
      <c r="DG246" s="431"/>
      <c r="DH246" s="429"/>
      <c r="DJ246" s="430"/>
      <c r="DK246" s="431"/>
      <c r="DL246" s="591" t="str">
        <f>IF(AND(CZ246="",DD246="",DH246=""),"-",CZ246+DD246+DH246)</f>
        <v>-</v>
      </c>
      <c r="DM246" s="629"/>
      <c r="DN246" s="593" t="str">
        <f>IF(AND(CZ246="",DD246="",DH246="",DA246="",DE246="",DI246=""),"-",SUM(CZ246:DI246))</f>
        <v>-</v>
      </c>
      <c r="DO246" s="594" t="str">
        <f>IF(OR(DN246=0,DN246="-"),"-",DN246/CONSTR_TOTAL_HOURS)</f>
        <v>-</v>
      </c>
      <c r="DP246" s="221"/>
      <c r="DQ246" s="574" t="str">
        <f t="shared" si="454"/>
        <v>OK</v>
      </c>
      <c r="DS246" s="437"/>
      <c r="DT246" s="429"/>
      <c r="DU246" s="431"/>
      <c r="DW246" s="431"/>
      <c r="DY246" s="431"/>
      <c r="EA246" s="430"/>
      <c r="EB246" s="600"/>
      <c r="EC246" s="602"/>
      <c r="ED246" s="632"/>
      <c r="EE246" s="221"/>
      <c r="EF246" s="574" t="str">
        <f t="shared" si="447"/>
        <v>OK</v>
      </c>
      <c r="EH246" s="82"/>
      <c r="EI246" s="34"/>
      <c r="EJ246" s="11"/>
      <c r="EK246" s="61"/>
      <c r="EN246" s="97">
        <f t="shared" si="487"/>
        <v>0</v>
      </c>
      <c r="EO246" s="91">
        <f t="shared" si="488"/>
        <v>0</v>
      </c>
      <c r="EP246" s="92"/>
      <c r="EQ246" s="85"/>
      <c r="ER246" s="89" t="str">
        <f t="shared" si="475"/>
        <v>-</v>
      </c>
      <c r="ES246" s="84"/>
      <c r="ET246" s="85"/>
      <c r="EU246" s="89" t="str">
        <f t="shared" si="476"/>
        <v>-</v>
      </c>
      <c r="EV246" s="90" t="str">
        <f t="shared" si="477"/>
        <v>-</v>
      </c>
      <c r="EY246" s="97" t="e">
        <f>#REF!</f>
        <v>#REF!</v>
      </c>
      <c r="EZ246" s="91" t="e">
        <f>#REF!</f>
        <v>#REF!</v>
      </c>
      <c r="FA246" s="92"/>
      <c r="FB246" s="85"/>
      <c r="FC246" s="89" t="e">
        <f t="shared" si="478"/>
        <v>#REF!</v>
      </c>
      <c r="FD246" s="84"/>
      <c r="FE246" s="85"/>
      <c r="FF246" s="89" t="e">
        <f t="shared" si="479"/>
        <v>#REF!</v>
      </c>
      <c r="FG246" s="90" t="e">
        <f t="shared" si="480"/>
        <v>#REF!</v>
      </c>
      <c r="FJ246" s="97" t="e">
        <f>#REF!</f>
        <v>#REF!</v>
      </c>
      <c r="FK246" s="91" t="e">
        <f>#REF!</f>
        <v>#REF!</v>
      </c>
      <c r="FL246" s="92"/>
      <c r="FM246" s="85"/>
      <c r="FN246" s="89" t="e">
        <f t="shared" si="481"/>
        <v>#REF!</v>
      </c>
      <c r="FO246" s="84"/>
      <c r="FP246" s="85"/>
      <c r="FQ246" s="89" t="e">
        <f t="shared" si="482"/>
        <v>#REF!</v>
      </c>
      <c r="FR246" s="90" t="e">
        <f t="shared" si="483"/>
        <v>#REF!</v>
      </c>
      <c r="FU246" s="97" t="e">
        <f>#REF!</f>
        <v>#REF!</v>
      </c>
      <c r="FV246" s="92"/>
      <c r="FW246" s="85"/>
      <c r="FX246" s="89" t="e">
        <f t="shared" si="470"/>
        <v>#REF!</v>
      </c>
      <c r="GA246" s="97" t="e">
        <f>#REF!</f>
        <v>#REF!</v>
      </c>
      <c r="GB246" s="91" t="e">
        <f>#REF!</f>
        <v>#REF!</v>
      </c>
      <c r="GC246" s="92"/>
      <c r="GD246" s="85"/>
      <c r="GE246" s="89" t="e">
        <f t="shared" si="484"/>
        <v>#REF!</v>
      </c>
      <c r="GF246" s="84"/>
      <c r="GG246" s="85"/>
      <c r="GH246" s="89" t="e">
        <f t="shared" si="485"/>
        <v>#REF!</v>
      </c>
      <c r="GI246" s="90" t="e">
        <f t="shared" si="486"/>
        <v>#REF!</v>
      </c>
      <c r="GK246" s="20" t="str">
        <f t="shared" si="489"/>
        <v/>
      </c>
      <c r="GL246" s="21"/>
      <c r="GN246" s="826" t="str">
        <f t="shared" ca="1" si="463"/>
        <v/>
      </c>
      <c r="GO246" s="827"/>
    </row>
    <row r="247" spans="1:197" ht="12" customHeight="1" outlineLevel="3" x14ac:dyDescent="0.2">
      <c r="A247" s="187">
        <f t="shared" ca="1" si="490"/>
        <v>113</v>
      </c>
      <c r="B247" s="747" t="str">
        <f t="shared" ca="1" si="455"/>
        <v/>
      </c>
      <c r="C247" s="748"/>
      <c r="D247" s="749"/>
      <c r="E247" s="110"/>
      <c r="F247" s="104"/>
      <c r="G247" s="105" t="s">
        <v>173</v>
      </c>
      <c r="H247" s="128" t="s">
        <v>3</v>
      </c>
      <c r="I247" s="105"/>
      <c r="J247" s="121" t="s">
        <v>24</v>
      </c>
      <c r="K247" s="124" t="s">
        <v>75</v>
      </c>
      <c r="L247" s="367" t="s">
        <v>50</v>
      </c>
      <c r="M247" s="589">
        <f t="shared" si="452"/>
        <v>0</v>
      </c>
      <c r="N247" s="773" t="str">
        <f t="shared" si="456"/>
        <v>-</v>
      </c>
      <c r="O247" s="774" t="str">
        <f t="shared" si="457"/>
        <v>-</v>
      </c>
      <c r="P247" s="774" t="str">
        <f t="shared" si="458"/>
        <v>-</v>
      </c>
      <c r="Q247" s="774" t="str">
        <f t="shared" si="459"/>
        <v>-</v>
      </c>
      <c r="R247" s="774" t="str">
        <f t="shared" si="460"/>
        <v>-</v>
      </c>
      <c r="S247" s="280" t="str">
        <f t="shared" si="461"/>
        <v>-</v>
      </c>
      <c r="T247" s="291" t="str">
        <f t="shared" si="462"/>
        <v>OK</v>
      </c>
      <c r="U247" s="402"/>
      <c r="W247" s="644"/>
      <c r="X247" s="432"/>
      <c r="Z247" s="430"/>
      <c r="AA247" s="431"/>
      <c r="AB247" s="429"/>
      <c r="AD247" s="430"/>
      <c r="AE247" s="431"/>
      <c r="AF247" s="429"/>
      <c r="AH247" s="430"/>
      <c r="AI247" s="431"/>
      <c r="AJ247" s="603"/>
      <c r="AK247" s="617"/>
      <c r="AL247" s="605"/>
      <c r="AM247" s="611"/>
      <c r="AN247" s="221"/>
      <c r="AO247" s="574" t="str">
        <f t="shared" si="491"/>
        <v>OK</v>
      </c>
      <c r="AQ247" s="644"/>
      <c r="AR247" s="432"/>
      <c r="AT247" s="430"/>
      <c r="AU247" s="431"/>
      <c r="AV247" s="429"/>
      <c r="AX247" s="430"/>
      <c r="AY247" s="431"/>
      <c r="AZ247" s="429"/>
      <c r="BB247" s="430"/>
      <c r="BC247" s="431"/>
      <c r="BD247" s="603"/>
      <c r="BE247" s="617"/>
      <c r="BF247" s="605"/>
      <c r="BG247" s="611"/>
      <c r="BH247" s="221"/>
      <c r="BI247" s="574" t="str">
        <f t="shared" si="492"/>
        <v>OK</v>
      </c>
      <c r="BK247" s="443"/>
      <c r="BL247" s="429"/>
      <c r="BN247" s="430"/>
      <c r="BO247" s="431"/>
      <c r="BP247" s="429"/>
      <c r="BR247" s="430"/>
      <c r="BS247" s="431"/>
      <c r="BT247" s="429"/>
      <c r="BV247" s="430"/>
      <c r="BW247" s="431"/>
      <c r="BX247" s="603"/>
      <c r="BY247" s="617"/>
      <c r="BZ247" s="605"/>
      <c r="CA247" s="611"/>
      <c r="CB247" s="221"/>
      <c r="CC247" s="574" t="str">
        <f t="shared" si="469"/>
        <v>OK</v>
      </c>
      <c r="CE247" s="443"/>
      <c r="CF247" s="432"/>
      <c r="CH247" s="430"/>
      <c r="CI247" s="431"/>
      <c r="CJ247" s="429"/>
      <c r="CL247" s="430"/>
      <c r="CM247" s="431"/>
      <c r="CN247" s="429"/>
      <c r="CP247" s="430"/>
      <c r="CQ247" s="431"/>
      <c r="CR247" s="603"/>
      <c r="CS247" s="617"/>
      <c r="CT247" s="605"/>
      <c r="CU247" s="638"/>
      <c r="CV247" s="221"/>
      <c r="CW247" s="574" t="str">
        <f t="shared" si="453"/>
        <v>OK</v>
      </c>
      <c r="CY247" s="263"/>
      <c r="CZ247" s="208"/>
      <c r="DA247" s="420"/>
      <c r="DB247" s="410" t="s">
        <v>374</v>
      </c>
      <c r="DC247" s="423"/>
      <c r="DD247" s="429"/>
      <c r="DF247" s="430"/>
      <c r="DG247" s="431"/>
      <c r="DH247" s="429"/>
      <c r="DJ247" s="430"/>
      <c r="DK247" s="431"/>
      <c r="DL247" s="591" t="str">
        <f>IF(AND(CZ247="",DD247="",DH247=""),"-",CZ247+DD247+DH247)</f>
        <v>-</v>
      </c>
      <c r="DM247" s="629"/>
      <c r="DN247" s="593" t="str">
        <f>IF(AND(CZ247="",DD247="",DH247="",DA247="",DE247="",DI247=""),"-",SUM(CZ247:DI247))</f>
        <v>-</v>
      </c>
      <c r="DO247" s="594" t="str">
        <f>IF(OR(DN247=0,DN247="-"),"-",DN247/CONSTR_TOTAL_HOURS)</f>
        <v>-</v>
      </c>
      <c r="DP247" s="221"/>
      <c r="DQ247" s="574" t="str">
        <f t="shared" si="454"/>
        <v>OK</v>
      </c>
      <c r="DS247" s="437"/>
      <c r="DT247" s="429"/>
      <c r="DU247" s="431"/>
      <c r="DW247" s="431"/>
      <c r="DY247" s="431"/>
      <c r="EA247" s="430"/>
      <c r="EB247" s="600"/>
      <c r="EC247" s="602"/>
      <c r="ED247" s="632"/>
      <c r="EE247" s="221"/>
      <c r="EF247" s="574" t="str">
        <f t="shared" si="447"/>
        <v>OK</v>
      </c>
      <c r="EH247" s="82"/>
      <c r="EI247" s="34" t="s">
        <v>4</v>
      </c>
      <c r="EJ247" s="11"/>
      <c r="EK247" s="61"/>
      <c r="EN247" s="97">
        <f t="shared" si="487"/>
        <v>0</v>
      </c>
      <c r="EO247" s="91">
        <f t="shared" si="488"/>
        <v>0</v>
      </c>
      <c r="EP247" s="92"/>
      <c r="EQ247" s="85"/>
      <c r="ER247" s="89" t="str">
        <f t="shared" si="475"/>
        <v>-</v>
      </c>
      <c r="ES247" s="84"/>
      <c r="ET247" s="85"/>
      <c r="EU247" s="89" t="str">
        <f t="shared" si="476"/>
        <v>-</v>
      </c>
      <c r="EV247" s="90" t="str">
        <f t="shared" si="477"/>
        <v>-</v>
      </c>
      <c r="EY247" s="97" t="e">
        <f>#REF!</f>
        <v>#REF!</v>
      </c>
      <c r="EZ247" s="91" t="e">
        <f>#REF!</f>
        <v>#REF!</v>
      </c>
      <c r="FA247" s="92"/>
      <c r="FB247" s="85"/>
      <c r="FC247" s="89" t="e">
        <f t="shared" si="478"/>
        <v>#REF!</v>
      </c>
      <c r="FD247" s="84"/>
      <c r="FE247" s="85"/>
      <c r="FF247" s="89" t="e">
        <f t="shared" si="479"/>
        <v>#REF!</v>
      </c>
      <c r="FG247" s="90" t="e">
        <f t="shared" si="480"/>
        <v>#REF!</v>
      </c>
      <c r="FJ247" s="97" t="e">
        <f>#REF!</f>
        <v>#REF!</v>
      </c>
      <c r="FK247" s="91" t="e">
        <f>#REF!</f>
        <v>#REF!</v>
      </c>
      <c r="FL247" s="92"/>
      <c r="FM247" s="85"/>
      <c r="FN247" s="89" t="e">
        <f t="shared" si="481"/>
        <v>#REF!</v>
      </c>
      <c r="FO247" s="84"/>
      <c r="FP247" s="85"/>
      <c r="FQ247" s="89" t="e">
        <f t="shared" si="482"/>
        <v>#REF!</v>
      </c>
      <c r="FR247" s="90" t="e">
        <f t="shared" si="483"/>
        <v>#REF!</v>
      </c>
      <c r="FU247" s="97" t="e">
        <f>#REF!</f>
        <v>#REF!</v>
      </c>
      <c r="FV247" s="92"/>
      <c r="FW247" s="85"/>
      <c r="FX247" s="89" t="e">
        <f t="shared" si="470"/>
        <v>#REF!</v>
      </c>
      <c r="GA247" s="97" t="e">
        <f>#REF!</f>
        <v>#REF!</v>
      </c>
      <c r="GB247" s="91" t="e">
        <f>#REF!</f>
        <v>#REF!</v>
      </c>
      <c r="GC247" s="92"/>
      <c r="GD247" s="85"/>
      <c r="GE247" s="89" t="e">
        <f t="shared" si="484"/>
        <v>#REF!</v>
      </c>
      <c r="GF247" s="84"/>
      <c r="GG247" s="85"/>
      <c r="GH247" s="89" t="e">
        <f t="shared" si="485"/>
        <v>#REF!</v>
      </c>
      <c r="GI247" s="90" t="e">
        <f t="shared" si="486"/>
        <v>#REF!</v>
      </c>
      <c r="GK247" s="20" t="str">
        <f t="shared" si="489"/>
        <v/>
      </c>
      <c r="GL247" s="21"/>
      <c r="GN247" s="826" t="str">
        <f t="shared" ca="1" si="463"/>
        <v/>
      </c>
      <c r="GO247" s="827"/>
    </row>
    <row r="248" spans="1:197" ht="12" customHeight="1" outlineLevel="3" x14ac:dyDescent="0.2">
      <c r="A248" s="187">
        <f ca="1">OFFSET(A248,-1,0,1,1)+1</f>
        <v>114</v>
      </c>
      <c r="B248" s="747" t="str">
        <f t="shared" ca="1" si="455"/>
        <v/>
      </c>
      <c r="C248" s="748"/>
      <c r="D248" s="749"/>
      <c r="E248" s="272" t="s">
        <v>395</v>
      </c>
      <c r="F248" s="271"/>
      <c r="G248" s="105"/>
      <c r="H248" s="128" t="s">
        <v>3</v>
      </c>
      <c r="I248" s="105"/>
      <c r="J248" s="121" t="s">
        <v>24</v>
      </c>
      <c r="K248" s="124" t="s">
        <v>75</v>
      </c>
      <c r="L248" s="367" t="s">
        <v>50</v>
      </c>
      <c r="M248" s="589">
        <f t="shared" si="452"/>
        <v>0</v>
      </c>
      <c r="N248" s="773" t="str">
        <f t="shared" si="456"/>
        <v>-</v>
      </c>
      <c r="O248" s="774" t="str">
        <f t="shared" si="457"/>
        <v>-</v>
      </c>
      <c r="P248" s="774" t="str">
        <f t="shared" si="458"/>
        <v>-</v>
      </c>
      <c r="Q248" s="774" t="str">
        <f t="shared" si="459"/>
        <v>-</v>
      </c>
      <c r="R248" s="774" t="str">
        <f t="shared" si="460"/>
        <v>-</v>
      </c>
      <c r="S248" s="280" t="str">
        <f t="shared" si="461"/>
        <v>-</v>
      </c>
      <c r="T248" s="291" t="str">
        <f t="shared" si="462"/>
        <v>OK</v>
      </c>
      <c r="U248" s="402"/>
      <c r="W248" s="643"/>
      <c r="X248" s="208"/>
      <c r="Y248" s="421"/>
      <c r="Z248" s="410" t="s">
        <v>374</v>
      </c>
      <c r="AA248" s="424"/>
      <c r="AB248" s="432"/>
      <c r="AC248" s="433"/>
      <c r="AD248" s="434"/>
      <c r="AE248" s="435"/>
      <c r="AF248" s="432"/>
      <c r="AG248" s="433"/>
      <c r="AH248" s="434"/>
      <c r="AI248" s="435"/>
      <c r="AJ248" s="591" t="str">
        <f>IF(AND(X248="",AB248="",AF248=""),"-",X248+AB248+AF248)</f>
        <v>-</v>
      </c>
      <c r="AK248" s="618"/>
      <c r="AL248" s="593" t="str">
        <f>IF(AND(X248="",AB248="",AF248="",Y248="",AC248="",AG248=""),"-",SUM(X248:AG248))</f>
        <v>-</v>
      </c>
      <c r="AM248" s="619" t="str">
        <f>IF(OR(AL248=0,AL248="-"),"-",AL248/CD_TOTAL_HOURS)</f>
        <v>-</v>
      </c>
      <c r="AN248" s="221"/>
      <c r="AO248" s="574" t="str">
        <f t="shared" si="491"/>
        <v>OK</v>
      </c>
      <c r="AQ248" s="643"/>
      <c r="AR248" s="208"/>
      <c r="AS248" s="421"/>
      <c r="AT248" s="410" t="s">
        <v>374</v>
      </c>
      <c r="AU248" s="424"/>
      <c r="AV248" s="432"/>
      <c r="AW248" s="433"/>
      <c r="AX248" s="434"/>
      <c r="AY248" s="435"/>
      <c r="AZ248" s="432"/>
      <c r="BA248" s="433"/>
      <c r="BB248" s="434"/>
      <c r="BC248" s="435"/>
      <c r="BD248" s="591" t="str">
        <f>IF(AND(AR248="",AV248="",AZ248=""),"-",AR248+AV248+AZ248)</f>
        <v>-</v>
      </c>
      <c r="BE248" s="618"/>
      <c r="BF248" s="593" t="str">
        <f>IF(AND(AR248="",AV248="",AZ248="",AS248="",AW248="",BA248=""),"-",SUM(AR248:BA248))</f>
        <v>-</v>
      </c>
      <c r="BG248" s="677" t="str">
        <f>IF(OR(BF248=0,BF248="-"),"-",BF248/BD_TOTAL_HOURS)</f>
        <v>-</v>
      </c>
      <c r="BH248" s="221"/>
      <c r="BI248" s="574" t="str">
        <f t="shared" si="492"/>
        <v>OK</v>
      </c>
      <c r="BK248" s="263"/>
      <c r="BL248" s="208"/>
      <c r="BM248" s="421"/>
      <c r="BN248" s="410"/>
      <c r="BO248" s="424"/>
      <c r="BP248" s="432"/>
      <c r="BQ248" s="433"/>
      <c r="BR248" s="434"/>
      <c r="BS248" s="435"/>
      <c r="BT248" s="432"/>
      <c r="BU248" s="433"/>
      <c r="BV248" s="434"/>
      <c r="BW248" s="435"/>
      <c r="BX248" s="591" t="str">
        <f>IF(AND(BL248="",BP248="",BT248=""),"-",BL248+BP248+BT248)</f>
        <v>-</v>
      </c>
      <c r="BY248" s="618"/>
      <c r="BZ248" s="593" t="str">
        <f>IF(AND(BL248="",BP248="",BT248="",BM248="",BQ248="",BU248=""),"-",SUM(BL248:BU248))</f>
        <v>-</v>
      </c>
      <c r="CA248" s="677" t="str">
        <f>IF(OR(BZ248=0,BZ248="-"),"-",BZ248/DD_TOTAL_HOURS)</f>
        <v>-</v>
      </c>
      <c r="CB248" s="221"/>
      <c r="CC248" s="574" t="str">
        <f t="shared" si="469"/>
        <v>OK</v>
      </c>
      <c r="CE248" s="263"/>
      <c r="CF248" s="208"/>
      <c r="CG248" s="421"/>
      <c r="CH248" s="410" t="s">
        <v>374</v>
      </c>
      <c r="CI248" s="424"/>
      <c r="CJ248" s="432"/>
      <c r="CK248" s="433"/>
      <c r="CL248" s="434"/>
      <c r="CM248" s="435"/>
      <c r="CN248" s="432"/>
      <c r="CO248" s="433"/>
      <c r="CP248" s="434"/>
      <c r="CQ248" s="435"/>
      <c r="CR248" s="591" t="str">
        <f>IF(AND(CF248="",CJ248="",CN248=""),"-",CF248+CJ248+CN248)</f>
        <v>-</v>
      </c>
      <c r="CS248" s="472"/>
      <c r="CT248" s="593" t="str">
        <f>IF(AND(CF248="",CJ248="",CN248="",CG248="",CK248="",CO248=""),"-",SUM(CF248:CO248))</f>
        <v>-</v>
      </c>
      <c r="CU248" s="677" t="str">
        <f>IF(OR(CT248=0,CT248="-"),"-",CT248/PRO_TOTAL_HOURS)</f>
        <v>-</v>
      </c>
      <c r="CV248" s="221"/>
      <c r="CW248" s="574" t="str">
        <f t="shared" si="453"/>
        <v>OK</v>
      </c>
      <c r="CY248" s="263"/>
      <c r="CZ248" s="208"/>
      <c r="DA248" s="421"/>
      <c r="DB248" s="410"/>
      <c r="DC248" s="424"/>
      <c r="DD248" s="432"/>
      <c r="DE248" s="433"/>
      <c r="DF248" s="434"/>
      <c r="DG248" s="435"/>
      <c r="DH248" s="432"/>
      <c r="DI248" s="433"/>
      <c r="DJ248" s="434"/>
      <c r="DK248" s="435"/>
      <c r="DL248" s="591" t="str">
        <f>IF(AND(CZ248="",DD248="",DH248=""),"-",CZ248+DD248+DH248)</f>
        <v>-</v>
      </c>
      <c r="DM248" s="618"/>
      <c r="DN248" s="593" t="str">
        <f>IF(AND(CZ248="",DD248="",DH248="",DA248="",DE248="",DI248=""),"-",SUM(CZ248:DI248))</f>
        <v>-</v>
      </c>
      <c r="DO248" s="677" t="str">
        <f>IF(OR(DN248=0,DN248="-"),"-",DN248/CONSTR_TOTAL_HOURS)</f>
        <v>-</v>
      </c>
      <c r="DP248" s="221"/>
      <c r="DQ248" s="574" t="str">
        <f t="shared" si="454"/>
        <v>OK</v>
      </c>
      <c r="DS248" s="437"/>
      <c r="DT248" s="429"/>
      <c r="DU248" s="431"/>
      <c r="DW248" s="435"/>
      <c r="DY248" s="435"/>
      <c r="EA248" s="430"/>
      <c r="EB248" s="600"/>
      <c r="EC248" s="602"/>
      <c r="ED248" s="632"/>
      <c r="EE248" s="221"/>
      <c r="EF248" s="574" t="str">
        <f t="shared" si="447"/>
        <v>OK</v>
      </c>
      <c r="EH248" s="82"/>
      <c r="EI248" s="34"/>
      <c r="EJ248" s="11"/>
      <c r="EK248" s="61"/>
      <c r="EN248" s="97" t="str">
        <f t="shared" si="487"/>
        <v>-</v>
      </c>
      <c r="EO248" s="91">
        <f t="shared" si="488"/>
        <v>0</v>
      </c>
      <c r="EP248" s="92"/>
      <c r="EQ248" s="85"/>
      <c r="ER248" s="89" t="str">
        <f t="shared" si="475"/>
        <v>-</v>
      </c>
      <c r="ES248" s="84"/>
      <c r="ET248" s="85"/>
      <c r="EU248" s="89" t="str">
        <f t="shared" si="476"/>
        <v>-</v>
      </c>
      <c r="EV248" s="90" t="str">
        <f t="shared" si="477"/>
        <v>-</v>
      </c>
      <c r="EY248" s="97" t="e">
        <f>#REF!</f>
        <v>#REF!</v>
      </c>
      <c r="EZ248" s="91" t="e">
        <f>#REF!</f>
        <v>#REF!</v>
      </c>
      <c r="FA248" s="92"/>
      <c r="FB248" s="85"/>
      <c r="FC248" s="89" t="e">
        <f t="shared" si="478"/>
        <v>#REF!</v>
      </c>
      <c r="FD248" s="84"/>
      <c r="FE248" s="85"/>
      <c r="FF248" s="89" t="e">
        <f t="shared" si="479"/>
        <v>#REF!</v>
      </c>
      <c r="FG248" s="90" t="e">
        <f t="shared" si="480"/>
        <v>#REF!</v>
      </c>
      <c r="FJ248" s="97" t="e">
        <f>#REF!</f>
        <v>#REF!</v>
      </c>
      <c r="FK248" s="91" t="e">
        <f>#REF!</f>
        <v>#REF!</v>
      </c>
      <c r="FL248" s="92"/>
      <c r="FM248" s="85"/>
      <c r="FN248" s="89" t="e">
        <f t="shared" si="481"/>
        <v>#REF!</v>
      </c>
      <c r="FO248" s="84"/>
      <c r="FP248" s="85"/>
      <c r="FQ248" s="89" t="e">
        <f t="shared" si="482"/>
        <v>#REF!</v>
      </c>
      <c r="FR248" s="90" t="e">
        <f t="shared" si="483"/>
        <v>#REF!</v>
      </c>
      <c r="FU248" s="97" t="e">
        <f>#REF!</f>
        <v>#REF!</v>
      </c>
      <c r="FV248" s="92"/>
      <c r="FW248" s="85"/>
      <c r="FX248" s="89" t="e">
        <f t="shared" si="470"/>
        <v>#REF!</v>
      </c>
      <c r="GA248" s="97" t="e">
        <f>#REF!</f>
        <v>#REF!</v>
      </c>
      <c r="GB248" s="91" t="e">
        <f>#REF!</f>
        <v>#REF!</v>
      </c>
      <c r="GC248" s="92"/>
      <c r="GD248" s="85"/>
      <c r="GE248" s="89" t="e">
        <f t="shared" si="484"/>
        <v>#REF!</v>
      </c>
      <c r="GF248" s="84"/>
      <c r="GG248" s="85"/>
      <c r="GH248" s="89" t="e">
        <f t="shared" si="485"/>
        <v>#REF!</v>
      </c>
      <c r="GI248" s="90" t="e">
        <f t="shared" si="486"/>
        <v>#REF!</v>
      </c>
      <c r="GK248" s="20" t="str">
        <f t="shared" si="489"/>
        <v/>
      </c>
      <c r="GL248" s="21"/>
      <c r="GN248" s="826" t="str">
        <f t="shared" ca="1" si="463"/>
        <v/>
      </c>
      <c r="GO248" s="827"/>
    </row>
    <row r="249" spans="1:197" s="143" customFormat="1" ht="15.75" customHeight="1" outlineLevel="3" x14ac:dyDescent="0.2">
      <c r="A249" s="190">
        <f t="shared" ca="1" si="490"/>
        <v>115</v>
      </c>
      <c r="B249" s="744" t="str">
        <f t="shared" ca="1" si="455"/>
        <v/>
      </c>
      <c r="C249" s="752"/>
      <c r="D249" s="753"/>
      <c r="E249" s="185" t="s">
        <v>157</v>
      </c>
      <c r="F249" s="181" t="s">
        <v>203</v>
      </c>
      <c r="G249" s="182"/>
      <c r="H249" s="863" t="s">
        <v>3</v>
      </c>
      <c r="I249" s="183"/>
      <c r="J249" s="184" t="s">
        <v>23</v>
      </c>
      <c r="K249" s="199" t="s">
        <v>75</v>
      </c>
      <c r="L249" s="366"/>
      <c r="M249" s="560">
        <f t="shared" si="452"/>
        <v>1</v>
      </c>
      <c r="N249" s="814" t="str">
        <f>IF(OR(W249="",W249=0,W249="-"),"-",IF(W249=1,1,"POK"))</f>
        <v>-</v>
      </c>
      <c r="O249" s="815" t="str">
        <f>IF(OR(AQ249="",AQ249=0,AQ249="-"),"-",IF(AQ249=1,1,"POK"))</f>
        <v>-</v>
      </c>
      <c r="P249" s="815" t="str">
        <f>IF(OR(BK249="",BK249=0,BK249="-"),"-",IF(BK249=1,1,"POK"))</f>
        <v>-</v>
      </c>
      <c r="Q249" s="815">
        <f>IF(OR(CE249="",CE249=0,CE249="-"),"-",IF(CE249=1,1,"POK"))</f>
        <v>1</v>
      </c>
      <c r="R249" s="815" t="str">
        <f>IF(OR(CY249="",CY249=0,CY249="-"),"-",IF(CY249=1,1,"POK"))</f>
        <v>-</v>
      </c>
      <c r="S249" s="816" t="str">
        <f>IF(OR(DS249="",DS249=0,DS249="-"),"-",IF(DS249=1,1,"POK"))</f>
        <v>-</v>
      </c>
      <c r="T249" s="293" t="str">
        <f t="shared" si="462"/>
        <v>OK</v>
      </c>
      <c r="U249" s="403"/>
      <c r="V249" s="19"/>
      <c r="W249" s="799">
        <f>IF(SUM(W250:W259)=0,0,1)</f>
        <v>0</v>
      </c>
      <c r="X249" s="325"/>
      <c r="Y249" s="326"/>
      <c r="Z249" s="326"/>
      <c r="AA249" s="326"/>
      <c r="AB249" s="326"/>
      <c r="AC249" s="326"/>
      <c r="AD249" s="326"/>
      <c r="AE249" s="326"/>
      <c r="AF249" s="326"/>
      <c r="AG249" s="326"/>
      <c r="AH249" s="326"/>
      <c r="AI249" s="327"/>
      <c r="AJ249" s="353">
        <f>SUM(AJ250:AJ259)</f>
        <v>0</v>
      </c>
      <c r="AK249" s="354">
        <f>SUM(AK250:AK259)</f>
        <v>0</v>
      </c>
      <c r="AL249" s="351">
        <f>AJ249+AK249</f>
        <v>0</v>
      </c>
      <c r="AM249" s="356" t="str">
        <f>IF(OR(AL249=0,AL249="-"),"-",AL249/CD_TOTAL_HOURS)</f>
        <v>-</v>
      </c>
      <c r="AN249" s="222"/>
      <c r="AO249" s="580" t="str">
        <f t="shared" si="491"/>
        <v>OK</v>
      </c>
      <c r="AP249" s="19"/>
      <c r="AQ249" s="799">
        <f>IF(SUM(AQ250:AQ259)=0,0,1)</f>
        <v>0</v>
      </c>
      <c r="AR249" s="325"/>
      <c r="AS249" s="326"/>
      <c r="AT249" s="326"/>
      <c r="AU249" s="326"/>
      <c r="AV249" s="326"/>
      <c r="AW249" s="326"/>
      <c r="AX249" s="326"/>
      <c r="AY249" s="326"/>
      <c r="AZ249" s="326"/>
      <c r="BA249" s="326"/>
      <c r="BB249" s="326"/>
      <c r="BC249" s="327"/>
      <c r="BD249" s="353">
        <f>SUM(BD250:BD259)</f>
        <v>0</v>
      </c>
      <c r="BE249" s="354">
        <f>SUM(BE250:BE259)</f>
        <v>0</v>
      </c>
      <c r="BF249" s="351">
        <f>BD249+BE249</f>
        <v>0</v>
      </c>
      <c r="BG249" s="356" t="str">
        <f>IF(OR(BF249=0,BF249="-"),"-",BF249/BD_TOTAL_HOURS)</f>
        <v>-</v>
      </c>
      <c r="BH249" s="222"/>
      <c r="BI249" s="580" t="str">
        <f t="shared" si="492"/>
        <v>OK</v>
      </c>
      <c r="BJ249" s="19"/>
      <c r="BK249" s="788">
        <f>IF(SUM(BK250:BK259)=0,0,1)</f>
        <v>0</v>
      </c>
      <c r="BL249" s="325"/>
      <c r="BM249" s="326"/>
      <c r="BN249" s="326"/>
      <c r="BO249" s="326"/>
      <c r="BP249" s="326"/>
      <c r="BQ249" s="326"/>
      <c r="BR249" s="326"/>
      <c r="BS249" s="326"/>
      <c r="BT249" s="326"/>
      <c r="BU249" s="326"/>
      <c r="BV249" s="326"/>
      <c r="BW249" s="327"/>
      <c r="BX249" s="353">
        <f>SUM(BX250:BX259)</f>
        <v>0</v>
      </c>
      <c r="BY249" s="354">
        <f>SUM(BY250:BY259)</f>
        <v>0</v>
      </c>
      <c r="BZ249" s="351">
        <f>BX249+BY249</f>
        <v>0</v>
      </c>
      <c r="CA249" s="356" t="str">
        <f>IF(OR(BZ249=0,BZ249="-"),"-",BZ249/DD_TOTAL_HOURS)</f>
        <v>-</v>
      </c>
      <c r="CB249" s="222"/>
      <c r="CC249" s="574" t="str">
        <f t="shared" si="469"/>
        <v>OK</v>
      </c>
      <c r="CD249" s="19"/>
      <c r="CE249" s="788">
        <f>IF(SUM(CE250:CE259)=0,0,1)</f>
        <v>1</v>
      </c>
      <c r="CF249" s="325"/>
      <c r="CG249" s="326"/>
      <c r="CH249" s="326"/>
      <c r="CI249" s="326"/>
      <c r="CJ249" s="326"/>
      <c r="CK249" s="326"/>
      <c r="CL249" s="326"/>
      <c r="CM249" s="326"/>
      <c r="CN249" s="326"/>
      <c r="CO249" s="326"/>
      <c r="CP249" s="326"/>
      <c r="CQ249" s="327"/>
      <c r="CR249" s="353">
        <f>SUM(CR250:CR259)</f>
        <v>16</v>
      </c>
      <c r="CS249" s="354">
        <f>SUM(CS250:CS259)</f>
        <v>0</v>
      </c>
      <c r="CT249" s="351">
        <f>CR249+CS249</f>
        <v>16</v>
      </c>
      <c r="CU249" s="356">
        <f>IF(OR(CT249=0,CT249="-"),"-",CT249/PRO_TOTAL_HOURS)</f>
        <v>0.1415929203539823</v>
      </c>
      <c r="CV249" s="222"/>
      <c r="CW249" s="580" t="str">
        <f t="shared" si="453"/>
        <v>OK</v>
      </c>
      <c r="CX249" s="19"/>
      <c r="CY249" s="798">
        <f>IF(SUM(CY250:CY259)=0,0,1)</f>
        <v>0</v>
      </c>
      <c r="CZ249" s="325"/>
      <c r="DA249" s="326"/>
      <c r="DB249" s="326"/>
      <c r="DC249" s="326"/>
      <c r="DD249" s="326"/>
      <c r="DE249" s="326"/>
      <c r="DF249" s="326"/>
      <c r="DG249" s="326"/>
      <c r="DH249" s="326"/>
      <c r="DI249" s="326"/>
      <c r="DJ249" s="326"/>
      <c r="DK249" s="327"/>
      <c r="DL249" s="353">
        <f>SUM(DL250:DL259)</f>
        <v>0</v>
      </c>
      <c r="DM249" s="354">
        <f>SUM(DM250:DM259)</f>
        <v>0</v>
      </c>
      <c r="DN249" s="351">
        <f>DL249+DM249</f>
        <v>0</v>
      </c>
      <c r="DO249" s="356" t="str">
        <f>IF(OR(DN249=0,DN249="-"),"-",DN249/CONSTR_TOTAL_HOURS)</f>
        <v>-</v>
      </c>
      <c r="DP249" s="222"/>
      <c r="DQ249" s="574" t="str">
        <f t="shared" si="454"/>
        <v>OK</v>
      </c>
      <c r="DR249" s="19"/>
      <c r="DS249" s="788">
        <f>IF(SUM(DS250:DS259)=0,0,1)</f>
        <v>0</v>
      </c>
      <c r="DT249" s="325"/>
      <c r="DU249" s="326"/>
      <c r="DV249" s="326"/>
      <c r="DW249" s="326"/>
      <c r="DX249" s="326"/>
      <c r="DY249" s="326"/>
      <c r="DZ249" s="326"/>
      <c r="EA249" s="326"/>
      <c r="EB249" s="353">
        <f>SUM(EB250:EB259)</f>
        <v>0</v>
      </c>
      <c r="EC249" s="710">
        <f>EB249</f>
        <v>0</v>
      </c>
      <c r="ED249" s="356" t="str">
        <f>IF(OR(EC249=0,EC249="-"),"-",EC249/QUALIF_TOTAL_HOURS)</f>
        <v>-</v>
      </c>
      <c r="EE249" s="222"/>
      <c r="EF249" s="574" t="str">
        <f t="shared" si="447"/>
        <v>-</v>
      </c>
      <c r="EG249" s="19"/>
      <c r="EH249" s="179" t="s">
        <v>5</v>
      </c>
      <c r="EI249" s="171" t="s">
        <v>4</v>
      </c>
      <c r="EJ249" s="134"/>
      <c r="EK249" s="133"/>
      <c r="EL249" s="19"/>
      <c r="EM249" s="19"/>
      <c r="EN249" s="135">
        <f t="shared" si="487"/>
        <v>0</v>
      </c>
      <c r="EO249" s="136">
        <f t="shared" si="488"/>
        <v>0</v>
      </c>
      <c r="EP249" s="137"/>
      <c r="EQ249" s="172"/>
      <c r="ER249" s="138" t="str">
        <f t="shared" si="475"/>
        <v>-</v>
      </c>
      <c r="ES249" s="139"/>
      <c r="ET249" s="172"/>
      <c r="EU249" s="138" t="str">
        <f t="shared" si="476"/>
        <v>-</v>
      </c>
      <c r="EV249" s="140" t="str">
        <f t="shared" si="477"/>
        <v>-</v>
      </c>
      <c r="EW249" s="19"/>
      <c r="EX249" s="19"/>
      <c r="EY249" s="135" t="e">
        <f>#REF!</f>
        <v>#REF!</v>
      </c>
      <c r="EZ249" s="136" t="e">
        <f>#REF!</f>
        <v>#REF!</v>
      </c>
      <c r="FA249" s="137"/>
      <c r="FB249" s="172"/>
      <c r="FC249" s="138" t="e">
        <f t="shared" si="478"/>
        <v>#REF!</v>
      </c>
      <c r="FD249" s="139"/>
      <c r="FE249" s="172"/>
      <c r="FF249" s="138" t="e">
        <f t="shared" si="479"/>
        <v>#REF!</v>
      </c>
      <c r="FG249" s="140" t="e">
        <f t="shared" si="480"/>
        <v>#REF!</v>
      </c>
      <c r="FH249" s="19"/>
      <c r="FI249" s="19"/>
      <c r="FJ249" s="135" t="e">
        <f>#REF!</f>
        <v>#REF!</v>
      </c>
      <c r="FK249" s="136" t="e">
        <f>#REF!</f>
        <v>#REF!</v>
      </c>
      <c r="FL249" s="137"/>
      <c r="FM249" s="172"/>
      <c r="FN249" s="138" t="e">
        <f t="shared" si="481"/>
        <v>#REF!</v>
      </c>
      <c r="FO249" s="139"/>
      <c r="FP249" s="172"/>
      <c r="FQ249" s="138" t="e">
        <f t="shared" si="482"/>
        <v>#REF!</v>
      </c>
      <c r="FR249" s="140" t="e">
        <f t="shared" si="483"/>
        <v>#REF!</v>
      </c>
      <c r="FS249" s="19"/>
      <c r="FT249" s="19"/>
      <c r="FU249" s="135" t="e">
        <f>#REF!</f>
        <v>#REF!</v>
      </c>
      <c r="FV249" s="137"/>
      <c r="FW249" s="172"/>
      <c r="FX249" s="138" t="e">
        <f t="shared" si="470"/>
        <v>#REF!</v>
      </c>
      <c r="FY249" s="19"/>
      <c r="FZ249" s="19"/>
      <c r="GA249" s="135" t="e">
        <f>#REF!</f>
        <v>#REF!</v>
      </c>
      <c r="GB249" s="136" t="e">
        <f>#REF!</f>
        <v>#REF!</v>
      </c>
      <c r="GC249" s="137"/>
      <c r="GD249" s="172"/>
      <c r="GE249" s="138" t="e">
        <f t="shared" si="484"/>
        <v>#REF!</v>
      </c>
      <c r="GF249" s="139"/>
      <c r="GG249" s="172"/>
      <c r="GH249" s="138" t="e">
        <f t="shared" si="485"/>
        <v>#REF!</v>
      </c>
      <c r="GI249" s="140" t="e">
        <f t="shared" si="486"/>
        <v>#REF!</v>
      </c>
      <c r="GJ249" s="19"/>
      <c r="GK249" s="141" t="str">
        <f t="shared" si="489"/>
        <v/>
      </c>
      <c r="GL249" s="142"/>
      <c r="GN249" s="826" t="str">
        <f t="shared" ca="1" si="463"/>
        <v/>
      </c>
      <c r="GO249" s="827"/>
    </row>
    <row r="250" spans="1:197" ht="12" customHeight="1" outlineLevel="3" x14ac:dyDescent="0.2">
      <c r="A250" s="187">
        <f t="shared" ca="1" si="490"/>
        <v>116</v>
      </c>
      <c r="B250" s="747" t="str">
        <f t="shared" ca="1" si="455"/>
        <v/>
      </c>
      <c r="C250" s="748"/>
      <c r="D250" s="749"/>
      <c r="E250" s="110"/>
      <c r="F250" s="108"/>
      <c r="G250" s="105" t="s">
        <v>78</v>
      </c>
      <c r="H250" s="128" t="s">
        <v>3</v>
      </c>
      <c r="I250" s="105"/>
      <c r="J250" s="121" t="s">
        <v>24</v>
      </c>
      <c r="K250" s="122" t="s">
        <v>75</v>
      </c>
      <c r="L250" s="367" t="s">
        <v>50</v>
      </c>
      <c r="M250" s="589">
        <f t="shared" si="452"/>
        <v>0</v>
      </c>
      <c r="N250" s="773" t="str">
        <f t="shared" si="456"/>
        <v>-</v>
      </c>
      <c r="O250" s="774" t="str">
        <f t="shared" si="457"/>
        <v>-</v>
      </c>
      <c r="P250" s="774" t="str">
        <f t="shared" si="458"/>
        <v>-</v>
      </c>
      <c r="Q250" s="774" t="str">
        <f t="shared" si="459"/>
        <v>-</v>
      </c>
      <c r="R250" s="774" t="str">
        <f t="shared" si="460"/>
        <v>-</v>
      </c>
      <c r="S250" s="280" t="str">
        <f t="shared" si="461"/>
        <v>-</v>
      </c>
      <c r="T250" s="291" t="str">
        <f t="shared" si="462"/>
        <v>OK</v>
      </c>
      <c r="U250" s="402"/>
      <c r="W250" s="504"/>
      <c r="X250" s="425"/>
      <c r="Y250" s="426"/>
      <c r="Z250" s="427"/>
      <c r="AA250" s="428"/>
      <c r="AB250" s="425"/>
      <c r="AC250" s="426"/>
      <c r="AD250" s="427"/>
      <c r="AE250" s="428"/>
      <c r="AF250" s="425"/>
      <c r="AG250" s="426"/>
      <c r="AH250" s="427"/>
      <c r="AI250" s="428"/>
      <c r="AJ250" s="597"/>
      <c r="AK250" s="598"/>
      <c r="AL250" s="599"/>
      <c r="AM250" s="620"/>
      <c r="AN250" s="221"/>
      <c r="AO250" s="574" t="str">
        <f t="shared" si="491"/>
        <v>OK</v>
      </c>
      <c r="AQ250" s="504"/>
      <c r="AR250" s="425"/>
      <c r="AS250" s="426"/>
      <c r="AT250" s="427"/>
      <c r="AU250" s="428"/>
      <c r="AV250" s="425"/>
      <c r="AW250" s="426"/>
      <c r="AX250" s="427"/>
      <c r="AY250" s="428"/>
      <c r="AZ250" s="425"/>
      <c r="BA250" s="426"/>
      <c r="BB250" s="427"/>
      <c r="BC250" s="428"/>
      <c r="BD250" s="597"/>
      <c r="BE250" s="598"/>
      <c r="BF250" s="599"/>
      <c r="BG250" s="620"/>
      <c r="BH250" s="221"/>
      <c r="BI250" s="574" t="str">
        <f t="shared" si="492"/>
        <v>OK</v>
      </c>
      <c r="BK250" s="263"/>
      <c r="BL250" s="208"/>
      <c r="BM250" s="419"/>
      <c r="BN250" s="410" t="s">
        <v>374</v>
      </c>
      <c r="BO250" s="422"/>
      <c r="BP250" s="209"/>
      <c r="BQ250" s="419"/>
      <c r="BR250" s="410" t="s">
        <v>375</v>
      </c>
      <c r="BS250" s="422"/>
      <c r="BT250" s="209"/>
      <c r="BU250" s="419"/>
      <c r="BV250" s="410" t="s">
        <v>376</v>
      </c>
      <c r="BW250" s="422"/>
      <c r="BX250" s="591" t="str">
        <f>IF(AND(BL250="",BP250="",BT250=""),"-",BL250+BP250+BT250)</f>
        <v>-</v>
      </c>
      <c r="BY250" s="601"/>
      <c r="BZ250" s="593" t="str">
        <f>IF(AND(BL250="",BP250="",BT250="",BM250="",BQ250="",BU250=""),"-",SUM(BL250:BU250))</f>
        <v>-</v>
      </c>
      <c r="CA250" s="594" t="str">
        <f>IF(OR(BZ250=0,BZ250="-"),"-",BZ250/DD_TOTAL_HOURS)</f>
        <v>-</v>
      </c>
      <c r="CB250" s="221"/>
      <c r="CC250" s="574" t="str">
        <f t="shared" si="469"/>
        <v>OK</v>
      </c>
      <c r="CE250" s="443"/>
      <c r="CF250" s="429"/>
      <c r="CG250" s="426"/>
      <c r="CH250" s="430"/>
      <c r="CI250" s="428"/>
      <c r="CJ250" s="429"/>
      <c r="CK250" s="426"/>
      <c r="CL250" s="430"/>
      <c r="CM250" s="428"/>
      <c r="CN250" s="429"/>
      <c r="CO250" s="426"/>
      <c r="CP250" s="430"/>
      <c r="CQ250" s="428"/>
      <c r="CR250" s="600"/>
      <c r="CS250" s="601"/>
      <c r="CT250" s="602"/>
      <c r="CU250" s="594"/>
      <c r="CV250" s="221"/>
      <c r="CW250" s="574" t="str">
        <f t="shared" si="453"/>
        <v>OK</v>
      </c>
      <c r="CY250" s="437"/>
      <c r="CZ250" s="429"/>
      <c r="DB250" s="430"/>
      <c r="DC250" s="431"/>
      <c r="DD250" s="429"/>
      <c r="DF250" s="430"/>
      <c r="DG250" s="431"/>
      <c r="DH250" s="429"/>
      <c r="DJ250" s="430"/>
      <c r="DK250" s="431"/>
      <c r="DL250" s="600"/>
      <c r="DM250" s="601"/>
      <c r="DN250" s="602"/>
      <c r="DO250" s="621"/>
      <c r="DP250" s="221"/>
      <c r="DQ250" s="574" t="str">
        <f t="shared" si="454"/>
        <v>OK</v>
      </c>
      <c r="DS250" s="437"/>
      <c r="DT250" s="429"/>
      <c r="DU250" s="431"/>
      <c r="DW250" s="431"/>
      <c r="DY250" s="431"/>
      <c r="EA250" s="430"/>
      <c r="EB250" s="600"/>
      <c r="EC250" s="602"/>
      <c r="ED250" s="621"/>
      <c r="EE250" s="221"/>
      <c r="EF250" s="574" t="str">
        <f t="shared" si="447"/>
        <v>OK</v>
      </c>
      <c r="EH250" s="82"/>
      <c r="EI250" s="34" t="s">
        <v>4</v>
      </c>
      <c r="EJ250" s="11"/>
      <c r="EK250" s="61"/>
      <c r="EN250" s="97">
        <f t="shared" si="487"/>
        <v>0</v>
      </c>
      <c r="EO250" s="91">
        <f t="shared" si="488"/>
        <v>0</v>
      </c>
      <c r="EP250" s="92"/>
      <c r="EQ250" s="85"/>
      <c r="ER250" s="89" t="str">
        <f t="shared" si="475"/>
        <v>-</v>
      </c>
      <c r="ES250" s="84"/>
      <c r="ET250" s="85"/>
      <c r="EU250" s="89" t="str">
        <f t="shared" si="476"/>
        <v>-</v>
      </c>
      <c r="EV250" s="90" t="str">
        <f t="shared" si="477"/>
        <v>-</v>
      </c>
      <c r="EY250" s="97" t="e">
        <f>#REF!</f>
        <v>#REF!</v>
      </c>
      <c r="EZ250" s="91" t="e">
        <f>#REF!</f>
        <v>#REF!</v>
      </c>
      <c r="FA250" s="92"/>
      <c r="FB250" s="85"/>
      <c r="FC250" s="89" t="e">
        <f t="shared" si="478"/>
        <v>#REF!</v>
      </c>
      <c r="FD250" s="84"/>
      <c r="FE250" s="85"/>
      <c r="FF250" s="89" t="e">
        <f t="shared" si="479"/>
        <v>#REF!</v>
      </c>
      <c r="FG250" s="90" t="e">
        <f t="shared" si="480"/>
        <v>#REF!</v>
      </c>
      <c r="FJ250" s="97" t="e">
        <f>#REF!</f>
        <v>#REF!</v>
      </c>
      <c r="FK250" s="91" t="e">
        <f>#REF!</f>
        <v>#REF!</v>
      </c>
      <c r="FL250" s="92"/>
      <c r="FM250" s="85"/>
      <c r="FN250" s="89" t="e">
        <f t="shared" si="481"/>
        <v>#REF!</v>
      </c>
      <c r="FO250" s="84"/>
      <c r="FP250" s="85"/>
      <c r="FQ250" s="89" t="e">
        <f t="shared" si="482"/>
        <v>#REF!</v>
      </c>
      <c r="FR250" s="90" t="e">
        <f t="shared" si="483"/>
        <v>#REF!</v>
      </c>
      <c r="FU250" s="97" t="e">
        <f>#REF!</f>
        <v>#REF!</v>
      </c>
      <c r="FV250" s="92"/>
      <c r="FW250" s="85"/>
      <c r="FX250" s="89" t="e">
        <f t="shared" si="470"/>
        <v>#REF!</v>
      </c>
      <c r="GA250" s="97" t="e">
        <f>#REF!</f>
        <v>#REF!</v>
      </c>
      <c r="GB250" s="91" t="e">
        <f>#REF!</f>
        <v>#REF!</v>
      </c>
      <c r="GC250" s="92"/>
      <c r="GD250" s="85"/>
      <c r="GE250" s="89" t="e">
        <f t="shared" si="484"/>
        <v>#REF!</v>
      </c>
      <c r="GF250" s="84"/>
      <c r="GG250" s="85"/>
      <c r="GH250" s="89" t="e">
        <f t="shared" si="485"/>
        <v>#REF!</v>
      </c>
      <c r="GI250" s="90" t="e">
        <f t="shared" si="486"/>
        <v>#REF!</v>
      </c>
      <c r="GK250" s="20" t="str">
        <f t="shared" si="489"/>
        <v/>
      </c>
      <c r="GL250" s="21"/>
      <c r="GN250" s="826" t="str">
        <f t="shared" ca="1" si="463"/>
        <v/>
      </c>
      <c r="GO250" s="827"/>
    </row>
    <row r="251" spans="1:197" ht="12" customHeight="1" outlineLevel="3" x14ac:dyDescent="0.2">
      <c r="A251" s="187">
        <f t="shared" ca="1" si="490"/>
        <v>117</v>
      </c>
      <c r="B251" s="747" t="str">
        <f t="shared" ca="1" si="455"/>
        <v/>
      </c>
      <c r="C251" s="748"/>
      <c r="D251" s="749"/>
      <c r="E251" s="110"/>
      <c r="F251" s="108"/>
      <c r="G251" s="105" t="s">
        <v>79</v>
      </c>
      <c r="H251" s="128" t="s">
        <v>3</v>
      </c>
      <c r="I251" s="105"/>
      <c r="J251" s="121" t="s">
        <v>24</v>
      </c>
      <c r="K251" s="122" t="s">
        <v>75</v>
      </c>
      <c r="L251" s="367" t="s">
        <v>50</v>
      </c>
      <c r="M251" s="589">
        <f t="shared" si="452"/>
        <v>1</v>
      </c>
      <c r="N251" s="773" t="str">
        <f t="shared" si="456"/>
        <v>-</v>
      </c>
      <c r="O251" s="774" t="str">
        <f t="shared" si="457"/>
        <v>-</v>
      </c>
      <c r="P251" s="774" t="str">
        <f t="shared" si="458"/>
        <v>-</v>
      </c>
      <c r="Q251" s="774">
        <f t="shared" si="459"/>
        <v>1</v>
      </c>
      <c r="R251" s="774" t="str">
        <f t="shared" si="460"/>
        <v>-</v>
      </c>
      <c r="S251" s="280" t="str">
        <f t="shared" si="461"/>
        <v>-</v>
      </c>
      <c r="T251" s="291" t="str">
        <f t="shared" si="462"/>
        <v>OK</v>
      </c>
      <c r="U251" s="402"/>
      <c r="W251" s="504"/>
      <c r="X251" s="429"/>
      <c r="Z251" s="430"/>
      <c r="AA251" s="431"/>
      <c r="AB251" s="429"/>
      <c r="AD251" s="430"/>
      <c r="AE251" s="431"/>
      <c r="AF251" s="429"/>
      <c r="AH251" s="430"/>
      <c r="AI251" s="431"/>
      <c r="AJ251" s="600"/>
      <c r="AK251" s="601"/>
      <c r="AL251" s="602"/>
      <c r="AM251" s="621"/>
      <c r="AN251" s="221"/>
      <c r="AO251" s="574" t="str">
        <f t="shared" si="491"/>
        <v>OK</v>
      </c>
      <c r="AQ251" s="504"/>
      <c r="AR251" s="429"/>
      <c r="AT251" s="430"/>
      <c r="AU251" s="431"/>
      <c r="AV251" s="429"/>
      <c r="AX251" s="430"/>
      <c r="AY251" s="431"/>
      <c r="AZ251" s="429"/>
      <c r="BB251" s="430"/>
      <c r="BC251" s="431"/>
      <c r="BD251" s="600"/>
      <c r="BE251" s="601"/>
      <c r="BF251" s="602"/>
      <c r="BG251" s="621"/>
      <c r="BH251" s="221"/>
      <c r="BI251" s="574" t="str">
        <f t="shared" si="492"/>
        <v>OK</v>
      </c>
      <c r="BK251" s="437"/>
      <c r="BL251" s="429"/>
      <c r="BN251" s="430"/>
      <c r="BO251" s="431"/>
      <c r="BP251" s="429"/>
      <c r="BR251" s="430"/>
      <c r="BS251" s="431"/>
      <c r="BT251" s="429"/>
      <c r="BV251" s="430"/>
      <c r="BW251" s="431"/>
      <c r="BX251" s="600"/>
      <c r="BY251" s="601"/>
      <c r="BZ251" s="602"/>
      <c r="CA251" s="621"/>
      <c r="CB251" s="221"/>
      <c r="CC251" s="574" t="str">
        <f t="shared" si="469"/>
        <v>OK</v>
      </c>
      <c r="CE251" s="263">
        <v>1</v>
      </c>
      <c r="CF251" s="208">
        <v>1</v>
      </c>
      <c r="CG251" s="420"/>
      <c r="CH251" s="410" t="s">
        <v>374</v>
      </c>
      <c r="CI251" s="423"/>
      <c r="CJ251" s="209"/>
      <c r="CK251" s="420"/>
      <c r="CL251" s="410" t="s">
        <v>375</v>
      </c>
      <c r="CM251" s="423"/>
      <c r="CN251" s="209"/>
      <c r="CO251" s="420"/>
      <c r="CP251" s="410" t="s">
        <v>376</v>
      </c>
      <c r="CQ251" s="423"/>
      <c r="CR251" s="591">
        <f t="shared" ref="CR251:CR259" si="493">IF(AND(CF251="",CJ251="",CN251=""),"-",CF251+CJ251+CN251)</f>
        <v>1</v>
      </c>
      <c r="CS251" s="629"/>
      <c r="CT251" s="593">
        <f t="shared" ref="CT251:CT259" si="494">IF(AND(CF251="",CJ251="",CN251="",CG251="",CK251="",CO251=""),"-",SUM(CF251:CO251))</f>
        <v>1</v>
      </c>
      <c r="CU251" s="594">
        <f t="shared" ref="CU251:CU259" si="495">IF(OR(CT251=0,CT251="-"),"-",CT251/PRO_TOTAL_HOURS)</f>
        <v>8.8495575221238937E-3</v>
      </c>
      <c r="CV251" s="221"/>
      <c r="CW251" s="574" t="str">
        <f t="shared" si="453"/>
        <v>OK</v>
      </c>
      <c r="CY251" s="437"/>
      <c r="CZ251" s="429"/>
      <c r="DB251" s="430"/>
      <c r="DC251" s="431"/>
      <c r="DD251" s="429"/>
      <c r="DF251" s="430"/>
      <c r="DG251" s="431"/>
      <c r="DH251" s="429"/>
      <c r="DJ251" s="430"/>
      <c r="DK251" s="431"/>
      <c r="DL251" s="600"/>
      <c r="DM251" s="601"/>
      <c r="DN251" s="602"/>
      <c r="DO251" s="621"/>
      <c r="DP251" s="221"/>
      <c r="DQ251" s="574" t="str">
        <f t="shared" si="454"/>
        <v>OK</v>
      </c>
      <c r="DS251" s="437"/>
      <c r="DT251" s="429"/>
      <c r="DU251" s="431"/>
      <c r="DW251" s="431"/>
      <c r="DY251" s="431"/>
      <c r="EA251" s="430"/>
      <c r="EB251" s="600"/>
      <c r="EC251" s="602"/>
      <c r="ED251" s="621"/>
      <c r="EE251" s="221"/>
      <c r="EF251" s="574" t="str">
        <f t="shared" si="447"/>
        <v>OK</v>
      </c>
      <c r="EH251" s="82"/>
      <c r="EI251" s="34" t="s">
        <v>4</v>
      </c>
      <c r="EJ251" s="11"/>
      <c r="EK251" s="61"/>
      <c r="EN251" s="97">
        <f t="shared" si="487"/>
        <v>0</v>
      </c>
      <c r="EO251" s="91">
        <f t="shared" si="488"/>
        <v>0</v>
      </c>
      <c r="EP251" s="92"/>
      <c r="EQ251" s="85"/>
      <c r="ER251" s="89" t="str">
        <f t="shared" si="475"/>
        <v>-</v>
      </c>
      <c r="ES251" s="84"/>
      <c r="ET251" s="85"/>
      <c r="EU251" s="89" t="str">
        <f t="shared" si="476"/>
        <v>-</v>
      </c>
      <c r="EV251" s="90" t="str">
        <f t="shared" si="477"/>
        <v>-</v>
      </c>
      <c r="EY251" s="97" t="e">
        <f>#REF!</f>
        <v>#REF!</v>
      </c>
      <c r="EZ251" s="91" t="e">
        <f>#REF!</f>
        <v>#REF!</v>
      </c>
      <c r="FA251" s="92"/>
      <c r="FB251" s="85"/>
      <c r="FC251" s="89" t="e">
        <f t="shared" si="478"/>
        <v>#REF!</v>
      </c>
      <c r="FD251" s="84"/>
      <c r="FE251" s="85"/>
      <c r="FF251" s="89" t="e">
        <f t="shared" si="479"/>
        <v>#REF!</v>
      </c>
      <c r="FG251" s="90" t="e">
        <f t="shared" si="480"/>
        <v>#REF!</v>
      </c>
      <c r="FJ251" s="97" t="e">
        <f>#REF!</f>
        <v>#REF!</v>
      </c>
      <c r="FK251" s="91" t="e">
        <f>#REF!</f>
        <v>#REF!</v>
      </c>
      <c r="FL251" s="92"/>
      <c r="FM251" s="85"/>
      <c r="FN251" s="89" t="e">
        <f t="shared" si="481"/>
        <v>#REF!</v>
      </c>
      <c r="FO251" s="84"/>
      <c r="FP251" s="85"/>
      <c r="FQ251" s="89" t="e">
        <f t="shared" si="482"/>
        <v>#REF!</v>
      </c>
      <c r="FR251" s="90" t="e">
        <f t="shared" si="483"/>
        <v>#REF!</v>
      </c>
      <c r="FU251" s="97" t="e">
        <f>#REF!</f>
        <v>#REF!</v>
      </c>
      <c r="FV251" s="92"/>
      <c r="FW251" s="85"/>
      <c r="FX251" s="89" t="e">
        <f t="shared" si="470"/>
        <v>#REF!</v>
      </c>
      <c r="GA251" s="97" t="e">
        <f>#REF!</f>
        <v>#REF!</v>
      </c>
      <c r="GB251" s="91" t="e">
        <f>#REF!</f>
        <v>#REF!</v>
      </c>
      <c r="GC251" s="92"/>
      <c r="GD251" s="85"/>
      <c r="GE251" s="89" t="e">
        <f t="shared" si="484"/>
        <v>#REF!</v>
      </c>
      <c r="GF251" s="84"/>
      <c r="GG251" s="85"/>
      <c r="GH251" s="89" t="e">
        <f t="shared" si="485"/>
        <v>#REF!</v>
      </c>
      <c r="GI251" s="90" t="e">
        <f t="shared" si="486"/>
        <v>#REF!</v>
      </c>
      <c r="GK251" s="20" t="str">
        <f t="shared" si="489"/>
        <v/>
      </c>
      <c r="GL251" s="21"/>
      <c r="GN251" s="826" t="str">
        <f t="shared" ca="1" si="463"/>
        <v/>
      </c>
      <c r="GO251" s="827"/>
    </row>
    <row r="252" spans="1:197" ht="12" customHeight="1" outlineLevel="3" x14ac:dyDescent="0.2">
      <c r="A252" s="187">
        <f t="shared" ca="1" si="490"/>
        <v>118</v>
      </c>
      <c r="B252" s="747" t="str">
        <f t="shared" ca="1" si="455"/>
        <v/>
      </c>
      <c r="C252" s="748"/>
      <c r="D252" s="749"/>
      <c r="E252" s="110"/>
      <c r="F252" s="108"/>
      <c r="G252" s="105" t="s">
        <v>295</v>
      </c>
      <c r="H252" s="128" t="s">
        <v>3</v>
      </c>
      <c r="I252" s="105"/>
      <c r="J252" s="121" t="s">
        <v>24</v>
      </c>
      <c r="K252" s="122" t="s">
        <v>75</v>
      </c>
      <c r="L252" s="367" t="s">
        <v>50</v>
      </c>
      <c r="M252" s="589">
        <f t="shared" si="452"/>
        <v>1</v>
      </c>
      <c r="N252" s="773" t="str">
        <f t="shared" si="456"/>
        <v>-</v>
      </c>
      <c r="O252" s="774" t="str">
        <f t="shared" si="457"/>
        <v>-</v>
      </c>
      <c r="P252" s="774" t="str">
        <f t="shared" si="458"/>
        <v>-</v>
      </c>
      <c r="Q252" s="774">
        <f t="shared" si="459"/>
        <v>1</v>
      </c>
      <c r="R252" s="774" t="str">
        <f t="shared" si="460"/>
        <v>-</v>
      </c>
      <c r="S252" s="280" t="str">
        <f t="shared" si="461"/>
        <v>-</v>
      </c>
      <c r="T252" s="291" t="str">
        <f t="shared" si="462"/>
        <v>OK</v>
      </c>
      <c r="U252" s="402"/>
      <c r="W252" s="504"/>
      <c r="X252" s="429"/>
      <c r="Z252" s="430"/>
      <c r="AA252" s="431"/>
      <c r="AB252" s="429"/>
      <c r="AD252" s="430"/>
      <c r="AE252" s="431"/>
      <c r="AF252" s="429"/>
      <c r="AH252" s="430"/>
      <c r="AI252" s="431"/>
      <c r="AJ252" s="600"/>
      <c r="AK252" s="601"/>
      <c r="AL252" s="602"/>
      <c r="AM252" s="621"/>
      <c r="AN252" s="221"/>
      <c r="AO252" s="574" t="str">
        <f t="shared" si="491"/>
        <v>OK</v>
      </c>
      <c r="AQ252" s="504"/>
      <c r="AR252" s="429"/>
      <c r="AT252" s="430"/>
      <c r="AU252" s="431"/>
      <c r="AV252" s="429"/>
      <c r="AX252" s="430"/>
      <c r="AY252" s="431"/>
      <c r="AZ252" s="429"/>
      <c r="BB252" s="430"/>
      <c r="BC252" s="431"/>
      <c r="BD252" s="600"/>
      <c r="BE252" s="601"/>
      <c r="BF252" s="602"/>
      <c r="BG252" s="621"/>
      <c r="BH252" s="221"/>
      <c r="BI252" s="574" t="str">
        <f t="shared" si="492"/>
        <v>OK</v>
      </c>
      <c r="BK252" s="437"/>
      <c r="BL252" s="429"/>
      <c r="BN252" s="430"/>
      <c r="BO252" s="431"/>
      <c r="BP252" s="429"/>
      <c r="BR252" s="430"/>
      <c r="BS252" s="431"/>
      <c r="BT252" s="429"/>
      <c r="BV252" s="430"/>
      <c r="BW252" s="431"/>
      <c r="BX252" s="600"/>
      <c r="BY252" s="601"/>
      <c r="BZ252" s="602"/>
      <c r="CA252" s="621"/>
      <c r="CB252" s="221"/>
      <c r="CC252" s="574" t="str">
        <f t="shared" si="469"/>
        <v>OK</v>
      </c>
      <c r="CE252" s="263">
        <v>1</v>
      </c>
      <c r="CF252" s="208">
        <v>1</v>
      </c>
      <c r="CG252" s="420"/>
      <c r="CH252" s="410" t="s">
        <v>374</v>
      </c>
      <c r="CI252" s="423"/>
      <c r="CJ252" s="209"/>
      <c r="CK252" s="420"/>
      <c r="CL252" s="410" t="s">
        <v>375</v>
      </c>
      <c r="CM252" s="423"/>
      <c r="CN252" s="209"/>
      <c r="CO252" s="420"/>
      <c r="CP252" s="410" t="s">
        <v>376</v>
      </c>
      <c r="CQ252" s="423"/>
      <c r="CR252" s="591">
        <f t="shared" si="493"/>
        <v>1</v>
      </c>
      <c r="CS252" s="629"/>
      <c r="CT252" s="593">
        <f t="shared" si="494"/>
        <v>1</v>
      </c>
      <c r="CU252" s="594">
        <f t="shared" si="495"/>
        <v>8.8495575221238937E-3</v>
      </c>
      <c r="CV252" s="221"/>
      <c r="CW252" s="574" t="str">
        <f t="shared" si="453"/>
        <v>OK</v>
      </c>
      <c r="CY252" s="437"/>
      <c r="CZ252" s="429"/>
      <c r="DB252" s="430"/>
      <c r="DC252" s="431"/>
      <c r="DD252" s="429"/>
      <c r="DF252" s="430"/>
      <c r="DG252" s="431"/>
      <c r="DH252" s="429"/>
      <c r="DJ252" s="430"/>
      <c r="DK252" s="431"/>
      <c r="DL252" s="600"/>
      <c r="DM252" s="601"/>
      <c r="DN252" s="602"/>
      <c r="DO252" s="621"/>
      <c r="DP252" s="221"/>
      <c r="DQ252" s="574" t="str">
        <f t="shared" si="454"/>
        <v>OK</v>
      </c>
      <c r="DS252" s="437"/>
      <c r="DT252" s="429"/>
      <c r="DU252" s="431"/>
      <c r="DW252" s="431"/>
      <c r="DY252" s="431"/>
      <c r="EA252" s="430"/>
      <c r="EB252" s="600"/>
      <c r="EC252" s="602"/>
      <c r="ED252" s="621"/>
      <c r="EE252" s="221"/>
      <c r="EF252" s="574" t="str">
        <f t="shared" si="447"/>
        <v>OK</v>
      </c>
      <c r="EH252" s="82"/>
      <c r="EI252" s="34"/>
      <c r="EJ252" s="11"/>
      <c r="EK252" s="61"/>
      <c r="EN252" s="97">
        <f t="shared" si="487"/>
        <v>0</v>
      </c>
      <c r="EO252" s="91">
        <f t="shared" si="488"/>
        <v>0</v>
      </c>
      <c r="EP252" s="92"/>
      <c r="EQ252" s="85"/>
      <c r="ER252" s="89" t="str">
        <f t="shared" si="475"/>
        <v>-</v>
      </c>
      <c r="ES252" s="84"/>
      <c r="ET252" s="85"/>
      <c r="EU252" s="89" t="str">
        <f t="shared" si="476"/>
        <v>-</v>
      </c>
      <c r="EV252" s="90" t="str">
        <f t="shared" si="477"/>
        <v>-</v>
      </c>
      <c r="EY252" s="97" t="e">
        <f>#REF!</f>
        <v>#REF!</v>
      </c>
      <c r="EZ252" s="91" t="e">
        <f>#REF!</f>
        <v>#REF!</v>
      </c>
      <c r="FA252" s="92"/>
      <c r="FB252" s="85"/>
      <c r="FC252" s="89" t="e">
        <f t="shared" si="478"/>
        <v>#REF!</v>
      </c>
      <c r="FD252" s="84"/>
      <c r="FE252" s="85"/>
      <c r="FF252" s="89" t="e">
        <f t="shared" si="479"/>
        <v>#REF!</v>
      </c>
      <c r="FG252" s="90" t="e">
        <f t="shared" si="480"/>
        <v>#REF!</v>
      </c>
      <c r="FJ252" s="97" t="e">
        <f>#REF!</f>
        <v>#REF!</v>
      </c>
      <c r="FK252" s="91" t="e">
        <f>#REF!</f>
        <v>#REF!</v>
      </c>
      <c r="FL252" s="92"/>
      <c r="FM252" s="85"/>
      <c r="FN252" s="89" t="e">
        <f t="shared" si="481"/>
        <v>#REF!</v>
      </c>
      <c r="FO252" s="84"/>
      <c r="FP252" s="85"/>
      <c r="FQ252" s="89" t="e">
        <f t="shared" si="482"/>
        <v>#REF!</v>
      </c>
      <c r="FR252" s="90" t="e">
        <f t="shared" si="483"/>
        <v>#REF!</v>
      </c>
      <c r="FU252" s="97" t="e">
        <f>#REF!</f>
        <v>#REF!</v>
      </c>
      <c r="FV252" s="92"/>
      <c r="FW252" s="85"/>
      <c r="FX252" s="89" t="e">
        <f t="shared" si="470"/>
        <v>#REF!</v>
      </c>
      <c r="GA252" s="97" t="e">
        <f>#REF!</f>
        <v>#REF!</v>
      </c>
      <c r="GB252" s="91" t="e">
        <f>#REF!</f>
        <v>#REF!</v>
      </c>
      <c r="GC252" s="92"/>
      <c r="GD252" s="85"/>
      <c r="GE252" s="89" t="e">
        <f t="shared" si="484"/>
        <v>#REF!</v>
      </c>
      <c r="GF252" s="84"/>
      <c r="GG252" s="85"/>
      <c r="GH252" s="89" t="e">
        <f t="shared" si="485"/>
        <v>#REF!</v>
      </c>
      <c r="GI252" s="90" t="e">
        <f t="shared" si="486"/>
        <v>#REF!</v>
      </c>
      <c r="GK252" s="20" t="str">
        <f t="shared" si="489"/>
        <v/>
      </c>
      <c r="GL252" s="21"/>
      <c r="GN252" s="826" t="str">
        <f t="shared" ca="1" si="463"/>
        <v/>
      </c>
      <c r="GO252" s="827"/>
    </row>
    <row r="253" spans="1:197" ht="12" customHeight="1" outlineLevel="3" x14ac:dyDescent="0.2">
      <c r="A253" s="187">
        <f t="shared" ca="1" si="490"/>
        <v>119</v>
      </c>
      <c r="B253" s="747" t="str">
        <f t="shared" ca="1" si="455"/>
        <v/>
      </c>
      <c r="C253" s="748"/>
      <c r="D253" s="749"/>
      <c r="E253" s="110"/>
      <c r="F253" s="108"/>
      <c r="G253" s="105" t="s">
        <v>80</v>
      </c>
      <c r="H253" s="128" t="s">
        <v>3</v>
      </c>
      <c r="I253" s="105"/>
      <c r="J253" s="121" t="s">
        <v>24</v>
      </c>
      <c r="K253" s="122" t="s">
        <v>75</v>
      </c>
      <c r="L253" s="367" t="s">
        <v>50</v>
      </c>
      <c r="M253" s="589">
        <f t="shared" si="452"/>
        <v>1</v>
      </c>
      <c r="N253" s="773" t="str">
        <f t="shared" si="456"/>
        <v>-</v>
      </c>
      <c r="O253" s="774" t="str">
        <f t="shared" si="457"/>
        <v>-</v>
      </c>
      <c r="P253" s="774" t="str">
        <f t="shared" si="458"/>
        <v>-</v>
      </c>
      <c r="Q253" s="774">
        <f t="shared" si="459"/>
        <v>1</v>
      </c>
      <c r="R253" s="774" t="str">
        <f t="shared" si="460"/>
        <v>-</v>
      </c>
      <c r="S253" s="280" t="str">
        <f t="shared" si="461"/>
        <v>-</v>
      </c>
      <c r="T253" s="291" t="str">
        <f t="shared" si="462"/>
        <v>OK</v>
      </c>
      <c r="U253" s="402"/>
      <c r="W253" s="504"/>
      <c r="X253" s="429"/>
      <c r="Z253" s="430"/>
      <c r="AA253" s="431"/>
      <c r="AB253" s="429"/>
      <c r="AD253" s="430"/>
      <c r="AE253" s="431"/>
      <c r="AF253" s="429"/>
      <c r="AH253" s="430"/>
      <c r="AI253" s="431"/>
      <c r="AJ253" s="600"/>
      <c r="AK253" s="601"/>
      <c r="AL253" s="602"/>
      <c r="AM253" s="621"/>
      <c r="AN253" s="221"/>
      <c r="AO253" s="574" t="str">
        <f t="shared" si="491"/>
        <v>OK</v>
      </c>
      <c r="AQ253" s="504"/>
      <c r="AR253" s="429"/>
      <c r="AT253" s="430"/>
      <c r="AU253" s="431"/>
      <c r="AV253" s="429"/>
      <c r="AX253" s="430"/>
      <c r="AY253" s="431"/>
      <c r="AZ253" s="429"/>
      <c r="BB253" s="430"/>
      <c r="BC253" s="431"/>
      <c r="BD253" s="600"/>
      <c r="BE253" s="601"/>
      <c r="BF253" s="602"/>
      <c r="BG253" s="621"/>
      <c r="BH253" s="221"/>
      <c r="BI253" s="574" t="str">
        <f t="shared" si="492"/>
        <v>OK</v>
      </c>
      <c r="BK253" s="437"/>
      <c r="BL253" s="429"/>
      <c r="BN253" s="430"/>
      <c r="BO253" s="431"/>
      <c r="BP253" s="429"/>
      <c r="BR253" s="430"/>
      <c r="BS253" s="431"/>
      <c r="BT253" s="429"/>
      <c r="BV253" s="430"/>
      <c r="BW253" s="431"/>
      <c r="BX253" s="600"/>
      <c r="BY253" s="601"/>
      <c r="BZ253" s="602"/>
      <c r="CA253" s="621"/>
      <c r="CB253" s="221"/>
      <c r="CC253" s="574" t="str">
        <f t="shared" si="469"/>
        <v>OK</v>
      </c>
      <c r="CE253" s="263">
        <v>1</v>
      </c>
      <c r="CF253" s="208">
        <v>1</v>
      </c>
      <c r="CG253" s="420"/>
      <c r="CH253" s="410" t="s">
        <v>374</v>
      </c>
      <c r="CI253" s="423"/>
      <c r="CJ253" s="209"/>
      <c r="CK253" s="420"/>
      <c r="CL253" s="410" t="s">
        <v>375</v>
      </c>
      <c r="CM253" s="423"/>
      <c r="CN253" s="209"/>
      <c r="CO253" s="420"/>
      <c r="CP253" s="410" t="s">
        <v>376</v>
      </c>
      <c r="CQ253" s="423"/>
      <c r="CR253" s="591">
        <f t="shared" si="493"/>
        <v>1</v>
      </c>
      <c r="CS253" s="629"/>
      <c r="CT253" s="593">
        <f t="shared" si="494"/>
        <v>1</v>
      </c>
      <c r="CU253" s="594">
        <f t="shared" si="495"/>
        <v>8.8495575221238937E-3</v>
      </c>
      <c r="CV253" s="221"/>
      <c r="CW253" s="574" t="str">
        <f t="shared" si="453"/>
        <v>OK</v>
      </c>
      <c r="CY253" s="437"/>
      <c r="CZ253" s="429"/>
      <c r="DB253" s="430"/>
      <c r="DC253" s="431"/>
      <c r="DD253" s="429"/>
      <c r="DF253" s="430"/>
      <c r="DG253" s="431"/>
      <c r="DH253" s="429"/>
      <c r="DJ253" s="430"/>
      <c r="DK253" s="431"/>
      <c r="DL253" s="600"/>
      <c r="DM253" s="601"/>
      <c r="DN253" s="602"/>
      <c r="DO253" s="621"/>
      <c r="DP253" s="221"/>
      <c r="DQ253" s="574" t="str">
        <f t="shared" si="454"/>
        <v>OK</v>
      </c>
      <c r="DS253" s="437"/>
      <c r="DT253" s="429"/>
      <c r="DU253" s="431"/>
      <c r="DW253" s="431"/>
      <c r="DY253" s="431"/>
      <c r="EA253" s="430"/>
      <c r="EB253" s="600"/>
      <c r="EC253" s="602"/>
      <c r="ED253" s="621"/>
      <c r="EE253" s="221"/>
      <c r="EF253" s="574" t="str">
        <f t="shared" si="447"/>
        <v>OK</v>
      </c>
      <c r="EH253" s="82"/>
      <c r="EI253" s="34" t="s">
        <v>4</v>
      </c>
      <c r="EJ253" s="11"/>
      <c r="EK253" s="61"/>
      <c r="EN253" s="97">
        <f t="shared" si="487"/>
        <v>0</v>
      </c>
      <c r="EO253" s="91">
        <f t="shared" si="488"/>
        <v>0</v>
      </c>
      <c r="EP253" s="92"/>
      <c r="EQ253" s="85"/>
      <c r="ER253" s="89" t="str">
        <f t="shared" si="475"/>
        <v>-</v>
      </c>
      <c r="ES253" s="84"/>
      <c r="ET253" s="85"/>
      <c r="EU253" s="89" t="str">
        <f t="shared" si="476"/>
        <v>-</v>
      </c>
      <c r="EV253" s="90" t="str">
        <f t="shared" si="477"/>
        <v>-</v>
      </c>
      <c r="EY253" s="97" t="e">
        <f>#REF!</f>
        <v>#REF!</v>
      </c>
      <c r="EZ253" s="91" t="e">
        <f>#REF!</f>
        <v>#REF!</v>
      </c>
      <c r="FA253" s="92"/>
      <c r="FB253" s="85"/>
      <c r="FC253" s="89" t="e">
        <f t="shared" si="478"/>
        <v>#REF!</v>
      </c>
      <c r="FD253" s="84"/>
      <c r="FE253" s="85"/>
      <c r="FF253" s="89" t="e">
        <f t="shared" si="479"/>
        <v>#REF!</v>
      </c>
      <c r="FG253" s="90" t="e">
        <f t="shared" si="480"/>
        <v>#REF!</v>
      </c>
      <c r="FJ253" s="97" t="e">
        <f>#REF!</f>
        <v>#REF!</v>
      </c>
      <c r="FK253" s="91" t="e">
        <f>#REF!</f>
        <v>#REF!</v>
      </c>
      <c r="FL253" s="92"/>
      <c r="FM253" s="85"/>
      <c r="FN253" s="89" t="e">
        <f t="shared" si="481"/>
        <v>#REF!</v>
      </c>
      <c r="FO253" s="84"/>
      <c r="FP253" s="85"/>
      <c r="FQ253" s="89" t="e">
        <f t="shared" si="482"/>
        <v>#REF!</v>
      </c>
      <c r="FR253" s="90" t="e">
        <f t="shared" si="483"/>
        <v>#REF!</v>
      </c>
      <c r="FU253" s="97" t="e">
        <f>#REF!</f>
        <v>#REF!</v>
      </c>
      <c r="FV253" s="92"/>
      <c r="FW253" s="85"/>
      <c r="FX253" s="89" t="e">
        <f t="shared" si="470"/>
        <v>#REF!</v>
      </c>
      <c r="GA253" s="97" t="e">
        <f>#REF!</f>
        <v>#REF!</v>
      </c>
      <c r="GB253" s="91" t="e">
        <f>#REF!</f>
        <v>#REF!</v>
      </c>
      <c r="GC253" s="92"/>
      <c r="GD253" s="85"/>
      <c r="GE253" s="89" t="e">
        <f t="shared" si="484"/>
        <v>#REF!</v>
      </c>
      <c r="GF253" s="84"/>
      <c r="GG253" s="85"/>
      <c r="GH253" s="89" t="e">
        <f t="shared" si="485"/>
        <v>#REF!</v>
      </c>
      <c r="GI253" s="90" t="e">
        <f t="shared" si="486"/>
        <v>#REF!</v>
      </c>
      <c r="GK253" s="20" t="str">
        <f t="shared" si="489"/>
        <v/>
      </c>
      <c r="GL253" s="21"/>
      <c r="GN253" s="826" t="str">
        <f t="shared" ca="1" si="463"/>
        <v/>
      </c>
      <c r="GO253" s="827"/>
    </row>
    <row r="254" spans="1:197" ht="12" customHeight="1" outlineLevel="3" x14ac:dyDescent="0.2">
      <c r="A254" s="187">
        <f t="shared" ca="1" si="490"/>
        <v>120</v>
      </c>
      <c r="B254" s="747" t="str">
        <f t="shared" ca="1" si="455"/>
        <v/>
      </c>
      <c r="C254" s="748"/>
      <c r="D254" s="749"/>
      <c r="E254" s="110"/>
      <c r="F254" s="108"/>
      <c r="G254" s="105" t="s">
        <v>202</v>
      </c>
      <c r="H254" s="128" t="s">
        <v>3</v>
      </c>
      <c r="I254" s="105"/>
      <c r="J254" s="121" t="s">
        <v>24</v>
      </c>
      <c r="K254" s="122" t="s">
        <v>75</v>
      </c>
      <c r="L254" s="367" t="s">
        <v>50</v>
      </c>
      <c r="M254" s="589">
        <f t="shared" si="452"/>
        <v>1</v>
      </c>
      <c r="N254" s="773" t="str">
        <f t="shared" si="456"/>
        <v>-</v>
      </c>
      <c r="O254" s="774" t="str">
        <f t="shared" si="457"/>
        <v>-</v>
      </c>
      <c r="P254" s="774" t="str">
        <f t="shared" si="458"/>
        <v>-</v>
      </c>
      <c r="Q254" s="774">
        <f t="shared" si="459"/>
        <v>1</v>
      </c>
      <c r="R254" s="774" t="str">
        <f t="shared" si="460"/>
        <v>-</v>
      </c>
      <c r="S254" s="280" t="str">
        <f t="shared" si="461"/>
        <v>-</v>
      </c>
      <c r="T254" s="291" t="str">
        <f t="shared" si="462"/>
        <v>OK</v>
      </c>
      <c r="U254" s="402"/>
      <c r="W254" s="504"/>
      <c r="X254" s="429"/>
      <c r="Z254" s="430"/>
      <c r="AA254" s="431"/>
      <c r="AB254" s="429"/>
      <c r="AD254" s="430"/>
      <c r="AE254" s="431"/>
      <c r="AF254" s="429"/>
      <c r="AH254" s="430"/>
      <c r="AI254" s="431"/>
      <c r="AJ254" s="600"/>
      <c r="AK254" s="601"/>
      <c r="AL254" s="602"/>
      <c r="AM254" s="621"/>
      <c r="AN254" s="221"/>
      <c r="AO254" s="574" t="str">
        <f t="shared" si="491"/>
        <v>OK</v>
      </c>
      <c r="AQ254" s="504"/>
      <c r="AR254" s="429"/>
      <c r="AT254" s="430"/>
      <c r="AU254" s="431"/>
      <c r="AV254" s="429"/>
      <c r="AX254" s="430"/>
      <c r="AY254" s="431"/>
      <c r="AZ254" s="429"/>
      <c r="BB254" s="430"/>
      <c r="BC254" s="431"/>
      <c r="BD254" s="600"/>
      <c r="BE254" s="601"/>
      <c r="BF254" s="602"/>
      <c r="BG254" s="621"/>
      <c r="BH254" s="221"/>
      <c r="BI254" s="574" t="str">
        <f t="shared" si="492"/>
        <v>OK</v>
      </c>
      <c r="BK254" s="437"/>
      <c r="BL254" s="429"/>
      <c r="BN254" s="430"/>
      <c r="BO254" s="431"/>
      <c r="BP254" s="429"/>
      <c r="BR254" s="430"/>
      <c r="BS254" s="431"/>
      <c r="BT254" s="429"/>
      <c r="BV254" s="430"/>
      <c r="BW254" s="431"/>
      <c r="BX254" s="600"/>
      <c r="BY254" s="601"/>
      <c r="BZ254" s="602"/>
      <c r="CA254" s="621"/>
      <c r="CB254" s="221"/>
      <c r="CC254" s="574" t="str">
        <f t="shared" si="469"/>
        <v>OK</v>
      </c>
      <c r="CE254" s="263">
        <v>1</v>
      </c>
      <c r="CF254" s="208">
        <v>3</v>
      </c>
      <c r="CG254" s="420"/>
      <c r="CH254" s="410" t="s">
        <v>374</v>
      </c>
      <c r="CI254" s="423"/>
      <c r="CJ254" s="209"/>
      <c r="CK254" s="420"/>
      <c r="CL254" s="410" t="s">
        <v>375</v>
      </c>
      <c r="CM254" s="423"/>
      <c r="CN254" s="209"/>
      <c r="CO254" s="420"/>
      <c r="CP254" s="410" t="s">
        <v>376</v>
      </c>
      <c r="CQ254" s="423"/>
      <c r="CR254" s="591">
        <f t="shared" si="493"/>
        <v>3</v>
      </c>
      <c r="CS254" s="629"/>
      <c r="CT254" s="593">
        <f t="shared" si="494"/>
        <v>3</v>
      </c>
      <c r="CU254" s="594">
        <f t="shared" si="495"/>
        <v>2.6548672566371681E-2</v>
      </c>
      <c r="CV254" s="221"/>
      <c r="CW254" s="574" t="str">
        <f t="shared" si="453"/>
        <v>OK</v>
      </c>
      <c r="CY254" s="437"/>
      <c r="CZ254" s="429"/>
      <c r="DB254" s="430"/>
      <c r="DC254" s="431"/>
      <c r="DD254" s="429"/>
      <c r="DF254" s="430"/>
      <c r="DG254" s="431"/>
      <c r="DH254" s="429"/>
      <c r="DJ254" s="430"/>
      <c r="DK254" s="431"/>
      <c r="DL254" s="600"/>
      <c r="DM254" s="601"/>
      <c r="DN254" s="602"/>
      <c r="DO254" s="621"/>
      <c r="DP254" s="221"/>
      <c r="DQ254" s="574" t="str">
        <f t="shared" si="454"/>
        <v>OK</v>
      </c>
      <c r="DS254" s="437"/>
      <c r="DT254" s="429"/>
      <c r="DU254" s="431"/>
      <c r="DW254" s="431"/>
      <c r="DY254" s="431"/>
      <c r="EA254" s="430"/>
      <c r="EB254" s="600"/>
      <c r="EC254" s="602"/>
      <c r="ED254" s="621"/>
      <c r="EE254" s="221"/>
      <c r="EF254" s="574" t="str">
        <f t="shared" si="447"/>
        <v>OK</v>
      </c>
      <c r="EH254" s="82"/>
      <c r="EI254" s="34" t="s">
        <v>4</v>
      </c>
      <c r="EJ254" s="11"/>
      <c r="EK254" s="61"/>
      <c r="EN254" s="97">
        <f t="shared" si="487"/>
        <v>0</v>
      </c>
      <c r="EO254" s="91">
        <f t="shared" si="488"/>
        <v>0</v>
      </c>
      <c r="EP254" s="92"/>
      <c r="EQ254" s="85"/>
      <c r="ER254" s="89" t="str">
        <f t="shared" si="475"/>
        <v>-</v>
      </c>
      <c r="ES254" s="84"/>
      <c r="ET254" s="85"/>
      <c r="EU254" s="89" t="str">
        <f t="shared" si="476"/>
        <v>-</v>
      </c>
      <c r="EV254" s="90" t="str">
        <f t="shared" si="477"/>
        <v>-</v>
      </c>
      <c r="EY254" s="97" t="e">
        <f>#REF!</f>
        <v>#REF!</v>
      </c>
      <c r="EZ254" s="91" t="e">
        <f>#REF!</f>
        <v>#REF!</v>
      </c>
      <c r="FA254" s="92"/>
      <c r="FB254" s="85"/>
      <c r="FC254" s="89" t="e">
        <f t="shared" si="478"/>
        <v>#REF!</v>
      </c>
      <c r="FD254" s="84"/>
      <c r="FE254" s="85"/>
      <c r="FF254" s="89" t="e">
        <f t="shared" si="479"/>
        <v>#REF!</v>
      </c>
      <c r="FG254" s="90" t="e">
        <f t="shared" si="480"/>
        <v>#REF!</v>
      </c>
      <c r="FJ254" s="97" t="e">
        <f>#REF!</f>
        <v>#REF!</v>
      </c>
      <c r="FK254" s="91" t="e">
        <f>#REF!</f>
        <v>#REF!</v>
      </c>
      <c r="FL254" s="92"/>
      <c r="FM254" s="85"/>
      <c r="FN254" s="89" t="e">
        <f t="shared" si="481"/>
        <v>#REF!</v>
      </c>
      <c r="FO254" s="84"/>
      <c r="FP254" s="85"/>
      <c r="FQ254" s="89" t="e">
        <f t="shared" si="482"/>
        <v>#REF!</v>
      </c>
      <c r="FR254" s="90" t="e">
        <f t="shared" si="483"/>
        <v>#REF!</v>
      </c>
      <c r="FU254" s="97" t="e">
        <f>#REF!</f>
        <v>#REF!</v>
      </c>
      <c r="FV254" s="92"/>
      <c r="FW254" s="85"/>
      <c r="FX254" s="89" t="e">
        <f t="shared" si="470"/>
        <v>#REF!</v>
      </c>
      <c r="GA254" s="97" t="e">
        <f>#REF!</f>
        <v>#REF!</v>
      </c>
      <c r="GB254" s="91" t="e">
        <f>#REF!</f>
        <v>#REF!</v>
      </c>
      <c r="GC254" s="92"/>
      <c r="GD254" s="85"/>
      <c r="GE254" s="89" t="e">
        <f t="shared" si="484"/>
        <v>#REF!</v>
      </c>
      <c r="GF254" s="84"/>
      <c r="GG254" s="85"/>
      <c r="GH254" s="89" t="e">
        <f t="shared" si="485"/>
        <v>#REF!</v>
      </c>
      <c r="GI254" s="90" t="e">
        <f t="shared" si="486"/>
        <v>#REF!</v>
      </c>
      <c r="GK254" s="20" t="str">
        <f t="shared" si="489"/>
        <v/>
      </c>
      <c r="GL254" s="21"/>
      <c r="GN254" s="826" t="str">
        <f t="shared" ca="1" si="463"/>
        <v/>
      </c>
      <c r="GO254" s="827"/>
    </row>
    <row r="255" spans="1:197" ht="12" customHeight="1" outlineLevel="3" x14ac:dyDescent="0.2">
      <c r="A255" s="187">
        <f t="shared" ca="1" si="490"/>
        <v>121</v>
      </c>
      <c r="B255" s="747" t="str">
        <f t="shared" ca="1" si="455"/>
        <v/>
      </c>
      <c r="C255" s="748"/>
      <c r="D255" s="749"/>
      <c r="E255" s="110"/>
      <c r="F255" s="108"/>
      <c r="G255" s="105" t="s">
        <v>82</v>
      </c>
      <c r="H255" s="128" t="s">
        <v>3</v>
      </c>
      <c r="I255" s="105"/>
      <c r="J255" s="121" t="s">
        <v>24</v>
      </c>
      <c r="K255" s="122" t="s">
        <v>75</v>
      </c>
      <c r="L255" s="367" t="s">
        <v>50</v>
      </c>
      <c r="M255" s="589">
        <f t="shared" si="452"/>
        <v>1</v>
      </c>
      <c r="N255" s="773" t="str">
        <f t="shared" si="456"/>
        <v>-</v>
      </c>
      <c r="O255" s="774" t="str">
        <f t="shared" si="457"/>
        <v>-</v>
      </c>
      <c r="P255" s="774" t="str">
        <f t="shared" si="458"/>
        <v>-</v>
      </c>
      <c r="Q255" s="774">
        <f t="shared" si="459"/>
        <v>1</v>
      </c>
      <c r="R255" s="774" t="str">
        <f t="shared" si="460"/>
        <v>-</v>
      </c>
      <c r="S255" s="280" t="str">
        <f t="shared" si="461"/>
        <v>-</v>
      </c>
      <c r="T255" s="291" t="str">
        <f t="shared" si="462"/>
        <v>OK</v>
      </c>
      <c r="U255" s="402"/>
      <c r="W255" s="504"/>
      <c r="X255" s="429"/>
      <c r="Z255" s="430"/>
      <c r="AA255" s="431"/>
      <c r="AB255" s="429"/>
      <c r="AD255" s="430"/>
      <c r="AE255" s="431"/>
      <c r="AF255" s="429"/>
      <c r="AH255" s="430"/>
      <c r="AI255" s="431"/>
      <c r="AJ255" s="600"/>
      <c r="AK255" s="601"/>
      <c r="AL255" s="602"/>
      <c r="AM255" s="621"/>
      <c r="AN255" s="221"/>
      <c r="AO255" s="574" t="str">
        <f t="shared" si="491"/>
        <v>OK</v>
      </c>
      <c r="AQ255" s="504"/>
      <c r="AR255" s="429"/>
      <c r="AT255" s="430"/>
      <c r="AU255" s="431"/>
      <c r="AV255" s="429"/>
      <c r="AX255" s="430"/>
      <c r="AY255" s="431"/>
      <c r="AZ255" s="429"/>
      <c r="BB255" s="430"/>
      <c r="BC255" s="431"/>
      <c r="BD255" s="600"/>
      <c r="BE255" s="601"/>
      <c r="BF255" s="602"/>
      <c r="BG255" s="621"/>
      <c r="BH255" s="221"/>
      <c r="BI255" s="574" t="str">
        <f t="shared" si="492"/>
        <v>OK</v>
      </c>
      <c r="BK255" s="437"/>
      <c r="BL255" s="429"/>
      <c r="BN255" s="430"/>
      <c r="BO255" s="431"/>
      <c r="BP255" s="429"/>
      <c r="BR255" s="430"/>
      <c r="BS255" s="431"/>
      <c r="BT255" s="429"/>
      <c r="BV255" s="430"/>
      <c r="BW255" s="431"/>
      <c r="BX255" s="600"/>
      <c r="BY255" s="601"/>
      <c r="BZ255" s="602"/>
      <c r="CA255" s="621"/>
      <c r="CB255" s="221"/>
      <c r="CC255" s="574" t="str">
        <f t="shared" si="469"/>
        <v>OK</v>
      </c>
      <c r="CE255" s="263">
        <v>1</v>
      </c>
      <c r="CF255" s="208">
        <v>2</v>
      </c>
      <c r="CG255" s="420"/>
      <c r="CH255" s="410" t="s">
        <v>374</v>
      </c>
      <c r="CI255" s="423"/>
      <c r="CJ255" s="209"/>
      <c r="CK255" s="420"/>
      <c r="CL255" s="410" t="s">
        <v>375</v>
      </c>
      <c r="CM255" s="423"/>
      <c r="CN255" s="209"/>
      <c r="CO255" s="420"/>
      <c r="CP255" s="410" t="s">
        <v>376</v>
      </c>
      <c r="CQ255" s="423"/>
      <c r="CR255" s="591">
        <f t="shared" si="493"/>
        <v>2</v>
      </c>
      <c r="CS255" s="629"/>
      <c r="CT255" s="593">
        <f t="shared" si="494"/>
        <v>2</v>
      </c>
      <c r="CU255" s="594">
        <f t="shared" si="495"/>
        <v>1.7699115044247787E-2</v>
      </c>
      <c r="CV255" s="221"/>
      <c r="CW255" s="574" t="str">
        <f t="shared" si="453"/>
        <v>OK</v>
      </c>
      <c r="CY255" s="437"/>
      <c r="CZ255" s="429"/>
      <c r="DB255" s="430"/>
      <c r="DC255" s="431"/>
      <c r="DD255" s="429"/>
      <c r="DF255" s="430"/>
      <c r="DG255" s="431"/>
      <c r="DH255" s="429"/>
      <c r="DJ255" s="430"/>
      <c r="DK255" s="431"/>
      <c r="DL255" s="600"/>
      <c r="DM255" s="601"/>
      <c r="DN255" s="602"/>
      <c r="DO255" s="621"/>
      <c r="DP255" s="221"/>
      <c r="DQ255" s="574" t="str">
        <f t="shared" si="454"/>
        <v>OK</v>
      </c>
      <c r="DS255" s="437"/>
      <c r="DT255" s="429"/>
      <c r="DU255" s="431"/>
      <c r="DW255" s="431"/>
      <c r="DY255" s="431"/>
      <c r="EA255" s="430"/>
      <c r="EB255" s="600"/>
      <c r="EC255" s="602"/>
      <c r="ED255" s="621"/>
      <c r="EE255" s="221"/>
      <c r="EF255" s="574" t="str">
        <f t="shared" si="447"/>
        <v>OK</v>
      </c>
      <c r="EH255" s="82"/>
      <c r="EI255" s="34" t="s">
        <v>4</v>
      </c>
      <c r="EJ255" s="11"/>
      <c r="EK255" s="61"/>
      <c r="EN255" s="97">
        <f t="shared" si="487"/>
        <v>0</v>
      </c>
      <c r="EO255" s="91">
        <f t="shared" si="488"/>
        <v>0</v>
      </c>
      <c r="EP255" s="92"/>
      <c r="EQ255" s="85"/>
      <c r="ER255" s="89" t="str">
        <f t="shared" si="475"/>
        <v>-</v>
      </c>
      <c r="ES255" s="84"/>
      <c r="ET255" s="85"/>
      <c r="EU255" s="89" t="str">
        <f t="shared" si="476"/>
        <v>-</v>
      </c>
      <c r="EV255" s="90" t="str">
        <f t="shared" si="477"/>
        <v>-</v>
      </c>
      <c r="EY255" s="97" t="e">
        <f>#REF!</f>
        <v>#REF!</v>
      </c>
      <c r="EZ255" s="91" t="e">
        <f>#REF!</f>
        <v>#REF!</v>
      </c>
      <c r="FA255" s="92"/>
      <c r="FB255" s="85"/>
      <c r="FC255" s="89" t="e">
        <f t="shared" si="478"/>
        <v>#REF!</v>
      </c>
      <c r="FD255" s="84"/>
      <c r="FE255" s="85"/>
      <c r="FF255" s="89" t="e">
        <f t="shared" si="479"/>
        <v>#REF!</v>
      </c>
      <c r="FG255" s="90" t="e">
        <f t="shared" si="480"/>
        <v>#REF!</v>
      </c>
      <c r="FJ255" s="97" t="e">
        <f>#REF!</f>
        <v>#REF!</v>
      </c>
      <c r="FK255" s="91" t="e">
        <f>#REF!</f>
        <v>#REF!</v>
      </c>
      <c r="FL255" s="92"/>
      <c r="FM255" s="85"/>
      <c r="FN255" s="89" t="e">
        <f t="shared" si="481"/>
        <v>#REF!</v>
      </c>
      <c r="FO255" s="84"/>
      <c r="FP255" s="85"/>
      <c r="FQ255" s="89" t="e">
        <f t="shared" si="482"/>
        <v>#REF!</v>
      </c>
      <c r="FR255" s="90" t="e">
        <f t="shared" si="483"/>
        <v>#REF!</v>
      </c>
      <c r="FU255" s="97" t="e">
        <f>#REF!</f>
        <v>#REF!</v>
      </c>
      <c r="FV255" s="92"/>
      <c r="FW255" s="85"/>
      <c r="FX255" s="89" t="e">
        <f t="shared" ref="FX255:FX292" si="496">IF(OR(FU255="-",FW255=""),"-",FW255*FU255)</f>
        <v>#REF!</v>
      </c>
      <c r="GA255" s="97" t="e">
        <f>#REF!</f>
        <v>#REF!</v>
      </c>
      <c r="GB255" s="91" t="e">
        <f>#REF!</f>
        <v>#REF!</v>
      </c>
      <c r="GC255" s="92"/>
      <c r="GD255" s="85"/>
      <c r="GE255" s="89" t="e">
        <f t="shared" si="484"/>
        <v>#REF!</v>
      </c>
      <c r="GF255" s="84"/>
      <c r="GG255" s="85"/>
      <c r="GH255" s="89" t="e">
        <f t="shared" si="485"/>
        <v>#REF!</v>
      </c>
      <c r="GI255" s="90" t="e">
        <f t="shared" si="486"/>
        <v>#REF!</v>
      </c>
      <c r="GK255" s="20" t="str">
        <f t="shared" si="489"/>
        <v/>
      </c>
      <c r="GL255" s="21"/>
      <c r="GN255" s="826" t="str">
        <f t="shared" ca="1" si="463"/>
        <v/>
      </c>
      <c r="GO255" s="827"/>
    </row>
    <row r="256" spans="1:197" ht="12" customHeight="1" outlineLevel="3" x14ac:dyDescent="0.2">
      <c r="A256" s="187">
        <f t="shared" ca="1" si="490"/>
        <v>122</v>
      </c>
      <c r="B256" s="747" t="str">
        <f t="shared" ca="1" si="455"/>
        <v/>
      </c>
      <c r="C256" s="748"/>
      <c r="D256" s="749"/>
      <c r="E256" s="110"/>
      <c r="F256" s="108"/>
      <c r="G256" s="105" t="s">
        <v>200</v>
      </c>
      <c r="H256" s="128" t="s">
        <v>3</v>
      </c>
      <c r="I256" s="105"/>
      <c r="J256" s="121" t="s">
        <v>24</v>
      </c>
      <c r="K256" s="122" t="s">
        <v>75</v>
      </c>
      <c r="L256" s="367" t="s">
        <v>50</v>
      </c>
      <c r="M256" s="589">
        <f t="shared" si="452"/>
        <v>1</v>
      </c>
      <c r="N256" s="773" t="str">
        <f t="shared" si="456"/>
        <v>-</v>
      </c>
      <c r="O256" s="774" t="str">
        <f t="shared" si="457"/>
        <v>-</v>
      </c>
      <c r="P256" s="774" t="str">
        <f t="shared" si="458"/>
        <v>-</v>
      </c>
      <c r="Q256" s="774">
        <f t="shared" si="459"/>
        <v>1</v>
      </c>
      <c r="R256" s="774" t="str">
        <f t="shared" si="460"/>
        <v>-</v>
      </c>
      <c r="S256" s="280" t="str">
        <f t="shared" si="461"/>
        <v>-</v>
      </c>
      <c r="T256" s="291" t="str">
        <f t="shared" si="462"/>
        <v>OK</v>
      </c>
      <c r="U256" s="402"/>
      <c r="W256" s="504"/>
      <c r="X256" s="429"/>
      <c r="Z256" s="430"/>
      <c r="AA256" s="431"/>
      <c r="AB256" s="429"/>
      <c r="AD256" s="430"/>
      <c r="AE256" s="431"/>
      <c r="AF256" s="429"/>
      <c r="AH256" s="430"/>
      <c r="AI256" s="431"/>
      <c r="AJ256" s="600"/>
      <c r="AK256" s="601"/>
      <c r="AL256" s="602"/>
      <c r="AM256" s="621"/>
      <c r="AN256" s="221"/>
      <c r="AO256" s="574" t="str">
        <f t="shared" si="491"/>
        <v>OK</v>
      </c>
      <c r="AQ256" s="504"/>
      <c r="AR256" s="429"/>
      <c r="AT256" s="430"/>
      <c r="AU256" s="431"/>
      <c r="AV256" s="429"/>
      <c r="AX256" s="430"/>
      <c r="AY256" s="431"/>
      <c r="AZ256" s="429"/>
      <c r="BB256" s="430"/>
      <c r="BC256" s="431"/>
      <c r="BD256" s="600"/>
      <c r="BE256" s="601"/>
      <c r="BF256" s="602"/>
      <c r="BG256" s="621"/>
      <c r="BH256" s="221"/>
      <c r="BI256" s="574" t="str">
        <f t="shared" si="492"/>
        <v>OK</v>
      </c>
      <c r="BK256" s="437"/>
      <c r="BL256" s="429"/>
      <c r="BN256" s="430"/>
      <c r="BO256" s="431"/>
      <c r="BP256" s="429"/>
      <c r="BR256" s="430"/>
      <c r="BS256" s="431"/>
      <c r="BT256" s="429"/>
      <c r="BV256" s="430"/>
      <c r="BW256" s="431"/>
      <c r="BX256" s="600"/>
      <c r="BY256" s="601"/>
      <c r="BZ256" s="602"/>
      <c r="CA256" s="621"/>
      <c r="CB256" s="221"/>
      <c r="CC256" s="574" t="str">
        <f t="shared" si="469"/>
        <v>OK</v>
      </c>
      <c r="CE256" s="263">
        <v>1</v>
      </c>
      <c r="CF256" s="208">
        <v>3</v>
      </c>
      <c r="CG256" s="420"/>
      <c r="CH256" s="410" t="s">
        <v>374</v>
      </c>
      <c r="CI256" s="423"/>
      <c r="CJ256" s="209"/>
      <c r="CK256" s="420"/>
      <c r="CL256" s="410" t="s">
        <v>375</v>
      </c>
      <c r="CM256" s="423"/>
      <c r="CN256" s="209"/>
      <c r="CO256" s="420"/>
      <c r="CP256" s="410" t="s">
        <v>376</v>
      </c>
      <c r="CQ256" s="423"/>
      <c r="CR256" s="591">
        <f t="shared" si="493"/>
        <v>3</v>
      </c>
      <c r="CS256" s="629"/>
      <c r="CT256" s="593">
        <f t="shared" si="494"/>
        <v>3</v>
      </c>
      <c r="CU256" s="594">
        <f t="shared" si="495"/>
        <v>2.6548672566371681E-2</v>
      </c>
      <c r="CV256" s="221"/>
      <c r="CW256" s="574" t="str">
        <f t="shared" si="453"/>
        <v>OK</v>
      </c>
      <c r="CY256" s="437"/>
      <c r="CZ256" s="429"/>
      <c r="DB256" s="430"/>
      <c r="DC256" s="431"/>
      <c r="DD256" s="429"/>
      <c r="DF256" s="430"/>
      <c r="DG256" s="431"/>
      <c r="DH256" s="429"/>
      <c r="DJ256" s="430"/>
      <c r="DK256" s="431"/>
      <c r="DL256" s="600"/>
      <c r="DM256" s="601"/>
      <c r="DN256" s="602"/>
      <c r="DO256" s="621"/>
      <c r="DP256" s="221"/>
      <c r="DQ256" s="574" t="str">
        <f t="shared" si="454"/>
        <v>OK</v>
      </c>
      <c r="DS256" s="437"/>
      <c r="DT256" s="429"/>
      <c r="DU256" s="431"/>
      <c r="DW256" s="431"/>
      <c r="DY256" s="431"/>
      <c r="EA256" s="430"/>
      <c r="EB256" s="600"/>
      <c r="EC256" s="602"/>
      <c r="ED256" s="621"/>
      <c r="EE256" s="221"/>
      <c r="EF256" s="574" t="str">
        <f t="shared" si="447"/>
        <v>OK</v>
      </c>
      <c r="EH256" s="82"/>
      <c r="EI256" s="34" t="s">
        <v>4</v>
      </c>
      <c r="EJ256" s="11"/>
      <c r="EK256" s="61"/>
      <c r="EN256" s="97">
        <f t="shared" si="487"/>
        <v>0</v>
      </c>
      <c r="EO256" s="91">
        <f t="shared" si="488"/>
        <v>0</v>
      </c>
      <c r="EP256" s="92"/>
      <c r="EQ256" s="85"/>
      <c r="ER256" s="89" t="str">
        <f t="shared" ref="ER256:ER292" si="497">IF(OR(EN256="-",EQ256=""),"-",EQ256*EN256)</f>
        <v>-</v>
      </c>
      <c r="ES256" s="84"/>
      <c r="ET256" s="85"/>
      <c r="EU256" s="89" t="str">
        <f t="shared" ref="EU256:EU292" si="498">IF(OR(EO256="-",ET256=""),"-",ET256*EO256)</f>
        <v>-</v>
      </c>
      <c r="EV256" s="90" t="str">
        <f t="shared" ref="EV256:EV292" si="499">IF(AND(ER256="-",EU256="-"),"-",IF(ER256="-",EU256,IF(EU256="-",ER256,ER256+EU256)))</f>
        <v>-</v>
      </c>
      <c r="EY256" s="97" t="e">
        <f>#REF!</f>
        <v>#REF!</v>
      </c>
      <c r="EZ256" s="91" t="e">
        <f>#REF!</f>
        <v>#REF!</v>
      </c>
      <c r="FA256" s="92"/>
      <c r="FB256" s="85"/>
      <c r="FC256" s="89" t="e">
        <f t="shared" si="478"/>
        <v>#REF!</v>
      </c>
      <c r="FD256" s="84"/>
      <c r="FE256" s="85"/>
      <c r="FF256" s="89" t="e">
        <f t="shared" si="479"/>
        <v>#REF!</v>
      </c>
      <c r="FG256" s="90" t="e">
        <f t="shared" si="480"/>
        <v>#REF!</v>
      </c>
      <c r="FJ256" s="97" t="e">
        <f>#REF!</f>
        <v>#REF!</v>
      </c>
      <c r="FK256" s="91" t="e">
        <f>#REF!</f>
        <v>#REF!</v>
      </c>
      <c r="FL256" s="92"/>
      <c r="FM256" s="85"/>
      <c r="FN256" s="89" t="e">
        <f t="shared" ref="FN256:FN292" si="500">IF(OR(FJ256="-",FM256=""),"-",FM256*FJ256)</f>
        <v>#REF!</v>
      </c>
      <c r="FO256" s="84"/>
      <c r="FP256" s="85"/>
      <c r="FQ256" s="89" t="e">
        <f t="shared" ref="FQ256:FQ292" si="501">IF(OR(FK256="-",FP256=""),"-",FP256*FK256)</f>
        <v>#REF!</v>
      </c>
      <c r="FR256" s="90" t="e">
        <f t="shared" ref="FR256:FR292" si="502">IF(AND(FN256="-",FQ256="-"),"-",IF(FN256="-",FQ256,IF(FQ256="-",FN256,FN256+FQ256)))</f>
        <v>#REF!</v>
      </c>
      <c r="FU256" s="97" t="e">
        <f>#REF!</f>
        <v>#REF!</v>
      </c>
      <c r="FV256" s="92"/>
      <c r="FW256" s="85"/>
      <c r="FX256" s="89" t="e">
        <f t="shared" si="496"/>
        <v>#REF!</v>
      </c>
      <c r="GA256" s="97" t="e">
        <f>#REF!</f>
        <v>#REF!</v>
      </c>
      <c r="GB256" s="91" t="e">
        <f>#REF!</f>
        <v>#REF!</v>
      </c>
      <c r="GC256" s="92"/>
      <c r="GD256" s="85"/>
      <c r="GE256" s="89" t="e">
        <f t="shared" ref="GE256:GE292" si="503">IF(OR(GA256="-",GD256=""),"-",GD256*GA256)</f>
        <v>#REF!</v>
      </c>
      <c r="GF256" s="84"/>
      <c r="GG256" s="85"/>
      <c r="GH256" s="89" t="e">
        <f t="shared" ref="GH256:GH292" si="504">IF(OR(GB256="-",GG256=""),"-",GG256*GB256)</f>
        <v>#REF!</v>
      </c>
      <c r="GI256" s="90" t="e">
        <f t="shared" ref="GI256:GI292" si="505">IF(AND(GE256="-",GH256="-"),"-",IF(GE256="-",GH256,IF(GH256="-",GE256,GE256+GH256)))</f>
        <v>#REF!</v>
      </c>
      <c r="GK256" s="20" t="str">
        <f t="shared" si="489"/>
        <v/>
      </c>
      <c r="GL256" s="21"/>
      <c r="GN256" s="826" t="str">
        <f t="shared" ca="1" si="463"/>
        <v/>
      </c>
      <c r="GO256" s="827"/>
    </row>
    <row r="257" spans="1:197" ht="12" customHeight="1" outlineLevel="3" x14ac:dyDescent="0.2">
      <c r="A257" s="187">
        <f t="shared" ca="1" si="490"/>
        <v>123</v>
      </c>
      <c r="B257" s="747" t="str">
        <f t="shared" ca="1" si="455"/>
        <v/>
      </c>
      <c r="C257" s="748"/>
      <c r="D257" s="749"/>
      <c r="E257" s="110"/>
      <c r="F257" s="108"/>
      <c r="G257" s="105" t="s">
        <v>925</v>
      </c>
      <c r="H257" s="128" t="s">
        <v>3</v>
      </c>
      <c r="I257" s="105"/>
      <c r="J257" s="121" t="s">
        <v>24</v>
      </c>
      <c r="K257" s="122" t="s">
        <v>75</v>
      </c>
      <c r="L257" s="367" t="s">
        <v>50</v>
      </c>
      <c r="M257" s="589">
        <f t="shared" si="452"/>
        <v>1</v>
      </c>
      <c r="N257" s="773" t="str">
        <f t="shared" si="456"/>
        <v>-</v>
      </c>
      <c r="O257" s="774" t="str">
        <f t="shared" si="457"/>
        <v>-</v>
      </c>
      <c r="P257" s="774" t="str">
        <f t="shared" si="458"/>
        <v>-</v>
      </c>
      <c r="Q257" s="774">
        <f t="shared" si="459"/>
        <v>1</v>
      </c>
      <c r="R257" s="774" t="str">
        <f t="shared" si="460"/>
        <v>-</v>
      </c>
      <c r="S257" s="280" t="str">
        <f t="shared" si="461"/>
        <v>-</v>
      </c>
      <c r="T257" s="291" t="str">
        <f t="shared" si="462"/>
        <v>OK</v>
      </c>
      <c r="U257" s="402"/>
      <c r="W257" s="504"/>
      <c r="X257" s="429"/>
      <c r="Z257" s="430"/>
      <c r="AA257" s="431"/>
      <c r="AB257" s="429"/>
      <c r="AD257" s="430"/>
      <c r="AE257" s="431"/>
      <c r="AF257" s="429"/>
      <c r="AH257" s="430"/>
      <c r="AI257" s="431"/>
      <c r="AJ257" s="600"/>
      <c r="AK257" s="601"/>
      <c r="AL257" s="602"/>
      <c r="AM257" s="621"/>
      <c r="AN257" s="221"/>
      <c r="AO257" s="574" t="str">
        <f t="shared" si="491"/>
        <v>OK</v>
      </c>
      <c r="AQ257" s="504"/>
      <c r="AR257" s="429"/>
      <c r="AT257" s="430"/>
      <c r="AU257" s="431"/>
      <c r="AV257" s="429"/>
      <c r="AX257" s="430"/>
      <c r="AY257" s="431"/>
      <c r="AZ257" s="429"/>
      <c r="BB257" s="430"/>
      <c r="BC257" s="431"/>
      <c r="BD257" s="600"/>
      <c r="BE257" s="601"/>
      <c r="BF257" s="602"/>
      <c r="BG257" s="621"/>
      <c r="BH257" s="221"/>
      <c r="BI257" s="574" t="str">
        <f t="shared" si="492"/>
        <v>OK</v>
      </c>
      <c r="BK257" s="437"/>
      <c r="BL257" s="429"/>
      <c r="BN257" s="430"/>
      <c r="BO257" s="431"/>
      <c r="BP257" s="429"/>
      <c r="BR257" s="430"/>
      <c r="BS257" s="431"/>
      <c r="BT257" s="429"/>
      <c r="BV257" s="430"/>
      <c r="BW257" s="431"/>
      <c r="BX257" s="600"/>
      <c r="BY257" s="601"/>
      <c r="BZ257" s="602"/>
      <c r="CA257" s="621"/>
      <c r="CB257" s="221"/>
      <c r="CC257" s="574" t="str">
        <f t="shared" si="469"/>
        <v>OK</v>
      </c>
      <c r="CE257" s="263">
        <v>1</v>
      </c>
      <c r="CF257" s="208">
        <v>3</v>
      </c>
      <c r="CG257" s="420"/>
      <c r="CH257" s="410" t="s">
        <v>374</v>
      </c>
      <c r="CI257" s="423"/>
      <c r="CJ257" s="209"/>
      <c r="CK257" s="420"/>
      <c r="CL257" s="410" t="s">
        <v>375</v>
      </c>
      <c r="CM257" s="423"/>
      <c r="CN257" s="209"/>
      <c r="CO257" s="420"/>
      <c r="CP257" s="410" t="s">
        <v>376</v>
      </c>
      <c r="CQ257" s="423"/>
      <c r="CR257" s="591">
        <f t="shared" si="493"/>
        <v>3</v>
      </c>
      <c r="CS257" s="629"/>
      <c r="CT257" s="593">
        <f t="shared" si="494"/>
        <v>3</v>
      </c>
      <c r="CU257" s="594">
        <f t="shared" si="495"/>
        <v>2.6548672566371681E-2</v>
      </c>
      <c r="CV257" s="221"/>
      <c r="CW257" s="574" t="str">
        <f t="shared" si="453"/>
        <v>OK</v>
      </c>
      <c r="CY257" s="437"/>
      <c r="CZ257" s="429"/>
      <c r="DB257" s="430"/>
      <c r="DC257" s="431"/>
      <c r="DD257" s="429"/>
      <c r="DF257" s="430"/>
      <c r="DG257" s="431"/>
      <c r="DH257" s="429"/>
      <c r="DJ257" s="430"/>
      <c r="DK257" s="431"/>
      <c r="DL257" s="600"/>
      <c r="DM257" s="601"/>
      <c r="DN257" s="602"/>
      <c r="DO257" s="621"/>
      <c r="DP257" s="221"/>
      <c r="DQ257" s="574" t="str">
        <f t="shared" si="454"/>
        <v>OK</v>
      </c>
      <c r="DS257" s="437"/>
      <c r="DT257" s="429"/>
      <c r="DU257" s="431"/>
      <c r="DW257" s="431"/>
      <c r="DY257" s="431"/>
      <c r="EA257" s="430"/>
      <c r="EB257" s="600"/>
      <c r="EC257" s="602"/>
      <c r="ED257" s="621"/>
      <c r="EE257" s="221"/>
      <c r="EF257" s="574" t="str">
        <f t="shared" si="447"/>
        <v>OK</v>
      </c>
      <c r="EH257" s="82"/>
      <c r="EI257" s="34" t="s">
        <v>4</v>
      </c>
      <c r="EJ257" s="11"/>
      <c r="EK257" s="61"/>
      <c r="EN257" s="97">
        <f t="shared" si="487"/>
        <v>0</v>
      </c>
      <c r="EO257" s="91">
        <f t="shared" si="488"/>
        <v>0</v>
      </c>
      <c r="EP257" s="92"/>
      <c r="EQ257" s="85"/>
      <c r="ER257" s="89" t="str">
        <f t="shared" si="497"/>
        <v>-</v>
      </c>
      <c r="ES257" s="84"/>
      <c r="ET257" s="85"/>
      <c r="EU257" s="89" t="str">
        <f t="shared" si="498"/>
        <v>-</v>
      </c>
      <c r="EV257" s="90" t="str">
        <f t="shared" si="499"/>
        <v>-</v>
      </c>
      <c r="EY257" s="97" t="e">
        <f>#REF!</f>
        <v>#REF!</v>
      </c>
      <c r="EZ257" s="91" t="e">
        <f>#REF!</f>
        <v>#REF!</v>
      </c>
      <c r="FA257" s="92"/>
      <c r="FB257" s="85"/>
      <c r="FC257" s="89" t="e">
        <f t="shared" si="478"/>
        <v>#REF!</v>
      </c>
      <c r="FD257" s="84"/>
      <c r="FE257" s="85"/>
      <c r="FF257" s="89" t="e">
        <f t="shared" si="479"/>
        <v>#REF!</v>
      </c>
      <c r="FG257" s="90" t="e">
        <f t="shared" si="480"/>
        <v>#REF!</v>
      </c>
      <c r="FJ257" s="97" t="e">
        <f>#REF!</f>
        <v>#REF!</v>
      </c>
      <c r="FK257" s="91" t="e">
        <f>#REF!</f>
        <v>#REF!</v>
      </c>
      <c r="FL257" s="92"/>
      <c r="FM257" s="85"/>
      <c r="FN257" s="89" t="e">
        <f t="shared" si="500"/>
        <v>#REF!</v>
      </c>
      <c r="FO257" s="84"/>
      <c r="FP257" s="85"/>
      <c r="FQ257" s="89" t="e">
        <f t="shared" si="501"/>
        <v>#REF!</v>
      </c>
      <c r="FR257" s="90" t="e">
        <f t="shared" si="502"/>
        <v>#REF!</v>
      </c>
      <c r="FU257" s="97" t="e">
        <f>#REF!</f>
        <v>#REF!</v>
      </c>
      <c r="FV257" s="92"/>
      <c r="FW257" s="85"/>
      <c r="FX257" s="89" t="e">
        <f t="shared" si="496"/>
        <v>#REF!</v>
      </c>
      <c r="GA257" s="97" t="e">
        <f>#REF!</f>
        <v>#REF!</v>
      </c>
      <c r="GB257" s="91" t="e">
        <f>#REF!</f>
        <v>#REF!</v>
      </c>
      <c r="GC257" s="92"/>
      <c r="GD257" s="85"/>
      <c r="GE257" s="89" t="e">
        <f t="shared" si="503"/>
        <v>#REF!</v>
      </c>
      <c r="GF257" s="84"/>
      <c r="GG257" s="85"/>
      <c r="GH257" s="89" t="e">
        <f t="shared" si="504"/>
        <v>#REF!</v>
      </c>
      <c r="GI257" s="90" t="e">
        <f t="shared" si="505"/>
        <v>#REF!</v>
      </c>
      <c r="GK257" s="20" t="str">
        <f t="shared" si="489"/>
        <v/>
      </c>
      <c r="GL257" s="21"/>
      <c r="GN257" s="826" t="str">
        <f t="shared" ca="1" si="463"/>
        <v/>
      </c>
      <c r="GO257" s="827"/>
    </row>
    <row r="258" spans="1:197" ht="12" customHeight="1" outlineLevel="3" x14ac:dyDescent="0.2">
      <c r="A258" s="187">
        <f t="shared" ca="1" si="490"/>
        <v>124</v>
      </c>
      <c r="B258" s="747" t="str">
        <f t="shared" ca="1" si="455"/>
        <v/>
      </c>
      <c r="C258" s="748"/>
      <c r="D258" s="749"/>
      <c r="E258" s="110"/>
      <c r="F258" s="108"/>
      <c r="G258" s="105" t="s">
        <v>81</v>
      </c>
      <c r="H258" s="128" t="s">
        <v>3</v>
      </c>
      <c r="I258" s="105"/>
      <c r="J258" s="121" t="s">
        <v>24</v>
      </c>
      <c r="K258" s="122" t="s">
        <v>75</v>
      </c>
      <c r="L258" s="367" t="s">
        <v>50</v>
      </c>
      <c r="M258" s="589">
        <f t="shared" si="452"/>
        <v>1</v>
      </c>
      <c r="N258" s="773" t="str">
        <f t="shared" si="456"/>
        <v>-</v>
      </c>
      <c r="O258" s="774" t="str">
        <f t="shared" si="457"/>
        <v>-</v>
      </c>
      <c r="P258" s="774" t="str">
        <f t="shared" si="458"/>
        <v>-</v>
      </c>
      <c r="Q258" s="774">
        <f t="shared" si="459"/>
        <v>1</v>
      </c>
      <c r="R258" s="774" t="str">
        <f t="shared" si="460"/>
        <v>-</v>
      </c>
      <c r="S258" s="280" t="str">
        <f t="shared" si="461"/>
        <v>-</v>
      </c>
      <c r="T258" s="291" t="str">
        <f t="shared" si="462"/>
        <v>OK</v>
      </c>
      <c r="U258" s="402"/>
      <c r="W258" s="504"/>
      <c r="X258" s="429"/>
      <c r="Z258" s="430"/>
      <c r="AA258" s="431"/>
      <c r="AB258" s="429"/>
      <c r="AD258" s="430"/>
      <c r="AE258" s="431"/>
      <c r="AF258" s="429"/>
      <c r="AH258" s="430"/>
      <c r="AI258" s="431"/>
      <c r="AJ258" s="600"/>
      <c r="AK258" s="601"/>
      <c r="AL258" s="602"/>
      <c r="AM258" s="621"/>
      <c r="AN258" s="221"/>
      <c r="AO258" s="574" t="str">
        <f t="shared" si="491"/>
        <v>OK</v>
      </c>
      <c r="AQ258" s="504"/>
      <c r="AR258" s="429"/>
      <c r="AT258" s="430"/>
      <c r="AU258" s="431"/>
      <c r="AV258" s="429"/>
      <c r="AX258" s="430"/>
      <c r="AY258" s="431"/>
      <c r="AZ258" s="429"/>
      <c r="BB258" s="430"/>
      <c r="BC258" s="431"/>
      <c r="BD258" s="600"/>
      <c r="BE258" s="601"/>
      <c r="BF258" s="602"/>
      <c r="BG258" s="621"/>
      <c r="BH258" s="221"/>
      <c r="BI258" s="574" t="str">
        <f t="shared" si="492"/>
        <v>OK</v>
      </c>
      <c r="BK258" s="437"/>
      <c r="BL258" s="429"/>
      <c r="BN258" s="430"/>
      <c r="BO258" s="431"/>
      <c r="BP258" s="429"/>
      <c r="BR258" s="430"/>
      <c r="BS258" s="431"/>
      <c r="BT258" s="429"/>
      <c r="BV258" s="430"/>
      <c r="BW258" s="431"/>
      <c r="BX258" s="600"/>
      <c r="BY258" s="601"/>
      <c r="BZ258" s="602"/>
      <c r="CA258" s="621"/>
      <c r="CB258" s="221"/>
      <c r="CC258" s="574" t="str">
        <f t="shared" si="469"/>
        <v>OK</v>
      </c>
      <c r="CE258" s="263">
        <v>1</v>
      </c>
      <c r="CF258" s="208">
        <v>2</v>
      </c>
      <c r="CG258" s="420"/>
      <c r="CH258" s="410" t="s">
        <v>374</v>
      </c>
      <c r="CI258" s="423"/>
      <c r="CJ258" s="209"/>
      <c r="CK258" s="420"/>
      <c r="CL258" s="410" t="s">
        <v>375</v>
      </c>
      <c r="CM258" s="423"/>
      <c r="CN258" s="209"/>
      <c r="CO258" s="420"/>
      <c r="CP258" s="410" t="s">
        <v>376</v>
      </c>
      <c r="CQ258" s="423"/>
      <c r="CR258" s="591">
        <f t="shared" si="493"/>
        <v>2</v>
      </c>
      <c r="CS258" s="629"/>
      <c r="CT258" s="593">
        <f t="shared" si="494"/>
        <v>2</v>
      </c>
      <c r="CU258" s="594">
        <f t="shared" si="495"/>
        <v>1.7699115044247787E-2</v>
      </c>
      <c r="CV258" s="221"/>
      <c r="CW258" s="574" t="str">
        <f t="shared" si="453"/>
        <v>OK</v>
      </c>
      <c r="CY258" s="437"/>
      <c r="CZ258" s="429"/>
      <c r="DB258" s="430"/>
      <c r="DC258" s="431"/>
      <c r="DD258" s="429"/>
      <c r="DF258" s="430"/>
      <c r="DG258" s="431"/>
      <c r="DH258" s="429"/>
      <c r="DJ258" s="430"/>
      <c r="DK258" s="431"/>
      <c r="DL258" s="600"/>
      <c r="DM258" s="601"/>
      <c r="DN258" s="602"/>
      <c r="DO258" s="621"/>
      <c r="DP258" s="221"/>
      <c r="DQ258" s="574" t="str">
        <f t="shared" si="454"/>
        <v>OK</v>
      </c>
      <c r="DS258" s="437"/>
      <c r="DT258" s="429"/>
      <c r="DU258" s="431"/>
      <c r="DW258" s="431"/>
      <c r="DY258" s="431"/>
      <c r="EA258" s="430"/>
      <c r="EB258" s="600"/>
      <c r="EC258" s="602"/>
      <c r="ED258" s="621"/>
      <c r="EE258" s="221"/>
      <c r="EF258" s="574" t="str">
        <f t="shared" si="447"/>
        <v>OK</v>
      </c>
      <c r="EH258" s="82"/>
      <c r="EI258" s="34" t="s">
        <v>4</v>
      </c>
      <c r="EJ258" s="11"/>
      <c r="EK258" s="61"/>
      <c r="EN258" s="97">
        <f t="shared" si="487"/>
        <v>0</v>
      </c>
      <c r="EO258" s="91">
        <f t="shared" si="488"/>
        <v>0</v>
      </c>
      <c r="EP258" s="92"/>
      <c r="EQ258" s="85"/>
      <c r="ER258" s="89" t="str">
        <f t="shared" si="497"/>
        <v>-</v>
      </c>
      <c r="ES258" s="84"/>
      <c r="ET258" s="85"/>
      <c r="EU258" s="89" t="str">
        <f t="shared" si="498"/>
        <v>-</v>
      </c>
      <c r="EV258" s="90" t="str">
        <f t="shared" si="499"/>
        <v>-</v>
      </c>
      <c r="EY258" s="97" t="e">
        <f>#REF!</f>
        <v>#REF!</v>
      </c>
      <c r="EZ258" s="91" t="e">
        <f>#REF!</f>
        <v>#REF!</v>
      </c>
      <c r="FA258" s="92"/>
      <c r="FB258" s="85"/>
      <c r="FC258" s="89" t="e">
        <f t="shared" si="478"/>
        <v>#REF!</v>
      </c>
      <c r="FD258" s="84"/>
      <c r="FE258" s="85"/>
      <c r="FF258" s="89" t="e">
        <f t="shared" si="479"/>
        <v>#REF!</v>
      </c>
      <c r="FG258" s="90" t="e">
        <f t="shared" si="480"/>
        <v>#REF!</v>
      </c>
      <c r="FJ258" s="97" t="e">
        <f>#REF!</f>
        <v>#REF!</v>
      </c>
      <c r="FK258" s="91" t="e">
        <f>#REF!</f>
        <v>#REF!</v>
      </c>
      <c r="FL258" s="92"/>
      <c r="FM258" s="85"/>
      <c r="FN258" s="89" t="e">
        <f t="shared" si="500"/>
        <v>#REF!</v>
      </c>
      <c r="FO258" s="84"/>
      <c r="FP258" s="85"/>
      <c r="FQ258" s="89" t="e">
        <f t="shared" si="501"/>
        <v>#REF!</v>
      </c>
      <c r="FR258" s="90" t="e">
        <f t="shared" si="502"/>
        <v>#REF!</v>
      </c>
      <c r="FU258" s="97" t="e">
        <f>#REF!</f>
        <v>#REF!</v>
      </c>
      <c r="FV258" s="92"/>
      <c r="FW258" s="85"/>
      <c r="FX258" s="89" t="e">
        <f t="shared" si="496"/>
        <v>#REF!</v>
      </c>
      <c r="GA258" s="97" t="e">
        <f>#REF!</f>
        <v>#REF!</v>
      </c>
      <c r="GB258" s="91" t="e">
        <f>#REF!</f>
        <v>#REF!</v>
      </c>
      <c r="GC258" s="92"/>
      <c r="GD258" s="85"/>
      <c r="GE258" s="89" t="e">
        <f t="shared" si="503"/>
        <v>#REF!</v>
      </c>
      <c r="GF258" s="84"/>
      <c r="GG258" s="85"/>
      <c r="GH258" s="89" t="e">
        <f t="shared" si="504"/>
        <v>#REF!</v>
      </c>
      <c r="GI258" s="90" t="e">
        <f t="shared" si="505"/>
        <v>#REF!</v>
      </c>
      <c r="GK258" s="20" t="str">
        <f t="shared" si="489"/>
        <v/>
      </c>
      <c r="GL258" s="21"/>
      <c r="GN258" s="826" t="str">
        <f t="shared" ca="1" si="463"/>
        <v/>
      </c>
      <c r="GO258" s="827"/>
    </row>
    <row r="259" spans="1:197" ht="12" customHeight="1" outlineLevel="3" x14ac:dyDescent="0.2">
      <c r="A259" s="187">
        <f ca="1">OFFSET(A259,-1,0,1,1)+1</f>
        <v>125</v>
      </c>
      <c r="B259" s="747" t="str">
        <f t="shared" ca="1" si="455"/>
        <v/>
      </c>
      <c r="C259" s="748"/>
      <c r="D259" s="749"/>
      <c r="E259" s="272" t="s">
        <v>395</v>
      </c>
      <c r="F259" s="271"/>
      <c r="G259" s="105"/>
      <c r="H259" s="128" t="s">
        <v>3</v>
      </c>
      <c r="I259" s="105"/>
      <c r="J259" s="121" t="s">
        <v>24</v>
      </c>
      <c r="K259" s="122" t="s">
        <v>75</v>
      </c>
      <c r="L259" s="367" t="s">
        <v>50</v>
      </c>
      <c r="M259" s="589">
        <f t="shared" si="452"/>
        <v>0</v>
      </c>
      <c r="N259" s="773" t="str">
        <f t="shared" si="456"/>
        <v>-</v>
      </c>
      <c r="O259" s="774" t="str">
        <f t="shared" si="457"/>
        <v>-</v>
      </c>
      <c r="P259" s="774" t="str">
        <f t="shared" si="458"/>
        <v>-</v>
      </c>
      <c r="Q259" s="774" t="str">
        <f t="shared" si="459"/>
        <v>-</v>
      </c>
      <c r="R259" s="774" t="str">
        <f t="shared" si="460"/>
        <v>-</v>
      </c>
      <c r="S259" s="280" t="str">
        <f t="shared" si="461"/>
        <v>-</v>
      </c>
      <c r="T259" s="291" t="str">
        <f t="shared" si="462"/>
        <v>OK</v>
      </c>
      <c r="U259" s="402"/>
      <c r="W259" s="505"/>
      <c r="X259" s="429"/>
      <c r="Z259" s="430"/>
      <c r="AA259" s="431"/>
      <c r="AB259" s="429"/>
      <c r="AD259" s="430"/>
      <c r="AE259" s="431"/>
      <c r="AF259" s="429"/>
      <c r="AH259" s="430"/>
      <c r="AI259" s="431"/>
      <c r="AJ259" s="603"/>
      <c r="AK259" s="604"/>
      <c r="AL259" s="605"/>
      <c r="AM259" s="622"/>
      <c r="AN259" s="221"/>
      <c r="AO259" s="574" t="str">
        <f t="shared" si="491"/>
        <v>OK</v>
      </c>
      <c r="AQ259" s="505"/>
      <c r="AR259" s="429"/>
      <c r="AT259" s="430"/>
      <c r="AU259" s="431"/>
      <c r="AV259" s="429"/>
      <c r="AX259" s="430"/>
      <c r="AY259" s="431"/>
      <c r="AZ259" s="429"/>
      <c r="BB259" s="430"/>
      <c r="BC259" s="431"/>
      <c r="BD259" s="603"/>
      <c r="BE259" s="604"/>
      <c r="BF259" s="605"/>
      <c r="BG259" s="678"/>
      <c r="BH259" s="221"/>
      <c r="BI259" s="574" t="str">
        <f t="shared" si="492"/>
        <v>OK</v>
      </c>
      <c r="BK259" s="263"/>
      <c r="BL259" s="208"/>
      <c r="BM259" s="420"/>
      <c r="BN259" s="410"/>
      <c r="BO259" s="423"/>
      <c r="BP259" s="209"/>
      <c r="BQ259" s="420"/>
      <c r="BR259" s="410"/>
      <c r="BS259" s="423"/>
      <c r="BT259" s="209"/>
      <c r="BU259" s="420"/>
      <c r="BV259" s="410"/>
      <c r="BW259" s="423"/>
      <c r="BX259" s="591" t="str">
        <f>IF(AND(BL259="",BP259="",BT259=""),"-",BL259+BP259+BT259)</f>
        <v>-</v>
      </c>
      <c r="BY259" s="601"/>
      <c r="BZ259" s="593" t="str">
        <f>IF(AND(BL259="",BP259="",BT259="",BM259="",BQ259="",BU259=""),"-",SUM(BL259:BU259))</f>
        <v>-</v>
      </c>
      <c r="CA259" s="680" t="str">
        <f>IF(OR(BZ259=0,BZ259="-"),"-",BZ259/DD_TOTAL_HOURS)</f>
        <v>-</v>
      </c>
      <c r="CB259" s="221"/>
      <c r="CC259" s="574" t="str">
        <f t="shared" si="469"/>
        <v>OK</v>
      </c>
      <c r="CE259" s="263"/>
      <c r="CF259" s="208"/>
      <c r="CG259" s="433"/>
      <c r="CH259" s="489"/>
      <c r="CI259" s="435"/>
      <c r="CJ259" s="209"/>
      <c r="CK259" s="433"/>
      <c r="CL259" s="489"/>
      <c r="CM259" s="435"/>
      <c r="CN259" s="209"/>
      <c r="CO259" s="433"/>
      <c r="CP259" s="489"/>
      <c r="CQ259" s="424"/>
      <c r="CR259" s="591" t="str">
        <f t="shared" si="493"/>
        <v>-</v>
      </c>
      <c r="CS259" s="629"/>
      <c r="CT259" s="593" t="str">
        <f t="shared" si="494"/>
        <v>-</v>
      </c>
      <c r="CU259" s="594" t="str">
        <f t="shared" si="495"/>
        <v>-</v>
      </c>
      <c r="CV259" s="221"/>
      <c r="CW259" s="574" t="str">
        <f t="shared" si="453"/>
        <v>OK</v>
      </c>
      <c r="CY259" s="437"/>
      <c r="CZ259" s="429"/>
      <c r="DB259" s="430"/>
      <c r="DC259" s="431"/>
      <c r="DD259" s="429"/>
      <c r="DF259" s="430"/>
      <c r="DG259" s="431"/>
      <c r="DH259" s="429"/>
      <c r="DJ259" s="430"/>
      <c r="DK259" s="431"/>
      <c r="DL259" s="600"/>
      <c r="DM259" s="601"/>
      <c r="DN259" s="602"/>
      <c r="DO259" s="621"/>
      <c r="DP259" s="221"/>
      <c r="DQ259" s="574" t="str">
        <f t="shared" si="454"/>
        <v>OK</v>
      </c>
      <c r="DS259" s="437"/>
      <c r="DT259" s="429"/>
      <c r="DU259" s="431"/>
      <c r="DW259" s="435"/>
      <c r="DY259" s="435"/>
      <c r="EA259" s="430"/>
      <c r="EB259" s="600"/>
      <c r="EC259" s="602"/>
      <c r="ED259" s="621"/>
      <c r="EE259" s="221"/>
      <c r="EF259" s="574" t="str">
        <f t="shared" si="447"/>
        <v>OK</v>
      </c>
      <c r="EH259" s="82"/>
      <c r="EI259" s="34"/>
      <c r="EJ259" s="11"/>
      <c r="EK259" s="61"/>
      <c r="EN259" s="97">
        <f t="shared" si="487"/>
        <v>0</v>
      </c>
      <c r="EO259" s="91">
        <f t="shared" si="488"/>
        <v>0</v>
      </c>
      <c r="EP259" s="92"/>
      <c r="EQ259" s="85"/>
      <c r="ER259" s="89" t="str">
        <f t="shared" si="497"/>
        <v>-</v>
      </c>
      <c r="ES259" s="84"/>
      <c r="ET259" s="85"/>
      <c r="EU259" s="89" t="str">
        <f t="shared" si="498"/>
        <v>-</v>
      </c>
      <c r="EV259" s="90" t="str">
        <f t="shared" si="499"/>
        <v>-</v>
      </c>
      <c r="EY259" s="97" t="e">
        <f>#REF!</f>
        <v>#REF!</v>
      </c>
      <c r="EZ259" s="91" t="e">
        <f>#REF!</f>
        <v>#REF!</v>
      </c>
      <c r="FA259" s="92"/>
      <c r="FB259" s="85"/>
      <c r="FC259" s="89" t="e">
        <f t="shared" si="478"/>
        <v>#REF!</v>
      </c>
      <c r="FD259" s="84"/>
      <c r="FE259" s="85"/>
      <c r="FF259" s="89" t="e">
        <f t="shared" si="479"/>
        <v>#REF!</v>
      </c>
      <c r="FG259" s="90" t="e">
        <f t="shared" si="480"/>
        <v>#REF!</v>
      </c>
      <c r="FJ259" s="97" t="e">
        <f>#REF!</f>
        <v>#REF!</v>
      </c>
      <c r="FK259" s="91" t="e">
        <f>#REF!</f>
        <v>#REF!</v>
      </c>
      <c r="FL259" s="92"/>
      <c r="FM259" s="85"/>
      <c r="FN259" s="89" t="e">
        <f t="shared" si="500"/>
        <v>#REF!</v>
      </c>
      <c r="FO259" s="84"/>
      <c r="FP259" s="85"/>
      <c r="FQ259" s="89" t="e">
        <f t="shared" si="501"/>
        <v>#REF!</v>
      </c>
      <c r="FR259" s="90" t="e">
        <f t="shared" si="502"/>
        <v>#REF!</v>
      </c>
      <c r="FU259" s="97" t="e">
        <f>#REF!</f>
        <v>#REF!</v>
      </c>
      <c r="FV259" s="92"/>
      <c r="FW259" s="85"/>
      <c r="FX259" s="89" t="e">
        <f t="shared" si="496"/>
        <v>#REF!</v>
      </c>
      <c r="GA259" s="97" t="e">
        <f>#REF!</f>
        <v>#REF!</v>
      </c>
      <c r="GB259" s="91" t="e">
        <f>#REF!</f>
        <v>#REF!</v>
      </c>
      <c r="GC259" s="92"/>
      <c r="GD259" s="85"/>
      <c r="GE259" s="89" t="e">
        <f t="shared" si="503"/>
        <v>#REF!</v>
      </c>
      <c r="GF259" s="84"/>
      <c r="GG259" s="85"/>
      <c r="GH259" s="89" t="e">
        <f t="shared" si="504"/>
        <v>#REF!</v>
      </c>
      <c r="GI259" s="90" t="e">
        <f t="shared" si="505"/>
        <v>#REF!</v>
      </c>
      <c r="GK259" s="20" t="str">
        <f t="shared" si="489"/>
        <v/>
      </c>
      <c r="GL259" s="21"/>
      <c r="GN259" s="826" t="str">
        <f t="shared" ca="1" si="463"/>
        <v/>
      </c>
      <c r="GO259" s="827"/>
    </row>
    <row r="260" spans="1:197" ht="12" customHeight="1" outlineLevel="3" x14ac:dyDescent="0.2">
      <c r="A260" s="187">
        <f t="shared" ca="1" si="490"/>
        <v>126</v>
      </c>
      <c r="B260" s="757" t="str">
        <f t="shared" ca="1" si="455"/>
        <v/>
      </c>
      <c r="C260" s="758"/>
      <c r="D260" s="759"/>
      <c r="E260" s="231"/>
      <c r="F260" s="227"/>
      <c r="G260" s="228"/>
      <c r="H260" s="865"/>
      <c r="I260" s="229"/>
      <c r="J260" s="359"/>
      <c r="K260" s="359"/>
      <c r="L260" s="359"/>
      <c r="M260" s="397">
        <f t="shared" si="452"/>
        <v>0</v>
      </c>
      <c r="N260" s="775"/>
      <c r="O260" s="776"/>
      <c r="P260" s="776"/>
      <c r="Q260" s="776"/>
      <c r="R260" s="776"/>
      <c r="S260" s="282"/>
      <c r="T260" s="295"/>
      <c r="U260" s="406"/>
      <c r="W260" s="663"/>
      <c r="X260" s="664"/>
      <c r="Y260" s="664"/>
      <c r="Z260" s="664"/>
      <c r="AA260" s="664"/>
      <c r="AB260" s="664"/>
      <c r="AC260" s="664"/>
      <c r="AD260" s="664"/>
      <c r="AE260" s="664"/>
      <c r="AF260" s="664"/>
      <c r="AG260" s="664"/>
      <c r="AH260" s="664"/>
      <c r="AI260" s="665"/>
      <c r="AJ260" s="963"/>
      <c r="AK260" s="973"/>
      <c r="AL260" s="964"/>
      <c r="AM260" s="466"/>
      <c r="AN260" s="304"/>
      <c r="AO260" s="574"/>
      <c r="AQ260" s="663"/>
      <c r="AR260" s="664"/>
      <c r="AS260" s="664"/>
      <c r="AT260" s="664"/>
      <c r="AU260" s="664"/>
      <c r="AV260" s="664"/>
      <c r="AW260" s="664"/>
      <c r="AX260" s="664"/>
      <c r="AY260" s="664"/>
      <c r="AZ260" s="664"/>
      <c r="BA260" s="664"/>
      <c r="BB260" s="664"/>
      <c r="BC260" s="665"/>
      <c r="BD260" s="963"/>
      <c r="BE260" s="973"/>
      <c r="BF260" s="964"/>
      <c r="BG260" s="466"/>
      <c r="BH260" s="304"/>
      <c r="BI260" s="574"/>
      <c r="BK260" s="663"/>
      <c r="BL260" s="664"/>
      <c r="BM260" s="664"/>
      <c r="BN260" s="664"/>
      <c r="BO260" s="664"/>
      <c r="BP260" s="664"/>
      <c r="BQ260" s="664"/>
      <c r="BR260" s="664"/>
      <c r="BS260" s="664"/>
      <c r="BT260" s="664"/>
      <c r="BU260" s="664"/>
      <c r="BV260" s="664"/>
      <c r="BW260" s="665"/>
      <c r="BX260" s="963"/>
      <c r="BY260" s="973"/>
      <c r="BZ260" s="964"/>
      <c r="CA260" s="486"/>
      <c r="CB260" s="304"/>
      <c r="CC260" s="574"/>
      <c r="CE260" s="663"/>
      <c r="CF260" s="664"/>
      <c r="CG260" s="664"/>
      <c r="CH260" s="664"/>
      <c r="CI260" s="664"/>
      <c r="CJ260" s="664"/>
      <c r="CK260" s="664"/>
      <c r="CL260" s="664"/>
      <c r="CM260" s="664"/>
      <c r="CN260" s="664"/>
      <c r="CO260" s="664"/>
      <c r="CP260" s="664"/>
      <c r="CQ260" s="665"/>
      <c r="CR260" s="963"/>
      <c r="CS260" s="973"/>
      <c r="CT260" s="964"/>
      <c r="CU260" s="500"/>
      <c r="CV260" s="304"/>
      <c r="CW260" s="574" t="str">
        <f t="shared" si="453"/>
        <v>OK</v>
      </c>
      <c r="CY260" s="663"/>
      <c r="CZ260" s="664"/>
      <c r="DA260" s="664"/>
      <c r="DB260" s="664"/>
      <c r="DC260" s="664"/>
      <c r="DD260" s="664"/>
      <c r="DE260" s="664"/>
      <c r="DF260" s="664"/>
      <c r="DG260" s="664"/>
      <c r="DH260" s="664"/>
      <c r="DI260" s="664"/>
      <c r="DJ260" s="664"/>
      <c r="DK260" s="665"/>
      <c r="DL260" s="963"/>
      <c r="DM260" s="973"/>
      <c r="DN260" s="964"/>
      <c r="DO260" s="583"/>
      <c r="DP260" s="304"/>
      <c r="DQ260" s="574" t="str">
        <f t="shared" si="454"/>
        <v>OK</v>
      </c>
      <c r="DS260" s="663"/>
      <c r="DT260" s="664"/>
      <c r="DU260" s="664"/>
      <c r="DV260" s="664"/>
      <c r="DW260" s="664"/>
      <c r="DX260" s="664"/>
      <c r="DY260" s="664"/>
      <c r="DZ260" s="664"/>
      <c r="EA260" s="664"/>
      <c r="EB260" s="963"/>
      <c r="EC260" s="964"/>
      <c r="ED260" s="703"/>
      <c r="EE260" s="304"/>
      <c r="EF260" s="574" t="str">
        <f t="shared" si="447"/>
        <v>-</v>
      </c>
      <c r="EH260" s="82" t="s">
        <v>5</v>
      </c>
      <c r="EI260" s="34"/>
      <c r="EJ260" s="11"/>
      <c r="EK260" s="61"/>
      <c r="EN260" s="97">
        <f t="shared" si="487"/>
        <v>0</v>
      </c>
      <c r="EO260" s="91">
        <f t="shared" si="488"/>
        <v>0</v>
      </c>
      <c r="EP260" s="92"/>
      <c r="EQ260" s="85"/>
      <c r="ER260" s="89" t="str">
        <f t="shared" si="497"/>
        <v>-</v>
      </c>
      <c r="ES260" s="84"/>
      <c r="ET260" s="85"/>
      <c r="EU260" s="89" t="str">
        <f t="shared" si="498"/>
        <v>-</v>
      </c>
      <c r="EV260" s="90" t="str">
        <f t="shared" si="499"/>
        <v>-</v>
      </c>
      <c r="EY260" s="97" t="e">
        <f>#REF!</f>
        <v>#REF!</v>
      </c>
      <c r="EZ260" s="91" t="e">
        <f>#REF!</f>
        <v>#REF!</v>
      </c>
      <c r="FA260" s="92"/>
      <c r="FB260" s="85"/>
      <c r="FC260" s="89" t="e">
        <f t="shared" si="478"/>
        <v>#REF!</v>
      </c>
      <c r="FD260" s="84"/>
      <c r="FE260" s="85"/>
      <c r="FF260" s="89" t="e">
        <f t="shared" si="479"/>
        <v>#REF!</v>
      </c>
      <c r="FG260" s="90" t="e">
        <f t="shared" si="480"/>
        <v>#REF!</v>
      </c>
      <c r="FJ260" s="97" t="e">
        <f>#REF!</f>
        <v>#REF!</v>
      </c>
      <c r="FK260" s="91" t="e">
        <f>#REF!</f>
        <v>#REF!</v>
      </c>
      <c r="FL260" s="92"/>
      <c r="FM260" s="85"/>
      <c r="FN260" s="89" t="e">
        <f t="shared" si="500"/>
        <v>#REF!</v>
      </c>
      <c r="FO260" s="84"/>
      <c r="FP260" s="85"/>
      <c r="FQ260" s="89" t="e">
        <f t="shared" si="501"/>
        <v>#REF!</v>
      </c>
      <c r="FR260" s="90" t="e">
        <f t="shared" si="502"/>
        <v>#REF!</v>
      </c>
      <c r="FU260" s="97" t="e">
        <f>#REF!</f>
        <v>#REF!</v>
      </c>
      <c r="FV260" s="92"/>
      <c r="FW260" s="85"/>
      <c r="FX260" s="89" t="e">
        <f t="shared" si="496"/>
        <v>#REF!</v>
      </c>
      <c r="GA260" s="97" t="e">
        <f>#REF!</f>
        <v>#REF!</v>
      </c>
      <c r="GB260" s="91" t="e">
        <f>#REF!</f>
        <v>#REF!</v>
      </c>
      <c r="GC260" s="92"/>
      <c r="GD260" s="85"/>
      <c r="GE260" s="89" t="e">
        <f t="shared" si="503"/>
        <v>#REF!</v>
      </c>
      <c r="GF260" s="84"/>
      <c r="GG260" s="85"/>
      <c r="GH260" s="89" t="e">
        <f t="shared" si="504"/>
        <v>#REF!</v>
      </c>
      <c r="GI260" s="90" t="e">
        <f t="shared" si="505"/>
        <v>#REF!</v>
      </c>
      <c r="GK260" s="20" t="str">
        <f t="shared" si="489"/>
        <v/>
      </c>
      <c r="GL260" s="21"/>
      <c r="GN260" s="826" t="str">
        <f t="shared" ca="1" si="463"/>
        <v/>
      </c>
      <c r="GO260" s="827"/>
    </row>
    <row r="261" spans="1:197" s="143" customFormat="1" ht="25.5" customHeight="1" outlineLevel="2" x14ac:dyDescent="0.2">
      <c r="A261" s="187">
        <f t="shared" ref="A261:A281" ca="1" si="506">OFFSET(A261,-1,0,1,1)+1</f>
        <v>127</v>
      </c>
      <c r="B261" s="763" t="str">
        <f t="shared" ca="1" si="455"/>
        <v/>
      </c>
      <c r="C261" s="764"/>
      <c r="D261" s="765"/>
      <c r="E261" s="252" t="s">
        <v>104</v>
      </c>
      <c r="F261" s="253" t="s">
        <v>150</v>
      </c>
      <c r="G261" s="254"/>
      <c r="H261" s="879" t="s">
        <v>3</v>
      </c>
      <c r="I261" s="255"/>
      <c r="J261" s="256" t="s">
        <v>356</v>
      </c>
      <c r="K261" s="257" t="s">
        <v>52</v>
      </c>
      <c r="L261" s="459" t="s">
        <v>50</v>
      </c>
      <c r="M261" s="558">
        <f t="shared" si="452"/>
        <v>1</v>
      </c>
      <c r="N261" s="780" t="str">
        <f t="shared" si="456"/>
        <v>-</v>
      </c>
      <c r="O261" s="781" t="str">
        <f t="shared" si="457"/>
        <v>-</v>
      </c>
      <c r="P261" s="781">
        <f t="shared" si="458"/>
        <v>1</v>
      </c>
      <c r="Q261" s="781" t="str">
        <f t="shared" si="459"/>
        <v>-</v>
      </c>
      <c r="R261" s="781" t="str">
        <f t="shared" si="460"/>
        <v>-</v>
      </c>
      <c r="S261" s="782" t="str">
        <f t="shared" si="461"/>
        <v>-</v>
      </c>
      <c r="T261" s="293" t="str">
        <f t="shared" si="462"/>
        <v>OK</v>
      </c>
      <c r="U261" s="405"/>
      <c r="V261" s="19"/>
      <c r="W261" s="382"/>
      <c r="X261" s="334"/>
      <c r="Y261" s="335"/>
      <c r="Z261" s="335"/>
      <c r="AA261" s="335"/>
      <c r="AB261" s="335"/>
      <c r="AC261" s="335"/>
      <c r="AD261" s="335"/>
      <c r="AE261" s="335"/>
      <c r="AF261" s="335"/>
      <c r="AG261" s="335"/>
      <c r="AH261" s="335"/>
      <c r="AI261" s="336"/>
      <c r="AJ261" s="344">
        <f>AJ262</f>
        <v>0</v>
      </c>
      <c r="AK261" s="345">
        <f>AK262</f>
        <v>0</v>
      </c>
      <c r="AL261" s="346">
        <f>CD_TOTAL_04_12_ENG+CD_TOTAL_04_12_DESIGNER</f>
        <v>0</v>
      </c>
      <c r="AM261" s="586" t="str">
        <f>IF(OR(AL261=0,AL261="-"),"-",AL261/CD_TOTAL_HOURS)</f>
        <v>-</v>
      </c>
      <c r="AN261" s="303"/>
      <c r="AO261" s="376" t="str">
        <f t="shared" si="491"/>
        <v>OK</v>
      </c>
      <c r="AP261" s="19"/>
      <c r="AQ261" s="382"/>
      <c r="AR261" s="334"/>
      <c r="AS261" s="335"/>
      <c r="AT261" s="335"/>
      <c r="AU261" s="335"/>
      <c r="AV261" s="335"/>
      <c r="AW261" s="335"/>
      <c r="AX261" s="335"/>
      <c r="AY261" s="335"/>
      <c r="AZ261" s="335"/>
      <c r="BA261" s="335"/>
      <c r="BB261" s="335"/>
      <c r="BC261" s="336"/>
      <c r="BD261" s="344">
        <f>BD262</f>
        <v>0</v>
      </c>
      <c r="BE261" s="345">
        <f>BE262</f>
        <v>0</v>
      </c>
      <c r="BF261" s="346">
        <f t="shared" ref="BF261:BF292" si="507">BD261+BE261</f>
        <v>0</v>
      </c>
      <c r="BG261" s="586" t="str">
        <f t="shared" ref="BG261:BG293" si="508">IF(OR(BF261=0,BF261="-"),"-",BF261/BD_TOTAL_HOURS)</f>
        <v>-</v>
      </c>
      <c r="BH261" s="687"/>
      <c r="BI261" s="376" t="str">
        <f t="shared" si="492"/>
        <v>OK</v>
      </c>
      <c r="BJ261" s="19"/>
      <c r="BK261" s="382">
        <v>1</v>
      </c>
      <c r="BL261" s="334"/>
      <c r="BM261" s="335"/>
      <c r="BN261" s="335"/>
      <c r="BO261" s="335"/>
      <c r="BP261" s="335"/>
      <c r="BQ261" s="335"/>
      <c r="BR261" s="335"/>
      <c r="BS261" s="335"/>
      <c r="BT261" s="335"/>
      <c r="BU261" s="335"/>
      <c r="BV261" s="335"/>
      <c r="BW261" s="336"/>
      <c r="BX261" s="344">
        <f>BX262</f>
        <v>8</v>
      </c>
      <c r="BY261" s="345">
        <f>BY262</f>
        <v>0</v>
      </c>
      <c r="BZ261" s="346">
        <f>DD_TOTAL_04_12_ENG+DD_TOTAL_04_12_DESIGNER</f>
        <v>8</v>
      </c>
      <c r="CA261" s="586">
        <f t="shared" ref="CA261:CA288" si="509">IF(OR(BZ261=0,BZ261="-"),"-",BZ261/DD_TOTAL_HOURS)</f>
        <v>2.0408163265306121E-2</v>
      </c>
      <c r="CB261" s="303"/>
      <c r="CC261" s="376" t="str">
        <f t="shared" si="469"/>
        <v>OK</v>
      </c>
      <c r="CD261" s="19"/>
      <c r="CE261" s="525"/>
      <c r="CF261" s="334"/>
      <c r="CG261" s="335"/>
      <c r="CH261" s="335"/>
      <c r="CI261" s="335"/>
      <c r="CJ261" s="335"/>
      <c r="CK261" s="335"/>
      <c r="CL261" s="335"/>
      <c r="CM261" s="335"/>
      <c r="CN261" s="335"/>
      <c r="CO261" s="335"/>
      <c r="CP261" s="335"/>
      <c r="CQ261" s="336"/>
      <c r="CR261" s="344"/>
      <c r="CS261" s="345"/>
      <c r="CT261" s="346"/>
      <c r="CU261" s="586"/>
      <c r="CV261" s="303"/>
      <c r="CW261" s="376" t="str">
        <f t="shared" si="453"/>
        <v>OK</v>
      </c>
      <c r="CX261" s="19"/>
      <c r="CY261" s="525"/>
      <c r="CZ261" s="334"/>
      <c r="DA261" s="335"/>
      <c r="DB261" s="335"/>
      <c r="DC261" s="335"/>
      <c r="DD261" s="335"/>
      <c r="DE261" s="335"/>
      <c r="DF261" s="335"/>
      <c r="DG261" s="335"/>
      <c r="DH261" s="335"/>
      <c r="DI261" s="335"/>
      <c r="DJ261" s="335"/>
      <c r="DK261" s="336"/>
      <c r="DL261" s="344">
        <f>DL262</f>
        <v>0</v>
      </c>
      <c r="DM261" s="345">
        <f>DM262</f>
        <v>0</v>
      </c>
      <c r="DN261" s="346">
        <f>CONSTR_TOTAL_04_12_ENG+CONSTR_TOTAL_04_12_DESIGNER</f>
        <v>0</v>
      </c>
      <c r="DO261" s="586" t="str">
        <f>IF(OR(DN261=0,DN261="-"),"-",DN261/CONSTR_TOTAL_HOURS)</f>
        <v>-</v>
      </c>
      <c r="DP261" s="303"/>
      <c r="DQ261" s="376" t="str">
        <f t="shared" si="454"/>
        <v>OK</v>
      </c>
      <c r="DR261" s="19"/>
      <c r="DS261" s="525"/>
      <c r="DT261" s="334"/>
      <c r="DU261" s="335"/>
      <c r="DV261" s="335"/>
      <c r="DW261" s="335"/>
      <c r="DX261" s="335"/>
      <c r="DY261" s="335"/>
      <c r="DZ261" s="335"/>
      <c r="EA261" s="335"/>
      <c r="EB261" s="732">
        <f>EB262</f>
        <v>0</v>
      </c>
      <c r="EC261" s="733">
        <f>QUALIF_TOTAL_04_12_ENG</f>
        <v>0</v>
      </c>
      <c r="ED261" s="586" t="str">
        <f>IF(OR(EC261=0,EC261="-"),"-",EC261/QUALIF_TOTAL_HOURS)</f>
        <v>-</v>
      </c>
      <c r="EE261" s="303"/>
      <c r="EF261" s="376" t="str">
        <f t="shared" si="447"/>
        <v>-</v>
      </c>
      <c r="EG261" s="19"/>
      <c r="EH261" s="179" t="s">
        <v>5</v>
      </c>
      <c r="EI261" s="171"/>
      <c r="EJ261" s="134"/>
      <c r="EK261" s="133"/>
      <c r="EL261" s="19"/>
      <c r="EM261" s="19"/>
      <c r="EN261" s="135">
        <f t="shared" si="487"/>
        <v>0</v>
      </c>
      <c r="EO261" s="136">
        <f t="shared" si="488"/>
        <v>0</v>
      </c>
      <c r="EP261" s="137"/>
      <c r="EQ261" s="172"/>
      <c r="ER261" s="138" t="str">
        <f t="shared" si="497"/>
        <v>-</v>
      </c>
      <c r="ES261" s="139"/>
      <c r="ET261" s="172"/>
      <c r="EU261" s="138" t="str">
        <f t="shared" si="498"/>
        <v>-</v>
      </c>
      <c r="EV261" s="140" t="str">
        <f t="shared" si="499"/>
        <v>-</v>
      </c>
      <c r="EW261" s="19"/>
      <c r="EX261" s="19"/>
      <c r="EY261" s="135" t="e">
        <f>#REF!</f>
        <v>#REF!</v>
      </c>
      <c r="EZ261" s="136" t="e">
        <f>#REF!</f>
        <v>#REF!</v>
      </c>
      <c r="FA261" s="137"/>
      <c r="FB261" s="172"/>
      <c r="FC261" s="138" t="e">
        <f t="shared" si="478"/>
        <v>#REF!</v>
      </c>
      <c r="FD261" s="139"/>
      <c r="FE261" s="172"/>
      <c r="FF261" s="138" t="e">
        <f t="shared" si="479"/>
        <v>#REF!</v>
      </c>
      <c r="FG261" s="140" t="e">
        <f t="shared" si="480"/>
        <v>#REF!</v>
      </c>
      <c r="FH261" s="19"/>
      <c r="FI261" s="19"/>
      <c r="FJ261" s="135" t="e">
        <f>#REF!</f>
        <v>#REF!</v>
      </c>
      <c r="FK261" s="136" t="e">
        <f>#REF!</f>
        <v>#REF!</v>
      </c>
      <c r="FL261" s="137"/>
      <c r="FM261" s="172"/>
      <c r="FN261" s="138" t="e">
        <f t="shared" si="500"/>
        <v>#REF!</v>
      </c>
      <c r="FO261" s="139"/>
      <c r="FP261" s="172"/>
      <c r="FQ261" s="138" t="e">
        <f t="shared" si="501"/>
        <v>#REF!</v>
      </c>
      <c r="FR261" s="140" t="e">
        <f t="shared" si="502"/>
        <v>#REF!</v>
      </c>
      <c r="FS261" s="19"/>
      <c r="FT261" s="19"/>
      <c r="FU261" s="135" t="e">
        <f>#REF!</f>
        <v>#REF!</v>
      </c>
      <c r="FV261" s="137"/>
      <c r="FW261" s="172"/>
      <c r="FX261" s="138" t="e">
        <f t="shared" si="496"/>
        <v>#REF!</v>
      </c>
      <c r="FY261" s="19"/>
      <c r="FZ261" s="19"/>
      <c r="GA261" s="135" t="e">
        <f>#REF!</f>
        <v>#REF!</v>
      </c>
      <c r="GB261" s="136" t="e">
        <f>#REF!</f>
        <v>#REF!</v>
      </c>
      <c r="GC261" s="137"/>
      <c r="GD261" s="172"/>
      <c r="GE261" s="138" t="e">
        <f t="shared" si="503"/>
        <v>#REF!</v>
      </c>
      <c r="GF261" s="139"/>
      <c r="GG261" s="172"/>
      <c r="GH261" s="138" t="e">
        <f t="shared" si="504"/>
        <v>#REF!</v>
      </c>
      <c r="GI261" s="140" t="e">
        <f t="shared" si="505"/>
        <v>#REF!</v>
      </c>
      <c r="GJ261" s="19"/>
      <c r="GK261" s="141" t="str">
        <f t="shared" si="489"/>
        <v/>
      </c>
      <c r="GL261" s="142"/>
      <c r="GN261" s="826" t="str">
        <f t="shared" ca="1" si="463"/>
        <v/>
      </c>
      <c r="GO261" s="827"/>
    </row>
    <row r="262" spans="1:197" s="143" customFormat="1" ht="15.75" customHeight="1" outlineLevel="3" x14ac:dyDescent="0.2">
      <c r="A262" s="190">
        <f t="shared" ca="1" si="506"/>
        <v>128</v>
      </c>
      <c r="B262" s="744" t="str">
        <f t="shared" ca="1" si="455"/>
        <v/>
      </c>
      <c r="C262" s="752"/>
      <c r="D262" s="753"/>
      <c r="E262" s="180" t="s">
        <v>213</v>
      </c>
      <c r="F262" s="181" t="s">
        <v>274</v>
      </c>
      <c r="G262" s="182"/>
      <c r="H262" s="863" t="s">
        <v>3</v>
      </c>
      <c r="I262" s="183"/>
      <c r="J262" s="184" t="s">
        <v>23</v>
      </c>
      <c r="K262" s="199" t="s">
        <v>104</v>
      </c>
      <c r="L262" s="366"/>
      <c r="M262" s="560">
        <f t="shared" si="452"/>
        <v>1</v>
      </c>
      <c r="N262" s="814" t="str">
        <f>IF(OR(W262="",W262=0,W262="-"),"-",IF(W262=1,1,"POK"))</f>
        <v>-</v>
      </c>
      <c r="O262" s="815" t="str">
        <f>IF(OR(AQ262="",AQ262=0,AQ262="-"),"-",IF(AQ262=1,1,"POK"))</f>
        <v>-</v>
      </c>
      <c r="P262" s="815">
        <f>IF(OR(BK262="",BK262=0,BK262="-"),"-",IF(BK262=1,1,"POK"))</f>
        <v>1</v>
      </c>
      <c r="Q262" s="815" t="str">
        <f>IF(OR(CE262="",CE262=0,CE262="-"),"-",IF(CE262=1,1,"POK"))</f>
        <v>-</v>
      </c>
      <c r="R262" s="815" t="str">
        <f>IF(OR(CY262="",CY262=0,CY262="-"),"-",IF(CY262=1,1,"POK"))</f>
        <v>-</v>
      </c>
      <c r="S262" s="816" t="str">
        <f>IF(OR(DS262="",DS262=0,DS262="-"),"-",IF(DS262=1,1,"POK"))</f>
        <v>-</v>
      </c>
      <c r="T262" s="293" t="str">
        <f t="shared" si="462"/>
        <v>OK</v>
      </c>
      <c r="U262" s="403"/>
      <c r="V262" s="19"/>
      <c r="W262" s="788">
        <f>IF(SUM(W263:W267)=0,0,1)</f>
        <v>0</v>
      </c>
      <c r="X262" s="325"/>
      <c r="Y262" s="326"/>
      <c r="Z262" s="326"/>
      <c r="AA262" s="326"/>
      <c r="AB262" s="326"/>
      <c r="AC262" s="326"/>
      <c r="AD262" s="326"/>
      <c r="AE262" s="326"/>
      <c r="AF262" s="326"/>
      <c r="AG262" s="326"/>
      <c r="AH262" s="326"/>
      <c r="AI262" s="327"/>
      <c r="AJ262" s="353">
        <f>SUM(AJ263:AJ267)</f>
        <v>0</v>
      </c>
      <c r="AK262" s="354">
        <f>SUM(AK263:AK267)</f>
        <v>0</v>
      </c>
      <c r="AL262" s="351">
        <f>AJ262+AK262</f>
        <v>0</v>
      </c>
      <c r="AM262" s="356" t="str">
        <f>IF(OR(AL262=0,AL262="-"),"-",AL262/CD_TOTAL_HOURS)</f>
        <v>-</v>
      </c>
      <c r="AN262" s="222"/>
      <c r="AO262" s="580" t="str">
        <f t="shared" si="491"/>
        <v>OK</v>
      </c>
      <c r="AP262" s="19"/>
      <c r="AQ262" s="788">
        <f>IF(SUM(AQ263:AQ267)=0,0,1)</f>
        <v>0</v>
      </c>
      <c r="AR262" s="325"/>
      <c r="AS262" s="326"/>
      <c r="AT262" s="326"/>
      <c r="AU262" s="326"/>
      <c r="AV262" s="326"/>
      <c r="AW262" s="326"/>
      <c r="AX262" s="326"/>
      <c r="AY262" s="326"/>
      <c r="AZ262" s="326"/>
      <c r="BA262" s="326"/>
      <c r="BB262" s="326"/>
      <c r="BC262" s="327"/>
      <c r="BD262" s="353">
        <f>SUM(BD263:BD267)</f>
        <v>0</v>
      </c>
      <c r="BE262" s="354">
        <f>SUM(BE263:BE267)</f>
        <v>0</v>
      </c>
      <c r="BF262" s="351">
        <f>BD262+BE262</f>
        <v>0</v>
      </c>
      <c r="BG262" s="356" t="str">
        <f t="shared" si="508"/>
        <v>-</v>
      </c>
      <c r="BH262" s="222"/>
      <c r="BI262" s="580" t="str">
        <f t="shared" si="492"/>
        <v>OK</v>
      </c>
      <c r="BJ262" s="19"/>
      <c r="BK262" s="788">
        <f>IF(SUM(BK263:BK267)=0,0,1)</f>
        <v>1</v>
      </c>
      <c r="BL262" s="325"/>
      <c r="BM262" s="326"/>
      <c r="BN262" s="326"/>
      <c r="BO262" s="326"/>
      <c r="BP262" s="326"/>
      <c r="BQ262" s="326"/>
      <c r="BR262" s="326"/>
      <c r="BS262" s="326"/>
      <c r="BT262" s="326"/>
      <c r="BU262" s="326"/>
      <c r="BV262" s="326"/>
      <c r="BW262" s="327"/>
      <c r="BX262" s="353">
        <f>SUM(BX263:BX267)</f>
        <v>8</v>
      </c>
      <c r="BY262" s="354">
        <f>SUM(BY263:BY267)</f>
        <v>0</v>
      </c>
      <c r="BZ262" s="351">
        <f>BX262+BY262</f>
        <v>8</v>
      </c>
      <c r="CA262" s="356">
        <f t="shared" si="509"/>
        <v>2.0408163265306121E-2</v>
      </c>
      <c r="CB262" s="222"/>
      <c r="CC262" s="574" t="str">
        <f t="shared" si="469"/>
        <v>OK</v>
      </c>
      <c r="CD262" s="19"/>
      <c r="CE262" s="788">
        <f>IF(SUM(CE263:CE267)=0,0,1)</f>
        <v>0</v>
      </c>
      <c r="CF262" s="325"/>
      <c r="CG262" s="326"/>
      <c r="CH262" s="326"/>
      <c r="CI262" s="326"/>
      <c r="CJ262" s="326"/>
      <c r="CK262" s="326"/>
      <c r="CL262" s="326"/>
      <c r="CM262" s="326"/>
      <c r="CN262" s="326"/>
      <c r="CO262" s="326"/>
      <c r="CP262" s="326"/>
      <c r="CQ262" s="327"/>
      <c r="CR262" s="353">
        <f>SUM(CR263:CR267)</f>
        <v>0</v>
      </c>
      <c r="CS262" s="354">
        <f>SUM(CS263:CS267)</f>
        <v>0</v>
      </c>
      <c r="CT262" s="351">
        <f>CR262+CS262</f>
        <v>0</v>
      </c>
      <c r="CU262" s="313"/>
      <c r="CV262" s="222"/>
      <c r="CW262" s="580" t="str">
        <f t="shared" si="453"/>
        <v>OK</v>
      </c>
      <c r="CX262" s="19"/>
      <c r="CY262" s="788">
        <f>IF(SUM(CY263:CY267)=0,0,1)</f>
        <v>0</v>
      </c>
      <c r="CZ262" s="325"/>
      <c r="DA262" s="326"/>
      <c r="DB262" s="326"/>
      <c r="DC262" s="326"/>
      <c r="DD262" s="326"/>
      <c r="DE262" s="326"/>
      <c r="DF262" s="326"/>
      <c r="DG262" s="326"/>
      <c r="DH262" s="326"/>
      <c r="DI262" s="326"/>
      <c r="DJ262" s="326"/>
      <c r="DK262" s="327"/>
      <c r="DL262" s="353">
        <f>SUM(DL263:DL267)</f>
        <v>0</v>
      </c>
      <c r="DM262" s="354">
        <f>SUM(DM263:DM267)</f>
        <v>0</v>
      </c>
      <c r="DN262" s="351">
        <f>DL262+DM262</f>
        <v>0</v>
      </c>
      <c r="DO262" s="356" t="str">
        <f>IF(OR(DN262=0,DN262="-"),"-",DN262/CONSTR_TOTAL_HOURS)</f>
        <v>-</v>
      </c>
      <c r="DP262" s="222"/>
      <c r="DQ262" s="574" t="str">
        <f t="shared" si="454"/>
        <v>OK</v>
      </c>
      <c r="DR262" s="19"/>
      <c r="DS262" s="788">
        <f>IF(SUM(DS263:DS267)=0,0,1)</f>
        <v>0</v>
      </c>
      <c r="DT262" s="325"/>
      <c r="DU262" s="326"/>
      <c r="DV262" s="326"/>
      <c r="DW262" s="326"/>
      <c r="DX262" s="326"/>
      <c r="DY262" s="326"/>
      <c r="DZ262" s="326"/>
      <c r="EA262" s="326"/>
      <c r="EB262" s="353">
        <f>SUM(EB263:EB267)</f>
        <v>0</v>
      </c>
      <c r="EC262" s="710">
        <f>EB262</f>
        <v>0</v>
      </c>
      <c r="ED262" s="356" t="str">
        <f>IF(OR(EC262=0,EC262="-"),"-",EC262/QUALIF_TOTAL_HOURS)</f>
        <v>-</v>
      </c>
      <c r="EE262" s="222"/>
      <c r="EF262" s="574" t="str">
        <f t="shared" si="447"/>
        <v>-</v>
      </c>
      <c r="EG262" s="19"/>
      <c r="EH262" s="179" t="s">
        <v>5</v>
      </c>
      <c r="EI262" s="171" t="s">
        <v>4</v>
      </c>
      <c r="EJ262" s="134"/>
      <c r="EK262" s="133"/>
      <c r="EL262" s="19"/>
      <c r="EM262" s="19"/>
      <c r="EN262" s="135">
        <f t="shared" si="487"/>
        <v>0</v>
      </c>
      <c r="EO262" s="136">
        <f t="shared" si="488"/>
        <v>0</v>
      </c>
      <c r="EP262" s="137"/>
      <c r="EQ262" s="172"/>
      <c r="ER262" s="138" t="str">
        <f t="shared" si="497"/>
        <v>-</v>
      </c>
      <c r="ES262" s="139"/>
      <c r="ET262" s="172"/>
      <c r="EU262" s="138" t="str">
        <f t="shared" si="498"/>
        <v>-</v>
      </c>
      <c r="EV262" s="140" t="str">
        <f t="shared" si="499"/>
        <v>-</v>
      </c>
      <c r="EW262" s="19"/>
      <c r="EX262" s="19"/>
      <c r="EY262" s="135" t="e">
        <f>#REF!</f>
        <v>#REF!</v>
      </c>
      <c r="EZ262" s="136" t="e">
        <f>#REF!</f>
        <v>#REF!</v>
      </c>
      <c r="FA262" s="137"/>
      <c r="FB262" s="172"/>
      <c r="FC262" s="138" t="e">
        <f t="shared" si="478"/>
        <v>#REF!</v>
      </c>
      <c r="FD262" s="139"/>
      <c r="FE262" s="172"/>
      <c r="FF262" s="138" t="e">
        <f t="shared" si="479"/>
        <v>#REF!</v>
      </c>
      <c r="FG262" s="140" t="e">
        <f t="shared" si="480"/>
        <v>#REF!</v>
      </c>
      <c r="FH262" s="19"/>
      <c r="FI262" s="19"/>
      <c r="FJ262" s="135" t="e">
        <f>#REF!</f>
        <v>#REF!</v>
      </c>
      <c r="FK262" s="136" t="e">
        <f>#REF!</f>
        <v>#REF!</v>
      </c>
      <c r="FL262" s="137"/>
      <c r="FM262" s="172"/>
      <c r="FN262" s="138" t="e">
        <f t="shared" si="500"/>
        <v>#REF!</v>
      </c>
      <c r="FO262" s="139"/>
      <c r="FP262" s="172"/>
      <c r="FQ262" s="138" t="e">
        <f t="shared" si="501"/>
        <v>#REF!</v>
      </c>
      <c r="FR262" s="140" t="e">
        <f t="shared" si="502"/>
        <v>#REF!</v>
      </c>
      <c r="FS262" s="19"/>
      <c r="FT262" s="19"/>
      <c r="FU262" s="135" t="e">
        <f>#REF!</f>
        <v>#REF!</v>
      </c>
      <c r="FV262" s="137"/>
      <c r="FW262" s="172"/>
      <c r="FX262" s="138" t="e">
        <f t="shared" si="496"/>
        <v>#REF!</v>
      </c>
      <c r="FY262" s="19"/>
      <c r="FZ262" s="19"/>
      <c r="GA262" s="135" t="e">
        <f>#REF!</f>
        <v>#REF!</v>
      </c>
      <c r="GB262" s="136" t="e">
        <f>#REF!</f>
        <v>#REF!</v>
      </c>
      <c r="GC262" s="137"/>
      <c r="GD262" s="172"/>
      <c r="GE262" s="138" t="e">
        <f t="shared" si="503"/>
        <v>#REF!</v>
      </c>
      <c r="GF262" s="139"/>
      <c r="GG262" s="172"/>
      <c r="GH262" s="138" t="e">
        <f t="shared" si="504"/>
        <v>#REF!</v>
      </c>
      <c r="GI262" s="140" t="e">
        <f t="shared" si="505"/>
        <v>#REF!</v>
      </c>
      <c r="GJ262" s="19"/>
      <c r="GK262" s="141" t="str">
        <f t="shared" si="489"/>
        <v/>
      </c>
      <c r="GL262" s="142"/>
      <c r="GN262" s="826" t="str">
        <f t="shared" ca="1" si="463"/>
        <v/>
      </c>
      <c r="GO262" s="827"/>
    </row>
    <row r="263" spans="1:197" ht="12" customHeight="1" outlineLevel="3" x14ac:dyDescent="0.2">
      <c r="A263" s="187">
        <f t="shared" ca="1" si="506"/>
        <v>129</v>
      </c>
      <c r="B263" s="747" t="str">
        <f t="shared" ca="1" si="455"/>
        <v/>
      </c>
      <c r="C263" s="748"/>
      <c r="D263" s="749"/>
      <c r="E263" s="110"/>
      <c r="F263" s="104"/>
      <c r="G263" s="105" t="s">
        <v>36</v>
      </c>
      <c r="H263" s="128" t="s">
        <v>3</v>
      </c>
      <c r="I263" s="128" t="s">
        <v>772</v>
      </c>
      <c r="J263" s="121" t="s">
        <v>24</v>
      </c>
      <c r="K263" s="122" t="s">
        <v>104</v>
      </c>
      <c r="L263" s="367" t="s">
        <v>50</v>
      </c>
      <c r="M263" s="589">
        <f t="shared" si="452"/>
        <v>1</v>
      </c>
      <c r="N263" s="773" t="str">
        <f t="shared" si="456"/>
        <v>-</v>
      </c>
      <c r="O263" s="774" t="str">
        <f t="shared" si="457"/>
        <v>-</v>
      </c>
      <c r="P263" s="774">
        <f t="shared" si="458"/>
        <v>1</v>
      </c>
      <c r="Q263" s="774" t="str">
        <f t="shared" si="459"/>
        <v>-</v>
      </c>
      <c r="R263" s="774" t="str">
        <f t="shared" si="460"/>
        <v>-</v>
      </c>
      <c r="S263" s="280" t="str">
        <f t="shared" si="461"/>
        <v>-</v>
      </c>
      <c r="T263" s="291" t="str">
        <f t="shared" si="462"/>
        <v>OK</v>
      </c>
      <c r="U263" s="402"/>
      <c r="W263" s="504"/>
      <c r="X263" s="429"/>
      <c r="Z263" s="430"/>
      <c r="AA263" s="431"/>
      <c r="AB263" s="429"/>
      <c r="AD263" s="430"/>
      <c r="AE263" s="431"/>
      <c r="AF263" s="429"/>
      <c r="AH263" s="430"/>
      <c r="AI263" s="431"/>
      <c r="AJ263" s="600"/>
      <c r="AK263" s="601"/>
      <c r="AL263" s="602"/>
      <c r="AM263" s="621"/>
      <c r="AN263" s="221"/>
      <c r="AO263" s="574" t="str">
        <f t="shared" si="491"/>
        <v>OK</v>
      </c>
      <c r="AQ263" s="263"/>
      <c r="AR263" s="208"/>
      <c r="AS263" s="419"/>
      <c r="AT263" s="410" t="s">
        <v>374</v>
      </c>
      <c r="AU263" s="422"/>
      <c r="AV263" s="209"/>
      <c r="AW263" s="419"/>
      <c r="AX263" s="410" t="s">
        <v>375</v>
      </c>
      <c r="AY263" s="422"/>
      <c r="AZ263" s="209"/>
      <c r="BA263" s="419"/>
      <c r="BB263" s="410" t="s">
        <v>376</v>
      </c>
      <c r="BC263" s="422"/>
      <c r="BD263" s="591" t="str">
        <f>IF(AND(AR263="",AV263="",AZ263=""),"-",AR263+AV263+AZ263)</f>
        <v>-</v>
      </c>
      <c r="BE263" s="601"/>
      <c r="BF263" s="593" t="str">
        <f>IF(AND(AR263="",AV263="",AZ263="",AS263="",AW263="",BA263=""),"-",SUM(AR263:BA263))</f>
        <v>-</v>
      </c>
      <c r="BG263" s="594" t="str">
        <f t="shared" si="508"/>
        <v>-</v>
      </c>
      <c r="BH263" s="221"/>
      <c r="BI263" s="574" t="str">
        <f t="shared" si="492"/>
        <v>OK</v>
      </c>
      <c r="BK263" s="263">
        <v>1</v>
      </c>
      <c r="BL263" s="208">
        <v>4</v>
      </c>
      <c r="BM263" s="419"/>
      <c r="BN263" s="410" t="s">
        <v>374</v>
      </c>
      <c r="BO263" s="422"/>
      <c r="BP263" s="209"/>
      <c r="BQ263" s="419"/>
      <c r="BR263" s="410" t="s">
        <v>375</v>
      </c>
      <c r="BS263" s="422"/>
      <c r="BT263" s="209"/>
      <c r="BU263" s="419"/>
      <c r="BV263" s="410" t="s">
        <v>376</v>
      </c>
      <c r="BW263" s="422"/>
      <c r="BX263" s="591">
        <f>IF(AND(BL263="",BP263="",BT263=""),"-",BL263+BP263+BT263)</f>
        <v>4</v>
      </c>
      <c r="BY263" s="601"/>
      <c r="BZ263" s="593">
        <f>IF(AND(BL263="",BP263="",BT263="",BM263="",BQ263="",BU263=""),"-",SUM(BL263:BU263))</f>
        <v>4</v>
      </c>
      <c r="CA263" s="594">
        <f t="shared" si="509"/>
        <v>1.020408163265306E-2</v>
      </c>
      <c r="CB263" s="221"/>
      <c r="CC263" s="574" t="str">
        <f t="shared" si="469"/>
        <v>OK</v>
      </c>
      <c r="CE263" s="443"/>
      <c r="CF263" s="429"/>
      <c r="CH263" s="430"/>
      <c r="CI263" s="431"/>
      <c r="CJ263" s="429"/>
      <c r="CL263" s="430"/>
      <c r="CM263" s="431"/>
      <c r="CN263" s="429"/>
      <c r="CP263" s="430"/>
      <c r="CQ263" s="431"/>
      <c r="CR263" s="600"/>
      <c r="CS263" s="601"/>
      <c r="CT263" s="602"/>
      <c r="CU263" s="610"/>
      <c r="CV263" s="221"/>
      <c r="CW263" s="574" t="str">
        <f t="shared" si="453"/>
        <v>OK</v>
      </c>
      <c r="CY263" s="437"/>
      <c r="CZ263" s="529"/>
      <c r="DA263" s="426"/>
      <c r="DB263" s="427"/>
      <c r="DC263" s="530"/>
      <c r="DD263" s="529"/>
      <c r="DE263" s="426"/>
      <c r="DF263" s="427"/>
      <c r="DG263" s="530"/>
      <c r="DH263" s="529"/>
      <c r="DI263" s="426"/>
      <c r="DJ263" s="427"/>
      <c r="DK263" s="530"/>
      <c r="DL263" s="600"/>
      <c r="DM263" s="601"/>
      <c r="DN263" s="602"/>
      <c r="DO263" s="609"/>
      <c r="DP263" s="221"/>
      <c r="DQ263" s="574" t="str">
        <f t="shared" si="454"/>
        <v>OK</v>
      </c>
      <c r="DS263" s="437"/>
      <c r="DT263" s="529"/>
      <c r="DU263" s="530"/>
      <c r="DV263" s="426"/>
      <c r="DW263" s="530"/>
      <c r="DX263" s="426"/>
      <c r="DY263" s="530"/>
      <c r="DZ263" s="426"/>
      <c r="EA263" s="427"/>
      <c r="EB263" s="600"/>
      <c r="EC263" s="602"/>
      <c r="ED263" s="609"/>
      <c r="EE263" s="221"/>
      <c r="EF263" s="574" t="str">
        <f t="shared" si="447"/>
        <v>OK</v>
      </c>
      <c r="EH263" s="82"/>
      <c r="EI263" s="34" t="s">
        <v>4</v>
      </c>
      <c r="EJ263" s="11"/>
      <c r="EK263" s="61"/>
      <c r="EN263" s="97">
        <f t="shared" si="487"/>
        <v>0</v>
      </c>
      <c r="EO263" s="91">
        <f t="shared" si="488"/>
        <v>0</v>
      </c>
      <c r="EP263" s="92"/>
      <c r="EQ263" s="85"/>
      <c r="ER263" s="89" t="str">
        <f t="shared" si="497"/>
        <v>-</v>
      </c>
      <c r="ES263" s="84"/>
      <c r="ET263" s="85"/>
      <c r="EU263" s="89" t="str">
        <f t="shared" si="498"/>
        <v>-</v>
      </c>
      <c r="EV263" s="90" t="str">
        <f t="shared" si="499"/>
        <v>-</v>
      </c>
      <c r="EY263" s="97" t="e">
        <f>#REF!</f>
        <v>#REF!</v>
      </c>
      <c r="EZ263" s="91" t="e">
        <f>#REF!</f>
        <v>#REF!</v>
      </c>
      <c r="FA263" s="92"/>
      <c r="FB263" s="85"/>
      <c r="FC263" s="89" t="e">
        <f t="shared" ref="FC263:FC274" si="510">IF(OR(EY263="-",FB263=""),"-",FB263*EY263)</f>
        <v>#REF!</v>
      </c>
      <c r="FD263" s="84"/>
      <c r="FE263" s="85"/>
      <c r="FF263" s="89" t="e">
        <f t="shared" ref="FF263:FF274" si="511">IF(OR(EZ263="-",FE263=""),"-",FE263*EZ263)</f>
        <v>#REF!</v>
      </c>
      <c r="FG263" s="90" t="e">
        <f t="shared" ref="FG263:FG274" si="512">IF(AND(FC263="-",FF263="-"),"-",IF(FC263="-",FF263,IF(FF263="-",FC263,FC263+FF263)))</f>
        <v>#REF!</v>
      </c>
      <c r="FJ263" s="97" t="e">
        <f>#REF!</f>
        <v>#REF!</v>
      </c>
      <c r="FK263" s="91" t="e">
        <f>#REF!</f>
        <v>#REF!</v>
      </c>
      <c r="FL263" s="92"/>
      <c r="FM263" s="85"/>
      <c r="FN263" s="89" t="e">
        <f t="shared" si="500"/>
        <v>#REF!</v>
      </c>
      <c r="FO263" s="84"/>
      <c r="FP263" s="85"/>
      <c r="FQ263" s="89" t="e">
        <f t="shared" si="501"/>
        <v>#REF!</v>
      </c>
      <c r="FR263" s="90" t="e">
        <f t="shared" si="502"/>
        <v>#REF!</v>
      </c>
      <c r="FU263" s="97" t="e">
        <f>#REF!</f>
        <v>#REF!</v>
      </c>
      <c r="FV263" s="92"/>
      <c r="FW263" s="85"/>
      <c r="FX263" s="89" t="e">
        <f t="shared" si="496"/>
        <v>#REF!</v>
      </c>
      <c r="GA263" s="97" t="e">
        <f>#REF!</f>
        <v>#REF!</v>
      </c>
      <c r="GB263" s="91" t="e">
        <f>#REF!</f>
        <v>#REF!</v>
      </c>
      <c r="GC263" s="92"/>
      <c r="GD263" s="85"/>
      <c r="GE263" s="89" t="e">
        <f t="shared" si="503"/>
        <v>#REF!</v>
      </c>
      <c r="GF263" s="84"/>
      <c r="GG263" s="85"/>
      <c r="GH263" s="89" t="e">
        <f t="shared" si="504"/>
        <v>#REF!</v>
      </c>
      <c r="GI263" s="90" t="e">
        <f t="shared" si="505"/>
        <v>#REF!</v>
      </c>
      <c r="GK263" s="20" t="str">
        <f t="shared" si="489"/>
        <v/>
      </c>
      <c r="GL263" s="21"/>
      <c r="GN263" s="826" t="str">
        <f t="shared" ca="1" si="463"/>
        <v/>
      </c>
      <c r="GO263" s="827"/>
    </row>
    <row r="264" spans="1:197" ht="12" customHeight="1" outlineLevel="3" x14ac:dyDescent="0.2">
      <c r="A264" s="187">
        <f t="shared" ca="1" si="506"/>
        <v>130</v>
      </c>
      <c r="B264" s="747" t="str">
        <f t="shared" ca="1" si="455"/>
        <v/>
      </c>
      <c r="C264" s="748"/>
      <c r="D264" s="749"/>
      <c r="E264" s="110"/>
      <c r="F264" s="104"/>
      <c r="G264" s="105" t="s">
        <v>36</v>
      </c>
      <c r="H264" s="128" t="s">
        <v>3</v>
      </c>
      <c r="I264" s="128" t="s">
        <v>784</v>
      </c>
      <c r="J264" s="121" t="s">
        <v>24</v>
      </c>
      <c r="K264" s="122" t="s">
        <v>104</v>
      </c>
      <c r="L264" s="367" t="s">
        <v>50</v>
      </c>
      <c r="M264" s="589">
        <f t="shared" si="452"/>
        <v>0</v>
      </c>
      <c r="N264" s="773" t="str">
        <f t="shared" si="456"/>
        <v>-</v>
      </c>
      <c r="O264" s="774" t="str">
        <f t="shared" si="457"/>
        <v>-</v>
      </c>
      <c r="P264" s="774" t="str">
        <f t="shared" si="458"/>
        <v>-</v>
      </c>
      <c r="Q264" s="774" t="str">
        <f t="shared" si="459"/>
        <v>-</v>
      </c>
      <c r="R264" s="774" t="str">
        <f t="shared" si="460"/>
        <v>-</v>
      </c>
      <c r="S264" s="280" t="str">
        <f t="shared" si="461"/>
        <v>-</v>
      </c>
      <c r="T264" s="291" t="str">
        <f t="shared" si="462"/>
        <v>OK</v>
      </c>
      <c r="U264" s="402"/>
      <c r="W264" s="504"/>
      <c r="X264" s="429"/>
      <c r="Z264" s="430"/>
      <c r="AA264" s="431"/>
      <c r="AB264" s="429"/>
      <c r="AD264" s="430"/>
      <c r="AE264" s="431"/>
      <c r="AF264" s="429"/>
      <c r="AH264" s="430"/>
      <c r="AI264" s="431"/>
      <c r="AJ264" s="600"/>
      <c r="AK264" s="601"/>
      <c r="AL264" s="602"/>
      <c r="AM264" s="621"/>
      <c r="AN264" s="221"/>
      <c r="AO264" s="574" t="str">
        <f t="shared" si="491"/>
        <v>OK</v>
      </c>
      <c r="AQ264" s="263"/>
      <c r="AR264" s="208"/>
      <c r="AS264" s="420"/>
      <c r="AT264" s="410" t="s">
        <v>374</v>
      </c>
      <c r="AU264" s="423"/>
      <c r="AV264" s="209"/>
      <c r="AW264" s="420"/>
      <c r="AX264" s="410" t="s">
        <v>375</v>
      </c>
      <c r="AY264" s="423"/>
      <c r="AZ264" s="209"/>
      <c r="BA264" s="420"/>
      <c r="BB264" s="410" t="s">
        <v>376</v>
      </c>
      <c r="BC264" s="423"/>
      <c r="BD264" s="591" t="str">
        <f>IF(AND(AR264="",AV264="",AZ264=""),"-",AR264+AV264+AZ264)</f>
        <v>-</v>
      </c>
      <c r="BE264" s="601"/>
      <c r="BF264" s="593" t="str">
        <f>IF(AND(AR264="",AV264="",AZ264="",AS264="",AW264="",BA264=""),"-",SUM(AR264:BA264))</f>
        <v>-</v>
      </c>
      <c r="BG264" s="594" t="str">
        <f t="shared" si="508"/>
        <v>-</v>
      </c>
      <c r="BH264" s="221"/>
      <c r="BI264" s="574" t="str">
        <f t="shared" si="492"/>
        <v>OK</v>
      </c>
      <c r="BK264" s="263"/>
      <c r="BL264" s="208"/>
      <c r="BM264" s="420"/>
      <c r="BN264" s="410" t="s">
        <v>374</v>
      </c>
      <c r="BO264" s="423"/>
      <c r="BP264" s="209"/>
      <c r="BQ264" s="420"/>
      <c r="BR264" s="410" t="s">
        <v>375</v>
      </c>
      <c r="BS264" s="423"/>
      <c r="BT264" s="209"/>
      <c r="BU264" s="420"/>
      <c r="BV264" s="410" t="s">
        <v>376</v>
      </c>
      <c r="BW264" s="423"/>
      <c r="BX264" s="591" t="str">
        <f>IF(AND(BL264="",BP264="",BT264=""),"-",BL264+BP264+BT264)</f>
        <v>-</v>
      </c>
      <c r="BY264" s="601"/>
      <c r="BZ264" s="593" t="str">
        <f>IF(AND(BL264="",BP264="",BT264="",BM264="",BQ264="",BU264=""),"-",SUM(BL264:BU264))</f>
        <v>-</v>
      </c>
      <c r="CA264" s="594" t="str">
        <f t="shared" si="509"/>
        <v>-</v>
      </c>
      <c r="CB264" s="221"/>
      <c r="CC264" s="574" t="str">
        <f t="shared" si="469"/>
        <v>OK</v>
      </c>
      <c r="CE264" s="443"/>
      <c r="CF264" s="429"/>
      <c r="CH264" s="430"/>
      <c r="CI264" s="431"/>
      <c r="CJ264" s="429"/>
      <c r="CL264" s="430"/>
      <c r="CM264" s="431"/>
      <c r="CN264" s="429"/>
      <c r="CP264" s="430"/>
      <c r="CQ264" s="431"/>
      <c r="CR264" s="600"/>
      <c r="CS264" s="601"/>
      <c r="CT264" s="602"/>
      <c r="CU264" s="610"/>
      <c r="CV264" s="221"/>
      <c r="CW264" s="574" t="str">
        <f t="shared" si="453"/>
        <v>OK</v>
      </c>
      <c r="CY264" s="437"/>
      <c r="CZ264" s="429"/>
      <c r="DB264" s="430"/>
      <c r="DC264" s="431"/>
      <c r="DD264" s="429"/>
      <c r="DF264" s="430"/>
      <c r="DG264" s="431"/>
      <c r="DH264" s="429"/>
      <c r="DJ264" s="430"/>
      <c r="DK264" s="431"/>
      <c r="DL264" s="600"/>
      <c r="DM264" s="601"/>
      <c r="DN264" s="602"/>
      <c r="DO264" s="610"/>
      <c r="DP264" s="221"/>
      <c r="DQ264" s="574" t="str">
        <f t="shared" si="454"/>
        <v>OK</v>
      </c>
      <c r="DS264" s="437"/>
      <c r="DT264" s="429"/>
      <c r="DU264" s="431"/>
      <c r="DW264" s="431"/>
      <c r="DY264" s="431"/>
      <c r="EA264" s="430"/>
      <c r="EB264" s="600"/>
      <c r="EC264" s="602"/>
      <c r="ED264" s="610"/>
      <c r="EE264" s="221"/>
      <c r="EF264" s="574" t="str">
        <f t="shared" si="447"/>
        <v>OK</v>
      </c>
      <c r="EH264" s="82"/>
      <c r="EI264" s="34" t="s">
        <v>4</v>
      </c>
      <c r="EJ264" s="11"/>
      <c r="EK264" s="61"/>
      <c r="EN264" s="97">
        <f t="shared" si="487"/>
        <v>0</v>
      </c>
      <c r="EO264" s="91">
        <f t="shared" si="488"/>
        <v>0</v>
      </c>
      <c r="EP264" s="92"/>
      <c r="EQ264" s="85"/>
      <c r="ER264" s="89" t="str">
        <f t="shared" si="497"/>
        <v>-</v>
      </c>
      <c r="ES264" s="84"/>
      <c r="ET264" s="85"/>
      <c r="EU264" s="89" t="str">
        <f t="shared" si="498"/>
        <v>-</v>
      </c>
      <c r="EV264" s="90" t="str">
        <f t="shared" si="499"/>
        <v>-</v>
      </c>
      <c r="EY264" s="97" t="e">
        <f>#REF!</f>
        <v>#REF!</v>
      </c>
      <c r="EZ264" s="91" t="e">
        <f>#REF!</f>
        <v>#REF!</v>
      </c>
      <c r="FA264" s="92"/>
      <c r="FB264" s="85"/>
      <c r="FC264" s="89" t="e">
        <f t="shared" si="510"/>
        <v>#REF!</v>
      </c>
      <c r="FD264" s="84"/>
      <c r="FE264" s="85"/>
      <c r="FF264" s="89" t="e">
        <f t="shared" si="511"/>
        <v>#REF!</v>
      </c>
      <c r="FG264" s="90" t="e">
        <f t="shared" si="512"/>
        <v>#REF!</v>
      </c>
      <c r="FJ264" s="97" t="e">
        <f>#REF!</f>
        <v>#REF!</v>
      </c>
      <c r="FK264" s="91" t="e">
        <f>#REF!</f>
        <v>#REF!</v>
      </c>
      <c r="FL264" s="92"/>
      <c r="FM264" s="85"/>
      <c r="FN264" s="89" t="e">
        <f t="shared" si="500"/>
        <v>#REF!</v>
      </c>
      <c r="FO264" s="84"/>
      <c r="FP264" s="85"/>
      <c r="FQ264" s="89" t="e">
        <f t="shared" si="501"/>
        <v>#REF!</v>
      </c>
      <c r="FR264" s="90" t="e">
        <f t="shared" si="502"/>
        <v>#REF!</v>
      </c>
      <c r="FU264" s="97" t="e">
        <f>#REF!</f>
        <v>#REF!</v>
      </c>
      <c r="FV264" s="92"/>
      <c r="FW264" s="85"/>
      <c r="FX264" s="89" t="e">
        <f t="shared" si="496"/>
        <v>#REF!</v>
      </c>
      <c r="GA264" s="97" t="e">
        <f>#REF!</f>
        <v>#REF!</v>
      </c>
      <c r="GB264" s="91" t="e">
        <f>#REF!</f>
        <v>#REF!</v>
      </c>
      <c r="GC264" s="92"/>
      <c r="GD264" s="85"/>
      <c r="GE264" s="89" t="e">
        <f t="shared" si="503"/>
        <v>#REF!</v>
      </c>
      <c r="GF264" s="84"/>
      <c r="GG264" s="85"/>
      <c r="GH264" s="89" t="e">
        <f t="shared" si="504"/>
        <v>#REF!</v>
      </c>
      <c r="GI264" s="90" t="e">
        <f t="shared" si="505"/>
        <v>#REF!</v>
      </c>
      <c r="GK264" s="20" t="str">
        <f t="shared" si="489"/>
        <v/>
      </c>
      <c r="GL264" s="21"/>
      <c r="GN264" s="826" t="str">
        <f t="shared" ca="1" si="463"/>
        <v/>
      </c>
      <c r="GO264" s="827"/>
    </row>
    <row r="265" spans="1:197" ht="12" customHeight="1" outlineLevel="3" x14ac:dyDescent="0.2">
      <c r="A265" s="187">
        <f t="shared" ca="1" si="506"/>
        <v>131</v>
      </c>
      <c r="B265" s="747" t="str">
        <f t="shared" ca="1" si="455"/>
        <v/>
      </c>
      <c r="C265" s="748"/>
      <c r="D265" s="749"/>
      <c r="E265" s="110"/>
      <c r="F265" s="104"/>
      <c r="G265" s="105" t="s">
        <v>70</v>
      </c>
      <c r="H265" s="128" t="s">
        <v>3</v>
      </c>
      <c r="I265" s="128" t="s">
        <v>773</v>
      </c>
      <c r="J265" s="121" t="s">
        <v>24</v>
      </c>
      <c r="K265" s="122" t="s">
        <v>104</v>
      </c>
      <c r="L265" s="367" t="s">
        <v>50</v>
      </c>
      <c r="M265" s="589">
        <f t="shared" si="452"/>
        <v>1</v>
      </c>
      <c r="N265" s="773" t="str">
        <f t="shared" si="456"/>
        <v>-</v>
      </c>
      <c r="O265" s="774" t="str">
        <f t="shared" si="457"/>
        <v>-</v>
      </c>
      <c r="P265" s="774">
        <f t="shared" si="458"/>
        <v>1</v>
      </c>
      <c r="Q265" s="774" t="str">
        <f t="shared" si="459"/>
        <v>-</v>
      </c>
      <c r="R265" s="774" t="str">
        <f t="shared" si="460"/>
        <v>-</v>
      </c>
      <c r="S265" s="280" t="str">
        <f t="shared" si="461"/>
        <v>-</v>
      </c>
      <c r="T265" s="291" t="str">
        <f t="shared" si="462"/>
        <v>OK</v>
      </c>
      <c r="U265" s="402"/>
      <c r="W265" s="504"/>
      <c r="X265" s="429"/>
      <c r="Z265" s="430"/>
      <c r="AA265" s="431"/>
      <c r="AB265" s="429"/>
      <c r="AD265" s="430"/>
      <c r="AE265" s="431"/>
      <c r="AF265" s="429"/>
      <c r="AH265" s="430"/>
      <c r="AI265" s="431"/>
      <c r="AJ265" s="600"/>
      <c r="AK265" s="601"/>
      <c r="AL265" s="602"/>
      <c r="AM265" s="621"/>
      <c r="AN265" s="221"/>
      <c r="AO265" s="574" t="str">
        <f t="shared" si="491"/>
        <v>OK</v>
      </c>
      <c r="AQ265" s="263"/>
      <c r="AR265" s="208"/>
      <c r="AS265" s="420"/>
      <c r="AT265" s="410" t="s">
        <v>374</v>
      </c>
      <c r="AU265" s="423"/>
      <c r="AV265" s="209"/>
      <c r="AW265" s="420"/>
      <c r="AX265" s="410" t="s">
        <v>375</v>
      </c>
      <c r="AY265" s="423"/>
      <c r="AZ265" s="209"/>
      <c r="BA265" s="420"/>
      <c r="BB265" s="410" t="s">
        <v>376</v>
      </c>
      <c r="BC265" s="423"/>
      <c r="BD265" s="591" t="str">
        <f>IF(AND(AR265="",AV265="",AZ265=""),"-",AR265+AV265+AZ265)</f>
        <v>-</v>
      </c>
      <c r="BE265" s="601"/>
      <c r="BF265" s="593" t="str">
        <f>IF(AND(AR265="",AV265="",AZ265="",AS265="",AW265="",BA265=""),"-",SUM(AR265:BA265))</f>
        <v>-</v>
      </c>
      <c r="BG265" s="594" t="str">
        <f t="shared" si="508"/>
        <v>-</v>
      </c>
      <c r="BH265" s="221"/>
      <c r="BI265" s="574" t="str">
        <f t="shared" si="492"/>
        <v>OK</v>
      </c>
      <c r="BK265" s="263">
        <v>1</v>
      </c>
      <c r="BL265" s="208">
        <v>4</v>
      </c>
      <c r="BM265" s="420"/>
      <c r="BN265" s="410" t="s">
        <v>374</v>
      </c>
      <c r="BO265" s="423"/>
      <c r="BP265" s="209"/>
      <c r="BQ265" s="420"/>
      <c r="BR265" s="410" t="s">
        <v>375</v>
      </c>
      <c r="BS265" s="423"/>
      <c r="BT265" s="209"/>
      <c r="BU265" s="420"/>
      <c r="BV265" s="410" t="s">
        <v>376</v>
      </c>
      <c r="BW265" s="423"/>
      <c r="BX265" s="591">
        <f>IF(AND(BL265="",BP265="",BT265=""),"-",BL265+BP265+BT265)</f>
        <v>4</v>
      </c>
      <c r="BY265" s="601"/>
      <c r="BZ265" s="593">
        <f>IF(AND(BL265="",BP265="",BT265="",BM265="",BQ265="",BU265=""),"-",SUM(BL265:BU265))</f>
        <v>4</v>
      </c>
      <c r="CA265" s="594">
        <f t="shared" si="509"/>
        <v>1.020408163265306E-2</v>
      </c>
      <c r="CB265" s="221"/>
      <c r="CC265" s="574" t="str">
        <f t="shared" si="469"/>
        <v>OK</v>
      </c>
      <c r="CE265" s="443"/>
      <c r="CF265" s="429"/>
      <c r="CH265" s="430"/>
      <c r="CI265" s="431"/>
      <c r="CJ265" s="429"/>
      <c r="CL265" s="430"/>
      <c r="CM265" s="431"/>
      <c r="CN265" s="429"/>
      <c r="CP265" s="430"/>
      <c r="CQ265" s="431"/>
      <c r="CR265" s="600"/>
      <c r="CS265" s="601"/>
      <c r="CT265" s="602"/>
      <c r="CU265" s="610"/>
      <c r="CV265" s="221"/>
      <c r="CW265" s="574" t="str">
        <f t="shared" si="453"/>
        <v>OK</v>
      </c>
      <c r="CY265" s="437"/>
      <c r="CZ265" s="429"/>
      <c r="DB265" s="430"/>
      <c r="DC265" s="431"/>
      <c r="DD265" s="429"/>
      <c r="DF265" s="430"/>
      <c r="DG265" s="431"/>
      <c r="DH265" s="429"/>
      <c r="DJ265" s="430"/>
      <c r="DK265" s="431"/>
      <c r="DL265" s="600"/>
      <c r="DM265" s="601"/>
      <c r="DN265" s="602"/>
      <c r="DO265" s="610"/>
      <c r="DP265" s="221"/>
      <c r="DQ265" s="574" t="str">
        <f t="shared" si="454"/>
        <v>OK</v>
      </c>
      <c r="DS265" s="437"/>
      <c r="DT265" s="429"/>
      <c r="DU265" s="431"/>
      <c r="DW265" s="431"/>
      <c r="DY265" s="431"/>
      <c r="EA265" s="430"/>
      <c r="EB265" s="600"/>
      <c r="EC265" s="602"/>
      <c r="ED265" s="610"/>
      <c r="EE265" s="221"/>
      <c r="EF265" s="574" t="str">
        <f t="shared" si="447"/>
        <v>OK</v>
      </c>
      <c r="EH265" s="82"/>
      <c r="EI265" s="34" t="s">
        <v>4</v>
      </c>
      <c r="EJ265" s="11"/>
      <c r="EK265" s="61"/>
      <c r="EN265" s="97">
        <f t="shared" si="487"/>
        <v>0</v>
      </c>
      <c r="EO265" s="91">
        <f t="shared" si="488"/>
        <v>0</v>
      </c>
      <c r="EP265" s="92"/>
      <c r="EQ265" s="85"/>
      <c r="ER265" s="89" t="str">
        <f t="shared" si="497"/>
        <v>-</v>
      </c>
      <c r="ES265" s="84"/>
      <c r="ET265" s="85"/>
      <c r="EU265" s="89" t="str">
        <f t="shared" si="498"/>
        <v>-</v>
      </c>
      <c r="EV265" s="90" t="str">
        <f t="shared" si="499"/>
        <v>-</v>
      </c>
      <c r="EY265" s="97" t="e">
        <f>#REF!</f>
        <v>#REF!</v>
      </c>
      <c r="EZ265" s="91" t="e">
        <f>#REF!</f>
        <v>#REF!</v>
      </c>
      <c r="FA265" s="92"/>
      <c r="FB265" s="85"/>
      <c r="FC265" s="89" t="e">
        <f t="shared" si="510"/>
        <v>#REF!</v>
      </c>
      <c r="FD265" s="84"/>
      <c r="FE265" s="85"/>
      <c r="FF265" s="89" t="e">
        <f t="shared" si="511"/>
        <v>#REF!</v>
      </c>
      <c r="FG265" s="90" t="e">
        <f t="shared" si="512"/>
        <v>#REF!</v>
      </c>
      <c r="FJ265" s="97" t="e">
        <f>#REF!</f>
        <v>#REF!</v>
      </c>
      <c r="FK265" s="91" t="e">
        <f>#REF!</f>
        <v>#REF!</v>
      </c>
      <c r="FL265" s="92"/>
      <c r="FM265" s="85"/>
      <c r="FN265" s="89" t="e">
        <f t="shared" si="500"/>
        <v>#REF!</v>
      </c>
      <c r="FO265" s="84"/>
      <c r="FP265" s="85"/>
      <c r="FQ265" s="89" t="e">
        <f t="shared" si="501"/>
        <v>#REF!</v>
      </c>
      <c r="FR265" s="90" t="e">
        <f t="shared" si="502"/>
        <v>#REF!</v>
      </c>
      <c r="FU265" s="97" t="e">
        <f>#REF!</f>
        <v>#REF!</v>
      </c>
      <c r="FV265" s="92"/>
      <c r="FW265" s="85"/>
      <c r="FX265" s="89" t="e">
        <f t="shared" si="496"/>
        <v>#REF!</v>
      </c>
      <c r="GA265" s="97" t="e">
        <f>#REF!</f>
        <v>#REF!</v>
      </c>
      <c r="GB265" s="91" t="e">
        <f>#REF!</f>
        <v>#REF!</v>
      </c>
      <c r="GC265" s="92"/>
      <c r="GD265" s="85"/>
      <c r="GE265" s="89" t="e">
        <f t="shared" si="503"/>
        <v>#REF!</v>
      </c>
      <c r="GF265" s="84"/>
      <c r="GG265" s="85"/>
      <c r="GH265" s="89" t="e">
        <f t="shared" si="504"/>
        <v>#REF!</v>
      </c>
      <c r="GI265" s="90" t="e">
        <f t="shared" si="505"/>
        <v>#REF!</v>
      </c>
      <c r="GK265" s="20" t="str">
        <f t="shared" si="489"/>
        <v/>
      </c>
      <c r="GL265" s="21"/>
      <c r="GN265" s="826" t="str">
        <f t="shared" ca="1" si="463"/>
        <v/>
      </c>
      <c r="GO265" s="827"/>
    </row>
    <row r="266" spans="1:197" ht="12" customHeight="1" outlineLevel="3" x14ac:dyDescent="0.2">
      <c r="A266" s="187">
        <f t="shared" ca="1" si="506"/>
        <v>132</v>
      </c>
      <c r="B266" s="747" t="str">
        <f t="shared" ca="1" si="455"/>
        <v/>
      </c>
      <c r="C266" s="748"/>
      <c r="D266" s="749"/>
      <c r="E266" s="110"/>
      <c r="F266" s="104"/>
      <c r="G266" s="105" t="s">
        <v>70</v>
      </c>
      <c r="H266" s="128" t="s">
        <v>3</v>
      </c>
      <c r="I266" s="128" t="s">
        <v>785</v>
      </c>
      <c r="J266" s="121" t="s">
        <v>24</v>
      </c>
      <c r="K266" s="122" t="s">
        <v>104</v>
      </c>
      <c r="L266" s="367" t="s">
        <v>50</v>
      </c>
      <c r="M266" s="589">
        <f t="shared" si="452"/>
        <v>0</v>
      </c>
      <c r="N266" s="773" t="str">
        <f t="shared" si="456"/>
        <v>-</v>
      </c>
      <c r="O266" s="774" t="str">
        <f t="shared" si="457"/>
        <v>-</v>
      </c>
      <c r="P266" s="774" t="str">
        <f t="shared" si="458"/>
        <v>-</v>
      </c>
      <c r="Q266" s="774" t="str">
        <f t="shared" si="459"/>
        <v>-</v>
      </c>
      <c r="R266" s="774" t="str">
        <f t="shared" si="460"/>
        <v>-</v>
      </c>
      <c r="S266" s="280" t="str">
        <f t="shared" si="461"/>
        <v>-</v>
      </c>
      <c r="T266" s="291" t="str">
        <f t="shared" si="462"/>
        <v>OK</v>
      </c>
      <c r="U266" s="402"/>
      <c r="W266" s="504"/>
      <c r="X266" s="429"/>
      <c r="Z266" s="430"/>
      <c r="AA266" s="431"/>
      <c r="AB266" s="429"/>
      <c r="AD266" s="430"/>
      <c r="AE266" s="431"/>
      <c r="AF266" s="429"/>
      <c r="AH266" s="430"/>
      <c r="AI266" s="431"/>
      <c r="AJ266" s="600"/>
      <c r="AK266" s="601"/>
      <c r="AL266" s="602"/>
      <c r="AM266" s="621"/>
      <c r="AN266" s="221"/>
      <c r="AO266" s="574" t="str">
        <f t="shared" si="491"/>
        <v>OK</v>
      </c>
      <c r="AQ266" s="263"/>
      <c r="AR266" s="208"/>
      <c r="AS266" s="420"/>
      <c r="AT266" s="410" t="s">
        <v>374</v>
      </c>
      <c r="AU266" s="423"/>
      <c r="AV266" s="209"/>
      <c r="AW266" s="420"/>
      <c r="AX266" s="410" t="s">
        <v>375</v>
      </c>
      <c r="AY266" s="423"/>
      <c r="AZ266" s="209"/>
      <c r="BA266" s="420"/>
      <c r="BB266" s="410" t="s">
        <v>376</v>
      </c>
      <c r="BC266" s="423"/>
      <c r="BD266" s="591" t="str">
        <f>IF(AND(AR266="",AV266="",AZ266=""),"-",AR266+AV266+AZ266)</f>
        <v>-</v>
      </c>
      <c r="BE266" s="601"/>
      <c r="BF266" s="593" t="str">
        <f>IF(AND(AR266="",AV266="",AZ266="",AS266="",AW266="",BA266=""),"-",SUM(AR266:BA266))</f>
        <v>-</v>
      </c>
      <c r="BG266" s="594" t="str">
        <f t="shared" si="508"/>
        <v>-</v>
      </c>
      <c r="BH266" s="221"/>
      <c r="BI266" s="574" t="str">
        <f t="shared" si="492"/>
        <v>OK</v>
      </c>
      <c r="BK266" s="263"/>
      <c r="BL266" s="208"/>
      <c r="BM266" s="420"/>
      <c r="BN266" s="410" t="s">
        <v>374</v>
      </c>
      <c r="BO266" s="423"/>
      <c r="BP266" s="209"/>
      <c r="BQ266" s="420"/>
      <c r="BR266" s="410" t="s">
        <v>375</v>
      </c>
      <c r="BS266" s="423"/>
      <c r="BT266" s="209"/>
      <c r="BU266" s="420"/>
      <c r="BV266" s="410" t="s">
        <v>376</v>
      </c>
      <c r="BW266" s="423"/>
      <c r="BX266" s="591" t="str">
        <f>IF(AND(BL266="",BP266="",BT266=""),"-",BL266+BP266+BT266)</f>
        <v>-</v>
      </c>
      <c r="BY266" s="601"/>
      <c r="BZ266" s="593" t="str">
        <f>IF(AND(BL266="",BP266="",BT266="",BM266="",BQ266="",BU266=""),"-",SUM(BL266:BU266))</f>
        <v>-</v>
      </c>
      <c r="CA266" s="594" t="str">
        <f t="shared" si="509"/>
        <v>-</v>
      </c>
      <c r="CB266" s="221"/>
      <c r="CC266" s="574" t="str">
        <f t="shared" si="469"/>
        <v>OK</v>
      </c>
      <c r="CE266" s="443"/>
      <c r="CF266" s="429"/>
      <c r="CH266" s="430"/>
      <c r="CI266" s="431"/>
      <c r="CJ266" s="429"/>
      <c r="CL266" s="430"/>
      <c r="CM266" s="431"/>
      <c r="CN266" s="429"/>
      <c r="CP266" s="430"/>
      <c r="CQ266" s="431"/>
      <c r="CR266" s="600"/>
      <c r="CS266" s="601"/>
      <c r="CT266" s="602"/>
      <c r="CU266" s="610"/>
      <c r="CV266" s="221"/>
      <c r="CW266" s="574" t="str">
        <f t="shared" si="453"/>
        <v>OK</v>
      </c>
      <c r="CY266" s="437"/>
      <c r="CZ266" s="429"/>
      <c r="DB266" s="430"/>
      <c r="DC266" s="431"/>
      <c r="DD266" s="429"/>
      <c r="DF266" s="430"/>
      <c r="DG266" s="431"/>
      <c r="DH266" s="429"/>
      <c r="DJ266" s="430"/>
      <c r="DK266" s="431"/>
      <c r="DL266" s="600"/>
      <c r="DM266" s="601"/>
      <c r="DN266" s="602"/>
      <c r="DO266" s="610"/>
      <c r="DP266" s="221"/>
      <c r="DQ266" s="574" t="str">
        <f t="shared" si="454"/>
        <v>OK</v>
      </c>
      <c r="DS266" s="437"/>
      <c r="DT266" s="429"/>
      <c r="DU266" s="431"/>
      <c r="DW266" s="431"/>
      <c r="DY266" s="431"/>
      <c r="EA266" s="430"/>
      <c r="EB266" s="600"/>
      <c r="EC266" s="602"/>
      <c r="ED266" s="610"/>
      <c r="EE266" s="221"/>
      <c r="EF266" s="574" t="str">
        <f t="shared" si="447"/>
        <v>OK</v>
      </c>
      <c r="EH266" s="82"/>
      <c r="EI266" s="34" t="s">
        <v>4</v>
      </c>
      <c r="EJ266" s="11"/>
      <c r="EK266" s="61"/>
      <c r="EN266" s="97">
        <f t="shared" si="487"/>
        <v>0</v>
      </c>
      <c r="EO266" s="91">
        <f t="shared" si="488"/>
        <v>0</v>
      </c>
      <c r="EP266" s="92"/>
      <c r="EQ266" s="85"/>
      <c r="ER266" s="89" t="str">
        <f t="shared" si="497"/>
        <v>-</v>
      </c>
      <c r="ES266" s="84"/>
      <c r="ET266" s="85"/>
      <c r="EU266" s="89" t="str">
        <f t="shared" si="498"/>
        <v>-</v>
      </c>
      <c r="EV266" s="90" t="str">
        <f t="shared" si="499"/>
        <v>-</v>
      </c>
      <c r="EY266" s="97" t="e">
        <f>#REF!</f>
        <v>#REF!</v>
      </c>
      <c r="EZ266" s="91" t="e">
        <f>#REF!</f>
        <v>#REF!</v>
      </c>
      <c r="FA266" s="92"/>
      <c r="FB266" s="85"/>
      <c r="FC266" s="89" t="e">
        <f t="shared" si="510"/>
        <v>#REF!</v>
      </c>
      <c r="FD266" s="84"/>
      <c r="FE266" s="85"/>
      <c r="FF266" s="89" t="e">
        <f t="shared" si="511"/>
        <v>#REF!</v>
      </c>
      <c r="FG266" s="90" t="e">
        <f t="shared" si="512"/>
        <v>#REF!</v>
      </c>
      <c r="FJ266" s="97" t="e">
        <f>#REF!</f>
        <v>#REF!</v>
      </c>
      <c r="FK266" s="91" t="e">
        <f>#REF!</f>
        <v>#REF!</v>
      </c>
      <c r="FL266" s="92"/>
      <c r="FM266" s="85"/>
      <c r="FN266" s="89" t="e">
        <f t="shared" si="500"/>
        <v>#REF!</v>
      </c>
      <c r="FO266" s="84"/>
      <c r="FP266" s="85"/>
      <c r="FQ266" s="89" t="e">
        <f t="shared" si="501"/>
        <v>#REF!</v>
      </c>
      <c r="FR266" s="90" t="e">
        <f t="shared" si="502"/>
        <v>#REF!</v>
      </c>
      <c r="FU266" s="97" t="e">
        <f>#REF!</f>
        <v>#REF!</v>
      </c>
      <c r="FV266" s="92"/>
      <c r="FW266" s="85"/>
      <c r="FX266" s="89" t="e">
        <f t="shared" si="496"/>
        <v>#REF!</v>
      </c>
      <c r="GA266" s="97" t="e">
        <f>#REF!</f>
        <v>#REF!</v>
      </c>
      <c r="GB266" s="91" t="e">
        <f>#REF!</f>
        <v>#REF!</v>
      </c>
      <c r="GC266" s="92"/>
      <c r="GD266" s="85"/>
      <c r="GE266" s="89" t="e">
        <f t="shared" si="503"/>
        <v>#REF!</v>
      </c>
      <c r="GF266" s="84"/>
      <c r="GG266" s="85"/>
      <c r="GH266" s="89" t="e">
        <f t="shared" si="504"/>
        <v>#REF!</v>
      </c>
      <c r="GI266" s="90" t="e">
        <f t="shared" si="505"/>
        <v>#REF!</v>
      </c>
      <c r="GK266" s="20" t="str">
        <f t="shared" si="489"/>
        <v/>
      </c>
      <c r="GL266" s="21"/>
      <c r="GN266" s="826" t="str">
        <f t="shared" ca="1" si="463"/>
        <v/>
      </c>
      <c r="GO266" s="827"/>
    </row>
    <row r="267" spans="1:197" ht="12" customHeight="1" outlineLevel="3" x14ac:dyDescent="0.2">
      <c r="A267" s="187">
        <f ca="1">OFFSET(A267,-1,0,1,1)+1</f>
        <v>133</v>
      </c>
      <c r="B267" s="747" t="str">
        <f t="shared" ca="1" si="455"/>
        <v/>
      </c>
      <c r="C267" s="748"/>
      <c r="D267" s="749"/>
      <c r="E267" s="272" t="s">
        <v>395</v>
      </c>
      <c r="F267" s="271"/>
      <c r="G267" s="105"/>
      <c r="H267" s="128" t="s">
        <v>3</v>
      </c>
      <c r="I267" s="105"/>
      <c r="J267" s="121" t="s">
        <v>24</v>
      </c>
      <c r="K267" s="122" t="s">
        <v>104</v>
      </c>
      <c r="L267" s="367" t="s">
        <v>50</v>
      </c>
      <c r="M267" s="589">
        <f t="shared" si="452"/>
        <v>0</v>
      </c>
      <c r="N267" s="773" t="str">
        <f t="shared" si="456"/>
        <v>-</v>
      </c>
      <c r="O267" s="774" t="str">
        <f t="shared" si="457"/>
        <v>-</v>
      </c>
      <c r="P267" s="774" t="str">
        <f t="shared" si="458"/>
        <v>-</v>
      </c>
      <c r="Q267" s="774" t="str">
        <f t="shared" si="459"/>
        <v>-</v>
      </c>
      <c r="R267" s="774" t="str">
        <f t="shared" si="460"/>
        <v>-</v>
      </c>
      <c r="S267" s="280" t="str">
        <f t="shared" si="461"/>
        <v>-</v>
      </c>
      <c r="T267" s="291" t="str">
        <f t="shared" si="462"/>
        <v>OK</v>
      </c>
      <c r="U267" s="402"/>
      <c r="W267" s="643"/>
      <c r="X267" s="208"/>
      <c r="Y267" s="421"/>
      <c r="Z267" s="410" t="s">
        <v>374</v>
      </c>
      <c r="AA267" s="424"/>
      <c r="AB267" s="209"/>
      <c r="AC267" s="421"/>
      <c r="AD267" s="410" t="s">
        <v>375</v>
      </c>
      <c r="AE267" s="424"/>
      <c r="AF267" s="209"/>
      <c r="AG267" s="421"/>
      <c r="AH267" s="410" t="s">
        <v>376</v>
      </c>
      <c r="AI267" s="424"/>
      <c r="AJ267" s="591" t="str">
        <f>IF(AND(X267="",AB267="",AF267=""),"-",X267+AB267+AF267)</f>
        <v>-</v>
      </c>
      <c r="AK267" s="618"/>
      <c r="AL267" s="593" t="str">
        <f>IF(AND(X267="",AB267="",AF267="",Y267="",AC267="",AG267=""),"-",SUM(X267:AG267))</f>
        <v>-</v>
      </c>
      <c r="AM267" s="619" t="str">
        <f t="shared" ref="AM267:AM293" si="513">IF(OR(AL267=0,AL267="-"),"-",AL267/CD_TOTAL_HOURS)</f>
        <v>-</v>
      </c>
      <c r="AN267" s="221"/>
      <c r="AO267" s="574" t="str">
        <f t="shared" si="491"/>
        <v>OK</v>
      </c>
      <c r="AQ267" s="263"/>
      <c r="AR267" s="208"/>
      <c r="AS267" s="421"/>
      <c r="AT267" s="410" t="s">
        <v>374</v>
      </c>
      <c r="AU267" s="424"/>
      <c r="AV267" s="209"/>
      <c r="AW267" s="421"/>
      <c r="AX267" s="410" t="s">
        <v>375</v>
      </c>
      <c r="AY267" s="424"/>
      <c r="AZ267" s="209"/>
      <c r="BA267" s="421"/>
      <c r="BB267" s="410" t="s">
        <v>376</v>
      </c>
      <c r="BC267" s="424"/>
      <c r="BD267" s="591" t="str">
        <f>IF(AND(AR267="",AV267="",AZ267=""),"-",AR267+AV267+AZ267)</f>
        <v>-</v>
      </c>
      <c r="BE267" s="618"/>
      <c r="BF267" s="593" t="str">
        <f>IF(AND(AR267="",AV267="",AZ267="",AS267="",AW267="",BA267=""),"-",SUM(AR267:BA267))</f>
        <v>-</v>
      </c>
      <c r="BG267" s="677" t="str">
        <f t="shared" si="508"/>
        <v>-</v>
      </c>
      <c r="BH267" s="221"/>
      <c r="BI267" s="574" t="str">
        <f t="shared" si="492"/>
        <v>OK</v>
      </c>
      <c r="BK267" s="263"/>
      <c r="BL267" s="208"/>
      <c r="BM267" s="421"/>
      <c r="BN267" s="410"/>
      <c r="BO267" s="424"/>
      <c r="BP267" s="209"/>
      <c r="BQ267" s="421"/>
      <c r="BR267" s="410"/>
      <c r="BS267" s="424"/>
      <c r="BT267" s="209"/>
      <c r="BU267" s="421"/>
      <c r="BV267" s="410"/>
      <c r="BW267" s="424"/>
      <c r="BX267" s="591" t="str">
        <f>IF(AND(BL267="",BP267="",BT267=""),"-",BL267+BP267+BT267)</f>
        <v>-</v>
      </c>
      <c r="BY267" s="618"/>
      <c r="BZ267" s="593" t="str">
        <f>IF(AND(BL267="",BP267="",BT267="",BM267="",BQ267="",BU267=""),"-",SUM(BL267:BU267))</f>
        <v>-</v>
      </c>
      <c r="CA267" s="677" t="str">
        <f t="shared" si="509"/>
        <v>-</v>
      </c>
      <c r="CB267" s="221"/>
      <c r="CC267" s="574" t="str">
        <f t="shared" si="469"/>
        <v>OK</v>
      </c>
      <c r="CE267" s="443"/>
      <c r="CF267" s="429"/>
      <c r="CH267" s="430"/>
      <c r="CI267" s="431"/>
      <c r="CJ267" s="429"/>
      <c r="CL267" s="430"/>
      <c r="CM267" s="431"/>
      <c r="CN267" s="429"/>
      <c r="CP267" s="430"/>
      <c r="CQ267" s="431"/>
      <c r="CR267" s="600"/>
      <c r="CS267" s="601"/>
      <c r="CT267" s="602"/>
      <c r="CU267" s="610"/>
      <c r="CV267" s="221"/>
      <c r="CW267" s="574" t="str">
        <f t="shared" si="453"/>
        <v>OK</v>
      </c>
      <c r="CY267" s="437"/>
      <c r="CZ267" s="429"/>
      <c r="DB267" s="430"/>
      <c r="DC267" s="431"/>
      <c r="DD267" s="429"/>
      <c r="DF267" s="430"/>
      <c r="DG267" s="431"/>
      <c r="DH267" s="429"/>
      <c r="DJ267" s="430"/>
      <c r="DK267" s="431"/>
      <c r="DL267" s="600"/>
      <c r="DM267" s="601"/>
      <c r="DN267" s="602"/>
      <c r="DO267" s="610"/>
      <c r="DP267" s="221"/>
      <c r="DQ267" s="574" t="str">
        <f t="shared" si="454"/>
        <v>OK</v>
      </c>
      <c r="DS267" s="437"/>
      <c r="DT267" s="429"/>
      <c r="DU267" s="431"/>
      <c r="DW267" s="435"/>
      <c r="DY267" s="435"/>
      <c r="EA267" s="430"/>
      <c r="EB267" s="600"/>
      <c r="EC267" s="602"/>
      <c r="ED267" s="610"/>
      <c r="EE267" s="221"/>
      <c r="EF267" s="574" t="str">
        <f t="shared" si="447"/>
        <v>OK</v>
      </c>
      <c r="EH267" s="82"/>
      <c r="EI267" s="34"/>
      <c r="EJ267" s="11"/>
      <c r="EK267" s="61"/>
      <c r="EN267" s="97" t="str">
        <f t="shared" si="487"/>
        <v>-</v>
      </c>
      <c r="EO267" s="91">
        <f t="shared" si="488"/>
        <v>0</v>
      </c>
      <c r="EP267" s="92"/>
      <c r="EQ267" s="85"/>
      <c r="ER267" s="89" t="str">
        <f t="shared" si="497"/>
        <v>-</v>
      </c>
      <c r="ES267" s="84"/>
      <c r="ET267" s="85"/>
      <c r="EU267" s="89" t="str">
        <f t="shared" si="498"/>
        <v>-</v>
      </c>
      <c r="EV267" s="90" t="str">
        <f t="shared" si="499"/>
        <v>-</v>
      </c>
      <c r="EY267" s="97" t="e">
        <f>#REF!</f>
        <v>#REF!</v>
      </c>
      <c r="EZ267" s="91" t="e">
        <f>#REF!</f>
        <v>#REF!</v>
      </c>
      <c r="FA267" s="92"/>
      <c r="FB267" s="85"/>
      <c r="FC267" s="89" t="e">
        <f t="shared" si="510"/>
        <v>#REF!</v>
      </c>
      <c r="FD267" s="84"/>
      <c r="FE267" s="85"/>
      <c r="FF267" s="89" t="e">
        <f t="shared" si="511"/>
        <v>#REF!</v>
      </c>
      <c r="FG267" s="90" t="e">
        <f t="shared" si="512"/>
        <v>#REF!</v>
      </c>
      <c r="FJ267" s="97" t="e">
        <f>#REF!</f>
        <v>#REF!</v>
      </c>
      <c r="FK267" s="91" t="e">
        <f>#REF!</f>
        <v>#REF!</v>
      </c>
      <c r="FL267" s="92"/>
      <c r="FM267" s="85"/>
      <c r="FN267" s="89" t="e">
        <f t="shared" si="500"/>
        <v>#REF!</v>
      </c>
      <c r="FO267" s="84"/>
      <c r="FP267" s="85"/>
      <c r="FQ267" s="89" t="e">
        <f t="shared" si="501"/>
        <v>#REF!</v>
      </c>
      <c r="FR267" s="90" t="e">
        <f t="shared" si="502"/>
        <v>#REF!</v>
      </c>
      <c r="FU267" s="97" t="e">
        <f>#REF!</f>
        <v>#REF!</v>
      </c>
      <c r="FV267" s="92"/>
      <c r="FW267" s="85"/>
      <c r="FX267" s="89" t="e">
        <f t="shared" si="496"/>
        <v>#REF!</v>
      </c>
      <c r="GA267" s="97" t="e">
        <f>#REF!</f>
        <v>#REF!</v>
      </c>
      <c r="GB267" s="91" t="e">
        <f>#REF!</f>
        <v>#REF!</v>
      </c>
      <c r="GC267" s="92"/>
      <c r="GD267" s="85"/>
      <c r="GE267" s="89" t="e">
        <f t="shared" si="503"/>
        <v>#REF!</v>
      </c>
      <c r="GF267" s="84"/>
      <c r="GG267" s="85"/>
      <c r="GH267" s="89" t="e">
        <f t="shared" si="504"/>
        <v>#REF!</v>
      </c>
      <c r="GI267" s="90" t="e">
        <f t="shared" si="505"/>
        <v>#REF!</v>
      </c>
      <c r="GK267" s="20" t="str">
        <f t="shared" si="489"/>
        <v/>
      </c>
      <c r="GL267" s="21"/>
      <c r="GN267" s="826" t="str">
        <f t="shared" ca="1" si="463"/>
        <v/>
      </c>
      <c r="GO267" s="827"/>
    </row>
    <row r="268" spans="1:197" ht="12" customHeight="1" outlineLevel="3" x14ac:dyDescent="0.2">
      <c r="A268" s="187">
        <f t="shared" ca="1" si="506"/>
        <v>134</v>
      </c>
      <c r="B268" s="757" t="str">
        <f t="shared" ca="1" si="455"/>
        <v/>
      </c>
      <c r="C268" s="758"/>
      <c r="D268" s="759"/>
      <c r="E268" s="231"/>
      <c r="F268" s="227"/>
      <c r="G268" s="228"/>
      <c r="H268" s="865"/>
      <c r="I268" s="229"/>
      <c r="J268" s="359"/>
      <c r="K268" s="359"/>
      <c r="L268" s="359"/>
      <c r="M268" s="397">
        <f t="shared" si="452"/>
        <v>0</v>
      </c>
      <c r="N268" s="775"/>
      <c r="O268" s="776"/>
      <c r="P268" s="776"/>
      <c r="Q268" s="776"/>
      <c r="R268" s="776"/>
      <c r="S268" s="282"/>
      <c r="T268" s="295"/>
      <c r="U268" s="406"/>
      <c r="W268" s="663"/>
      <c r="X268" s="664"/>
      <c r="Y268" s="664"/>
      <c r="Z268" s="664"/>
      <c r="AA268" s="664"/>
      <c r="AB268" s="664"/>
      <c r="AC268" s="664"/>
      <c r="AD268" s="664"/>
      <c r="AE268" s="664"/>
      <c r="AF268" s="664"/>
      <c r="AG268" s="664"/>
      <c r="AH268" s="664"/>
      <c r="AI268" s="665"/>
      <c r="AJ268" s="963"/>
      <c r="AK268" s="973"/>
      <c r="AL268" s="964"/>
      <c r="AM268" s="466"/>
      <c r="AN268" s="304"/>
      <c r="AO268" s="574"/>
      <c r="AQ268" s="663"/>
      <c r="AR268" s="664"/>
      <c r="AS268" s="664"/>
      <c r="AT268" s="664"/>
      <c r="AU268" s="664"/>
      <c r="AV268" s="664"/>
      <c r="AW268" s="664"/>
      <c r="AX268" s="664"/>
      <c r="AY268" s="664"/>
      <c r="AZ268" s="664"/>
      <c r="BA268" s="664"/>
      <c r="BB268" s="664"/>
      <c r="BC268" s="665"/>
      <c r="BD268" s="963"/>
      <c r="BE268" s="973"/>
      <c r="BF268" s="964"/>
      <c r="BG268" s="466"/>
      <c r="BH268" s="304"/>
      <c r="BI268" s="574"/>
      <c r="BK268" s="663"/>
      <c r="BL268" s="664"/>
      <c r="BM268" s="664"/>
      <c r="BN268" s="664"/>
      <c r="BO268" s="664"/>
      <c r="BP268" s="664"/>
      <c r="BQ268" s="664"/>
      <c r="BR268" s="664"/>
      <c r="BS268" s="664"/>
      <c r="BT268" s="664"/>
      <c r="BU268" s="664"/>
      <c r="BV268" s="664"/>
      <c r="BW268" s="665"/>
      <c r="BX268" s="963"/>
      <c r="BY268" s="973"/>
      <c r="BZ268" s="964"/>
      <c r="CA268" s="486"/>
      <c r="CB268" s="304"/>
      <c r="CC268" s="574"/>
      <c r="CE268" s="663"/>
      <c r="CF268" s="664"/>
      <c r="CG268" s="664"/>
      <c r="CH268" s="664"/>
      <c r="CI268" s="664"/>
      <c r="CJ268" s="664"/>
      <c r="CK268" s="664"/>
      <c r="CL268" s="664"/>
      <c r="CM268" s="664"/>
      <c r="CN268" s="664"/>
      <c r="CO268" s="664"/>
      <c r="CP268" s="664"/>
      <c r="CQ268" s="665"/>
      <c r="CR268" s="963"/>
      <c r="CS268" s="973"/>
      <c r="CT268" s="964"/>
      <c r="CU268" s="515"/>
      <c r="CV268" s="304"/>
      <c r="CW268" s="574" t="str">
        <f t="shared" si="453"/>
        <v>OK</v>
      </c>
      <c r="CY268" s="663"/>
      <c r="CZ268" s="664"/>
      <c r="DA268" s="664"/>
      <c r="DB268" s="664"/>
      <c r="DC268" s="664"/>
      <c r="DD268" s="664"/>
      <c r="DE268" s="664"/>
      <c r="DF268" s="664"/>
      <c r="DG268" s="664"/>
      <c r="DH268" s="664"/>
      <c r="DI268" s="664"/>
      <c r="DJ268" s="664"/>
      <c r="DK268" s="665"/>
      <c r="DL268" s="963"/>
      <c r="DM268" s="973"/>
      <c r="DN268" s="964"/>
      <c r="DO268" s="583"/>
      <c r="DP268" s="304"/>
      <c r="DQ268" s="574" t="str">
        <f t="shared" si="454"/>
        <v>OK</v>
      </c>
      <c r="DS268" s="663"/>
      <c r="DT268" s="664"/>
      <c r="DU268" s="664"/>
      <c r="DV268" s="664"/>
      <c r="DW268" s="664"/>
      <c r="DX268" s="664"/>
      <c r="DY268" s="664"/>
      <c r="DZ268" s="664"/>
      <c r="EA268" s="664"/>
      <c r="EB268" s="963"/>
      <c r="EC268" s="964"/>
      <c r="ED268" s="703"/>
      <c r="EE268" s="304"/>
      <c r="EF268" s="574" t="str">
        <f t="shared" si="447"/>
        <v>-</v>
      </c>
      <c r="EH268" s="82" t="s">
        <v>5</v>
      </c>
      <c r="EI268" s="34"/>
      <c r="EJ268" s="11"/>
      <c r="EK268" s="61"/>
      <c r="EN268" s="97">
        <f t="shared" si="487"/>
        <v>0</v>
      </c>
      <c r="EO268" s="91">
        <f t="shared" si="488"/>
        <v>0</v>
      </c>
      <c r="EP268" s="92"/>
      <c r="EQ268" s="85"/>
      <c r="ER268" s="89" t="str">
        <f t="shared" si="497"/>
        <v>-</v>
      </c>
      <c r="ES268" s="84"/>
      <c r="ET268" s="85"/>
      <c r="EU268" s="89" t="str">
        <f t="shared" si="498"/>
        <v>-</v>
      </c>
      <c r="EV268" s="90" t="str">
        <f t="shared" si="499"/>
        <v>-</v>
      </c>
      <c r="EY268" s="97" t="e">
        <f>#REF!</f>
        <v>#REF!</v>
      </c>
      <c r="EZ268" s="91" t="e">
        <f>#REF!</f>
        <v>#REF!</v>
      </c>
      <c r="FA268" s="92"/>
      <c r="FB268" s="85"/>
      <c r="FC268" s="89" t="e">
        <f t="shared" si="510"/>
        <v>#REF!</v>
      </c>
      <c r="FD268" s="84"/>
      <c r="FE268" s="85"/>
      <c r="FF268" s="89" t="e">
        <f t="shared" si="511"/>
        <v>#REF!</v>
      </c>
      <c r="FG268" s="90" t="e">
        <f t="shared" si="512"/>
        <v>#REF!</v>
      </c>
      <c r="FJ268" s="97" t="e">
        <f>#REF!</f>
        <v>#REF!</v>
      </c>
      <c r="FK268" s="91" t="e">
        <f>#REF!</f>
        <v>#REF!</v>
      </c>
      <c r="FL268" s="92"/>
      <c r="FM268" s="85"/>
      <c r="FN268" s="89" t="e">
        <f t="shared" si="500"/>
        <v>#REF!</v>
      </c>
      <c r="FO268" s="84"/>
      <c r="FP268" s="85"/>
      <c r="FQ268" s="89" t="e">
        <f t="shared" si="501"/>
        <v>#REF!</v>
      </c>
      <c r="FR268" s="90" t="e">
        <f t="shared" si="502"/>
        <v>#REF!</v>
      </c>
      <c r="FU268" s="97" t="e">
        <f>#REF!</f>
        <v>#REF!</v>
      </c>
      <c r="FV268" s="92"/>
      <c r="FW268" s="85"/>
      <c r="FX268" s="89" t="e">
        <f t="shared" si="496"/>
        <v>#REF!</v>
      </c>
      <c r="GA268" s="97" t="e">
        <f>#REF!</f>
        <v>#REF!</v>
      </c>
      <c r="GB268" s="91" t="e">
        <f>#REF!</f>
        <v>#REF!</v>
      </c>
      <c r="GC268" s="92"/>
      <c r="GD268" s="85"/>
      <c r="GE268" s="89" t="e">
        <f t="shared" si="503"/>
        <v>#REF!</v>
      </c>
      <c r="GF268" s="84"/>
      <c r="GG268" s="85"/>
      <c r="GH268" s="89" t="e">
        <f t="shared" si="504"/>
        <v>#REF!</v>
      </c>
      <c r="GI268" s="90" t="e">
        <f t="shared" si="505"/>
        <v>#REF!</v>
      </c>
      <c r="GK268" s="20" t="str">
        <f t="shared" si="489"/>
        <v/>
      </c>
      <c r="GL268" s="21"/>
      <c r="GN268" s="826" t="str">
        <f t="shared" ca="1" si="463"/>
        <v/>
      </c>
      <c r="GO268" s="827"/>
    </row>
    <row r="269" spans="1:197" s="143" customFormat="1" ht="12.75" customHeight="1" outlineLevel="2" x14ac:dyDescent="0.2">
      <c r="A269" s="187">
        <f t="shared" ca="1" si="506"/>
        <v>135</v>
      </c>
      <c r="B269" s="763" t="str">
        <f t="shared" ca="1" si="455"/>
        <v/>
      </c>
      <c r="C269" s="764"/>
      <c r="D269" s="765"/>
      <c r="E269" s="252" t="s">
        <v>106</v>
      </c>
      <c r="F269" s="253" t="s">
        <v>151</v>
      </c>
      <c r="G269" s="254"/>
      <c r="H269" s="879" t="s">
        <v>3</v>
      </c>
      <c r="I269" s="255"/>
      <c r="J269" s="256" t="s">
        <v>356</v>
      </c>
      <c r="K269" s="257" t="s">
        <v>52</v>
      </c>
      <c r="L269" s="459" t="s">
        <v>50</v>
      </c>
      <c r="M269" s="558">
        <f t="shared" si="452"/>
        <v>0</v>
      </c>
      <c r="N269" s="780" t="str">
        <f t="shared" si="456"/>
        <v>-</v>
      </c>
      <c r="O269" s="781" t="str">
        <f t="shared" si="457"/>
        <v>-</v>
      </c>
      <c r="P269" s="781" t="str">
        <f t="shared" si="458"/>
        <v>-</v>
      </c>
      <c r="Q269" s="781" t="str">
        <f t="shared" si="459"/>
        <v>-</v>
      </c>
      <c r="R269" s="781" t="str">
        <f t="shared" si="460"/>
        <v>-</v>
      </c>
      <c r="S269" s="782" t="str">
        <f t="shared" si="461"/>
        <v>-</v>
      </c>
      <c r="T269" s="293" t="str">
        <f t="shared" si="462"/>
        <v>OK</v>
      </c>
      <c r="U269" s="405"/>
      <c r="V269" s="19"/>
      <c r="W269" s="382"/>
      <c r="X269" s="334"/>
      <c r="Y269" s="335"/>
      <c r="Z269" s="335"/>
      <c r="AA269" s="335"/>
      <c r="AB269" s="335"/>
      <c r="AC269" s="335"/>
      <c r="AD269" s="335"/>
      <c r="AE269" s="335"/>
      <c r="AF269" s="335"/>
      <c r="AG269" s="335"/>
      <c r="AH269" s="335"/>
      <c r="AI269" s="336"/>
      <c r="AJ269" s="344">
        <f>AJ270</f>
        <v>0</v>
      </c>
      <c r="AK269" s="345">
        <f>AK270</f>
        <v>0</v>
      </c>
      <c r="AL269" s="346">
        <f>CD_TOTAL_04_13_ENG+CD_TOTAL_04_13_DESIGNER</f>
        <v>0</v>
      </c>
      <c r="AM269" s="586" t="str">
        <f t="shared" si="513"/>
        <v>-</v>
      </c>
      <c r="AN269" s="303"/>
      <c r="AO269" s="376" t="str">
        <f t="shared" si="491"/>
        <v>OK</v>
      </c>
      <c r="AP269" s="19"/>
      <c r="AQ269" s="382"/>
      <c r="AR269" s="334"/>
      <c r="AS269" s="335"/>
      <c r="AT269" s="335"/>
      <c r="AU269" s="335"/>
      <c r="AV269" s="335"/>
      <c r="AW269" s="335"/>
      <c r="AX269" s="335"/>
      <c r="AY269" s="335"/>
      <c r="AZ269" s="335"/>
      <c r="BA269" s="335"/>
      <c r="BB269" s="335"/>
      <c r="BC269" s="336"/>
      <c r="BD269" s="344">
        <f>BD270</f>
        <v>0</v>
      </c>
      <c r="BE269" s="345">
        <f>BE270</f>
        <v>0</v>
      </c>
      <c r="BF269" s="346">
        <f t="shared" si="507"/>
        <v>0</v>
      </c>
      <c r="BG269" s="586" t="str">
        <f t="shared" si="508"/>
        <v>-</v>
      </c>
      <c r="BH269" s="687"/>
      <c r="BI269" s="376" t="str">
        <f t="shared" si="492"/>
        <v>OK</v>
      </c>
      <c r="BJ269" s="19"/>
      <c r="BK269" s="382"/>
      <c r="BL269" s="334"/>
      <c r="BM269" s="335"/>
      <c r="BN269" s="335"/>
      <c r="BO269" s="335"/>
      <c r="BP269" s="335"/>
      <c r="BQ269" s="335"/>
      <c r="BR269" s="335"/>
      <c r="BS269" s="335"/>
      <c r="BT269" s="335"/>
      <c r="BU269" s="335"/>
      <c r="BV269" s="335"/>
      <c r="BW269" s="336"/>
      <c r="BX269" s="344">
        <f>BX270</f>
        <v>0</v>
      </c>
      <c r="BY269" s="345">
        <f>BY270</f>
        <v>0</v>
      </c>
      <c r="BZ269" s="346">
        <f>DD_TOTAL_04_13_ENG+DD_TOTAL_04_13_DESIGNER</f>
        <v>0</v>
      </c>
      <c r="CA269" s="586" t="str">
        <f t="shared" si="509"/>
        <v>-</v>
      </c>
      <c r="CB269" s="303"/>
      <c r="CC269" s="376" t="str">
        <f t="shared" si="469"/>
        <v>OK</v>
      </c>
      <c r="CD269" s="19"/>
      <c r="CE269" s="525"/>
      <c r="CF269" s="334"/>
      <c r="CG269" s="335"/>
      <c r="CH269" s="335"/>
      <c r="CI269" s="335"/>
      <c r="CJ269" s="335"/>
      <c r="CK269" s="335"/>
      <c r="CL269" s="335"/>
      <c r="CM269" s="335"/>
      <c r="CN269" s="335"/>
      <c r="CO269" s="335"/>
      <c r="CP269" s="335"/>
      <c r="CQ269" s="336"/>
      <c r="CR269" s="344"/>
      <c r="CS269" s="345"/>
      <c r="CT269" s="346"/>
      <c r="CU269" s="586"/>
      <c r="CV269" s="303"/>
      <c r="CW269" s="376" t="str">
        <f t="shared" si="453"/>
        <v>OK</v>
      </c>
      <c r="CX269" s="19"/>
      <c r="CY269" s="525"/>
      <c r="CZ269" s="334"/>
      <c r="DA269" s="335"/>
      <c r="DB269" s="335"/>
      <c r="DC269" s="335"/>
      <c r="DD269" s="335"/>
      <c r="DE269" s="335"/>
      <c r="DF269" s="335"/>
      <c r="DG269" s="335"/>
      <c r="DH269" s="335"/>
      <c r="DI269" s="335"/>
      <c r="DJ269" s="335"/>
      <c r="DK269" s="336"/>
      <c r="DL269" s="344">
        <f>DL270</f>
        <v>0</v>
      </c>
      <c r="DM269" s="345">
        <f>DM270</f>
        <v>0</v>
      </c>
      <c r="DN269" s="346">
        <f>CONSTR_TOTAL_04_13_ENG+CONSTR_TOTAL_04_13_DESIGNER</f>
        <v>0</v>
      </c>
      <c r="DO269" s="586" t="str">
        <f>IF(OR(DN269=0,DN269="-"),"-",DN269/CONSTR_TOTAL_HOURS)</f>
        <v>-</v>
      </c>
      <c r="DP269" s="303"/>
      <c r="DQ269" s="376" t="str">
        <f t="shared" si="454"/>
        <v>OK</v>
      </c>
      <c r="DR269" s="19"/>
      <c r="DS269" s="525"/>
      <c r="DT269" s="334"/>
      <c r="DU269" s="335"/>
      <c r="DV269" s="335"/>
      <c r="DW269" s="335"/>
      <c r="DX269" s="335"/>
      <c r="DY269" s="335"/>
      <c r="DZ269" s="335"/>
      <c r="EA269" s="335"/>
      <c r="EB269" s="732">
        <f>EB270</f>
        <v>0</v>
      </c>
      <c r="EC269" s="733">
        <f>QUALIF_TOTAL_04_13_ENG</f>
        <v>0</v>
      </c>
      <c r="ED269" s="586" t="str">
        <f>IF(OR(EC269=0,EC269="-"),"-",EC269/QUALIF_TOTAL_HOURS)</f>
        <v>-</v>
      </c>
      <c r="EE269" s="303"/>
      <c r="EF269" s="376" t="str">
        <f t="shared" si="447"/>
        <v>-</v>
      </c>
      <c r="EG269" s="19"/>
      <c r="EH269" s="179" t="s">
        <v>5</v>
      </c>
      <c r="EI269" s="171"/>
      <c r="EJ269" s="134"/>
      <c r="EK269" s="133"/>
      <c r="EL269" s="19"/>
      <c r="EM269" s="19"/>
      <c r="EN269" s="135">
        <f t="shared" si="487"/>
        <v>0</v>
      </c>
      <c r="EO269" s="136">
        <f t="shared" si="488"/>
        <v>0</v>
      </c>
      <c r="EP269" s="137"/>
      <c r="EQ269" s="172"/>
      <c r="ER269" s="138" t="str">
        <f t="shared" si="497"/>
        <v>-</v>
      </c>
      <c r="ES269" s="139"/>
      <c r="ET269" s="172"/>
      <c r="EU269" s="138" t="str">
        <f t="shared" si="498"/>
        <v>-</v>
      </c>
      <c r="EV269" s="140" t="str">
        <f t="shared" si="499"/>
        <v>-</v>
      </c>
      <c r="EW269" s="19"/>
      <c r="EX269" s="19"/>
      <c r="EY269" s="135" t="e">
        <f>#REF!</f>
        <v>#REF!</v>
      </c>
      <c r="EZ269" s="136" t="e">
        <f>#REF!</f>
        <v>#REF!</v>
      </c>
      <c r="FA269" s="137"/>
      <c r="FB269" s="172"/>
      <c r="FC269" s="138" t="e">
        <f t="shared" si="510"/>
        <v>#REF!</v>
      </c>
      <c r="FD269" s="139"/>
      <c r="FE269" s="172"/>
      <c r="FF269" s="138" t="e">
        <f t="shared" si="511"/>
        <v>#REF!</v>
      </c>
      <c r="FG269" s="140" t="e">
        <f t="shared" si="512"/>
        <v>#REF!</v>
      </c>
      <c r="FH269" s="19"/>
      <c r="FI269" s="19"/>
      <c r="FJ269" s="135" t="e">
        <f>#REF!</f>
        <v>#REF!</v>
      </c>
      <c r="FK269" s="136" t="e">
        <f>#REF!</f>
        <v>#REF!</v>
      </c>
      <c r="FL269" s="137"/>
      <c r="FM269" s="172"/>
      <c r="FN269" s="138" t="e">
        <f t="shared" si="500"/>
        <v>#REF!</v>
      </c>
      <c r="FO269" s="139"/>
      <c r="FP269" s="172"/>
      <c r="FQ269" s="138" t="e">
        <f t="shared" si="501"/>
        <v>#REF!</v>
      </c>
      <c r="FR269" s="140" t="e">
        <f t="shared" si="502"/>
        <v>#REF!</v>
      </c>
      <c r="FS269" s="19"/>
      <c r="FT269" s="19"/>
      <c r="FU269" s="135" t="e">
        <f>#REF!</f>
        <v>#REF!</v>
      </c>
      <c r="FV269" s="137"/>
      <c r="FW269" s="172"/>
      <c r="FX269" s="138" t="e">
        <f t="shared" si="496"/>
        <v>#REF!</v>
      </c>
      <c r="FY269" s="19"/>
      <c r="FZ269" s="19"/>
      <c r="GA269" s="135" t="e">
        <f>#REF!</f>
        <v>#REF!</v>
      </c>
      <c r="GB269" s="136" t="e">
        <f>#REF!</f>
        <v>#REF!</v>
      </c>
      <c r="GC269" s="137"/>
      <c r="GD269" s="172"/>
      <c r="GE269" s="138" t="e">
        <f t="shared" si="503"/>
        <v>#REF!</v>
      </c>
      <c r="GF269" s="139"/>
      <c r="GG269" s="172"/>
      <c r="GH269" s="138" t="e">
        <f t="shared" si="504"/>
        <v>#REF!</v>
      </c>
      <c r="GI269" s="140" t="e">
        <f t="shared" si="505"/>
        <v>#REF!</v>
      </c>
      <c r="GJ269" s="19"/>
      <c r="GK269" s="141" t="str">
        <f t="shared" si="489"/>
        <v/>
      </c>
      <c r="GL269" s="142"/>
      <c r="GN269" s="826" t="str">
        <f t="shared" ca="1" si="463"/>
        <v/>
      </c>
      <c r="GO269" s="827"/>
    </row>
    <row r="270" spans="1:197" s="143" customFormat="1" ht="15.75" customHeight="1" outlineLevel="3" x14ac:dyDescent="0.2">
      <c r="A270" s="190">
        <f t="shared" ca="1" si="506"/>
        <v>136</v>
      </c>
      <c r="B270" s="744" t="str">
        <f t="shared" ca="1" si="455"/>
        <v/>
      </c>
      <c r="C270" s="752"/>
      <c r="D270" s="753"/>
      <c r="E270" s="185" t="s">
        <v>152</v>
      </c>
      <c r="F270" s="181" t="s">
        <v>261</v>
      </c>
      <c r="G270" s="182"/>
      <c r="H270" s="863" t="s">
        <v>3</v>
      </c>
      <c r="I270" s="183"/>
      <c r="J270" s="184" t="s">
        <v>23</v>
      </c>
      <c r="K270" s="199" t="s">
        <v>106</v>
      </c>
      <c r="L270" s="366"/>
      <c r="M270" s="560">
        <f t="shared" si="452"/>
        <v>0</v>
      </c>
      <c r="N270" s="814" t="str">
        <f>IF(OR(W270="",W270=0,W270="-"),"-",IF(W270=1,1,"POK"))</f>
        <v>-</v>
      </c>
      <c r="O270" s="815" t="str">
        <f>IF(OR(AQ270="",AQ270=0,AQ270="-"),"-",IF(AQ270=1,1,"POK"))</f>
        <v>-</v>
      </c>
      <c r="P270" s="815" t="str">
        <f>IF(OR(BK270="",BK270=0,BK270="-"),"-",IF(BK270=1,1,"POK"))</f>
        <v>-</v>
      </c>
      <c r="Q270" s="815" t="str">
        <f>IF(OR(CE270="",CE270=0,CE270="-"),"-",IF(CE270=1,1,"POK"))</f>
        <v>-</v>
      </c>
      <c r="R270" s="815" t="str">
        <f>IF(OR(CY270="",CY270=0,CY270="-"),"-",IF(CY270=1,1,"POK"))</f>
        <v>-</v>
      </c>
      <c r="S270" s="816" t="str">
        <f>IF(OR(DS270="",DS270=0,DS270="-"),"-",IF(DS270=1,1,"POK"))</f>
        <v>-</v>
      </c>
      <c r="T270" s="293" t="str">
        <f t="shared" si="462"/>
        <v>OK</v>
      </c>
      <c r="U270" s="403"/>
      <c r="V270" s="19"/>
      <c r="W270" s="788">
        <f>IF(SUM(W271:W279)=0,0,1)</f>
        <v>0</v>
      </c>
      <c r="X270" s="325"/>
      <c r="Y270" s="326"/>
      <c r="Z270" s="326"/>
      <c r="AA270" s="326"/>
      <c r="AB270" s="326"/>
      <c r="AC270" s="326"/>
      <c r="AD270" s="326"/>
      <c r="AE270" s="326"/>
      <c r="AF270" s="326"/>
      <c r="AG270" s="326"/>
      <c r="AH270" s="326"/>
      <c r="AI270" s="327"/>
      <c r="AJ270" s="353">
        <f>SUM(AJ271:AJ279)</f>
        <v>0</v>
      </c>
      <c r="AK270" s="354">
        <f>SUM(AK271:AK279)</f>
        <v>0</v>
      </c>
      <c r="AL270" s="351">
        <f>AJ270+AK270</f>
        <v>0</v>
      </c>
      <c r="AM270" s="356" t="str">
        <f t="shared" si="513"/>
        <v>-</v>
      </c>
      <c r="AN270" s="222"/>
      <c r="AO270" s="580" t="str">
        <f t="shared" si="491"/>
        <v>OK</v>
      </c>
      <c r="AP270" s="19"/>
      <c r="AQ270" s="788">
        <f>IF(SUM(AQ271:AQ279)=0,0,1)</f>
        <v>0</v>
      </c>
      <c r="AR270" s="325"/>
      <c r="AS270" s="326"/>
      <c r="AT270" s="326"/>
      <c r="AU270" s="326"/>
      <c r="AV270" s="326"/>
      <c r="AW270" s="326"/>
      <c r="AX270" s="326"/>
      <c r="AY270" s="326"/>
      <c r="AZ270" s="326"/>
      <c r="BA270" s="326"/>
      <c r="BB270" s="326"/>
      <c r="BC270" s="327"/>
      <c r="BD270" s="353">
        <f>SUM(BD271:BD279)</f>
        <v>0</v>
      </c>
      <c r="BE270" s="354">
        <f>SUM(BE271:BE279)</f>
        <v>0</v>
      </c>
      <c r="BF270" s="351">
        <f>BD270+BE270</f>
        <v>0</v>
      </c>
      <c r="BG270" s="356" t="str">
        <f t="shared" si="508"/>
        <v>-</v>
      </c>
      <c r="BH270" s="222"/>
      <c r="BI270" s="580" t="str">
        <f t="shared" si="492"/>
        <v>OK</v>
      </c>
      <c r="BJ270" s="19"/>
      <c r="BK270" s="788">
        <f>IF(SUM(BK271:BK279)=0,0,1)</f>
        <v>0</v>
      </c>
      <c r="BL270" s="325"/>
      <c r="BM270" s="326"/>
      <c r="BN270" s="326"/>
      <c r="BO270" s="326"/>
      <c r="BP270" s="326"/>
      <c r="BQ270" s="326"/>
      <c r="BR270" s="326"/>
      <c r="BS270" s="326"/>
      <c r="BT270" s="326"/>
      <c r="BU270" s="326"/>
      <c r="BV270" s="326"/>
      <c r="BW270" s="327"/>
      <c r="BX270" s="353">
        <f>SUM(BX271:BX279)</f>
        <v>0</v>
      </c>
      <c r="BY270" s="354">
        <f>SUM(BY271:BY279)</f>
        <v>0</v>
      </c>
      <c r="BZ270" s="351">
        <f>BX270+BY270</f>
        <v>0</v>
      </c>
      <c r="CA270" s="356" t="str">
        <f t="shared" si="509"/>
        <v>-</v>
      </c>
      <c r="CB270" s="222"/>
      <c r="CC270" s="574" t="str">
        <f t="shared" si="469"/>
        <v>OK</v>
      </c>
      <c r="CD270" s="19"/>
      <c r="CE270" s="792">
        <f>IF(SUM(CE271:CE279)=0,0,1)</f>
        <v>0</v>
      </c>
      <c r="CF270" s="325"/>
      <c r="CG270" s="326"/>
      <c r="CH270" s="326"/>
      <c r="CI270" s="326"/>
      <c r="CJ270" s="326"/>
      <c r="CK270" s="326"/>
      <c r="CL270" s="326"/>
      <c r="CM270" s="326"/>
      <c r="CN270" s="326"/>
      <c r="CO270" s="326"/>
      <c r="CP270" s="326"/>
      <c r="CQ270" s="327"/>
      <c r="CR270" s="353">
        <f>SUM(CR271:CR279)</f>
        <v>0</v>
      </c>
      <c r="CS270" s="354">
        <f>SUM(CS271:CS279)</f>
        <v>0</v>
      </c>
      <c r="CT270" s="351">
        <f>CR270+CS270</f>
        <v>0</v>
      </c>
      <c r="CU270" s="356"/>
      <c r="CV270" s="222"/>
      <c r="CW270" s="580" t="str">
        <f t="shared" si="453"/>
        <v>OK</v>
      </c>
      <c r="CX270" s="19"/>
      <c r="CY270" s="798">
        <f>IF(SUM(CY271:CY279)=0,0,1)</f>
        <v>0</v>
      </c>
      <c r="CZ270" s="325"/>
      <c r="DA270" s="326"/>
      <c r="DB270" s="326"/>
      <c r="DC270" s="326"/>
      <c r="DD270" s="326"/>
      <c r="DE270" s="326"/>
      <c r="DF270" s="326"/>
      <c r="DG270" s="326"/>
      <c r="DH270" s="326"/>
      <c r="DI270" s="326"/>
      <c r="DJ270" s="326"/>
      <c r="DK270" s="327"/>
      <c r="DL270" s="353">
        <f>SUM(DL271:DL279)</f>
        <v>0</v>
      </c>
      <c r="DM270" s="354">
        <f>SUM(DM271:DM279)</f>
        <v>0</v>
      </c>
      <c r="DN270" s="351">
        <f>DL270+DM270</f>
        <v>0</v>
      </c>
      <c r="DO270" s="356" t="str">
        <f>IF(OR(DN270=0,DN270="-"),"-",DN270/CONSTR_TOTAL_HOURS)</f>
        <v>-</v>
      </c>
      <c r="DP270" s="222"/>
      <c r="DQ270" s="574" t="str">
        <f t="shared" si="454"/>
        <v>OK</v>
      </c>
      <c r="DR270" s="19"/>
      <c r="DS270" s="788">
        <f>IF(SUM(DS271:DS279)=0,0,1)</f>
        <v>0</v>
      </c>
      <c r="DT270" s="325"/>
      <c r="DU270" s="326"/>
      <c r="DV270" s="326"/>
      <c r="DW270" s="326"/>
      <c r="DX270" s="326"/>
      <c r="DY270" s="326"/>
      <c r="DZ270" s="326"/>
      <c r="EA270" s="326"/>
      <c r="EB270" s="353">
        <f>SUM(EB271:EB279)</f>
        <v>0</v>
      </c>
      <c r="EC270" s="710">
        <f>EB270</f>
        <v>0</v>
      </c>
      <c r="ED270" s="356" t="str">
        <f>IF(OR(EC270=0,EC270="-"),"-",EC270/QUALIF_TOTAL_HOURS)</f>
        <v>-</v>
      </c>
      <c r="EE270" s="222"/>
      <c r="EF270" s="574" t="str">
        <f t="shared" si="447"/>
        <v>-</v>
      </c>
      <c r="EG270" s="19"/>
      <c r="EH270" s="179" t="s">
        <v>5</v>
      </c>
      <c r="EI270" s="171" t="s">
        <v>4</v>
      </c>
      <c r="EJ270" s="134"/>
      <c r="EK270" s="133"/>
      <c r="EL270" s="19"/>
      <c r="EM270" s="19"/>
      <c r="EN270" s="135">
        <f t="shared" si="487"/>
        <v>0</v>
      </c>
      <c r="EO270" s="136">
        <f t="shared" si="488"/>
        <v>0</v>
      </c>
      <c r="EP270" s="137"/>
      <c r="EQ270" s="172"/>
      <c r="ER270" s="138" t="str">
        <f t="shared" si="497"/>
        <v>-</v>
      </c>
      <c r="ES270" s="139"/>
      <c r="ET270" s="172"/>
      <c r="EU270" s="138" t="str">
        <f t="shared" si="498"/>
        <v>-</v>
      </c>
      <c r="EV270" s="140" t="str">
        <f t="shared" si="499"/>
        <v>-</v>
      </c>
      <c r="EW270" s="19"/>
      <c r="EX270" s="19"/>
      <c r="EY270" s="135" t="e">
        <f>#REF!</f>
        <v>#REF!</v>
      </c>
      <c r="EZ270" s="136" t="e">
        <f>#REF!</f>
        <v>#REF!</v>
      </c>
      <c r="FA270" s="137"/>
      <c r="FB270" s="172"/>
      <c r="FC270" s="138" t="e">
        <f t="shared" si="510"/>
        <v>#REF!</v>
      </c>
      <c r="FD270" s="139"/>
      <c r="FE270" s="172"/>
      <c r="FF270" s="138" t="e">
        <f t="shared" si="511"/>
        <v>#REF!</v>
      </c>
      <c r="FG270" s="140" t="e">
        <f t="shared" si="512"/>
        <v>#REF!</v>
      </c>
      <c r="FH270" s="19"/>
      <c r="FI270" s="19"/>
      <c r="FJ270" s="135" t="e">
        <f>#REF!</f>
        <v>#REF!</v>
      </c>
      <c r="FK270" s="136" t="e">
        <f>#REF!</f>
        <v>#REF!</v>
      </c>
      <c r="FL270" s="137"/>
      <c r="FM270" s="172"/>
      <c r="FN270" s="138" t="e">
        <f t="shared" si="500"/>
        <v>#REF!</v>
      </c>
      <c r="FO270" s="139"/>
      <c r="FP270" s="172"/>
      <c r="FQ270" s="138" t="e">
        <f t="shared" si="501"/>
        <v>#REF!</v>
      </c>
      <c r="FR270" s="140" t="e">
        <f t="shared" si="502"/>
        <v>#REF!</v>
      </c>
      <c r="FS270" s="19"/>
      <c r="FT270" s="19"/>
      <c r="FU270" s="135" t="e">
        <f>#REF!</f>
        <v>#REF!</v>
      </c>
      <c r="FV270" s="137"/>
      <c r="FW270" s="172"/>
      <c r="FX270" s="138" t="e">
        <f t="shared" si="496"/>
        <v>#REF!</v>
      </c>
      <c r="FY270" s="19"/>
      <c r="FZ270" s="19"/>
      <c r="GA270" s="135" t="e">
        <f>#REF!</f>
        <v>#REF!</v>
      </c>
      <c r="GB270" s="136" t="e">
        <f>#REF!</f>
        <v>#REF!</v>
      </c>
      <c r="GC270" s="137"/>
      <c r="GD270" s="172"/>
      <c r="GE270" s="138" t="e">
        <f t="shared" si="503"/>
        <v>#REF!</v>
      </c>
      <c r="GF270" s="139"/>
      <c r="GG270" s="172"/>
      <c r="GH270" s="138" t="e">
        <f t="shared" si="504"/>
        <v>#REF!</v>
      </c>
      <c r="GI270" s="140" t="e">
        <f t="shared" si="505"/>
        <v>#REF!</v>
      </c>
      <c r="GJ270" s="19"/>
      <c r="GK270" s="141" t="str">
        <f t="shared" si="489"/>
        <v/>
      </c>
      <c r="GL270" s="142"/>
      <c r="GN270" s="826" t="str">
        <f t="shared" ca="1" si="463"/>
        <v/>
      </c>
      <c r="GO270" s="827"/>
    </row>
    <row r="271" spans="1:197" ht="12" customHeight="1" outlineLevel="3" x14ac:dyDescent="0.2">
      <c r="A271" s="187">
        <f t="shared" ca="1" si="506"/>
        <v>137</v>
      </c>
      <c r="B271" s="747" t="str">
        <f t="shared" ca="1" si="455"/>
        <v/>
      </c>
      <c r="C271" s="748"/>
      <c r="D271" s="749"/>
      <c r="E271" s="110"/>
      <c r="F271" s="108"/>
      <c r="G271" s="105" t="s">
        <v>888</v>
      </c>
      <c r="H271" s="128" t="s">
        <v>3</v>
      </c>
      <c r="I271" s="109"/>
      <c r="J271" s="121" t="s">
        <v>26</v>
      </c>
      <c r="K271" s="124" t="s">
        <v>106</v>
      </c>
      <c r="L271" s="367" t="s">
        <v>50</v>
      </c>
      <c r="M271" s="589">
        <f t="shared" si="452"/>
        <v>0</v>
      </c>
      <c r="N271" s="773" t="str">
        <f t="shared" si="456"/>
        <v>-</v>
      </c>
      <c r="O271" s="774" t="str">
        <f t="shared" si="457"/>
        <v>-</v>
      </c>
      <c r="P271" s="774" t="str">
        <f t="shared" si="458"/>
        <v>-</v>
      </c>
      <c r="Q271" s="774" t="str">
        <f t="shared" si="459"/>
        <v>-</v>
      </c>
      <c r="R271" s="774" t="str">
        <f t="shared" si="460"/>
        <v>-</v>
      </c>
      <c r="S271" s="280" t="str">
        <f t="shared" si="461"/>
        <v>-</v>
      </c>
      <c r="T271" s="291" t="str">
        <f t="shared" si="462"/>
        <v>OK</v>
      </c>
      <c r="U271" s="402"/>
      <c r="W271" s="643"/>
      <c r="X271" s="208"/>
      <c r="Y271" s="316"/>
      <c r="Z271" s="410" t="s">
        <v>374</v>
      </c>
      <c r="AA271" s="411" t="s">
        <v>407</v>
      </c>
      <c r="AB271" s="209"/>
      <c r="AC271" s="316"/>
      <c r="AD271" s="410" t="s">
        <v>375</v>
      </c>
      <c r="AE271" s="411" t="s">
        <v>408</v>
      </c>
      <c r="AF271" s="209"/>
      <c r="AG271" s="316"/>
      <c r="AH271" s="410" t="s">
        <v>376</v>
      </c>
      <c r="AI271" s="411" t="s">
        <v>409</v>
      </c>
      <c r="AJ271" s="591" t="str">
        <f t="shared" ref="AJ271:AJ279" si="514">IF(AND(X271="",AB271="",AF271=""),"-",X271+AB271+AF271)</f>
        <v>-</v>
      </c>
      <c r="AK271" s="592" t="str">
        <f t="shared" ref="AK271:AK279" si="515">IF(AND(Y271="",AC271="",AG271=""),"-",Y271+AC271+AG271)</f>
        <v>-</v>
      </c>
      <c r="AL271" s="593" t="str">
        <f t="shared" ref="AL271:AL279" si="516">IF(AND(X271="",AB271="",AF271="",Y271="",AC271="",AG271=""),"-",SUM(X271:AG271))</f>
        <v>-</v>
      </c>
      <c r="AM271" s="594" t="str">
        <f t="shared" si="513"/>
        <v>-</v>
      </c>
      <c r="AN271" s="221"/>
      <c r="AO271" s="574" t="str">
        <f t="shared" si="491"/>
        <v>OK</v>
      </c>
      <c r="AQ271" s="263"/>
      <c r="AR271" s="208"/>
      <c r="AS271" s="316"/>
      <c r="AT271" s="410" t="s">
        <v>374</v>
      </c>
      <c r="AU271" s="411" t="s">
        <v>407</v>
      </c>
      <c r="AV271" s="209"/>
      <c r="AW271" s="316"/>
      <c r="AX271" s="410" t="s">
        <v>375</v>
      </c>
      <c r="AY271" s="411" t="s">
        <v>408</v>
      </c>
      <c r="AZ271" s="209"/>
      <c r="BA271" s="316"/>
      <c r="BB271" s="410" t="s">
        <v>376</v>
      </c>
      <c r="BC271" s="411" t="s">
        <v>409</v>
      </c>
      <c r="BD271" s="591" t="str">
        <f t="shared" ref="BD271:BD279" si="517">IF(AND(AR271="",AV271="",AZ271=""),"-",AR271+AV271+AZ271)</f>
        <v>-</v>
      </c>
      <c r="BE271" s="592" t="str">
        <f t="shared" ref="BE271:BE279" si="518">IF(AND(AS271="",AW271="",BA271=""),"-",AS271+AW271+BA271)</f>
        <v>-</v>
      </c>
      <c r="BF271" s="593" t="str">
        <f t="shared" ref="BF271:BF279" si="519">IF(AND(AR271="",AV271="",AZ271="",AS271="",AW271="",BA271=""),"-",SUM(AR271:BA271))</f>
        <v>-</v>
      </c>
      <c r="BG271" s="594" t="str">
        <f t="shared" si="508"/>
        <v>-</v>
      </c>
      <c r="BH271" s="221"/>
      <c r="BI271" s="574" t="str">
        <f t="shared" si="492"/>
        <v>OK</v>
      </c>
      <c r="BK271" s="263"/>
      <c r="BL271" s="208"/>
      <c r="BM271" s="316"/>
      <c r="BN271" s="410" t="s">
        <v>374</v>
      </c>
      <c r="BO271" s="411" t="s">
        <v>407</v>
      </c>
      <c r="BP271" s="209"/>
      <c r="BQ271" s="316"/>
      <c r="BR271" s="410" t="s">
        <v>375</v>
      </c>
      <c r="BS271" s="411" t="s">
        <v>408</v>
      </c>
      <c r="BT271" s="209"/>
      <c r="BU271" s="316"/>
      <c r="BV271" s="410" t="s">
        <v>376</v>
      </c>
      <c r="BW271" s="411" t="s">
        <v>409</v>
      </c>
      <c r="BX271" s="591" t="str">
        <f t="shared" ref="BX271:BX279" si="520">IF(AND(BL271="",BP271="",BT271=""),"-",BL271+BP271+BT271)</f>
        <v>-</v>
      </c>
      <c r="BY271" s="592" t="str">
        <f t="shared" ref="BY271:BY279" si="521">IF(AND(BM271="",BQ271="",BU271=""),"-",BM271+BQ271+BU271)</f>
        <v>-</v>
      </c>
      <c r="BZ271" s="593" t="str">
        <f t="shared" ref="BZ271:BZ279" si="522">IF(AND(BL271="",BP271="",BT271="",BM271="",BQ271="",BU271=""),"-",SUM(BL271:BU271))</f>
        <v>-</v>
      </c>
      <c r="CA271" s="594" t="str">
        <f t="shared" si="509"/>
        <v>-</v>
      </c>
      <c r="CB271" s="221"/>
      <c r="CC271" s="574" t="str">
        <f t="shared" si="469"/>
        <v>OK</v>
      </c>
      <c r="CE271" s="443"/>
      <c r="CF271" s="429"/>
      <c r="CH271" s="430"/>
      <c r="CI271" s="431"/>
      <c r="CJ271" s="429"/>
      <c r="CL271" s="430"/>
      <c r="CM271" s="431"/>
      <c r="CN271" s="429"/>
      <c r="CP271" s="430"/>
      <c r="CQ271" s="431"/>
      <c r="CR271" s="600"/>
      <c r="CS271" s="601"/>
      <c r="CT271" s="602"/>
      <c r="CU271" s="610"/>
      <c r="CV271" s="221"/>
      <c r="CW271" s="574" t="str">
        <f t="shared" si="453"/>
        <v>OK</v>
      </c>
      <c r="CY271" s="437"/>
      <c r="CZ271" s="429"/>
      <c r="DB271" s="430"/>
      <c r="DC271" s="431"/>
      <c r="DD271" s="429"/>
      <c r="DF271" s="430"/>
      <c r="DG271" s="431"/>
      <c r="DH271" s="429"/>
      <c r="DJ271" s="430"/>
      <c r="DK271" s="431"/>
      <c r="DL271" s="607"/>
      <c r="DM271" s="598"/>
      <c r="DN271" s="608"/>
      <c r="DO271" s="609"/>
      <c r="DP271" s="221"/>
      <c r="DQ271" s="574" t="str">
        <f t="shared" si="454"/>
        <v>OK</v>
      </c>
      <c r="DS271" s="437"/>
      <c r="DT271" s="429"/>
      <c r="DU271" s="431"/>
      <c r="DW271" s="431"/>
      <c r="DY271" s="431"/>
      <c r="EA271" s="430"/>
      <c r="EB271" s="607"/>
      <c r="EC271" s="608"/>
      <c r="ED271" s="609"/>
      <c r="EE271" s="221"/>
      <c r="EF271" s="574" t="str">
        <f t="shared" si="447"/>
        <v>-</v>
      </c>
      <c r="EH271" s="82"/>
      <c r="EI271" s="34" t="s">
        <v>4</v>
      </c>
      <c r="EJ271" s="11"/>
      <c r="EK271" s="61"/>
      <c r="EN271" s="97" t="str">
        <f t="shared" si="487"/>
        <v>-</v>
      </c>
      <c r="EO271" s="91" t="str">
        <f t="shared" si="488"/>
        <v>-</v>
      </c>
      <c r="EP271" s="92"/>
      <c r="EQ271" s="85"/>
      <c r="ER271" s="89" t="str">
        <f t="shared" si="497"/>
        <v>-</v>
      </c>
      <c r="ES271" s="84"/>
      <c r="ET271" s="85"/>
      <c r="EU271" s="89" t="str">
        <f t="shared" si="498"/>
        <v>-</v>
      </c>
      <c r="EV271" s="90" t="str">
        <f t="shared" si="499"/>
        <v>-</v>
      </c>
      <c r="EY271" s="97" t="e">
        <f>#REF!</f>
        <v>#REF!</v>
      </c>
      <c r="EZ271" s="91" t="e">
        <f>#REF!</f>
        <v>#REF!</v>
      </c>
      <c r="FA271" s="92"/>
      <c r="FB271" s="85"/>
      <c r="FC271" s="89" t="e">
        <f t="shared" si="510"/>
        <v>#REF!</v>
      </c>
      <c r="FD271" s="84"/>
      <c r="FE271" s="85"/>
      <c r="FF271" s="89" t="e">
        <f t="shared" si="511"/>
        <v>#REF!</v>
      </c>
      <c r="FG271" s="90" t="e">
        <f t="shared" si="512"/>
        <v>#REF!</v>
      </c>
      <c r="FJ271" s="97" t="e">
        <f>#REF!</f>
        <v>#REF!</v>
      </c>
      <c r="FK271" s="91" t="e">
        <f>#REF!</f>
        <v>#REF!</v>
      </c>
      <c r="FL271" s="92"/>
      <c r="FM271" s="85"/>
      <c r="FN271" s="89" t="e">
        <f t="shared" si="500"/>
        <v>#REF!</v>
      </c>
      <c r="FO271" s="84"/>
      <c r="FP271" s="85"/>
      <c r="FQ271" s="89" t="e">
        <f t="shared" si="501"/>
        <v>#REF!</v>
      </c>
      <c r="FR271" s="90" t="e">
        <f t="shared" si="502"/>
        <v>#REF!</v>
      </c>
      <c r="FU271" s="97" t="e">
        <f>#REF!</f>
        <v>#REF!</v>
      </c>
      <c r="FV271" s="92"/>
      <c r="FW271" s="85"/>
      <c r="FX271" s="89" t="e">
        <f t="shared" si="496"/>
        <v>#REF!</v>
      </c>
      <c r="GA271" s="97" t="e">
        <f>#REF!</f>
        <v>#REF!</v>
      </c>
      <c r="GB271" s="91" t="e">
        <f>#REF!</f>
        <v>#REF!</v>
      </c>
      <c r="GC271" s="92"/>
      <c r="GD271" s="85"/>
      <c r="GE271" s="89" t="e">
        <f t="shared" si="503"/>
        <v>#REF!</v>
      </c>
      <c r="GF271" s="84"/>
      <c r="GG271" s="85"/>
      <c r="GH271" s="89" t="e">
        <f t="shared" si="504"/>
        <v>#REF!</v>
      </c>
      <c r="GI271" s="90" t="e">
        <f t="shared" si="505"/>
        <v>#REF!</v>
      </c>
      <c r="GK271" s="20" t="str">
        <f t="shared" si="489"/>
        <v/>
      </c>
      <c r="GL271" s="21"/>
      <c r="GN271" s="826" t="str">
        <f t="shared" ca="1" si="463"/>
        <v/>
      </c>
      <c r="GO271" s="827"/>
    </row>
    <row r="272" spans="1:197" ht="12" customHeight="1" outlineLevel="3" x14ac:dyDescent="0.2">
      <c r="A272" s="187">
        <f t="shared" ca="1" si="506"/>
        <v>138</v>
      </c>
      <c r="B272" s="747" t="str">
        <f t="shared" ca="1" si="455"/>
        <v/>
      </c>
      <c r="C272" s="748"/>
      <c r="D272" s="749"/>
      <c r="E272" s="110"/>
      <c r="F272" s="108"/>
      <c r="G272" s="105" t="s">
        <v>889</v>
      </c>
      <c r="H272" s="128" t="s">
        <v>3</v>
      </c>
      <c r="I272" s="109"/>
      <c r="J272" s="121" t="s">
        <v>26</v>
      </c>
      <c r="K272" s="124" t="s">
        <v>106</v>
      </c>
      <c r="L272" s="367" t="s">
        <v>50</v>
      </c>
      <c r="M272" s="589">
        <f t="shared" si="452"/>
        <v>0</v>
      </c>
      <c r="N272" s="773" t="str">
        <f t="shared" si="456"/>
        <v>-</v>
      </c>
      <c r="O272" s="774" t="str">
        <f t="shared" si="457"/>
        <v>-</v>
      </c>
      <c r="P272" s="774" t="str">
        <f t="shared" si="458"/>
        <v>-</v>
      </c>
      <c r="Q272" s="774" t="str">
        <f t="shared" si="459"/>
        <v>-</v>
      </c>
      <c r="R272" s="774" t="str">
        <f t="shared" si="460"/>
        <v>-</v>
      </c>
      <c r="S272" s="280" t="str">
        <f t="shared" si="461"/>
        <v>-</v>
      </c>
      <c r="T272" s="291" t="str">
        <f t="shared" si="462"/>
        <v>OK</v>
      </c>
      <c r="U272" s="402"/>
      <c r="W272" s="643"/>
      <c r="X272" s="208"/>
      <c r="Y272" s="316"/>
      <c r="Z272" s="410" t="s">
        <v>374</v>
      </c>
      <c r="AA272" s="411" t="s">
        <v>407</v>
      </c>
      <c r="AB272" s="209"/>
      <c r="AC272" s="316"/>
      <c r="AD272" s="410" t="s">
        <v>375</v>
      </c>
      <c r="AE272" s="411" t="s">
        <v>408</v>
      </c>
      <c r="AF272" s="209"/>
      <c r="AG272" s="316"/>
      <c r="AH272" s="410" t="s">
        <v>376</v>
      </c>
      <c r="AI272" s="411" t="s">
        <v>409</v>
      </c>
      <c r="AJ272" s="591" t="str">
        <f t="shared" si="514"/>
        <v>-</v>
      </c>
      <c r="AK272" s="592" t="str">
        <f t="shared" si="515"/>
        <v>-</v>
      </c>
      <c r="AL272" s="593" t="str">
        <f t="shared" si="516"/>
        <v>-</v>
      </c>
      <c r="AM272" s="594" t="str">
        <f>IF(OR(AL272=0,AL272="-"),"-",AL272/CD_TOTAL_HOURS)</f>
        <v>-</v>
      </c>
      <c r="AN272" s="221"/>
      <c r="AO272" s="574" t="str">
        <f>IF(AND(Type_1="Doc",OR(Y272&lt;&gt;"",AC272&lt;&gt;"",AG272&lt;&gt;"")),"Remove Value Cln 25, 29, 33",IF(AND(Type_1="Doc",OR(AA272&lt;&gt;"",AE272&lt;&gt;"",AI272&lt;&gt;"")),"Remove Value Cln 27, 31, 35",IF(OR(AND(X272&lt;&gt;"",Z272=""),AND(AB272&lt;&gt;"",AD272=""),AND(AF272&lt;&gt;"",AH272="")),"Missing Eng Function",IF(OR(AND(Y272&lt;&gt;"",AA272=""),AND(AC272&lt;&gt;"",AE272=""),AND(AG272&lt;&gt;"",AI272="")),"Missing Design Function","OK"))))</f>
        <v>OK</v>
      </c>
      <c r="AQ272" s="263"/>
      <c r="AR272" s="208"/>
      <c r="AS272" s="316"/>
      <c r="AT272" s="410" t="s">
        <v>374</v>
      </c>
      <c r="AU272" s="411" t="s">
        <v>407</v>
      </c>
      <c r="AV272" s="209"/>
      <c r="AW272" s="316"/>
      <c r="AX272" s="410" t="s">
        <v>375</v>
      </c>
      <c r="AY272" s="411" t="s">
        <v>408</v>
      </c>
      <c r="AZ272" s="209"/>
      <c r="BA272" s="316"/>
      <c r="BB272" s="410" t="s">
        <v>376</v>
      </c>
      <c r="BC272" s="411" t="s">
        <v>409</v>
      </c>
      <c r="BD272" s="591" t="str">
        <f t="shared" si="517"/>
        <v>-</v>
      </c>
      <c r="BE272" s="592" t="str">
        <f t="shared" si="518"/>
        <v>-</v>
      </c>
      <c r="BF272" s="593" t="str">
        <f t="shared" si="519"/>
        <v>-</v>
      </c>
      <c r="BG272" s="594" t="str">
        <f>IF(OR(BF272=0,BF272="-"),"-",BF272/BD_TOTAL_HOURS)</f>
        <v>-</v>
      </c>
      <c r="BH272" s="221"/>
      <c r="BI272" s="574" t="str">
        <f>IF(AND(Type_1="Doc",OR(AS272&lt;&gt;"",AW272&lt;&gt;"",BA272&lt;&gt;"")),"Remove Value Cln 25, 29, 33",IF(AND(Type_1="Doc",OR(AU272&lt;&gt;"",AY272&lt;&gt;"",BC272&lt;&gt;"")),"Remove Value Cln 47, 51, 55",IF(OR(AND(AR272&lt;&gt;"",AT272=""),AND(AV272&lt;&gt;"",AX272=""),AND(AZ272&lt;&gt;"",BB272="")),"Missing Eng Function",IF(OR(AND(AS272&lt;&gt;"",AU272=""),AND(AW272&lt;&gt;"",AY272=""),AND(BA272&lt;&gt;"",BC272="")),"Missing Design Function","OK"))))</f>
        <v>OK</v>
      </c>
      <c r="BK272" s="263"/>
      <c r="BL272" s="208"/>
      <c r="BM272" s="316"/>
      <c r="BN272" s="410" t="s">
        <v>374</v>
      </c>
      <c r="BO272" s="411" t="s">
        <v>407</v>
      </c>
      <c r="BP272" s="209"/>
      <c r="BQ272" s="316"/>
      <c r="BR272" s="410" t="s">
        <v>375</v>
      </c>
      <c r="BS272" s="411" t="s">
        <v>408</v>
      </c>
      <c r="BT272" s="209"/>
      <c r="BU272" s="316"/>
      <c r="BV272" s="410" t="s">
        <v>376</v>
      </c>
      <c r="BW272" s="411" t="s">
        <v>409</v>
      </c>
      <c r="BX272" s="591" t="str">
        <f t="shared" si="520"/>
        <v>-</v>
      </c>
      <c r="BY272" s="592" t="str">
        <f t="shared" si="521"/>
        <v>-</v>
      </c>
      <c r="BZ272" s="593" t="str">
        <f t="shared" si="522"/>
        <v>-</v>
      </c>
      <c r="CA272" s="594" t="str">
        <f>IF(OR(BZ272=0,BZ272="-"),"-",BZ272/DD_TOTAL_HOURS)</f>
        <v>-</v>
      </c>
      <c r="CB272" s="221"/>
      <c r="CC272" s="574" t="str">
        <f>IF(AND(Type_1="Doc",OR(BM272&lt;&gt;"",BQ272&lt;&gt;"",BU272&lt;&gt;"")),"Remove Value Cln 65, 69, 73",IF(AND(Type_1="Doc",OR(BO272&lt;&gt;"",BS272&lt;&gt;"",BW272&lt;&gt;"")),"Remove Value Cln 67, 71, 75",IF(OR(AND(BL272&lt;&gt;"",BN272=""),AND(BP272&lt;&gt;"",BR272=""),AND(BT272&lt;&gt;"",BV272="")),"Missing Eng Function",IF(OR(AND(BM272&lt;&gt;"",BO272=""),AND(BQ272&lt;&gt;"",BS272=""),AND(BU272&lt;&gt;"",BW272="")),"Missing Design Function","OK"))))</f>
        <v>OK</v>
      </c>
      <c r="CE272" s="443"/>
      <c r="CF272" s="429"/>
      <c r="CH272" s="430"/>
      <c r="CI272" s="431"/>
      <c r="CJ272" s="429"/>
      <c r="CL272" s="430"/>
      <c r="CM272" s="431"/>
      <c r="CN272" s="429"/>
      <c r="CP272" s="430"/>
      <c r="CQ272" s="431"/>
      <c r="CR272" s="600"/>
      <c r="CS272" s="601"/>
      <c r="CT272" s="602"/>
      <c r="CU272" s="610"/>
      <c r="CV272" s="221"/>
      <c r="CW272" s="574" t="str">
        <f t="shared" si="453"/>
        <v>OK</v>
      </c>
      <c r="CY272" s="437"/>
      <c r="CZ272" s="429"/>
      <c r="DB272" s="430"/>
      <c r="DC272" s="431"/>
      <c r="DD272" s="429"/>
      <c r="DF272" s="430"/>
      <c r="DG272" s="431"/>
      <c r="DH272" s="429"/>
      <c r="DJ272" s="430"/>
      <c r="DK272" s="431"/>
      <c r="DL272" s="600"/>
      <c r="DM272" s="601"/>
      <c r="DN272" s="602"/>
      <c r="DO272" s="610"/>
      <c r="DP272" s="221"/>
      <c r="DQ272" s="574" t="str">
        <f t="shared" si="454"/>
        <v>OK</v>
      </c>
      <c r="DS272" s="437"/>
      <c r="DT272" s="429"/>
      <c r="DU272" s="431"/>
      <c r="DW272" s="431"/>
      <c r="DY272" s="431"/>
      <c r="EA272" s="430"/>
      <c r="EB272" s="600"/>
      <c r="EC272" s="602"/>
      <c r="ED272" s="610"/>
      <c r="EE272" s="221"/>
      <c r="EF272" s="574" t="str">
        <f t="shared" si="447"/>
        <v>-</v>
      </c>
      <c r="EH272" s="82"/>
      <c r="EI272" s="34" t="s">
        <v>4</v>
      </c>
      <c r="EJ272" s="11"/>
      <c r="EK272" s="61"/>
      <c r="EN272" s="97" t="str">
        <f t="shared" si="487"/>
        <v>-</v>
      </c>
      <c r="EO272" s="91" t="str">
        <f t="shared" si="488"/>
        <v>-</v>
      </c>
      <c r="EP272" s="92"/>
      <c r="EQ272" s="85"/>
      <c r="ER272" s="89" t="str">
        <f>IF(OR(EN272="-",EQ272=""),"-",EQ272*EN272)</f>
        <v>-</v>
      </c>
      <c r="ES272" s="84"/>
      <c r="ET272" s="85"/>
      <c r="EU272" s="89" t="str">
        <f>IF(OR(EO272="-",ET272=""),"-",ET272*EO272)</f>
        <v>-</v>
      </c>
      <c r="EV272" s="90" t="str">
        <f>IF(AND(ER272="-",EU272="-"),"-",IF(ER272="-",EU272,IF(EU272="-",ER272,ER272+EU272)))</f>
        <v>-</v>
      </c>
      <c r="EY272" s="97" t="e">
        <f>#REF!</f>
        <v>#REF!</v>
      </c>
      <c r="EZ272" s="91" t="e">
        <f>#REF!</f>
        <v>#REF!</v>
      </c>
      <c r="FA272" s="92"/>
      <c r="FB272" s="85"/>
      <c r="FC272" s="89" t="e">
        <f t="shared" si="510"/>
        <v>#REF!</v>
      </c>
      <c r="FD272" s="84"/>
      <c r="FE272" s="85"/>
      <c r="FF272" s="89" t="e">
        <f t="shared" si="511"/>
        <v>#REF!</v>
      </c>
      <c r="FG272" s="90" t="e">
        <f t="shared" si="512"/>
        <v>#REF!</v>
      </c>
      <c r="FJ272" s="97" t="e">
        <f>#REF!</f>
        <v>#REF!</v>
      </c>
      <c r="FK272" s="91" t="e">
        <f>#REF!</f>
        <v>#REF!</v>
      </c>
      <c r="FL272" s="92"/>
      <c r="FM272" s="85"/>
      <c r="FN272" s="89" t="e">
        <f>IF(OR(FJ272="-",FM272=""),"-",FM272*FJ272)</f>
        <v>#REF!</v>
      </c>
      <c r="FO272" s="84"/>
      <c r="FP272" s="85"/>
      <c r="FQ272" s="89" t="e">
        <f>IF(OR(FK272="-",FP272=""),"-",FP272*FK272)</f>
        <v>#REF!</v>
      </c>
      <c r="FR272" s="90" t="e">
        <f>IF(AND(FN272="-",FQ272="-"),"-",IF(FN272="-",FQ272,IF(FQ272="-",FN272,FN272+FQ272)))</f>
        <v>#REF!</v>
      </c>
      <c r="FU272" s="97" t="e">
        <f>#REF!</f>
        <v>#REF!</v>
      </c>
      <c r="FV272" s="92"/>
      <c r="FW272" s="85"/>
      <c r="FX272" s="89" t="e">
        <f>IF(OR(FU272="-",FW272=""),"-",FW272*FU272)</f>
        <v>#REF!</v>
      </c>
      <c r="GA272" s="97" t="e">
        <f>#REF!</f>
        <v>#REF!</v>
      </c>
      <c r="GB272" s="91" t="e">
        <f>#REF!</f>
        <v>#REF!</v>
      </c>
      <c r="GC272" s="92"/>
      <c r="GD272" s="85"/>
      <c r="GE272" s="89" t="e">
        <f>IF(OR(GA272="-",GD272=""),"-",GD272*GA272)</f>
        <v>#REF!</v>
      </c>
      <c r="GF272" s="84"/>
      <c r="GG272" s="85"/>
      <c r="GH272" s="89" t="e">
        <f>IF(OR(GB272="-",GG272=""),"-",GG272*GB272)</f>
        <v>#REF!</v>
      </c>
      <c r="GI272" s="90" t="e">
        <f>IF(AND(GE272="-",GH272="-"),"-",IF(GE272="-",GH272,IF(GH272="-",GE272,GE272+GH272)))</f>
        <v>#REF!</v>
      </c>
      <c r="GK272" s="20" t="str">
        <f t="shared" si="489"/>
        <v/>
      </c>
      <c r="GL272" s="21"/>
      <c r="GN272" s="826" t="str">
        <f t="shared" ca="1" si="463"/>
        <v/>
      </c>
      <c r="GO272" s="827"/>
    </row>
    <row r="273" spans="1:197" ht="12" customHeight="1" outlineLevel="3" x14ac:dyDescent="0.2">
      <c r="A273" s="187">
        <f t="shared" ca="1" si="506"/>
        <v>139</v>
      </c>
      <c r="B273" s="747" t="str">
        <f t="shared" ca="1" si="455"/>
        <v/>
      </c>
      <c r="C273" s="748"/>
      <c r="D273" s="749"/>
      <c r="E273" s="110"/>
      <c r="F273" s="108"/>
      <c r="G273" s="105" t="s">
        <v>890</v>
      </c>
      <c r="H273" s="128" t="s">
        <v>3</v>
      </c>
      <c r="I273" s="109"/>
      <c r="J273" s="121" t="s">
        <v>26</v>
      </c>
      <c r="K273" s="124" t="s">
        <v>106</v>
      </c>
      <c r="L273" s="367" t="s">
        <v>50</v>
      </c>
      <c r="M273" s="589">
        <f t="shared" si="452"/>
        <v>0</v>
      </c>
      <c r="N273" s="773" t="str">
        <f t="shared" si="456"/>
        <v>-</v>
      </c>
      <c r="O273" s="774" t="str">
        <f t="shared" si="457"/>
        <v>-</v>
      </c>
      <c r="P273" s="774" t="str">
        <f t="shared" si="458"/>
        <v>-</v>
      </c>
      <c r="Q273" s="774" t="str">
        <f t="shared" si="459"/>
        <v>-</v>
      </c>
      <c r="R273" s="774" t="str">
        <f t="shared" si="460"/>
        <v>-</v>
      </c>
      <c r="S273" s="280" t="str">
        <f t="shared" si="461"/>
        <v>-</v>
      </c>
      <c r="T273" s="291" t="str">
        <f t="shared" si="462"/>
        <v>OK</v>
      </c>
      <c r="U273" s="402"/>
      <c r="W273" s="643"/>
      <c r="X273" s="208"/>
      <c r="Y273" s="316"/>
      <c r="Z273" s="410" t="s">
        <v>374</v>
      </c>
      <c r="AA273" s="411" t="s">
        <v>407</v>
      </c>
      <c r="AB273" s="209"/>
      <c r="AC273" s="316"/>
      <c r="AD273" s="410" t="s">
        <v>375</v>
      </c>
      <c r="AE273" s="411" t="s">
        <v>408</v>
      </c>
      <c r="AF273" s="209"/>
      <c r="AG273" s="316"/>
      <c r="AH273" s="410" t="s">
        <v>376</v>
      </c>
      <c r="AI273" s="411" t="s">
        <v>409</v>
      </c>
      <c r="AJ273" s="591" t="str">
        <f t="shared" si="514"/>
        <v>-</v>
      </c>
      <c r="AK273" s="592" t="str">
        <f t="shared" si="515"/>
        <v>-</v>
      </c>
      <c r="AL273" s="593" t="str">
        <f t="shared" si="516"/>
        <v>-</v>
      </c>
      <c r="AM273" s="594" t="str">
        <f>IF(OR(AL273=0,AL273="-"),"-",AL273/CD_TOTAL_HOURS)</f>
        <v>-</v>
      </c>
      <c r="AN273" s="221"/>
      <c r="AO273" s="574" t="str">
        <f>IF(AND(Type_1="Doc",OR(Y273&lt;&gt;"",AC273&lt;&gt;"",AG273&lt;&gt;"")),"Remove Value Cln 25, 29, 33",IF(AND(Type_1="Doc",OR(AA273&lt;&gt;"",AE273&lt;&gt;"",AI273&lt;&gt;"")),"Remove Value Cln 27, 31, 35",IF(OR(AND(X273&lt;&gt;"",Z273=""),AND(AB273&lt;&gt;"",AD273=""),AND(AF273&lt;&gt;"",AH273="")),"Missing Eng Function",IF(OR(AND(Y273&lt;&gt;"",AA273=""),AND(AC273&lt;&gt;"",AE273=""),AND(AG273&lt;&gt;"",AI273="")),"Missing Design Function","OK"))))</f>
        <v>OK</v>
      </c>
      <c r="AQ273" s="263"/>
      <c r="AR273" s="208"/>
      <c r="AS273" s="316"/>
      <c r="AT273" s="410" t="s">
        <v>374</v>
      </c>
      <c r="AU273" s="411" t="s">
        <v>407</v>
      </c>
      <c r="AV273" s="209"/>
      <c r="AW273" s="316"/>
      <c r="AX273" s="410" t="s">
        <v>375</v>
      </c>
      <c r="AY273" s="411" t="s">
        <v>408</v>
      </c>
      <c r="AZ273" s="209"/>
      <c r="BA273" s="316"/>
      <c r="BB273" s="410" t="s">
        <v>376</v>
      </c>
      <c r="BC273" s="411" t="s">
        <v>409</v>
      </c>
      <c r="BD273" s="591" t="str">
        <f t="shared" si="517"/>
        <v>-</v>
      </c>
      <c r="BE273" s="592" t="str">
        <f t="shared" si="518"/>
        <v>-</v>
      </c>
      <c r="BF273" s="593" t="str">
        <f t="shared" si="519"/>
        <v>-</v>
      </c>
      <c r="BG273" s="594" t="str">
        <f>IF(OR(BF273=0,BF273="-"),"-",BF273/BD_TOTAL_HOURS)</f>
        <v>-</v>
      </c>
      <c r="BH273" s="221"/>
      <c r="BI273" s="574" t="str">
        <f>IF(AND(Type_1="Doc",OR(AS273&lt;&gt;"",AW273&lt;&gt;"",BA273&lt;&gt;"")),"Remove Value Cln 25, 29, 33",IF(AND(Type_1="Doc",OR(AU273&lt;&gt;"",AY273&lt;&gt;"",BC273&lt;&gt;"")),"Remove Value Cln 47, 51, 55",IF(OR(AND(AR273&lt;&gt;"",AT273=""),AND(AV273&lt;&gt;"",AX273=""),AND(AZ273&lt;&gt;"",BB273="")),"Missing Eng Function",IF(OR(AND(AS273&lt;&gt;"",AU273=""),AND(AW273&lt;&gt;"",AY273=""),AND(BA273&lt;&gt;"",BC273="")),"Missing Design Function","OK"))))</f>
        <v>OK</v>
      </c>
      <c r="BK273" s="263"/>
      <c r="BL273" s="208"/>
      <c r="BM273" s="316"/>
      <c r="BN273" s="410" t="s">
        <v>374</v>
      </c>
      <c r="BO273" s="411" t="s">
        <v>407</v>
      </c>
      <c r="BP273" s="209"/>
      <c r="BQ273" s="316"/>
      <c r="BR273" s="410" t="s">
        <v>375</v>
      </c>
      <c r="BS273" s="411" t="s">
        <v>408</v>
      </c>
      <c r="BT273" s="209"/>
      <c r="BU273" s="316"/>
      <c r="BV273" s="410" t="s">
        <v>376</v>
      </c>
      <c r="BW273" s="411" t="s">
        <v>409</v>
      </c>
      <c r="BX273" s="591" t="str">
        <f t="shared" si="520"/>
        <v>-</v>
      </c>
      <c r="BY273" s="592" t="str">
        <f t="shared" si="521"/>
        <v>-</v>
      </c>
      <c r="BZ273" s="593" t="str">
        <f t="shared" si="522"/>
        <v>-</v>
      </c>
      <c r="CA273" s="594" t="str">
        <f>IF(OR(BZ273=0,BZ273="-"),"-",BZ273/DD_TOTAL_HOURS)</f>
        <v>-</v>
      </c>
      <c r="CB273" s="221"/>
      <c r="CC273" s="574" t="str">
        <f>IF(AND(Type_1="Doc",OR(BM273&lt;&gt;"",BQ273&lt;&gt;"",BU273&lt;&gt;"")),"Remove Value Cln 65, 69, 73",IF(AND(Type_1="Doc",OR(BO273&lt;&gt;"",BS273&lt;&gt;"",BW273&lt;&gt;"")),"Remove Value Cln 67, 71, 75",IF(OR(AND(BL273&lt;&gt;"",BN273=""),AND(BP273&lt;&gt;"",BR273=""),AND(BT273&lt;&gt;"",BV273="")),"Missing Eng Function",IF(OR(AND(BM273&lt;&gt;"",BO273=""),AND(BQ273&lt;&gt;"",BS273=""),AND(BU273&lt;&gt;"",BW273="")),"Missing Design Function","OK"))))</f>
        <v>OK</v>
      </c>
      <c r="CE273" s="443"/>
      <c r="CF273" s="429"/>
      <c r="CH273" s="430"/>
      <c r="CI273" s="431"/>
      <c r="CJ273" s="429"/>
      <c r="CL273" s="430"/>
      <c r="CM273" s="431"/>
      <c r="CN273" s="429"/>
      <c r="CP273" s="430"/>
      <c r="CQ273" s="431"/>
      <c r="CR273" s="600"/>
      <c r="CS273" s="601"/>
      <c r="CT273" s="602"/>
      <c r="CU273" s="610"/>
      <c r="CV273" s="221"/>
      <c r="CW273" s="574" t="str">
        <f t="shared" si="453"/>
        <v>OK</v>
      </c>
      <c r="CY273" s="437"/>
      <c r="CZ273" s="429"/>
      <c r="DB273" s="430"/>
      <c r="DC273" s="431"/>
      <c r="DD273" s="429"/>
      <c r="DF273" s="430"/>
      <c r="DG273" s="431"/>
      <c r="DH273" s="429"/>
      <c r="DJ273" s="430"/>
      <c r="DK273" s="431"/>
      <c r="DL273" s="600"/>
      <c r="DM273" s="601"/>
      <c r="DN273" s="602"/>
      <c r="DO273" s="610"/>
      <c r="DP273" s="221"/>
      <c r="DQ273" s="574" t="str">
        <f t="shared" si="454"/>
        <v>OK</v>
      </c>
      <c r="DS273" s="437"/>
      <c r="DT273" s="429"/>
      <c r="DU273" s="431"/>
      <c r="DW273" s="431"/>
      <c r="DY273" s="431"/>
      <c r="EA273" s="430"/>
      <c r="EB273" s="600"/>
      <c r="EC273" s="602"/>
      <c r="ED273" s="610"/>
      <c r="EE273" s="221"/>
      <c r="EF273" s="574" t="str">
        <f t="shared" ref="EF273:EF336" si="523">IF(AND(Type_1&lt;&gt;"Doc",Type_1&lt;&gt;"Dwg"),"-",IF(Type_1="Dwg","-",IF(Type_1="Doc",IF(OR(AND(DT273&lt;&gt;"",DU273=""),AND(DV273&lt;&gt;"",DW273=""),AND(DX273&lt;&gt;"",DY273="")),"Missing Eng Function",IF(OR(AND(DT273="",DU273&lt;&gt;""),AND(DV273="",DW273&lt;&gt;""),AND(DX273="",DY273&lt;&gt;"")),"Missing Eng Hours","OK")))))</f>
        <v>-</v>
      </c>
      <c r="EH273" s="82"/>
      <c r="EI273" s="34" t="s">
        <v>4</v>
      </c>
      <c r="EJ273" s="11"/>
      <c r="EK273" s="61"/>
      <c r="EN273" s="97" t="str">
        <f t="shared" si="487"/>
        <v>-</v>
      </c>
      <c r="EO273" s="91" t="str">
        <f t="shared" si="488"/>
        <v>-</v>
      </c>
      <c r="EP273" s="92"/>
      <c r="EQ273" s="85"/>
      <c r="ER273" s="89" t="str">
        <f>IF(OR(EN273="-",EQ273=""),"-",EQ273*EN273)</f>
        <v>-</v>
      </c>
      <c r="ES273" s="84"/>
      <c r="ET273" s="85"/>
      <c r="EU273" s="89" t="str">
        <f>IF(OR(EO273="-",ET273=""),"-",ET273*EO273)</f>
        <v>-</v>
      </c>
      <c r="EV273" s="90" t="str">
        <f>IF(AND(ER273="-",EU273="-"),"-",IF(ER273="-",EU273,IF(EU273="-",ER273,ER273+EU273)))</f>
        <v>-</v>
      </c>
      <c r="EY273" s="97" t="e">
        <f>#REF!</f>
        <v>#REF!</v>
      </c>
      <c r="EZ273" s="91" t="e">
        <f>#REF!</f>
        <v>#REF!</v>
      </c>
      <c r="FA273" s="92"/>
      <c r="FB273" s="85"/>
      <c r="FC273" s="89" t="e">
        <f t="shared" si="510"/>
        <v>#REF!</v>
      </c>
      <c r="FD273" s="84"/>
      <c r="FE273" s="85"/>
      <c r="FF273" s="89" t="e">
        <f t="shared" si="511"/>
        <v>#REF!</v>
      </c>
      <c r="FG273" s="90" t="e">
        <f t="shared" si="512"/>
        <v>#REF!</v>
      </c>
      <c r="FJ273" s="97" t="e">
        <f>#REF!</f>
        <v>#REF!</v>
      </c>
      <c r="FK273" s="91" t="e">
        <f>#REF!</f>
        <v>#REF!</v>
      </c>
      <c r="FL273" s="92"/>
      <c r="FM273" s="85"/>
      <c r="FN273" s="89" t="e">
        <f>IF(OR(FJ273="-",FM273=""),"-",FM273*FJ273)</f>
        <v>#REF!</v>
      </c>
      <c r="FO273" s="84"/>
      <c r="FP273" s="85"/>
      <c r="FQ273" s="89" t="e">
        <f>IF(OR(FK273="-",FP273=""),"-",FP273*FK273)</f>
        <v>#REF!</v>
      </c>
      <c r="FR273" s="90" t="e">
        <f>IF(AND(FN273="-",FQ273="-"),"-",IF(FN273="-",FQ273,IF(FQ273="-",FN273,FN273+FQ273)))</f>
        <v>#REF!</v>
      </c>
      <c r="FU273" s="97" t="e">
        <f>#REF!</f>
        <v>#REF!</v>
      </c>
      <c r="FV273" s="92"/>
      <c r="FW273" s="85"/>
      <c r="FX273" s="89" t="e">
        <f>IF(OR(FU273="-",FW273=""),"-",FW273*FU273)</f>
        <v>#REF!</v>
      </c>
      <c r="GA273" s="97" t="e">
        <f>#REF!</f>
        <v>#REF!</v>
      </c>
      <c r="GB273" s="91" t="e">
        <f>#REF!</f>
        <v>#REF!</v>
      </c>
      <c r="GC273" s="92"/>
      <c r="GD273" s="85"/>
      <c r="GE273" s="89" t="e">
        <f>IF(OR(GA273="-",GD273=""),"-",GD273*GA273)</f>
        <v>#REF!</v>
      </c>
      <c r="GF273" s="84"/>
      <c r="GG273" s="85"/>
      <c r="GH273" s="89" t="e">
        <f>IF(OR(GB273="-",GG273=""),"-",GG273*GB273)</f>
        <v>#REF!</v>
      </c>
      <c r="GI273" s="90" t="e">
        <f>IF(AND(GE273="-",GH273="-"),"-",IF(GE273="-",GH273,IF(GH273="-",GE273,GE273+GH273)))</f>
        <v>#REF!</v>
      </c>
      <c r="GK273" s="20" t="str">
        <f t="shared" si="489"/>
        <v/>
      </c>
      <c r="GL273" s="21"/>
      <c r="GN273" s="826" t="str">
        <f t="shared" ca="1" si="463"/>
        <v/>
      </c>
      <c r="GO273" s="827"/>
    </row>
    <row r="274" spans="1:197" ht="12" customHeight="1" outlineLevel="3" x14ac:dyDescent="0.2">
      <c r="A274" s="187">
        <f t="shared" ca="1" si="506"/>
        <v>140</v>
      </c>
      <c r="B274" s="747" t="str">
        <f t="shared" ca="1" si="455"/>
        <v/>
      </c>
      <c r="C274" s="748"/>
      <c r="D274" s="749"/>
      <c r="E274" s="110"/>
      <c r="F274" s="108"/>
      <c r="G274" s="105" t="s">
        <v>891</v>
      </c>
      <c r="H274" s="128" t="s">
        <v>3</v>
      </c>
      <c r="I274" s="109"/>
      <c r="J274" s="121" t="s">
        <v>26</v>
      </c>
      <c r="K274" s="124" t="s">
        <v>106</v>
      </c>
      <c r="L274" s="367" t="s">
        <v>50</v>
      </c>
      <c r="M274" s="589">
        <f t="shared" si="452"/>
        <v>0</v>
      </c>
      <c r="N274" s="773" t="str">
        <f t="shared" si="456"/>
        <v>-</v>
      </c>
      <c r="O274" s="774" t="str">
        <f t="shared" si="457"/>
        <v>-</v>
      </c>
      <c r="P274" s="774" t="str">
        <f t="shared" si="458"/>
        <v>-</v>
      </c>
      <c r="Q274" s="774" t="str">
        <f t="shared" si="459"/>
        <v>-</v>
      </c>
      <c r="R274" s="774" t="str">
        <f t="shared" si="460"/>
        <v>-</v>
      </c>
      <c r="S274" s="280" t="str">
        <f t="shared" si="461"/>
        <v>-</v>
      </c>
      <c r="T274" s="291" t="str">
        <f t="shared" si="462"/>
        <v>OK</v>
      </c>
      <c r="U274" s="402"/>
      <c r="W274" s="643"/>
      <c r="X274" s="208"/>
      <c r="Y274" s="316"/>
      <c r="Z274" s="410" t="s">
        <v>374</v>
      </c>
      <c r="AA274" s="411" t="s">
        <v>407</v>
      </c>
      <c r="AB274" s="209"/>
      <c r="AC274" s="316"/>
      <c r="AD274" s="410" t="s">
        <v>375</v>
      </c>
      <c r="AE274" s="411" t="s">
        <v>408</v>
      </c>
      <c r="AF274" s="209"/>
      <c r="AG274" s="316"/>
      <c r="AH274" s="410" t="s">
        <v>376</v>
      </c>
      <c r="AI274" s="411" t="s">
        <v>409</v>
      </c>
      <c r="AJ274" s="591" t="str">
        <f t="shared" si="514"/>
        <v>-</v>
      </c>
      <c r="AK274" s="592" t="str">
        <f t="shared" si="515"/>
        <v>-</v>
      </c>
      <c r="AL274" s="593" t="str">
        <f t="shared" si="516"/>
        <v>-</v>
      </c>
      <c r="AM274" s="594" t="str">
        <f>IF(OR(AL274=0,AL274="-"),"-",AL274/CD_TOTAL_HOURS)</f>
        <v>-</v>
      </c>
      <c r="AN274" s="221"/>
      <c r="AO274" s="574" t="str">
        <f>IF(AND(Type_1="Doc",OR(Y274&lt;&gt;"",AC274&lt;&gt;"",AG274&lt;&gt;"")),"Remove Value Cln 25, 29, 33",IF(AND(Type_1="Doc",OR(AA274&lt;&gt;"",AE274&lt;&gt;"",AI274&lt;&gt;"")),"Remove Value Cln 27, 31, 35",IF(OR(AND(X274&lt;&gt;"",Z274=""),AND(AB274&lt;&gt;"",AD274=""),AND(AF274&lt;&gt;"",AH274="")),"Missing Eng Function",IF(OR(AND(Y274&lt;&gt;"",AA274=""),AND(AC274&lt;&gt;"",AE274=""),AND(AG274&lt;&gt;"",AI274="")),"Missing Design Function","OK"))))</f>
        <v>OK</v>
      </c>
      <c r="AQ274" s="263"/>
      <c r="AR274" s="208"/>
      <c r="AS274" s="316"/>
      <c r="AT274" s="410" t="s">
        <v>374</v>
      </c>
      <c r="AU274" s="411" t="s">
        <v>407</v>
      </c>
      <c r="AV274" s="209"/>
      <c r="AW274" s="316"/>
      <c r="AX274" s="410" t="s">
        <v>375</v>
      </c>
      <c r="AY274" s="411" t="s">
        <v>408</v>
      </c>
      <c r="AZ274" s="209"/>
      <c r="BA274" s="316"/>
      <c r="BB274" s="410" t="s">
        <v>376</v>
      </c>
      <c r="BC274" s="411" t="s">
        <v>409</v>
      </c>
      <c r="BD274" s="591" t="str">
        <f t="shared" si="517"/>
        <v>-</v>
      </c>
      <c r="BE274" s="592" t="str">
        <f t="shared" si="518"/>
        <v>-</v>
      </c>
      <c r="BF274" s="593" t="str">
        <f t="shared" si="519"/>
        <v>-</v>
      </c>
      <c r="BG274" s="594" t="str">
        <f>IF(OR(BF274=0,BF274="-"),"-",BF274/BD_TOTAL_HOURS)</f>
        <v>-</v>
      </c>
      <c r="BH274" s="221"/>
      <c r="BI274" s="574" t="str">
        <f>IF(AND(Type_1="Doc",OR(AS274&lt;&gt;"",AW274&lt;&gt;"",BA274&lt;&gt;"")),"Remove Value Cln 25, 29, 33",IF(AND(Type_1="Doc",OR(AU274&lt;&gt;"",AY274&lt;&gt;"",BC274&lt;&gt;"")),"Remove Value Cln 47, 51, 55",IF(OR(AND(AR274&lt;&gt;"",AT274=""),AND(AV274&lt;&gt;"",AX274=""),AND(AZ274&lt;&gt;"",BB274="")),"Missing Eng Function",IF(OR(AND(AS274&lt;&gt;"",AU274=""),AND(AW274&lt;&gt;"",AY274=""),AND(BA274&lt;&gt;"",BC274="")),"Missing Design Function","OK"))))</f>
        <v>OK</v>
      </c>
      <c r="BK274" s="263"/>
      <c r="BL274" s="208"/>
      <c r="BM274" s="316"/>
      <c r="BN274" s="410" t="s">
        <v>374</v>
      </c>
      <c r="BO274" s="411" t="s">
        <v>407</v>
      </c>
      <c r="BP274" s="209"/>
      <c r="BQ274" s="316"/>
      <c r="BR274" s="410" t="s">
        <v>375</v>
      </c>
      <c r="BS274" s="411" t="s">
        <v>408</v>
      </c>
      <c r="BT274" s="209"/>
      <c r="BU274" s="316"/>
      <c r="BV274" s="410" t="s">
        <v>376</v>
      </c>
      <c r="BW274" s="411" t="s">
        <v>409</v>
      </c>
      <c r="BX274" s="591" t="str">
        <f t="shared" si="520"/>
        <v>-</v>
      </c>
      <c r="BY274" s="592" t="str">
        <f t="shared" si="521"/>
        <v>-</v>
      </c>
      <c r="BZ274" s="593" t="str">
        <f t="shared" si="522"/>
        <v>-</v>
      </c>
      <c r="CA274" s="594" t="str">
        <f>IF(OR(BZ274=0,BZ274="-"),"-",BZ274/DD_TOTAL_HOURS)</f>
        <v>-</v>
      </c>
      <c r="CB274" s="221"/>
      <c r="CC274" s="574" t="str">
        <f>IF(AND(Type_1="Doc",OR(BM274&lt;&gt;"",BQ274&lt;&gt;"",BU274&lt;&gt;"")),"Remove Value Cln 65, 69, 73",IF(AND(Type_1="Doc",OR(BO274&lt;&gt;"",BS274&lt;&gt;"",BW274&lt;&gt;"")),"Remove Value Cln 67, 71, 75",IF(OR(AND(BL274&lt;&gt;"",BN274=""),AND(BP274&lt;&gt;"",BR274=""),AND(BT274&lt;&gt;"",BV274="")),"Missing Eng Function",IF(OR(AND(BM274&lt;&gt;"",BO274=""),AND(BQ274&lt;&gt;"",BS274=""),AND(BU274&lt;&gt;"",BW274="")),"Missing Design Function","OK"))))</f>
        <v>OK</v>
      </c>
      <c r="CE274" s="443"/>
      <c r="CF274" s="429"/>
      <c r="CH274" s="430"/>
      <c r="CI274" s="431"/>
      <c r="CJ274" s="429"/>
      <c r="CL274" s="430"/>
      <c r="CM274" s="431"/>
      <c r="CN274" s="429"/>
      <c r="CP274" s="430"/>
      <c r="CQ274" s="431"/>
      <c r="CR274" s="600"/>
      <c r="CS274" s="601"/>
      <c r="CT274" s="602"/>
      <c r="CU274" s="610"/>
      <c r="CV274" s="221"/>
      <c r="CW274" s="574" t="str">
        <f t="shared" si="453"/>
        <v>OK</v>
      </c>
      <c r="CY274" s="437"/>
      <c r="CZ274" s="429"/>
      <c r="DB274" s="430"/>
      <c r="DC274" s="431"/>
      <c r="DD274" s="429"/>
      <c r="DF274" s="430"/>
      <c r="DG274" s="431"/>
      <c r="DH274" s="429"/>
      <c r="DJ274" s="430"/>
      <c r="DK274" s="431"/>
      <c r="DL274" s="600"/>
      <c r="DM274" s="601"/>
      <c r="DN274" s="602"/>
      <c r="DO274" s="610"/>
      <c r="DP274" s="221"/>
      <c r="DQ274" s="574" t="str">
        <f t="shared" si="454"/>
        <v>OK</v>
      </c>
      <c r="DS274" s="437"/>
      <c r="DT274" s="429"/>
      <c r="DU274" s="431"/>
      <c r="DW274" s="431"/>
      <c r="DY274" s="431"/>
      <c r="EA274" s="430"/>
      <c r="EB274" s="600"/>
      <c r="EC274" s="602"/>
      <c r="ED274" s="610"/>
      <c r="EE274" s="221"/>
      <c r="EF274" s="574" t="str">
        <f t="shared" si="523"/>
        <v>-</v>
      </c>
      <c r="EH274" s="82"/>
      <c r="EI274" s="34" t="s">
        <v>4</v>
      </c>
      <c r="EJ274" s="11"/>
      <c r="EK274" s="61"/>
      <c r="EN274" s="97" t="str">
        <f t="shared" si="487"/>
        <v>-</v>
      </c>
      <c r="EO274" s="91" t="str">
        <f t="shared" si="488"/>
        <v>-</v>
      </c>
      <c r="EP274" s="92"/>
      <c r="EQ274" s="85"/>
      <c r="ER274" s="89" t="str">
        <f>IF(OR(EN274="-",EQ274=""),"-",EQ274*EN274)</f>
        <v>-</v>
      </c>
      <c r="ES274" s="84"/>
      <c r="ET274" s="85"/>
      <c r="EU274" s="89" t="str">
        <f>IF(OR(EO274="-",ET274=""),"-",ET274*EO274)</f>
        <v>-</v>
      </c>
      <c r="EV274" s="90" t="str">
        <f>IF(AND(ER274="-",EU274="-"),"-",IF(ER274="-",EU274,IF(EU274="-",ER274,ER274+EU274)))</f>
        <v>-</v>
      </c>
      <c r="EY274" s="97" t="e">
        <f>#REF!</f>
        <v>#REF!</v>
      </c>
      <c r="EZ274" s="91" t="e">
        <f>#REF!</f>
        <v>#REF!</v>
      </c>
      <c r="FA274" s="92"/>
      <c r="FB274" s="85"/>
      <c r="FC274" s="89" t="e">
        <f t="shared" si="510"/>
        <v>#REF!</v>
      </c>
      <c r="FD274" s="84"/>
      <c r="FE274" s="85"/>
      <c r="FF274" s="89" t="e">
        <f t="shared" si="511"/>
        <v>#REF!</v>
      </c>
      <c r="FG274" s="90" t="e">
        <f t="shared" si="512"/>
        <v>#REF!</v>
      </c>
      <c r="FJ274" s="97" t="e">
        <f>#REF!</f>
        <v>#REF!</v>
      </c>
      <c r="FK274" s="91" t="e">
        <f>#REF!</f>
        <v>#REF!</v>
      </c>
      <c r="FL274" s="92"/>
      <c r="FM274" s="85"/>
      <c r="FN274" s="89" t="e">
        <f>IF(OR(FJ274="-",FM274=""),"-",FM274*FJ274)</f>
        <v>#REF!</v>
      </c>
      <c r="FO274" s="84"/>
      <c r="FP274" s="85"/>
      <c r="FQ274" s="89" t="e">
        <f>IF(OR(FK274="-",FP274=""),"-",FP274*FK274)</f>
        <v>#REF!</v>
      </c>
      <c r="FR274" s="90" t="e">
        <f>IF(AND(FN274="-",FQ274="-"),"-",IF(FN274="-",FQ274,IF(FQ274="-",FN274,FN274+FQ274)))</f>
        <v>#REF!</v>
      </c>
      <c r="FU274" s="97" t="e">
        <f>#REF!</f>
        <v>#REF!</v>
      </c>
      <c r="FV274" s="92"/>
      <c r="FW274" s="85"/>
      <c r="FX274" s="89" t="e">
        <f>IF(OR(FU274="-",FW274=""),"-",FW274*FU274)</f>
        <v>#REF!</v>
      </c>
      <c r="GA274" s="97" t="e">
        <f>#REF!</f>
        <v>#REF!</v>
      </c>
      <c r="GB274" s="91" t="e">
        <f>#REF!</f>
        <v>#REF!</v>
      </c>
      <c r="GC274" s="92"/>
      <c r="GD274" s="85"/>
      <c r="GE274" s="89" t="e">
        <f>IF(OR(GA274="-",GD274=""),"-",GD274*GA274)</f>
        <v>#REF!</v>
      </c>
      <c r="GF274" s="84"/>
      <c r="GG274" s="85"/>
      <c r="GH274" s="89" t="e">
        <f>IF(OR(GB274="-",GG274=""),"-",GG274*GB274)</f>
        <v>#REF!</v>
      </c>
      <c r="GI274" s="90" t="e">
        <f>IF(AND(GE274="-",GH274="-"),"-",IF(GE274="-",GH274,IF(GH274="-",GE274,GE274+GH274)))</f>
        <v>#REF!</v>
      </c>
      <c r="GK274" s="20" t="str">
        <f t="shared" si="489"/>
        <v/>
      </c>
      <c r="GL274" s="21"/>
      <c r="GN274" s="826" t="str">
        <f t="shared" ca="1" si="463"/>
        <v/>
      </c>
      <c r="GO274" s="827"/>
    </row>
    <row r="275" spans="1:197" ht="12" customHeight="1" outlineLevel="3" x14ac:dyDescent="0.2">
      <c r="A275" s="187">
        <f t="shared" ca="1" si="506"/>
        <v>141</v>
      </c>
      <c r="B275" s="747" t="str">
        <f t="shared" ca="1" si="455"/>
        <v/>
      </c>
      <c r="C275" s="748"/>
      <c r="D275" s="749"/>
      <c r="E275" s="110"/>
      <c r="F275" s="108"/>
      <c r="G275" s="105" t="s">
        <v>892</v>
      </c>
      <c r="H275" s="128" t="s">
        <v>3</v>
      </c>
      <c r="I275" s="109"/>
      <c r="J275" s="121" t="s">
        <v>26</v>
      </c>
      <c r="K275" s="122" t="s">
        <v>106</v>
      </c>
      <c r="L275" s="367" t="s">
        <v>50</v>
      </c>
      <c r="M275" s="589">
        <f t="shared" si="452"/>
        <v>0</v>
      </c>
      <c r="N275" s="773" t="str">
        <f t="shared" si="456"/>
        <v>-</v>
      </c>
      <c r="O275" s="774" t="str">
        <f t="shared" si="457"/>
        <v>-</v>
      </c>
      <c r="P275" s="774" t="str">
        <f t="shared" si="458"/>
        <v>-</v>
      </c>
      <c r="Q275" s="774" t="str">
        <f t="shared" si="459"/>
        <v>-</v>
      </c>
      <c r="R275" s="774" t="str">
        <f t="shared" si="460"/>
        <v>-</v>
      </c>
      <c r="S275" s="280" t="str">
        <f t="shared" si="461"/>
        <v>-</v>
      </c>
      <c r="T275" s="291" t="str">
        <f t="shared" si="462"/>
        <v>OK</v>
      </c>
      <c r="U275" s="402"/>
      <c r="W275" s="643"/>
      <c r="X275" s="208"/>
      <c r="Y275" s="316"/>
      <c r="Z275" s="410" t="s">
        <v>374</v>
      </c>
      <c r="AA275" s="411" t="s">
        <v>407</v>
      </c>
      <c r="AB275" s="209"/>
      <c r="AC275" s="316"/>
      <c r="AD275" s="410" t="s">
        <v>375</v>
      </c>
      <c r="AE275" s="411" t="s">
        <v>408</v>
      </c>
      <c r="AF275" s="209"/>
      <c r="AG275" s="316"/>
      <c r="AH275" s="410" t="s">
        <v>376</v>
      </c>
      <c r="AI275" s="411" t="s">
        <v>409</v>
      </c>
      <c r="AJ275" s="591" t="str">
        <f t="shared" si="514"/>
        <v>-</v>
      </c>
      <c r="AK275" s="592" t="str">
        <f t="shared" si="515"/>
        <v>-</v>
      </c>
      <c r="AL275" s="593" t="str">
        <f t="shared" si="516"/>
        <v>-</v>
      </c>
      <c r="AM275" s="594" t="str">
        <f t="shared" si="513"/>
        <v>-</v>
      </c>
      <c r="AN275" s="221"/>
      <c r="AO275" s="574" t="str">
        <f t="shared" si="491"/>
        <v>OK</v>
      </c>
      <c r="AQ275" s="263"/>
      <c r="AR275" s="208"/>
      <c r="AS275" s="316"/>
      <c r="AT275" s="410" t="s">
        <v>374</v>
      </c>
      <c r="AU275" s="411" t="s">
        <v>407</v>
      </c>
      <c r="AV275" s="209"/>
      <c r="AW275" s="316"/>
      <c r="AX275" s="410" t="s">
        <v>375</v>
      </c>
      <c r="AY275" s="411" t="s">
        <v>408</v>
      </c>
      <c r="AZ275" s="209"/>
      <c r="BA275" s="316"/>
      <c r="BB275" s="410" t="s">
        <v>376</v>
      </c>
      <c r="BC275" s="411" t="s">
        <v>409</v>
      </c>
      <c r="BD275" s="591" t="str">
        <f t="shared" si="517"/>
        <v>-</v>
      </c>
      <c r="BE275" s="592" t="str">
        <f t="shared" si="518"/>
        <v>-</v>
      </c>
      <c r="BF275" s="593" t="str">
        <f t="shared" si="519"/>
        <v>-</v>
      </c>
      <c r="BG275" s="594" t="str">
        <f t="shared" si="508"/>
        <v>-</v>
      </c>
      <c r="BH275" s="221"/>
      <c r="BI275" s="574" t="str">
        <f t="shared" si="492"/>
        <v>OK</v>
      </c>
      <c r="BK275" s="263"/>
      <c r="BL275" s="208"/>
      <c r="BM275" s="316"/>
      <c r="BN275" s="410" t="s">
        <v>374</v>
      </c>
      <c r="BO275" s="411" t="s">
        <v>407</v>
      </c>
      <c r="BP275" s="209"/>
      <c r="BQ275" s="316"/>
      <c r="BR275" s="410" t="s">
        <v>375</v>
      </c>
      <c r="BS275" s="411" t="s">
        <v>408</v>
      </c>
      <c r="BT275" s="209"/>
      <c r="BU275" s="316"/>
      <c r="BV275" s="410" t="s">
        <v>376</v>
      </c>
      <c r="BW275" s="411" t="s">
        <v>409</v>
      </c>
      <c r="BX275" s="591" t="str">
        <f t="shared" si="520"/>
        <v>-</v>
      </c>
      <c r="BY275" s="592" t="str">
        <f t="shared" si="521"/>
        <v>-</v>
      </c>
      <c r="BZ275" s="593" t="str">
        <f t="shared" si="522"/>
        <v>-</v>
      </c>
      <c r="CA275" s="594" t="str">
        <f t="shared" si="509"/>
        <v>-</v>
      </c>
      <c r="CB275" s="221"/>
      <c r="CC275" s="574" t="str">
        <f t="shared" si="469"/>
        <v>OK</v>
      </c>
      <c r="CE275" s="443"/>
      <c r="CF275" s="429"/>
      <c r="CH275" s="430"/>
      <c r="CI275" s="431"/>
      <c r="CJ275" s="429"/>
      <c r="CL275" s="430"/>
      <c r="CM275" s="431"/>
      <c r="CN275" s="429"/>
      <c r="CP275" s="430"/>
      <c r="CQ275" s="431"/>
      <c r="CR275" s="600"/>
      <c r="CS275" s="601"/>
      <c r="CT275" s="602"/>
      <c r="CU275" s="610"/>
      <c r="CV275" s="221"/>
      <c r="CW275" s="574" t="str">
        <f t="shared" si="453"/>
        <v>OK</v>
      </c>
      <c r="CY275" s="437"/>
      <c r="CZ275" s="429"/>
      <c r="DB275" s="430"/>
      <c r="DC275" s="431"/>
      <c r="DD275" s="429"/>
      <c r="DF275" s="430"/>
      <c r="DG275" s="431"/>
      <c r="DH275" s="429"/>
      <c r="DJ275" s="430"/>
      <c r="DK275" s="431"/>
      <c r="DL275" s="600"/>
      <c r="DM275" s="601"/>
      <c r="DN275" s="602"/>
      <c r="DO275" s="610"/>
      <c r="DP275" s="221"/>
      <c r="DQ275" s="574" t="str">
        <f t="shared" si="454"/>
        <v>OK</v>
      </c>
      <c r="DS275" s="437"/>
      <c r="DT275" s="429"/>
      <c r="DU275" s="431"/>
      <c r="DW275" s="431"/>
      <c r="DY275" s="431"/>
      <c r="EA275" s="430"/>
      <c r="EB275" s="600"/>
      <c r="EC275" s="602"/>
      <c r="ED275" s="610"/>
      <c r="EE275" s="221"/>
      <c r="EF275" s="574" t="str">
        <f t="shared" si="523"/>
        <v>-</v>
      </c>
      <c r="EH275" s="82"/>
      <c r="EI275" s="34" t="s">
        <v>4</v>
      </c>
      <c r="EJ275" s="11"/>
      <c r="EK275" s="61"/>
      <c r="EN275" s="97" t="str">
        <f t="shared" si="487"/>
        <v>-</v>
      </c>
      <c r="EO275" s="91" t="str">
        <f t="shared" si="488"/>
        <v>-</v>
      </c>
      <c r="EP275" s="92"/>
      <c r="EQ275" s="85"/>
      <c r="ER275" s="89" t="str">
        <f t="shared" si="497"/>
        <v>-</v>
      </c>
      <c r="ES275" s="84"/>
      <c r="ET275" s="85"/>
      <c r="EU275" s="89" t="str">
        <f t="shared" si="498"/>
        <v>-</v>
      </c>
      <c r="EV275" s="90" t="str">
        <f t="shared" si="499"/>
        <v>-</v>
      </c>
      <c r="EY275" s="97" t="e">
        <f>#REF!</f>
        <v>#REF!</v>
      </c>
      <c r="EZ275" s="91" t="e">
        <f>#REF!</f>
        <v>#REF!</v>
      </c>
      <c r="FA275" s="92"/>
      <c r="FB275" s="85"/>
      <c r="FC275" s="89" t="e">
        <f t="shared" ref="FC275:FC319" si="524">IF(OR(EY275="-",FB275=""),"-",FB275*EY275)</f>
        <v>#REF!</v>
      </c>
      <c r="FD275" s="84"/>
      <c r="FE275" s="85"/>
      <c r="FF275" s="89" t="e">
        <f t="shared" ref="FF275:FF319" si="525">IF(OR(EZ275="-",FE275=""),"-",FE275*EZ275)</f>
        <v>#REF!</v>
      </c>
      <c r="FG275" s="90" t="e">
        <f t="shared" ref="FG275:FG319" si="526">IF(AND(FC275="-",FF275="-"),"-",IF(FC275="-",FF275,IF(FF275="-",FC275,FC275+FF275)))</f>
        <v>#REF!</v>
      </c>
      <c r="FJ275" s="97" t="e">
        <f>#REF!</f>
        <v>#REF!</v>
      </c>
      <c r="FK275" s="91" t="e">
        <f>#REF!</f>
        <v>#REF!</v>
      </c>
      <c r="FL275" s="92"/>
      <c r="FM275" s="85"/>
      <c r="FN275" s="89" t="e">
        <f t="shared" si="500"/>
        <v>#REF!</v>
      </c>
      <c r="FO275" s="84"/>
      <c r="FP275" s="85"/>
      <c r="FQ275" s="89" t="e">
        <f t="shared" si="501"/>
        <v>#REF!</v>
      </c>
      <c r="FR275" s="90" t="e">
        <f t="shared" si="502"/>
        <v>#REF!</v>
      </c>
      <c r="FU275" s="97" t="e">
        <f>#REF!</f>
        <v>#REF!</v>
      </c>
      <c r="FV275" s="92"/>
      <c r="FW275" s="85"/>
      <c r="FX275" s="89" t="e">
        <f t="shared" si="496"/>
        <v>#REF!</v>
      </c>
      <c r="GA275" s="97" t="e">
        <f>#REF!</f>
        <v>#REF!</v>
      </c>
      <c r="GB275" s="91" t="e">
        <f>#REF!</f>
        <v>#REF!</v>
      </c>
      <c r="GC275" s="92"/>
      <c r="GD275" s="85"/>
      <c r="GE275" s="89" t="e">
        <f t="shared" si="503"/>
        <v>#REF!</v>
      </c>
      <c r="GF275" s="84"/>
      <c r="GG275" s="85"/>
      <c r="GH275" s="89" t="e">
        <f t="shared" si="504"/>
        <v>#REF!</v>
      </c>
      <c r="GI275" s="90" t="e">
        <f t="shared" si="505"/>
        <v>#REF!</v>
      </c>
      <c r="GK275" s="20" t="str">
        <f t="shared" si="489"/>
        <v/>
      </c>
      <c r="GL275" s="21"/>
      <c r="GN275" s="826" t="str">
        <f t="shared" ca="1" si="463"/>
        <v/>
      </c>
      <c r="GO275" s="827"/>
    </row>
    <row r="276" spans="1:197" ht="12" customHeight="1" outlineLevel="3" x14ac:dyDescent="0.2">
      <c r="A276" s="187">
        <f t="shared" ca="1" si="506"/>
        <v>142</v>
      </c>
      <c r="B276" s="747" t="str">
        <f t="shared" ca="1" si="455"/>
        <v/>
      </c>
      <c r="C276" s="748"/>
      <c r="D276" s="749"/>
      <c r="E276" s="110"/>
      <c r="F276" s="108"/>
      <c r="G276" s="105" t="s">
        <v>893</v>
      </c>
      <c r="H276" s="128" t="s">
        <v>3</v>
      </c>
      <c r="I276" s="109"/>
      <c r="J276" s="121" t="s">
        <v>26</v>
      </c>
      <c r="K276" s="122" t="s">
        <v>106</v>
      </c>
      <c r="L276" s="367" t="s">
        <v>50</v>
      </c>
      <c r="M276" s="589">
        <f t="shared" si="452"/>
        <v>0</v>
      </c>
      <c r="N276" s="773" t="str">
        <f t="shared" si="456"/>
        <v>-</v>
      </c>
      <c r="O276" s="774" t="str">
        <f t="shared" si="457"/>
        <v>-</v>
      </c>
      <c r="P276" s="774" t="str">
        <f t="shared" si="458"/>
        <v>-</v>
      </c>
      <c r="Q276" s="774" t="str">
        <f t="shared" si="459"/>
        <v>-</v>
      </c>
      <c r="R276" s="774" t="str">
        <f t="shared" si="460"/>
        <v>-</v>
      </c>
      <c r="S276" s="280" t="str">
        <f t="shared" si="461"/>
        <v>-</v>
      </c>
      <c r="T276" s="291" t="str">
        <f t="shared" si="462"/>
        <v>OK</v>
      </c>
      <c r="U276" s="402"/>
      <c r="W276" s="643"/>
      <c r="X276" s="208"/>
      <c r="Y276" s="316"/>
      <c r="Z276" s="410" t="s">
        <v>374</v>
      </c>
      <c r="AA276" s="411" t="s">
        <v>407</v>
      </c>
      <c r="AB276" s="209"/>
      <c r="AC276" s="316"/>
      <c r="AD276" s="410" t="s">
        <v>375</v>
      </c>
      <c r="AE276" s="411" t="s">
        <v>408</v>
      </c>
      <c r="AF276" s="209"/>
      <c r="AG276" s="316"/>
      <c r="AH276" s="410" t="s">
        <v>376</v>
      </c>
      <c r="AI276" s="411" t="s">
        <v>409</v>
      </c>
      <c r="AJ276" s="591" t="str">
        <f t="shared" si="514"/>
        <v>-</v>
      </c>
      <c r="AK276" s="592" t="str">
        <f t="shared" si="515"/>
        <v>-</v>
      </c>
      <c r="AL276" s="593" t="str">
        <f t="shared" si="516"/>
        <v>-</v>
      </c>
      <c r="AM276" s="594" t="str">
        <f>IF(OR(AL276=0,AL276="-"),"-",AL276/CD_TOTAL_HOURS)</f>
        <v>-</v>
      </c>
      <c r="AN276" s="221"/>
      <c r="AO276" s="574" t="str">
        <f>IF(AND(Type_1="Doc",OR(Y276&lt;&gt;"",AC276&lt;&gt;"",AG276&lt;&gt;"")),"Remove Value Cln 25, 29, 33",IF(AND(Type_1="Doc",OR(AA276&lt;&gt;"",AE276&lt;&gt;"",AI276&lt;&gt;"")),"Remove Value Cln 27, 31, 35",IF(OR(AND(X276&lt;&gt;"",Z276=""),AND(AB276&lt;&gt;"",AD276=""),AND(AF276&lt;&gt;"",AH276="")),"Missing Eng Function",IF(OR(AND(Y276&lt;&gt;"",AA276=""),AND(AC276&lt;&gt;"",AE276=""),AND(AG276&lt;&gt;"",AI276="")),"Missing Design Function","OK"))))</f>
        <v>OK</v>
      </c>
      <c r="AQ276" s="263"/>
      <c r="AR276" s="208"/>
      <c r="AS276" s="316"/>
      <c r="AT276" s="410" t="s">
        <v>374</v>
      </c>
      <c r="AU276" s="411" t="s">
        <v>407</v>
      </c>
      <c r="AV276" s="209"/>
      <c r="AW276" s="316"/>
      <c r="AX276" s="410" t="s">
        <v>375</v>
      </c>
      <c r="AY276" s="411" t="s">
        <v>408</v>
      </c>
      <c r="AZ276" s="209"/>
      <c r="BA276" s="316"/>
      <c r="BB276" s="410" t="s">
        <v>376</v>
      </c>
      <c r="BC276" s="411" t="s">
        <v>409</v>
      </c>
      <c r="BD276" s="591" t="str">
        <f t="shared" si="517"/>
        <v>-</v>
      </c>
      <c r="BE276" s="592" t="str">
        <f t="shared" si="518"/>
        <v>-</v>
      </c>
      <c r="BF276" s="593" t="str">
        <f t="shared" si="519"/>
        <v>-</v>
      </c>
      <c r="BG276" s="594" t="str">
        <f>IF(OR(BF276=0,BF276="-"),"-",BF276/BD_TOTAL_HOURS)</f>
        <v>-</v>
      </c>
      <c r="BH276" s="221"/>
      <c r="BI276" s="574" t="str">
        <f>IF(AND(Type_1="Doc",OR(AS276&lt;&gt;"",AW276&lt;&gt;"",BA276&lt;&gt;"")),"Remove Value Cln 25, 29, 33",IF(AND(Type_1="Doc",OR(AU276&lt;&gt;"",AY276&lt;&gt;"",BC276&lt;&gt;"")),"Remove Value Cln 47, 51, 55",IF(OR(AND(AR276&lt;&gt;"",AT276=""),AND(AV276&lt;&gt;"",AX276=""),AND(AZ276&lt;&gt;"",BB276="")),"Missing Eng Function",IF(OR(AND(AS276&lt;&gt;"",AU276=""),AND(AW276&lt;&gt;"",AY276=""),AND(BA276&lt;&gt;"",BC276="")),"Missing Design Function","OK"))))</f>
        <v>OK</v>
      </c>
      <c r="BK276" s="263"/>
      <c r="BL276" s="208"/>
      <c r="BM276" s="316"/>
      <c r="BN276" s="410" t="s">
        <v>374</v>
      </c>
      <c r="BO276" s="411" t="s">
        <v>407</v>
      </c>
      <c r="BP276" s="209"/>
      <c r="BQ276" s="316"/>
      <c r="BR276" s="410" t="s">
        <v>375</v>
      </c>
      <c r="BS276" s="411" t="s">
        <v>408</v>
      </c>
      <c r="BT276" s="209"/>
      <c r="BU276" s="316"/>
      <c r="BV276" s="410" t="s">
        <v>376</v>
      </c>
      <c r="BW276" s="411" t="s">
        <v>409</v>
      </c>
      <c r="BX276" s="591" t="str">
        <f t="shared" si="520"/>
        <v>-</v>
      </c>
      <c r="BY276" s="592" t="str">
        <f t="shared" si="521"/>
        <v>-</v>
      </c>
      <c r="BZ276" s="593" t="str">
        <f t="shared" si="522"/>
        <v>-</v>
      </c>
      <c r="CA276" s="594" t="str">
        <f>IF(OR(BZ276=0,BZ276="-"),"-",BZ276/DD_TOTAL_HOURS)</f>
        <v>-</v>
      </c>
      <c r="CB276" s="221"/>
      <c r="CC276" s="574" t="str">
        <f>IF(AND(Type_1="Doc",OR(BM276&lt;&gt;"",BQ276&lt;&gt;"",BU276&lt;&gt;"")),"Remove Value Cln 65, 69, 73",IF(AND(Type_1="Doc",OR(BO276&lt;&gt;"",BS276&lt;&gt;"",BW276&lt;&gt;"")),"Remove Value Cln 67, 71, 75",IF(OR(AND(BL276&lt;&gt;"",BN276=""),AND(BP276&lt;&gt;"",BR276=""),AND(BT276&lt;&gt;"",BV276="")),"Missing Eng Function",IF(OR(AND(BM276&lt;&gt;"",BO276=""),AND(BQ276&lt;&gt;"",BS276=""),AND(BU276&lt;&gt;"",BW276="")),"Missing Design Function","OK"))))</f>
        <v>OK</v>
      </c>
      <c r="CE276" s="443"/>
      <c r="CF276" s="429"/>
      <c r="CH276" s="430"/>
      <c r="CI276" s="431"/>
      <c r="CJ276" s="429"/>
      <c r="CL276" s="430"/>
      <c r="CM276" s="431"/>
      <c r="CN276" s="429"/>
      <c r="CP276" s="430"/>
      <c r="CQ276" s="431"/>
      <c r="CR276" s="600"/>
      <c r="CS276" s="601"/>
      <c r="CT276" s="602"/>
      <c r="CU276" s="610"/>
      <c r="CV276" s="221"/>
      <c r="CW276" s="574" t="str">
        <f t="shared" si="453"/>
        <v>OK</v>
      </c>
      <c r="CY276" s="437"/>
      <c r="CZ276" s="429"/>
      <c r="DB276" s="430"/>
      <c r="DC276" s="431"/>
      <c r="DD276" s="429"/>
      <c r="DF276" s="430"/>
      <c r="DG276" s="431"/>
      <c r="DH276" s="429"/>
      <c r="DJ276" s="430"/>
      <c r="DK276" s="431"/>
      <c r="DL276" s="600"/>
      <c r="DM276" s="601"/>
      <c r="DN276" s="602"/>
      <c r="DO276" s="610"/>
      <c r="DP276" s="221"/>
      <c r="DQ276" s="574" t="str">
        <f t="shared" si="454"/>
        <v>OK</v>
      </c>
      <c r="DS276" s="437"/>
      <c r="DT276" s="429"/>
      <c r="DU276" s="431"/>
      <c r="DW276" s="431"/>
      <c r="DY276" s="431"/>
      <c r="EA276" s="430"/>
      <c r="EB276" s="600"/>
      <c r="EC276" s="602"/>
      <c r="ED276" s="610"/>
      <c r="EE276" s="221"/>
      <c r="EF276" s="574" t="str">
        <f t="shared" si="523"/>
        <v>-</v>
      </c>
      <c r="EH276" s="82"/>
      <c r="EI276" s="34" t="s">
        <v>4</v>
      </c>
      <c r="EJ276" s="11"/>
      <c r="EK276" s="61"/>
      <c r="EN276" s="97" t="str">
        <f t="shared" si="487"/>
        <v>-</v>
      </c>
      <c r="EO276" s="91" t="str">
        <f t="shared" si="488"/>
        <v>-</v>
      </c>
      <c r="EP276" s="92"/>
      <c r="EQ276" s="85"/>
      <c r="ER276" s="89" t="str">
        <f>IF(OR(EN276="-",EQ276=""),"-",EQ276*EN276)</f>
        <v>-</v>
      </c>
      <c r="ES276" s="84"/>
      <c r="ET276" s="85"/>
      <c r="EU276" s="89" t="str">
        <f>IF(OR(EO276="-",ET276=""),"-",ET276*EO276)</f>
        <v>-</v>
      </c>
      <c r="EV276" s="90" t="str">
        <f>IF(AND(ER276="-",EU276="-"),"-",IF(ER276="-",EU276,IF(EU276="-",ER276,ER276+EU276)))</f>
        <v>-</v>
      </c>
      <c r="EY276" s="97" t="e">
        <f>#REF!</f>
        <v>#REF!</v>
      </c>
      <c r="EZ276" s="91" t="e">
        <f>#REF!</f>
        <v>#REF!</v>
      </c>
      <c r="FA276" s="92"/>
      <c r="FB276" s="85"/>
      <c r="FC276" s="89" t="e">
        <f>IF(OR(EY276="-",FB276=""),"-",FB276*EY276)</f>
        <v>#REF!</v>
      </c>
      <c r="FD276" s="84"/>
      <c r="FE276" s="85"/>
      <c r="FF276" s="89" t="e">
        <f>IF(OR(EZ276="-",FE276=""),"-",FE276*EZ276)</f>
        <v>#REF!</v>
      </c>
      <c r="FG276" s="90" t="e">
        <f>IF(AND(FC276="-",FF276="-"),"-",IF(FC276="-",FF276,IF(FF276="-",FC276,FC276+FF276)))</f>
        <v>#REF!</v>
      </c>
      <c r="FJ276" s="97" t="e">
        <f>#REF!</f>
        <v>#REF!</v>
      </c>
      <c r="FK276" s="91" t="e">
        <f>#REF!</f>
        <v>#REF!</v>
      </c>
      <c r="FL276" s="92"/>
      <c r="FM276" s="85"/>
      <c r="FN276" s="89" t="e">
        <f>IF(OR(FJ276="-",FM276=""),"-",FM276*FJ276)</f>
        <v>#REF!</v>
      </c>
      <c r="FO276" s="84"/>
      <c r="FP276" s="85"/>
      <c r="FQ276" s="89" t="e">
        <f>IF(OR(FK276="-",FP276=""),"-",FP276*FK276)</f>
        <v>#REF!</v>
      </c>
      <c r="FR276" s="90" t="e">
        <f>IF(AND(FN276="-",FQ276="-"),"-",IF(FN276="-",FQ276,IF(FQ276="-",FN276,FN276+FQ276)))</f>
        <v>#REF!</v>
      </c>
      <c r="FU276" s="97" t="e">
        <f>#REF!</f>
        <v>#REF!</v>
      </c>
      <c r="FV276" s="92"/>
      <c r="FW276" s="85"/>
      <c r="FX276" s="89" t="e">
        <f>IF(OR(FU276="-",FW276=""),"-",FW276*FU276)</f>
        <v>#REF!</v>
      </c>
      <c r="GA276" s="97" t="e">
        <f>#REF!</f>
        <v>#REF!</v>
      </c>
      <c r="GB276" s="91" t="e">
        <f>#REF!</f>
        <v>#REF!</v>
      </c>
      <c r="GC276" s="92"/>
      <c r="GD276" s="85"/>
      <c r="GE276" s="89" t="e">
        <f>IF(OR(GA276="-",GD276=""),"-",GD276*GA276)</f>
        <v>#REF!</v>
      </c>
      <c r="GF276" s="84"/>
      <c r="GG276" s="85"/>
      <c r="GH276" s="89" t="e">
        <f>IF(OR(GB276="-",GG276=""),"-",GG276*GB276)</f>
        <v>#REF!</v>
      </c>
      <c r="GI276" s="90" t="e">
        <f>IF(AND(GE276="-",GH276="-"),"-",IF(GE276="-",GH276,IF(GH276="-",GE276,GE276+GH276)))</f>
        <v>#REF!</v>
      </c>
      <c r="GK276" s="20" t="str">
        <f t="shared" si="489"/>
        <v/>
      </c>
      <c r="GL276" s="21"/>
      <c r="GN276" s="826" t="str">
        <f t="shared" ca="1" si="463"/>
        <v/>
      </c>
      <c r="GO276" s="827"/>
    </row>
    <row r="277" spans="1:197" ht="12" customHeight="1" outlineLevel="3" x14ac:dyDescent="0.2">
      <c r="A277" s="187">
        <f t="shared" ca="1" si="506"/>
        <v>143</v>
      </c>
      <c r="B277" s="747" t="str">
        <f t="shared" ca="1" si="455"/>
        <v/>
      </c>
      <c r="C277" s="748"/>
      <c r="D277" s="749"/>
      <c r="E277" s="110"/>
      <c r="F277" s="108"/>
      <c r="G277" s="105" t="s">
        <v>894</v>
      </c>
      <c r="H277" s="128" t="s">
        <v>3</v>
      </c>
      <c r="I277" s="109"/>
      <c r="J277" s="121" t="s">
        <v>26</v>
      </c>
      <c r="K277" s="122" t="s">
        <v>106</v>
      </c>
      <c r="L277" s="367" t="s">
        <v>50</v>
      </c>
      <c r="M277" s="589">
        <f t="shared" si="452"/>
        <v>0</v>
      </c>
      <c r="N277" s="773" t="str">
        <f t="shared" si="456"/>
        <v>-</v>
      </c>
      <c r="O277" s="774" t="str">
        <f t="shared" si="457"/>
        <v>-</v>
      </c>
      <c r="P277" s="774" t="str">
        <f t="shared" si="458"/>
        <v>-</v>
      </c>
      <c r="Q277" s="774" t="str">
        <f t="shared" si="459"/>
        <v>-</v>
      </c>
      <c r="R277" s="774" t="str">
        <f t="shared" si="460"/>
        <v>-</v>
      </c>
      <c r="S277" s="280" t="str">
        <f t="shared" si="461"/>
        <v>-</v>
      </c>
      <c r="T277" s="291" t="str">
        <f t="shared" si="462"/>
        <v>OK</v>
      </c>
      <c r="U277" s="402"/>
      <c r="W277" s="643"/>
      <c r="X277" s="208"/>
      <c r="Y277" s="316"/>
      <c r="Z277" s="410" t="s">
        <v>374</v>
      </c>
      <c r="AA277" s="411" t="s">
        <v>407</v>
      </c>
      <c r="AB277" s="209"/>
      <c r="AC277" s="316"/>
      <c r="AD277" s="410" t="s">
        <v>375</v>
      </c>
      <c r="AE277" s="411" t="s">
        <v>408</v>
      </c>
      <c r="AF277" s="209"/>
      <c r="AG277" s="316"/>
      <c r="AH277" s="410" t="s">
        <v>376</v>
      </c>
      <c r="AI277" s="411" t="s">
        <v>409</v>
      </c>
      <c r="AJ277" s="591" t="str">
        <f t="shared" si="514"/>
        <v>-</v>
      </c>
      <c r="AK277" s="592" t="str">
        <f t="shared" si="515"/>
        <v>-</v>
      </c>
      <c r="AL277" s="593" t="str">
        <f t="shared" si="516"/>
        <v>-</v>
      </c>
      <c r="AM277" s="594" t="str">
        <f>IF(OR(AL277=0,AL277="-"),"-",AL277/CD_TOTAL_HOURS)</f>
        <v>-</v>
      </c>
      <c r="AN277" s="221"/>
      <c r="AO277" s="574" t="str">
        <f>IF(AND(Type_1="Doc",OR(Y277&lt;&gt;"",AC277&lt;&gt;"",AG277&lt;&gt;"")),"Remove Value Cln 25, 29, 33",IF(AND(Type_1="Doc",OR(AA277&lt;&gt;"",AE277&lt;&gt;"",AI277&lt;&gt;"")),"Remove Value Cln 27, 31, 35",IF(OR(AND(X277&lt;&gt;"",Z277=""),AND(AB277&lt;&gt;"",AD277=""),AND(AF277&lt;&gt;"",AH277="")),"Missing Eng Function",IF(OR(AND(Y277&lt;&gt;"",AA277=""),AND(AC277&lt;&gt;"",AE277=""),AND(AG277&lt;&gt;"",AI277="")),"Missing Design Function","OK"))))</f>
        <v>OK</v>
      </c>
      <c r="AQ277" s="263"/>
      <c r="AR277" s="208"/>
      <c r="AS277" s="316"/>
      <c r="AT277" s="410" t="s">
        <v>374</v>
      </c>
      <c r="AU277" s="411" t="s">
        <v>407</v>
      </c>
      <c r="AV277" s="209"/>
      <c r="AW277" s="316"/>
      <c r="AX277" s="410" t="s">
        <v>375</v>
      </c>
      <c r="AY277" s="411" t="s">
        <v>408</v>
      </c>
      <c r="AZ277" s="209"/>
      <c r="BA277" s="316"/>
      <c r="BB277" s="410" t="s">
        <v>376</v>
      </c>
      <c r="BC277" s="411" t="s">
        <v>409</v>
      </c>
      <c r="BD277" s="591" t="str">
        <f t="shared" si="517"/>
        <v>-</v>
      </c>
      <c r="BE277" s="592" t="str">
        <f t="shared" si="518"/>
        <v>-</v>
      </c>
      <c r="BF277" s="593" t="str">
        <f t="shared" si="519"/>
        <v>-</v>
      </c>
      <c r="BG277" s="594" t="str">
        <f>IF(OR(BF277=0,BF277="-"),"-",BF277/BD_TOTAL_HOURS)</f>
        <v>-</v>
      </c>
      <c r="BH277" s="221"/>
      <c r="BI277" s="574" t="str">
        <f>IF(AND(Type_1="Doc",OR(AS277&lt;&gt;"",AW277&lt;&gt;"",BA277&lt;&gt;"")),"Remove Value Cln 25, 29, 33",IF(AND(Type_1="Doc",OR(AU277&lt;&gt;"",AY277&lt;&gt;"",BC277&lt;&gt;"")),"Remove Value Cln 47, 51, 55",IF(OR(AND(AR277&lt;&gt;"",AT277=""),AND(AV277&lt;&gt;"",AX277=""),AND(AZ277&lt;&gt;"",BB277="")),"Missing Eng Function",IF(OR(AND(AS277&lt;&gt;"",AU277=""),AND(AW277&lt;&gt;"",AY277=""),AND(BA277&lt;&gt;"",BC277="")),"Missing Design Function","OK"))))</f>
        <v>OK</v>
      </c>
      <c r="BK277" s="263"/>
      <c r="BL277" s="208"/>
      <c r="BM277" s="316"/>
      <c r="BN277" s="410" t="s">
        <v>374</v>
      </c>
      <c r="BO277" s="411" t="s">
        <v>407</v>
      </c>
      <c r="BP277" s="209"/>
      <c r="BQ277" s="316"/>
      <c r="BR277" s="410" t="s">
        <v>375</v>
      </c>
      <c r="BS277" s="411" t="s">
        <v>408</v>
      </c>
      <c r="BT277" s="209"/>
      <c r="BU277" s="316"/>
      <c r="BV277" s="410" t="s">
        <v>376</v>
      </c>
      <c r="BW277" s="411" t="s">
        <v>409</v>
      </c>
      <c r="BX277" s="591" t="str">
        <f t="shared" si="520"/>
        <v>-</v>
      </c>
      <c r="BY277" s="592" t="str">
        <f t="shared" si="521"/>
        <v>-</v>
      </c>
      <c r="BZ277" s="593" t="str">
        <f t="shared" si="522"/>
        <v>-</v>
      </c>
      <c r="CA277" s="594" t="str">
        <f>IF(OR(BZ277=0,BZ277="-"),"-",BZ277/DD_TOTAL_HOURS)</f>
        <v>-</v>
      </c>
      <c r="CB277" s="221"/>
      <c r="CC277" s="574" t="str">
        <f>IF(AND(Type_1="Doc",OR(BM277&lt;&gt;"",BQ277&lt;&gt;"",BU277&lt;&gt;"")),"Remove Value Cln 65, 69, 73",IF(AND(Type_1="Doc",OR(BO277&lt;&gt;"",BS277&lt;&gt;"",BW277&lt;&gt;"")),"Remove Value Cln 67, 71, 75",IF(OR(AND(BL277&lt;&gt;"",BN277=""),AND(BP277&lt;&gt;"",BR277=""),AND(BT277&lt;&gt;"",BV277="")),"Missing Eng Function",IF(OR(AND(BM277&lt;&gt;"",BO277=""),AND(BQ277&lt;&gt;"",BS277=""),AND(BU277&lt;&gt;"",BW277="")),"Missing Design Function","OK"))))</f>
        <v>OK</v>
      </c>
      <c r="CE277" s="443"/>
      <c r="CF277" s="429"/>
      <c r="CH277" s="430"/>
      <c r="CI277" s="431"/>
      <c r="CJ277" s="429"/>
      <c r="CL277" s="430"/>
      <c r="CM277" s="431"/>
      <c r="CN277" s="429"/>
      <c r="CP277" s="430"/>
      <c r="CQ277" s="431"/>
      <c r="CR277" s="600"/>
      <c r="CS277" s="601"/>
      <c r="CT277" s="602"/>
      <c r="CU277" s="610"/>
      <c r="CV277" s="221"/>
      <c r="CW277" s="574" t="str">
        <f t="shared" si="453"/>
        <v>OK</v>
      </c>
      <c r="CY277" s="437"/>
      <c r="CZ277" s="429"/>
      <c r="DB277" s="430"/>
      <c r="DC277" s="431"/>
      <c r="DD277" s="429"/>
      <c r="DF277" s="430"/>
      <c r="DG277" s="431"/>
      <c r="DH277" s="429"/>
      <c r="DJ277" s="430"/>
      <c r="DK277" s="431"/>
      <c r="DL277" s="600"/>
      <c r="DM277" s="601"/>
      <c r="DN277" s="602"/>
      <c r="DO277" s="610"/>
      <c r="DP277" s="221"/>
      <c r="DQ277" s="574" t="str">
        <f t="shared" si="454"/>
        <v>OK</v>
      </c>
      <c r="DS277" s="437"/>
      <c r="DT277" s="429"/>
      <c r="DU277" s="431"/>
      <c r="DW277" s="431"/>
      <c r="DY277" s="431"/>
      <c r="EA277" s="430"/>
      <c r="EB277" s="600"/>
      <c r="EC277" s="602"/>
      <c r="ED277" s="610"/>
      <c r="EE277" s="221"/>
      <c r="EF277" s="574" t="str">
        <f t="shared" si="523"/>
        <v>-</v>
      </c>
      <c r="EH277" s="82"/>
      <c r="EI277" s="34" t="s">
        <v>4</v>
      </c>
      <c r="EJ277" s="11"/>
      <c r="EK277" s="61"/>
      <c r="EN277" s="97" t="str">
        <f t="shared" si="487"/>
        <v>-</v>
      </c>
      <c r="EO277" s="91" t="str">
        <f t="shared" si="488"/>
        <v>-</v>
      </c>
      <c r="EP277" s="92"/>
      <c r="EQ277" s="85"/>
      <c r="ER277" s="89" t="str">
        <f>IF(OR(EN277="-",EQ277=""),"-",EQ277*EN277)</f>
        <v>-</v>
      </c>
      <c r="ES277" s="84"/>
      <c r="ET277" s="85"/>
      <c r="EU277" s="89" t="str">
        <f>IF(OR(EO277="-",ET277=""),"-",ET277*EO277)</f>
        <v>-</v>
      </c>
      <c r="EV277" s="90" t="str">
        <f>IF(AND(ER277="-",EU277="-"),"-",IF(ER277="-",EU277,IF(EU277="-",ER277,ER277+EU277)))</f>
        <v>-</v>
      </c>
      <c r="EY277" s="97" t="e">
        <f>#REF!</f>
        <v>#REF!</v>
      </c>
      <c r="EZ277" s="91" t="e">
        <f>#REF!</f>
        <v>#REF!</v>
      </c>
      <c r="FA277" s="92"/>
      <c r="FB277" s="85"/>
      <c r="FC277" s="89" t="e">
        <f>IF(OR(EY277="-",FB277=""),"-",FB277*EY277)</f>
        <v>#REF!</v>
      </c>
      <c r="FD277" s="84"/>
      <c r="FE277" s="85"/>
      <c r="FF277" s="89" t="e">
        <f>IF(OR(EZ277="-",FE277=""),"-",FE277*EZ277)</f>
        <v>#REF!</v>
      </c>
      <c r="FG277" s="90" t="e">
        <f>IF(AND(FC277="-",FF277="-"),"-",IF(FC277="-",FF277,IF(FF277="-",FC277,FC277+FF277)))</f>
        <v>#REF!</v>
      </c>
      <c r="FJ277" s="97" t="e">
        <f>#REF!</f>
        <v>#REF!</v>
      </c>
      <c r="FK277" s="91" t="e">
        <f>#REF!</f>
        <v>#REF!</v>
      </c>
      <c r="FL277" s="92"/>
      <c r="FM277" s="85"/>
      <c r="FN277" s="89" t="e">
        <f>IF(OR(FJ277="-",FM277=""),"-",FM277*FJ277)</f>
        <v>#REF!</v>
      </c>
      <c r="FO277" s="84"/>
      <c r="FP277" s="85"/>
      <c r="FQ277" s="89" t="e">
        <f>IF(OR(FK277="-",FP277=""),"-",FP277*FK277)</f>
        <v>#REF!</v>
      </c>
      <c r="FR277" s="90" t="e">
        <f>IF(AND(FN277="-",FQ277="-"),"-",IF(FN277="-",FQ277,IF(FQ277="-",FN277,FN277+FQ277)))</f>
        <v>#REF!</v>
      </c>
      <c r="FU277" s="97" t="e">
        <f>#REF!</f>
        <v>#REF!</v>
      </c>
      <c r="FV277" s="92"/>
      <c r="FW277" s="85"/>
      <c r="FX277" s="89" t="e">
        <f>IF(OR(FU277="-",FW277=""),"-",FW277*FU277)</f>
        <v>#REF!</v>
      </c>
      <c r="GA277" s="97" t="e">
        <f>#REF!</f>
        <v>#REF!</v>
      </c>
      <c r="GB277" s="91" t="e">
        <f>#REF!</f>
        <v>#REF!</v>
      </c>
      <c r="GC277" s="92"/>
      <c r="GD277" s="85"/>
      <c r="GE277" s="89" t="e">
        <f>IF(OR(GA277="-",GD277=""),"-",GD277*GA277)</f>
        <v>#REF!</v>
      </c>
      <c r="GF277" s="84"/>
      <c r="GG277" s="85"/>
      <c r="GH277" s="89" t="e">
        <f>IF(OR(GB277="-",GG277=""),"-",GG277*GB277)</f>
        <v>#REF!</v>
      </c>
      <c r="GI277" s="90" t="e">
        <f>IF(AND(GE277="-",GH277="-"),"-",IF(GE277="-",GH277,IF(GH277="-",GE277,GE277+GH277)))</f>
        <v>#REF!</v>
      </c>
      <c r="GK277" s="20" t="str">
        <f t="shared" si="489"/>
        <v/>
      </c>
      <c r="GL277" s="21"/>
      <c r="GN277" s="826" t="str">
        <f t="shared" ca="1" si="463"/>
        <v/>
      </c>
      <c r="GO277" s="827"/>
    </row>
    <row r="278" spans="1:197" ht="12" customHeight="1" outlineLevel="3" x14ac:dyDescent="0.2">
      <c r="A278" s="187">
        <f t="shared" ca="1" si="506"/>
        <v>144</v>
      </c>
      <c r="B278" s="747" t="str">
        <f t="shared" ca="1" si="455"/>
        <v/>
      </c>
      <c r="C278" s="748"/>
      <c r="D278" s="749"/>
      <c r="E278" s="110"/>
      <c r="F278" s="108"/>
      <c r="G278" s="105" t="s">
        <v>895</v>
      </c>
      <c r="H278" s="128" t="s">
        <v>3</v>
      </c>
      <c r="I278" s="109"/>
      <c r="J278" s="121" t="s">
        <v>26</v>
      </c>
      <c r="K278" s="122" t="s">
        <v>106</v>
      </c>
      <c r="L278" s="367" t="s">
        <v>50</v>
      </c>
      <c r="M278" s="589">
        <f t="shared" si="452"/>
        <v>0</v>
      </c>
      <c r="N278" s="773" t="str">
        <f t="shared" si="456"/>
        <v>-</v>
      </c>
      <c r="O278" s="774" t="str">
        <f t="shared" si="457"/>
        <v>-</v>
      </c>
      <c r="P278" s="774" t="str">
        <f t="shared" si="458"/>
        <v>-</v>
      </c>
      <c r="Q278" s="774" t="str">
        <f t="shared" si="459"/>
        <v>-</v>
      </c>
      <c r="R278" s="774" t="str">
        <f t="shared" si="460"/>
        <v>-</v>
      </c>
      <c r="S278" s="280" t="str">
        <f t="shared" si="461"/>
        <v>-</v>
      </c>
      <c r="T278" s="291" t="str">
        <f t="shared" si="462"/>
        <v>OK</v>
      </c>
      <c r="U278" s="402"/>
      <c r="W278" s="643"/>
      <c r="X278" s="208"/>
      <c r="Y278" s="316"/>
      <c r="Z278" s="410" t="s">
        <v>374</v>
      </c>
      <c r="AA278" s="411" t="s">
        <v>407</v>
      </c>
      <c r="AB278" s="209"/>
      <c r="AC278" s="316"/>
      <c r="AD278" s="410" t="s">
        <v>375</v>
      </c>
      <c r="AE278" s="411" t="s">
        <v>408</v>
      </c>
      <c r="AF278" s="209"/>
      <c r="AG278" s="316"/>
      <c r="AH278" s="410" t="s">
        <v>376</v>
      </c>
      <c r="AI278" s="411" t="s">
        <v>409</v>
      </c>
      <c r="AJ278" s="591" t="str">
        <f t="shared" si="514"/>
        <v>-</v>
      </c>
      <c r="AK278" s="592" t="str">
        <f t="shared" si="515"/>
        <v>-</v>
      </c>
      <c r="AL278" s="593" t="str">
        <f t="shared" si="516"/>
        <v>-</v>
      </c>
      <c r="AM278" s="594" t="str">
        <f>IF(OR(AL278=0,AL278="-"),"-",AL278/CD_TOTAL_HOURS)</f>
        <v>-</v>
      </c>
      <c r="AN278" s="221"/>
      <c r="AO278" s="574" t="str">
        <f>IF(AND(Type_1="Doc",OR(Y278&lt;&gt;"",AC278&lt;&gt;"",AG278&lt;&gt;"")),"Remove Value Cln 25, 29, 33",IF(AND(Type_1="Doc",OR(AA278&lt;&gt;"",AE278&lt;&gt;"",AI278&lt;&gt;"")),"Remove Value Cln 27, 31, 35",IF(OR(AND(X278&lt;&gt;"",Z278=""),AND(AB278&lt;&gt;"",AD278=""),AND(AF278&lt;&gt;"",AH278="")),"Missing Eng Function",IF(OR(AND(Y278&lt;&gt;"",AA278=""),AND(AC278&lt;&gt;"",AE278=""),AND(AG278&lt;&gt;"",AI278="")),"Missing Design Function","OK"))))</f>
        <v>OK</v>
      </c>
      <c r="AQ278" s="263"/>
      <c r="AR278" s="208"/>
      <c r="AS278" s="316"/>
      <c r="AT278" s="410" t="s">
        <v>374</v>
      </c>
      <c r="AU278" s="411" t="s">
        <v>407</v>
      </c>
      <c r="AV278" s="209"/>
      <c r="AW278" s="316"/>
      <c r="AX278" s="410" t="s">
        <v>375</v>
      </c>
      <c r="AY278" s="411" t="s">
        <v>408</v>
      </c>
      <c r="AZ278" s="209"/>
      <c r="BA278" s="316"/>
      <c r="BB278" s="410" t="s">
        <v>376</v>
      </c>
      <c r="BC278" s="411" t="s">
        <v>409</v>
      </c>
      <c r="BD278" s="591" t="str">
        <f t="shared" si="517"/>
        <v>-</v>
      </c>
      <c r="BE278" s="592" t="str">
        <f t="shared" si="518"/>
        <v>-</v>
      </c>
      <c r="BF278" s="593" t="str">
        <f t="shared" si="519"/>
        <v>-</v>
      </c>
      <c r="BG278" s="594" t="str">
        <f>IF(OR(BF278=0,BF278="-"),"-",BF278/BD_TOTAL_HOURS)</f>
        <v>-</v>
      </c>
      <c r="BH278" s="221"/>
      <c r="BI278" s="574" t="str">
        <f>IF(AND(Type_1="Doc",OR(AS278&lt;&gt;"",AW278&lt;&gt;"",BA278&lt;&gt;"")),"Remove Value Cln 25, 29, 33",IF(AND(Type_1="Doc",OR(AU278&lt;&gt;"",AY278&lt;&gt;"",BC278&lt;&gt;"")),"Remove Value Cln 47, 51, 55",IF(OR(AND(AR278&lt;&gt;"",AT278=""),AND(AV278&lt;&gt;"",AX278=""),AND(AZ278&lt;&gt;"",BB278="")),"Missing Eng Function",IF(OR(AND(AS278&lt;&gt;"",AU278=""),AND(AW278&lt;&gt;"",AY278=""),AND(BA278&lt;&gt;"",BC278="")),"Missing Design Function","OK"))))</f>
        <v>OK</v>
      </c>
      <c r="BK278" s="263"/>
      <c r="BL278" s="208"/>
      <c r="BM278" s="316"/>
      <c r="BN278" s="410" t="s">
        <v>374</v>
      </c>
      <c r="BO278" s="411" t="s">
        <v>407</v>
      </c>
      <c r="BP278" s="209"/>
      <c r="BQ278" s="316"/>
      <c r="BR278" s="410" t="s">
        <v>375</v>
      </c>
      <c r="BS278" s="411" t="s">
        <v>408</v>
      </c>
      <c r="BT278" s="209"/>
      <c r="BU278" s="316"/>
      <c r="BV278" s="410" t="s">
        <v>376</v>
      </c>
      <c r="BW278" s="411" t="s">
        <v>409</v>
      </c>
      <c r="BX278" s="591" t="str">
        <f t="shared" si="520"/>
        <v>-</v>
      </c>
      <c r="BY278" s="592" t="str">
        <f t="shared" si="521"/>
        <v>-</v>
      </c>
      <c r="BZ278" s="593" t="str">
        <f t="shared" si="522"/>
        <v>-</v>
      </c>
      <c r="CA278" s="594" t="str">
        <f>IF(OR(BZ278=0,BZ278="-"),"-",BZ278/DD_TOTAL_HOURS)</f>
        <v>-</v>
      </c>
      <c r="CB278" s="221"/>
      <c r="CC278" s="574" t="str">
        <f>IF(AND(Type_1="Doc",OR(BM278&lt;&gt;"",BQ278&lt;&gt;"",BU278&lt;&gt;"")),"Remove Value Cln 65, 69, 73",IF(AND(Type_1="Doc",OR(BO278&lt;&gt;"",BS278&lt;&gt;"",BW278&lt;&gt;"")),"Remove Value Cln 67, 71, 75",IF(OR(AND(BL278&lt;&gt;"",BN278=""),AND(BP278&lt;&gt;"",BR278=""),AND(BT278&lt;&gt;"",BV278="")),"Missing Eng Function",IF(OR(AND(BM278&lt;&gt;"",BO278=""),AND(BQ278&lt;&gt;"",BS278=""),AND(BU278&lt;&gt;"",BW278="")),"Missing Design Function","OK"))))</f>
        <v>OK</v>
      </c>
      <c r="CE278" s="443"/>
      <c r="CF278" s="429"/>
      <c r="CH278" s="430"/>
      <c r="CI278" s="431"/>
      <c r="CJ278" s="429"/>
      <c r="CL278" s="430"/>
      <c r="CM278" s="431"/>
      <c r="CN278" s="429"/>
      <c r="CP278" s="430"/>
      <c r="CQ278" s="431"/>
      <c r="CR278" s="600"/>
      <c r="CS278" s="601"/>
      <c r="CT278" s="602"/>
      <c r="CU278" s="610"/>
      <c r="CV278" s="221"/>
      <c r="CW278" s="574" t="str">
        <f t="shared" si="453"/>
        <v>OK</v>
      </c>
      <c r="CY278" s="437"/>
      <c r="CZ278" s="429"/>
      <c r="DB278" s="430"/>
      <c r="DC278" s="431"/>
      <c r="DD278" s="429"/>
      <c r="DF278" s="430"/>
      <c r="DG278" s="431"/>
      <c r="DH278" s="429"/>
      <c r="DJ278" s="430"/>
      <c r="DK278" s="431"/>
      <c r="DL278" s="600"/>
      <c r="DM278" s="601"/>
      <c r="DN278" s="602"/>
      <c r="DO278" s="610"/>
      <c r="DP278" s="221"/>
      <c r="DQ278" s="574" t="str">
        <f t="shared" si="454"/>
        <v>OK</v>
      </c>
      <c r="DS278" s="437"/>
      <c r="DT278" s="429"/>
      <c r="DU278" s="431"/>
      <c r="DW278" s="431"/>
      <c r="DY278" s="431"/>
      <c r="EA278" s="430"/>
      <c r="EB278" s="600"/>
      <c r="EC278" s="602"/>
      <c r="ED278" s="610"/>
      <c r="EE278" s="221"/>
      <c r="EF278" s="574" t="str">
        <f t="shared" si="523"/>
        <v>-</v>
      </c>
      <c r="EH278" s="82"/>
      <c r="EI278" s="34" t="s">
        <v>4</v>
      </c>
      <c r="EJ278" s="11"/>
      <c r="EK278" s="61"/>
      <c r="EN278" s="97" t="str">
        <f t="shared" si="487"/>
        <v>-</v>
      </c>
      <c r="EO278" s="91" t="str">
        <f t="shared" si="488"/>
        <v>-</v>
      </c>
      <c r="EP278" s="92"/>
      <c r="EQ278" s="85"/>
      <c r="ER278" s="89" t="str">
        <f>IF(OR(EN278="-",EQ278=""),"-",EQ278*EN278)</f>
        <v>-</v>
      </c>
      <c r="ES278" s="84"/>
      <c r="ET278" s="85"/>
      <c r="EU278" s="89" t="str">
        <f>IF(OR(EO278="-",ET278=""),"-",ET278*EO278)</f>
        <v>-</v>
      </c>
      <c r="EV278" s="90" t="str">
        <f>IF(AND(ER278="-",EU278="-"),"-",IF(ER278="-",EU278,IF(EU278="-",ER278,ER278+EU278)))</f>
        <v>-</v>
      </c>
      <c r="EY278" s="97" t="e">
        <f>#REF!</f>
        <v>#REF!</v>
      </c>
      <c r="EZ278" s="91" t="e">
        <f>#REF!</f>
        <v>#REF!</v>
      </c>
      <c r="FA278" s="92"/>
      <c r="FB278" s="85"/>
      <c r="FC278" s="89" t="e">
        <f>IF(OR(EY278="-",FB278=""),"-",FB278*EY278)</f>
        <v>#REF!</v>
      </c>
      <c r="FD278" s="84"/>
      <c r="FE278" s="85"/>
      <c r="FF278" s="89" t="e">
        <f>IF(OR(EZ278="-",FE278=""),"-",FE278*EZ278)</f>
        <v>#REF!</v>
      </c>
      <c r="FG278" s="90" t="e">
        <f>IF(AND(FC278="-",FF278="-"),"-",IF(FC278="-",FF278,IF(FF278="-",FC278,FC278+FF278)))</f>
        <v>#REF!</v>
      </c>
      <c r="FJ278" s="97" t="e">
        <f>#REF!</f>
        <v>#REF!</v>
      </c>
      <c r="FK278" s="91" t="e">
        <f>#REF!</f>
        <v>#REF!</v>
      </c>
      <c r="FL278" s="92"/>
      <c r="FM278" s="85"/>
      <c r="FN278" s="89" t="e">
        <f>IF(OR(FJ278="-",FM278=""),"-",FM278*FJ278)</f>
        <v>#REF!</v>
      </c>
      <c r="FO278" s="84"/>
      <c r="FP278" s="85"/>
      <c r="FQ278" s="89" t="e">
        <f>IF(OR(FK278="-",FP278=""),"-",FP278*FK278)</f>
        <v>#REF!</v>
      </c>
      <c r="FR278" s="90" t="e">
        <f>IF(AND(FN278="-",FQ278="-"),"-",IF(FN278="-",FQ278,IF(FQ278="-",FN278,FN278+FQ278)))</f>
        <v>#REF!</v>
      </c>
      <c r="FU278" s="97" t="e">
        <f>#REF!</f>
        <v>#REF!</v>
      </c>
      <c r="FV278" s="92"/>
      <c r="FW278" s="85"/>
      <c r="FX278" s="89" t="e">
        <f>IF(OR(FU278="-",FW278=""),"-",FW278*FU278)</f>
        <v>#REF!</v>
      </c>
      <c r="GA278" s="97" t="e">
        <f>#REF!</f>
        <v>#REF!</v>
      </c>
      <c r="GB278" s="91" t="e">
        <f>#REF!</f>
        <v>#REF!</v>
      </c>
      <c r="GC278" s="92"/>
      <c r="GD278" s="85"/>
      <c r="GE278" s="89" t="e">
        <f>IF(OR(GA278="-",GD278=""),"-",GD278*GA278)</f>
        <v>#REF!</v>
      </c>
      <c r="GF278" s="84"/>
      <c r="GG278" s="85"/>
      <c r="GH278" s="89" t="e">
        <f>IF(OR(GB278="-",GG278=""),"-",GG278*GB278)</f>
        <v>#REF!</v>
      </c>
      <c r="GI278" s="90" t="e">
        <f>IF(AND(GE278="-",GH278="-"),"-",IF(GE278="-",GH278,IF(GH278="-",GE278,GE278+GH278)))</f>
        <v>#REF!</v>
      </c>
      <c r="GK278" s="20" t="str">
        <f t="shared" si="489"/>
        <v/>
      </c>
      <c r="GL278" s="21"/>
      <c r="GN278" s="826" t="str">
        <f t="shared" ca="1" si="463"/>
        <v/>
      </c>
      <c r="GO278" s="827"/>
    </row>
    <row r="279" spans="1:197" ht="12" customHeight="1" outlineLevel="3" x14ac:dyDescent="0.2">
      <c r="A279" s="187">
        <f ca="1">OFFSET(A279,-1,0,1,1)+1</f>
        <v>145</v>
      </c>
      <c r="B279" s="747" t="str">
        <f t="shared" ca="1" si="455"/>
        <v/>
      </c>
      <c r="C279" s="748"/>
      <c r="D279" s="749"/>
      <c r="E279" s="272" t="s">
        <v>395</v>
      </c>
      <c r="F279" s="271"/>
      <c r="G279" s="105"/>
      <c r="H279" s="128" t="s">
        <v>3</v>
      </c>
      <c r="I279" s="105"/>
      <c r="J279" s="121" t="s">
        <v>26</v>
      </c>
      <c r="K279" s="122" t="s">
        <v>106</v>
      </c>
      <c r="L279" s="367" t="s">
        <v>50</v>
      </c>
      <c r="M279" s="589">
        <f t="shared" si="452"/>
        <v>0</v>
      </c>
      <c r="N279" s="773" t="str">
        <f t="shared" si="456"/>
        <v>-</v>
      </c>
      <c r="O279" s="774" t="str">
        <f t="shared" si="457"/>
        <v>-</v>
      </c>
      <c r="P279" s="774" t="str">
        <f t="shared" si="458"/>
        <v>-</v>
      </c>
      <c r="Q279" s="774" t="str">
        <f t="shared" si="459"/>
        <v>-</v>
      </c>
      <c r="R279" s="774" t="str">
        <f t="shared" si="460"/>
        <v>-</v>
      </c>
      <c r="S279" s="280" t="str">
        <f t="shared" si="461"/>
        <v>-</v>
      </c>
      <c r="T279" s="291" t="str">
        <f t="shared" si="462"/>
        <v>OK</v>
      </c>
      <c r="U279" s="402"/>
      <c r="W279" s="643"/>
      <c r="X279" s="208"/>
      <c r="Y279" s="316"/>
      <c r="Z279" s="410" t="s">
        <v>374</v>
      </c>
      <c r="AA279" s="411" t="s">
        <v>407</v>
      </c>
      <c r="AB279" s="209"/>
      <c r="AC279" s="316"/>
      <c r="AD279" s="410" t="s">
        <v>375</v>
      </c>
      <c r="AE279" s="411" t="s">
        <v>408</v>
      </c>
      <c r="AF279" s="209"/>
      <c r="AG279" s="316"/>
      <c r="AH279" s="410" t="s">
        <v>376</v>
      </c>
      <c r="AI279" s="411" t="s">
        <v>409</v>
      </c>
      <c r="AJ279" s="591" t="str">
        <f t="shared" si="514"/>
        <v>-</v>
      </c>
      <c r="AK279" s="592" t="str">
        <f t="shared" si="515"/>
        <v>-</v>
      </c>
      <c r="AL279" s="593" t="str">
        <f t="shared" si="516"/>
        <v>-</v>
      </c>
      <c r="AM279" s="619" t="str">
        <f t="shared" si="513"/>
        <v>-</v>
      </c>
      <c r="AN279" s="221"/>
      <c r="AO279" s="574" t="str">
        <f t="shared" si="491"/>
        <v>OK</v>
      </c>
      <c r="AQ279" s="263"/>
      <c r="AR279" s="208"/>
      <c r="AS279" s="316"/>
      <c r="AT279" s="410" t="s">
        <v>374</v>
      </c>
      <c r="AU279" s="411" t="s">
        <v>407</v>
      </c>
      <c r="AV279" s="209"/>
      <c r="AW279" s="316"/>
      <c r="AX279" s="410" t="s">
        <v>375</v>
      </c>
      <c r="AY279" s="411" t="s">
        <v>408</v>
      </c>
      <c r="AZ279" s="209"/>
      <c r="BA279" s="316"/>
      <c r="BB279" s="410" t="s">
        <v>376</v>
      </c>
      <c r="BC279" s="411" t="s">
        <v>409</v>
      </c>
      <c r="BD279" s="591" t="str">
        <f t="shared" si="517"/>
        <v>-</v>
      </c>
      <c r="BE279" s="592" t="str">
        <f t="shared" si="518"/>
        <v>-</v>
      </c>
      <c r="BF279" s="593" t="str">
        <f t="shared" si="519"/>
        <v>-</v>
      </c>
      <c r="BG279" s="677" t="str">
        <f t="shared" si="508"/>
        <v>-</v>
      </c>
      <c r="BH279" s="221"/>
      <c r="BI279" s="574" t="str">
        <f t="shared" si="492"/>
        <v>OK</v>
      </c>
      <c r="BK279" s="263"/>
      <c r="BL279" s="208"/>
      <c r="BM279" s="316"/>
      <c r="BN279" s="410"/>
      <c r="BO279" s="411"/>
      <c r="BP279" s="209"/>
      <c r="BQ279" s="316"/>
      <c r="BR279" s="410"/>
      <c r="BS279" s="411"/>
      <c r="BT279" s="209"/>
      <c r="BU279" s="316"/>
      <c r="BV279" s="410"/>
      <c r="BW279" s="411"/>
      <c r="BX279" s="591" t="str">
        <f t="shared" si="520"/>
        <v>-</v>
      </c>
      <c r="BY279" s="592" t="str">
        <f t="shared" si="521"/>
        <v>-</v>
      </c>
      <c r="BZ279" s="593" t="str">
        <f t="shared" si="522"/>
        <v>-</v>
      </c>
      <c r="CA279" s="677" t="str">
        <f t="shared" si="509"/>
        <v>-</v>
      </c>
      <c r="CB279" s="221"/>
      <c r="CC279" s="574" t="str">
        <f t="shared" si="469"/>
        <v>OK</v>
      </c>
      <c r="CE279" s="443"/>
      <c r="CF279" s="429"/>
      <c r="CH279" s="430"/>
      <c r="CI279" s="431"/>
      <c r="CJ279" s="429"/>
      <c r="CL279" s="430"/>
      <c r="CM279" s="431"/>
      <c r="CN279" s="429"/>
      <c r="CP279" s="430"/>
      <c r="CQ279" s="431"/>
      <c r="CR279" s="600"/>
      <c r="CS279" s="601"/>
      <c r="CT279" s="602"/>
      <c r="CU279" s="610"/>
      <c r="CV279" s="221"/>
      <c r="CW279" s="574" t="str">
        <f t="shared" si="453"/>
        <v>OK</v>
      </c>
      <c r="CY279" s="437"/>
      <c r="CZ279" s="429"/>
      <c r="DB279" s="430"/>
      <c r="DC279" s="431"/>
      <c r="DD279" s="429"/>
      <c r="DF279" s="430"/>
      <c r="DG279" s="431"/>
      <c r="DH279" s="429"/>
      <c r="DJ279" s="430"/>
      <c r="DK279" s="431"/>
      <c r="DL279" s="600"/>
      <c r="DM279" s="601"/>
      <c r="DN279" s="602"/>
      <c r="DO279" s="610"/>
      <c r="DP279" s="221"/>
      <c r="DQ279" s="574" t="str">
        <f t="shared" si="454"/>
        <v>OK</v>
      </c>
      <c r="DS279" s="437"/>
      <c r="DT279" s="429"/>
      <c r="DU279" s="431"/>
      <c r="DW279" s="435"/>
      <c r="DY279" s="435"/>
      <c r="EA279" s="430"/>
      <c r="EB279" s="600"/>
      <c r="EC279" s="602"/>
      <c r="ED279" s="610"/>
      <c r="EE279" s="221"/>
      <c r="EF279" s="574" t="str">
        <f t="shared" si="523"/>
        <v>-</v>
      </c>
      <c r="EH279" s="82"/>
      <c r="EI279" s="34"/>
      <c r="EJ279" s="11"/>
      <c r="EK279" s="61"/>
      <c r="EN279" s="97" t="str">
        <f t="shared" si="487"/>
        <v>-</v>
      </c>
      <c r="EO279" s="91" t="str">
        <f t="shared" si="488"/>
        <v>-</v>
      </c>
      <c r="EP279" s="92"/>
      <c r="EQ279" s="85"/>
      <c r="ER279" s="89" t="str">
        <f t="shared" si="497"/>
        <v>-</v>
      </c>
      <c r="ES279" s="84"/>
      <c r="ET279" s="85"/>
      <c r="EU279" s="89" t="str">
        <f t="shared" si="498"/>
        <v>-</v>
      </c>
      <c r="EV279" s="90" t="str">
        <f t="shared" si="499"/>
        <v>-</v>
      </c>
      <c r="EY279" s="97" t="e">
        <f>#REF!</f>
        <v>#REF!</v>
      </c>
      <c r="EZ279" s="91" t="e">
        <f>#REF!</f>
        <v>#REF!</v>
      </c>
      <c r="FA279" s="92"/>
      <c r="FB279" s="85"/>
      <c r="FC279" s="89" t="e">
        <f t="shared" si="524"/>
        <v>#REF!</v>
      </c>
      <c r="FD279" s="84"/>
      <c r="FE279" s="85"/>
      <c r="FF279" s="89" t="e">
        <f t="shared" si="525"/>
        <v>#REF!</v>
      </c>
      <c r="FG279" s="90" t="e">
        <f t="shared" si="526"/>
        <v>#REF!</v>
      </c>
      <c r="FJ279" s="97" t="e">
        <f>#REF!</f>
        <v>#REF!</v>
      </c>
      <c r="FK279" s="91" t="e">
        <f>#REF!</f>
        <v>#REF!</v>
      </c>
      <c r="FL279" s="92"/>
      <c r="FM279" s="85"/>
      <c r="FN279" s="89" t="e">
        <f t="shared" si="500"/>
        <v>#REF!</v>
      </c>
      <c r="FO279" s="84"/>
      <c r="FP279" s="85"/>
      <c r="FQ279" s="89" t="e">
        <f t="shared" si="501"/>
        <v>#REF!</v>
      </c>
      <c r="FR279" s="90" t="e">
        <f t="shared" si="502"/>
        <v>#REF!</v>
      </c>
      <c r="FU279" s="97" t="e">
        <f>#REF!</f>
        <v>#REF!</v>
      </c>
      <c r="FV279" s="92"/>
      <c r="FW279" s="85"/>
      <c r="FX279" s="89" t="e">
        <f t="shared" si="496"/>
        <v>#REF!</v>
      </c>
      <c r="GA279" s="97" t="e">
        <f>#REF!</f>
        <v>#REF!</v>
      </c>
      <c r="GB279" s="91" t="e">
        <f>#REF!</f>
        <v>#REF!</v>
      </c>
      <c r="GC279" s="92"/>
      <c r="GD279" s="85"/>
      <c r="GE279" s="89" t="e">
        <f t="shared" si="503"/>
        <v>#REF!</v>
      </c>
      <c r="GF279" s="84"/>
      <c r="GG279" s="85"/>
      <c r="GH279" s="89" t="e">
        <f t="shared" si="504"/>
        <v>#REF!</v>
      </c>
      <c r="GI279" s="90" t="e">
        <f t="shared" si="505"/>
        <v>#REF!</v>
      </c>
      <c r="GK279" s="20" t="str">
        <f t="shared" si="489"/>
        <v/>
      </c>
      <c r="GL279" s="21"/>
      <c r="GN279" s="826" t="str">
        <f t="shared" ca="1" si="463"/>
        <v/>
      </c>
      <c r="GO279" s="827"/>
    </row>
    <row r="280" spans="1:197" ht="12" customHeight="1" outlineLevel="3" x14ac:dyDescent="0.2">
      <c r="A280" s="187">
        <f t="shared" ca="1" si="506"/>
        <v>146</v>
      </c>
      <c r="B280" s="757" t="str">
        <f t="shared" ca="1" si="455"/>
        <v/>
      </c>
      <c r="C280" s="758"/>
      <c r="D280" s="759"/>
      <c r="E280" s="231"/>
      <c r="F280" s="227"/>
      <c r="G280" s="228"/>
      <c r="H280" s="865"/>
      <c r="I280" s="229"/>
      <c r="J280" s="359"/>
      <c r="K280" s="359"/>
      <c r="L280" s="359"/>
      <c r="M280" s="397">
        <f t="shared" si="452"/>
        <v>0</v>
      </c>
      <c r="N280" s="775"/>
      <c r="O280" s="776"/>
      <c r="P280" s="776"/>
      <c r="Q280" s="776"/>
      <c r="R280" s="776"/>
      <c r="S280" s="282"/>
      <c r="T280" s="295"/>
      <c r="U280" s="406"/>
      <c r="W280" s="663"/>
      <c r="X280" s="664"/>
      <c r="Y280" s="664"/>
      <c r="Z280" s="664"/>
      <c r="AA280" s="664"/>
      <c r="AB280" s="664"/>
      <c r="AC280" s="664"/>
      <c r="AD280" s="664"/>
      <c r="AE280" s="664"/>
      <c r="AF280" s="664"/>
      <c r="AG280" s="664"/>
      <c r="AH280" s="664"/>
      <c r="AI280" s="665"/>
      <c r="AJ280" s="963"/>
      <c r="AK280" s="973"/>
      <c r="AL280" s="964"/>
      <c r="AM280" s="466"/>
      <c r="AN280" s="304"/>
      <c r="AO280" s="574"/>
      <c r="AQ280" s="663"/>
      <c r="AR280" s="664"/>
      <c r="AS280" s="664"/>
      <c r="AT280" s="664"/>
      <c r="AU280" s="664"/>
      <c r="AV280" s="664"/>
      <c r="AW280" s="664"/>
      <c r="AX280" s="664"/>
      <c r="AY280" s="664"/>
      <c r="AZ280" s="664"/>
      <c r="BA280" s="664"/>
      <c r="BB280" s="664"/>
      <c r="BC280" s="665"/>
      <c r="BD280" s="963"/>
      <c r="BE280" s="973"/>
      <c r="BF280" s="964"/>
      <c r="BG280" s="466"/>
      <c r="BH280" s="304"/>
      <c r="BI280" s="574"/>
      <c r="BK280" s="663"/>
      <c r="BL280" s="664"/>
      <c r="BM280" s="664"/>
      <c r="BN280" s="664"/>
      <c r="BO280" s="664"/>
      <c r="BP280" s="664"/>
      <c r="BQ280" s="664"/>
      <c r="BR280" s="664"/>
      <c r="BS280" s="664"/>
      <c r="BT280" s="664"/>
      <c r="BU280" s="664"/>
      <c r="BV280" s="664"/>
      <c r="BW280" s="665"/>
      <c r="BX280" s="963"/>
      <c r="BY280" s="973"/>
      <c r="BZ280" s="964"/>
      <c r="CA280" s="486"/>
      <c r="CB280" s="304"/>
      <c r="CC280" s="574"/>
      <c r="CE280" s="663"/>
      <c r="CF280" s="664"/>
      <c r="CG280" s="664"/>
      <c r="CH280" s="664"/>
      <c r="CI280" s="664"/>
      <c r="CJ280" s="664"/>
      <c r="CK280" s="664"/>
      <c r="CL280" s="664"/>
      <c r="CM280" s="664"/>
      <c r="CN280" s="664"/>
      <c r="CO280" s="664"/>
      <c r="CP280" s="664"/>
      <c r="CQ280" s="665"/>
      <c r="CR280" s="963"/>
      <c r="CS280" s="973"/>
      <c r="CT280" s="964"/>
      <c r="CU280" s="500"/>
      <c r="CV280" s="304"/>
      <c r="CW280" s="574" t="str">
        <f t="shared" si="453"/>
        <v>OK</v>
      </c>
      <c r="CY280" s="663"/>
      <c r="CZ280" s="664"/>
      <c r="DA280" s="664"/>
      <c r="DB280" s="664"/>
      <c r="DC280" s="664"/>
      <c r="DD280" s="664"/>
      <c r="DE280" s="664"/>
      <c r="DF280" s="664"/>
      <c r="DG280" s="664"/>
      <c r="DH280" s="664"/>
      <c r="DI280" s="664"/>
      <c r="DJ280" s="664"/>
      <c r="DK280" s="665"/>
      <c r="DL280" s="963"/>
      <c r="DM280" s="973"/>
      <c r="DN280" s="964"/>
      <c r="DO280" s="583"/>
      <c r="DP280" s="304"/>
      <c r="DQ280" s="574" t="str">
        <f t="shared" si="454"/>
        <v>OK</v>
      </c>
      <c r="DS280" s="663"/>
      <c r="DT280" s="664"/>
      <c r="DU280" s="664"/>
      <c r="DV280" s="664"/>
      <c r="DW280" s="664"/>
      <c r="DX280" s="664"/>
      <c r="DY280" s="664"/>
      <c r="DZ280" s="664"/>
      <c r="EA280" s="664"/>
      <c r="EB280" s="963"/>
      <c r="EC280" s="964"/>
      <c r="ED280" s="703"/>
      <c r="EE280" s="304"/>
      <c r="EF280" s="574" t="str">
        <f t="shared" si="523"/>
        <v>-</v>
      </c>
      <c r="EH280" s="82" t="s">
        <v>5</v>
      </c>
      <c r="EI280" s="34"/>
      <c r="EJ280" s="11"/>
      <c r="EK280" s="61"/>
      <c r="EN280" s="97">
        <f t="shared" si="487"/>
        <v>0</v>
      </c>
      <c r="EO280" s="91">
        <f t="shared" si="488"/>
        <v>0</v>
      </c>
      <c r="EP280" s="92"/>
      <c r="EQ280" s="85"/>
      <c r="ER280" s="89" t="str">
        <f t="shared" si="497"/>
        <v>-</v>
      </c>
      <c r="ES280" s="84"/>
      <c r="ET280" s="85"/>
      <c r="EU280" s="89" t="str">
        <f t="shared" si="498"/>
        <v>-</v>
      </c>
      <c r="EV280" s="90" t="str">
        <f t="shared" si="499"/>
        <v>-</v>
      </c>
      <c r="EY280" s="97" t="e">
        <f>#REF!</f>
        <v>#REF!</v>
      </c>
      <c r="EZ280" s="91" t="e">
        <f>#REF!</f>
        <v>#REF!</v>
      </c>
      <c r="FA280" s="92"/>
      <c r="FB280" s="85"/>
      <c r="FC280" s="89" t="e">
        <f t="shared" si="524"/>
        <v>#REF!</v>
      </c>
      <c r="FD280" s="84"/>
      <c r="FE280" s="85"/>
      <c r="FF280" s="89" t="e">
        <f t="shared" si="525"/>
        <v>#REF!</v>
      </c>
      <c r="FG280" s="90" t="e">
        <f t="shared" si="526"/>
        <v>#REF!</v>
      </c>
      <c r="FJ280" s="97" t="e">
        <f>#REF!</f>
        <v>#REF!</v>
      </c>
      <c r="FK280" s="91" t="e">
        <f>#REF!</f>
        <v>#REF!</v>
      </c>
      <c r="FL280" s="92"/>
      <c r="FM280" s="85"/>
      <c r="FN280" s="89" t="e">
        <f t="shared" si="500"/>
        <v>#REF!</v>
      </c>
      <c r="FO280" s="84"/>
      <c r="FP280" s="85"/>
      <c r="FQ280" s="89" t="e">
        <f t="shared" si="501"/>
        <v>#REF!</v>
      </c>
      <c r="FR280" s="90" t="e">
        <f t="shared" si="502"/>
        <v>#REF!</v>
      </c>
      <c r="FU280" s="97" t="e">
        <f>#REF!</f>
        <v>#REF!</v>
      </c>
      <c r="FV280" s="92"/>
      <c r="FW280" s="85"/>
      <c r="FX280" s="89" t="e">
        <f t="shared" si="496"/>
        <v>#REF!</v>
      </c>
      <c r="GA280" s="97" t="e">
        <f>#REF!</f>
        <v>#REF!</v>
      </c>
      <c r="GB280" s="91" t="e">
        <f>#REF!</f>
        <v>#REF!</v>
      </c>
      <c r="GC280" s="92"/>
      <c r="GD280" s="85"/>
      <c r="GE280" s="89" t="e">
        <f t="shared" si="503"/>
        <v>#REF!</v>
      </c>
      <c r="GF280" s="84"/>
      <c r="GG280" s="85"/>
      <c r="GH280" s="89" t="e">
        <f t="shared" si="504"/>
        <v>#REF!</v>
      </c>
      <c r="GI280" s="90" t="e">
        <f t="shared" si="505"/>
        <v>#REF!</v>
      </c>
      <c r="GK280" s="20" t="str">
        <f t="shared" si="489"/>
        <v/>
      </c>
      <c r="GL280" s="21"/>
      <c r="GN280" s="826" t="str">
        <f t="shared" ca="1" si="463"/>
        <v/>
      </c>
      <c r="GO280" s="827"/>
    </row>
    <row r="281" spans="1:197" s="143" customFormat="1" ht="12.75" customHeight="1" outlineLevel="2" x14ac:dyDescent="0.2">
      <c r="A281" s="187">
        <f t="shared" ca="1" si="506"/>
        <v>147</v>
      </c>
      <c r="B281" s="763" t="str">
        <f t="shared" ca="1" si="455"/>
        <v/>
      </c>
      <c r="C281" s="764"/>
      <c r="D281" s="765"/>
      <c r="E281" s="252" t="s">
        <v>139</v>
      </c>
      <c r="F281" s="253" t="s">
        <v>140</v>
      </c>
      <c r="G281" s="254"/>
      <c r="H281" s="879" t="s">
        <v>3</v>
      </c>
      <c r="I281" s="255"/>
      <c r="J281" s="256" t="s">
        <v>356</v>
      </c>
      <c r="K281" s="257" t="s">
        <v>52</v>
      </c>
      <c r="L281" s="459" t="s">
        <v>50</v>
      </c>
      <c r="M281" s="558">
        <f t="shared" si="452"/>
        <v>1</v>
      </c>
      <c r="N281" s="780" t="str">
        <f t="shared" si="456"/>
        <v>-</v>
      </c>
      <c r="O281" s="781" t="str">
        <f t="shared" si="457"/>
        <v>-</v>
      </c>
      <c r="P281" s="781">
        <f t="shared" si="458"/>
        <v>1</v>
      </c>
      <c r="Q281" s="781" t="str">
        <f t="shared" si="459"/>
        <v>-</v>
      </c>
      <c r="R281" s="781" t="str">
        <f t="shared" si="460"/>
        <v>-</v>
      </c>
      <c r="S281" s="782" t="str">
        <f t="shared" si="461"/>
        <v>-</v>
      </c>
      <c r="T281" s="293" t="str">
        <f t="shared" si="462"/>
        <v>OK</v>
      </c>
      <c r="U281" s="405"/>
      <c r="V281" s="19"/>
      <c r="W281" s="382"/>
      <c r="X281" s="334"/>
      <c r="Y281" s="335"/>
      <c r="Z281" s="335"/>
      <c r="AA281" s="335"/>
      <c r="AB281" s="335"/>
      <c r="AC281" s="335"/>
      <c r="AD281" s="335"/>
      <c r="AE281" s="335"/>
      <c r="AF281" s="335"/>
      <c r="AG281" s="335"/>
      <c r="AH281" s="335"/>
      <c r="AI281" s="336"/>
      <c r="AJ281" s="344">
        <f>AJ282+AJ288</f>
        <v>0</v>
      </c>
      <c r="AK281" s="345">
        <f>AK282+AK288</f>
        <v>0</v>
      </c>
      <c r="AL281" s="346">
        <f>CD_TOTAL_04_14_ENG+CD_TOTAL_04_14_DESIGNER</f>
        <v>0</v>
      </c>
      <c r="AM281" s="586" t="str">
        <f t="shared" si="513"/>
        <v>-</v>
      </c>
      <c r="AN281" s="303"/>
      <c r="AO281" s="376" t="str">
        <f t="shared" si="491"/>
        <v>OK</v>
      </c>
      <c r="AP281" s="19"/>
      <c r="AQ281" s="382"/>
      <c r="AR281" s="334"/>
      <c r="AS281" s="335"/>
      <c r="AT281" s="335"/>
      <c r="AU281" s="335"/>
      <c r="AV281" s="335"/>
      <c r="AW281" s="335"/>
      <c r="AX281" s="335"/>
      <c r="AY281" s="335"/>
      <c r="AZ281" s="335"/>
      <c r="BA281" s="335"/>
      <c r="BB281" s="335"/>
      <c r="BC281" s="336"/>
      <c r="BD281" s="344">
        <f>BD282+BD288</f>
        <v>0</v>
      </c>
      <c r="BE281" s="345">
        <f>BE282+BE288</f>
        <v>0</v>
      </c>
      <c r="BF281" s="346">
        <f t="shared" si="507"/>
        <v>0</v>
      </c>
      <c r="BG281" s="586" t="str">
        <f t="shared" si="508"/>
        <v>-</v>
      </c>
      <c r="BH281" s="687"/>
      <c r="BI281" s="376" t="str">
        <f t="shared" si="492"/>
        <v>OK</v>
      </c>
      <c r="BJ281" s="19"/>
      <c r="BK281" s="382">
        <v>1</v>
      </c>
      <c r="BL281" s="334"/>
      <c r="BM281" s="335"/>
      <c r="BN281" s="335"/>
      <c r="BO281" s="335"/>
      <c r="BP281" s="335"/>
      <c r="BQ281" s="335"/>
      <c r="BR281" s="335"/>
      <c r="BS281" s="335"/>
      <c r="BT281" s="335"/>
      <c r="BU281" s="335"/>
      <c r="BV281" s="335"/>
      <c r="BW281" s="336"/>
      <c r="BX281" s="344">
        <f>BX282+BX288</f>
        <v>6</v>
      </c>
      <c r="BY281" s="345">
        <f>BY282+BY288</f>
        <v>0</v>
      </c>
      <c r="BZ281" s="346">
        <f>DD_TOTAL_04_14_ENG+DD_TOTAL_04_14_DESIGNER</f>
        <v>6</v>
      </c>
      <c r="CA281" s="586">
        <f t="shared" si="509"/>
        <v>1.5306122448979591E-2</v>
      </c>
      <c r="CB281" s="303"/>
      <c r="CC281" s="376" t="str">
        <f t="shared" si="469"/>
        <v>OK</v>
      </c>
      <c r="CD281" s="19"/>
      <c r="CE281" s="382"/>
      <c r="CF281" s="334"/>
      <c r="CG281" s="335"/>
      <c r="CH281" s="335"/>
      <c r="CI281" s="335"/>
      <c r="CJ281" s="335"/>
      <c r="CK281" s="335"/>
      <c r="CL281" s="335"/>
      <c r="CM281" s="335"/>
      <c r="CN281" s="335"/>
      <c r="CO281" s="335"/>
      <c r="CP281" s="335"/>
      <c r="CQ281" s="336"/>
      <c r="CR281" s="344"/>
      <c r="CS281" s="345"/>
      <c r="CT281" s="346">
        <f>PRO_TOTAL_04_14_ENG</f>
        <v>0</v>
      </c>
      <c r="CU281" s="586" t="str">
        <f>IF(OR(CT281=0,CT281="-"),"-",CT281/PRO_TOTAL_HOURS)</f>
        <v>-</v>
      </c>
      <c r="CV281" s="303"/>
      <c r="CW281" s="376" t="str">
        <f t="shared" si="453"/>
        <v>OK</v>
      </c>
      <c r="CX281" s="19"/>
      <c r="CY281" s="525"/>
      <c r="CZ281" s="334"/>
      <c r="DA281" s="335"/>
      <c r="DB281" s="335"/>
      <c r="DC281" s="335"/>
      <c r="DD281" s="335"/>
      <c r="DE281" s="335"/>
      <c r="DF281" s="335"/>
      <c r="DG281" s="335"/>
      <c r="DH281" s="335"/>
      <c r="DI281" s="335"/>
      <c r="DJ281" s="335"/>
      <c r="DK281" s="336"/>
      <c r="DL281" s="344">
        <f>DL282+DL288</f>
        <v>0</v>
      </c>
      <c r="DM281" s="345">
        <f>DM282+DM288</f>
        <v>0</v>
      </c>
      <c r="DN281" s="346">
        <f>CONSTR_TOTAL_04_14_ENG+CONSTR_TOTAL_04_14_DESIGNER</f>
        <v>0</v>
      </c>
      <c r="DO281" s="586" t="str">
        <f>IF(OR(DN281=0,DN281="-"),"-",DN281/CONSTR_TOTAL_HOURS)</f>
        <v>-</v>
      </c>
      <c r="DP281" s="303"/>
      <c r="DQ281" s="376" t="str">
        <f t="shared" si="454"/>
        <v>OK</v>
      </c>
      <c r="DR281" s="19"/>
      <c r="DS281" s="525"/>
      <c r="DT281" s="334"/>
      <c r="DU281" s="335"/>
      <c r="DV281" s="335"/>
      <c r="DW281" s="335"/>
      <c r="DX281" s="335"/>
      <c r="DY281" s="335"/>
      <c r="DZ281" s="335"/>
      <c r="EA281" s="335"/>
      <c r="EB281" s="732">
        <f>EB282+EB288</f>
        <v>0</v>
      </c>
      <c r="EC281" s="733">
        <f>QUALIF_TOTAL_04_14_ENG</f>
        <v>0</v>
      </c>
      <c r="ED281" s="586" t="str">
        <f>IF(OR(EC281=0,EC281="-"),"-",EC281/QUALIF_TOTAL_HOURS)</f>
        <v>-</v>
      </c>
      <c r="EE281" s="303"/>
      <c r="EF281" s="376" t="str">
        <f t="shared" si="523"/>
        <v>-</v>
      </c>
      <c r="EG281" s="19"/>
      <c r="EH281" s="179" t="s">
        <v>5</v>
      </c>
      <c r="EI281" s="171"/>
      <c r="EJ281" s="134"/>
      <c r="EK281" s="133"/>
      <c r="EL281" s="19"/>
      <c r="EM281" s="19"/>
      <c r="EN281" s="135">
        <f t="shared" si="487"/>
        <v>0</v>
      </c>
      <c r="EO281" s="136">
        <f t="shared" si="488"/>
        <v>0</v>
      </c>
      <c r="EP281" s="137"/>
      <c r="EQ281" s="172"/>
      <c r="ER281" s="138" t="str">
        <f t="shared" si="497"/>
        <v>-</v>
      </c>
      <c r="ES281" s="139"/>
      <c r="ET281" s="172"/>
      <c r="EU281" s="138" t="str">
        <f t="shared" si="498"/>
        <v>-</v>
      </c>
      <c r="EV281" s="140" t="str">
        <f t="shared" si="499"/>
        <v>-</v>
      </c>
      <c r="EW281" s="19"/>
      <c r="EX281" s="19"/>
      <c r="EY281" s="135" t="e">
        <f>#REF!</f>
        <v>#REF!</v>
      </c>
      <c r="EZ281" s="136" t="e">
        <f>#REF!</f>
        <v>#REF!</v>
      </c>
      <c r="FA281" s="137"/>
      <c r="FB281" s="172"/>
      <c r="FC281" s="138" t="e">
        <f t="shared" si="524"/>
        <v>#REF!</v>
      </c>
      <c r="FD281" s="139"/>
      <c r="FE281" s="172"/>
      <c r="FF281" s="138" t="e">
        <f t="shared" si="525"/>
        <v>#REF!</v>
      </c>
      <c r="FG281" s="140" t="e">
        <f t="shared" si="526"/>
        <v>#REF!</v>
      </c>
      <c r="FH281" s="19"/>
      <c r="FI281" s="19"/>
      <c r="FJ281" s="135" t="e">
        <f>#REF!</f>
        <v>#REF!</v>
      </c>
      <c r="FK281" s="136" t="e">
        <f>#REF!</f>
        <v>#REF!</v>
      </c>
      <c r="FL281" s="137"/>
      <c r="FM281" s="172"/>
      <c r="FN281" s="138" t="e">
        <f t="shared" si="500"/>
        <v>#REF!</v>
      </c>
      <c r="FO281" s="139"/>
      <c r="FP281" s="172"/>
      <c r="FQ281" s="138" t="e">
        <f t="shared" si="501"/>
        <v>#REF!</v>
      </c>
      <c r="FR281" s="140" t="e">
        <f t="shared" si="502"/>
        <v>#REF!</v>
      </c>
      <c r="FS281" s="19"/>
      <c r="FT281" s="19"/>
      <c r="FU281" s="135" t="e">
        <f>#REF!</f>
        <v>#REF!</v>
      </c>
      <c r="FV281" s="137"/>
      <c r="FW281" s="172"/>
      <c r="FX281" s="138" t="e">
        <f t="shared" si="496"/>
        <v>#REF!</v>
      </c>
      <c r="FY281" s="19"/>
      <c r="FZ281" s="19"/>
      <c r="GA281" s="135" t="e">
        <f>#REF!</f>
        <v>#REF!</v>
      </c>
      <c r="GB281" s="136" t="e">
        <f>#REF!</f>
        <v>#REF!</v>
      </c>
      <c r="GC281" s="137"/>
      <c r="GD281" s="172"/>
      <c r="GE281" s="138" t="e">
        <f t="shared" si="503"/>
        <v>#REF!</v>
      </c>
      <c r="GF281" s="139"/>
      <c r="GG281" s="172"/>
      <c r="GH281" s="138" t="e">
        <f t="shared" si="504"/>
        <v>#REF!</v>
      </c>
      <c r="GI281" s="140" t="e">
        <f t="shared" si="505"/>
        <v>#REF!</v>
      </c>
      <c r="GJ281" s="19"/>
      <c r="GK281" s="141" t="str">
        <f t="shared" si="489"/>
        <v/>
      </c>
      <c r="GL281" s="142"/>
      <c r="GN281" s="826" t="str">
        <f t="shared" ca="1" si="463"/>
        <v/>
      </c>
      <c r="GO281" s="827"/>
    </row>
    <row r="282" spans="1:197" s="143" customFormat="1" ht="15.75" customHeight="1" outlineLevel="3" x14ac:dyDescent="0.2">
      <c r="A282" s="190">
        <f t="shared" ref="A282:A324" ca="1" si="527">OFFSET(A282,-1,0,1,1)+1</f>
        <v>148</v>
      </c>
      <c r="B282" s="744" t="str">
        <f t="shared" ca="1" si="455"/>
        <v/>
      </c>
      <c r="C282" s="752"/>
      <c r="D282" s="753"/>
      <c r="E282" s="180" t="s">
        <v>143</v>
      </c>
      <c r="F282" s="196" t="s">
        <v>261</v>
      </c>
      <c r="G282" s="182"/>
      <c r="H282" s="863" t="s">
        <v>3</v>
      </c>
      <c r="I282" s="183"/>
      <c r="J282" s="184" t="s">
        <v>23</v>
      </c>
      <c r="K282" s="199" t="s">
        <v>139</v>
      </c>
      <c r="L282" s="366"/>
      <c r="M282" s="560">
        <f t="shared" si="452"/>
        <v>1</v>
      </c>
      <c r="N282" s="814" t="str">
        <f>IF(OR(W282="",W282=0,W282="-"),"-",IF(W282=1,1,"POK"))</f>
        <v>-</v>
      </c>
      <c r="O282" s="815" t="str">
        <f>IF(OR(AQ282="",AQ282=0,AQ282="-"),"-",IF(AQ282=1,1,"POK"))</f>
        <v>-</v>
      </c>
      <c r="P282" s="815">
        <f>IF(OR(BK282="",BK282=0,BK282="-"),"-",IF(BK282=1,1,"POK"))</f>
        <v>1</v>
      </c>
      <c r="Q282" s="815" t="str">
        <f>IF(OR(CE282="",CE282=0,CE282="-"),"-",IF(CE282=1,1,"POK"))</f>
        <v>-</v>
      </c>
      <c r="R282" s="815" t="str">
        <f>IF(OR(CY282="",CY282=0,CY282="-"),"-",IF(CY282=1,1,"POK"))</f>
        <v>-</v>
      </c>
      <c r="S282" s="816" t="str">
        <f>IF(OR(DS282="",DS282=0,DS282="-"),"-",IF(DS282=1,1,"POK"))</f>
        <v>-</v>
      </c>
      <c r="T282" s="293" t="str">
        <f t="shared" si="462"/>
        <v>OK</v>
      </c>
      <c r="U282" s="403"/>
      <c r="V282" s="19"/>
      <c r="W282" s="788">
        <f>IF(SUM(W283:W287)=0,0,1)</f>
        <v>0</v>
      </c>
      <c r="X282" s="325"/>
      <c r="Y282" s="326"/>
      <c r="Z282" s="326"/>
      <c r="AA282" s="326"/>
      <c r="AB282" s="326"/>
      <c r="AC282" s="326"/>
      <c r="AD282" s="326"/>
      <c r="AE282" s="326"/>
      <c r="AF282" s="326"/>
      <c r="AG282" s="326"/>
      <c r="AH282" s="326"/>
      <c r="AI282" s="327"/>
      <c r="AJ282" s="353">
        <f>SUM(AJ283:AJ287)</f>
        <v>0</v>
      </c>
      <c r="AK282" s="354">
        <f>SUM(AK283:AK287)</f>
        <v>0</v>
      </c>
      <c r="AL282" s="351">
        <f>AJ282+AK282</f>
        <v>0</v>
      </c>
      <c r="AM282" s="356" t="str">
        <f t="shared" si="513"/>
        <v>-</v>
      </c>
      <c r="AN282" s="222"/>
      <c r="AO282" s="580" t="str">
        <f t="shared" si="491"/>
        <v>OK</v>
      </c>
      <c r="AP282" s="19"/>
      <c r="AQ282" s="788">
        <f>IF(SUM(AQ283:AQ287)=0,0,1)</f>
        <v>0</v>
      </c>
      <c r="AR282" s="325"/>
      <c r="AS282" s="326"/>
      <c r="AT282" s="326"/>
      <c r="AU282" s="326"/>
      <c r="AV282" s="326"/>
      <c r="AW282" s="326"/>
      <c r="AX282" s="326"/>
      <c r="AY282" s="326"/>
      <c r="AZ282" s="326"/>
      <c r="BA282" s="326"/>
      <c r="BB282" s="326"/>
      <c r="BC282" s="327"/>
      <c r="BD282" s="353">
        <f>SUM(BD283:BD287)</f>
        <v>0</v>
      </c>
      <c r="BE282" s="354">
        <f>SUM(BE283:BE287)</f>
        <v>0</v>
      </c>
      <c r="BF282" s="351">
        <f>BD282+BE282</f>
        <v>0</v>
      </c>
      <c r="BG282" s="356" t="str">
        <f t="shared" si="508"/>
        <v>-</v>
      </c>
      <c r="BH282" s="222"/>
      <c r="BI282" s="580" t="str">
        <f t="shared" si="492"/>
        <v>OK</v>
      </c>
      <c r="BJ282" s="19"/>
      <c r="BK282" s="788">
        <f>IF(SUM(BK283:BK287)=0,0,1)</f>
        <v>1</v>
      </c>
      <c r="BL282" s="325"/>
      <c r="BM282" s="326"/>
      <c r="BN282" s="326"/>
      <c r="BO282" s="326"/>
      <c r="BP282" s="326"/>
      <c r="BQ282" s="326"/>
      <c r="BR282" s="326"/>
      <c r="BS282" s="326"/>
      <c r="BT282" s="326"/>
      <c r="BU282" s="326"/>
      <c r="BV282" s="326"/>
      <c r="BW282" s="327"/>
      <c r="BX282" s="353">
        <f>SUM(BX283:BX287)</f>
        <v>6</v>
      </c>
      <c r="BY282" s="354">
        <f>SUM(BY283:BY287)</f>
        <v>0</v>
      </c>
      <c r="BZ282" s="351">
        <f>BX282+BY282</f>
        <v>6</v>
      </c>
      <c r="CA282" s="356">
        <f t="shared" si="509"/>
        <v>1.5306122448979591E-2</v>
      </c>
      <c r="CB282" s="222"/>
      <c r="CC282" s="574" t="str">
        <f t="shared" si="469"/>
        <v>OK</v>
      </c>
      <c r="CD282" s="19"/>
      <c r="CE282" s="792">
        <f>IF(SUM(CE283:CE287)=0,0,1)</f>
        <v>0</v>
      </c>
      <c r="CF282" s="325"/>
      <c r="CG282" s="326"/>
      <c r="CH282" s="326"/>
      <c r="CI282" s="326"/>
      <c r="CJ282" s="326"/>
      <c r="CK282" s="326"/>
      <c r="CL282" s="326"/>
      <c r="CM282" s="326"/>
      <c r="CN282" s="326"/>
      <c r="CO282" s="326"/>
      <c r="CP282" s="326"/>
      <c r="CQ282" s="327"/>
      <c r="CR282" s="353">
        <f>SUM(CR283:CR287)</f>
        <v>0</v>
      </c>
      <c r="CS282" s="354">
        <f>SUM(CS283:CS287)</f>
        <v>0</v>
      </c>
      <c r="CT282" s="351">
        <f>CR282+CS282</f>
        <v>0</v>
      </c>
      <c r="CU282" s="356"/>
      <c r="CV282" s="222"/>
      <c r="CW282" s="580" t="str">
        <f t="shared" si="453"/>
        <v>OK</v>
      </c>
      <c r="CX282" s="19"/>
      <c r="CY282" s="798">
        <f>IF(SUM(CY283:CY287)=0,0,1)</f>
        <v>0</v>
      </c>
      <c r="CZ282" s="325"/>
      <c r="DA282" s="326"/>
      <c r="DB282" s="326"/>
      <c r="DC282" s="326"/>
      <c r="DD282" s="326"/>
      <c r="DE282" s="326"/>
      <c r="DF282" s="326"/>
      <c r="DG282" s="326"/>
      <c r="DH282" s="326"/>
      <c r="DI282" s="326"/>
      <c r="DJ282" s="326"/>
      <c r="DK282" s="327"/>
      <c r="DL282" s="353">
        <f>SUM(DL283:DL287)</f>
        <v>0</v>
      </c>
      <c r="DM282" s="354">
        <f>SUM(DM283:DM287)</f>
        <v>0</v>
      </c>
      <c r="DN282" s="351">
        <f>DL282+DM282</f>
        <v>0</v>
      </c>
      <c r="DO282" s="356" t="str">
        <f>IF(OR(DN282=0,DN282="-"),"-",DN282/CONSTR_TOTAL_HOURS)</f>
        <v>-</v>
      </c>
      <c r="DP282" s="222"/>
      <c r="DQ282" s="574" t="str">
        <f t="shared" si="454"/>
        <v>OK</v>
      </c>
      <c r="DR282" s="19"/>
      <c r="DS282" s="788">
        <f>IF(SUM(DS283:DS287)=0,0,1)</f>
        <v>0</v>
      </c>
      <c r="DT282" s="325"/>
      <c r="DU282" s="326"/>
      <c r="DV282" s="326"/>
      <c r="DW282" s="326"/>
      <c r="DX282" s="326"/>
      <c r="DY282" s="326"/>
      <c r="DZ282" s="326"/>
      <c r="EA282" s="326"/>
      <c r="EB282" s="353">
        <f>SUM(EB283:EB287)</f>
        <v>0</v>
      </c>
      <c r="EC282" s="710">
        <f>EB282</f>
        <v>0</v>
      </c>
      <c r="ED282" s="356" t="str">
        <f>IF(OR(EC282=0,EC282="-"),"-",EC282/QUALIF_TOTAL_HOURS)</f>
        <v>-</v>
      </c>
      <c r="EE282" s="222"/>
      <c r="EF282" s="574" t="str">
        <f t="shared" si="523"/>
        <v>-</v>
      </c>
      <c r="EG282" s="19"/>
      <c r="EH282" s="179" t="s">
        <v>5</v>
      </c>
      <c r="EI282" s="171" t="s">
        <v>30</v>
      </c>
      <c r="EJ282" s="134"/>
      <c r="EK282" s="133"/>
      <c r="EL282" s="19"/>
      <c r="EM282" s="19"/>
      <c r="EN282" s="135">
        <f t="shared" si="487"/>
        <v>0</v>
      </c>
      <c r="EO282" s="136">
        <f t="shared" si="488"/>
        <v>0</v>
      </c>
      <c r="EP282" s="137"/>
      <c r="EQ282" s="172"/>
      <c r="ER282" s="138" t="str">
        <f t="shared" si="497"/>
        <v>-</v>
      </c>
      <c r="ES282" s="139"/>
      <c r="ET282" s="172"/>
      <c r="EU282" s="138" t="str">
        <f t="shared" si="498"/>
        <v>-</v>
      </c>
      <c r="EV282" s="140" t="str">
        <f t="shared" si="499"/>
        <v>-</v>
      </c>
      <c r="EW282" s="19"/>
      <c r="EX282" s="19"/>
      <c r="EY282" s="135" t="e">
        <f>#REF!</f>
        <v>#REF!</v>
      </c>
      <c r="EZ282" s="136" t="e">
        <f>#REF!</f>
        <v>#REF!</v>
      </c>
      <c r="FA282" s="137"/>
      <c r="FB282" s="172"/>
      <c r="FC282" s="138" t="e">
        <f t="shared" si="524"/>
        <v>#REF!</v>
      </c>
      <c r="FD282" s="139"/>
      <c r="FE282" s="172"/>
      <c r="FF282" s="138" t="e">
        <f t="shared" si="525"/>
        <v>#REF!</v>
      </c>
      <c r="FG282" s="140" t="e">
        <f t="shared" si="526"/>
        <v>#REF!</v>
      </c>
      <c r="FH282" s="19"/>
      <c r="FI282" s="19"/>
      <c r="FJ282" s="135" t="e">
        <f>#REF!</f>
        <v>#REF!</v>
      </c>
      <c r="FK282" s="136" t="e">
        <f>#REF!</f>
        <v>#REF!</v>
      </c>
      <c r="FL282" s="137"/>
      <c r="FM282" s="172"/>
      <c r="FN282" s="138" t="e">
        <f t="shared" si="500"/>
        <v>#REF!</v>
      </c>
      <c r="FO282" s="139"/>
      <c r="FP282" s="172"/>
      <c r="FQ282" s="138" t="e">
        <f t="shared" si="501"/>
        <v>#REF!</v>
      </c>
      <c r="FR282" s="140" t="e">
        <f t="shared" si="502"/>
        <v>#REF!</v>
      </c>
      <c r="FS282" s="19"/>
      <c r="FT282" s="19"/>
      <c r="FU282" s="135" t="e">
        <f>#REF!</f>
        <v>#REF!</v>
      </c>
      <c r="FV282" s="137"/>
      <c r="FW282" s="172"/>
      <c r="FX282" s="138" t="e">
        <f t="shared" si="496"/>
        <v>#REF!</v>
      </c>
      <c r="FY282" s="19"/>
      <c r="FZ282" s="19"/>
      <c r="GA282" s="135" t="e">
        <f>#REF!</f>
        <v>#REF!</v>
      </c>
      <c r="GB282" s="136" t="e">
        <f>#REF!</f>
        <v>#REF!</v>
      </c>
      <c r="GC282" s="137"/>
      <c r="GD282" s="172"/>
      <c r="GE282" s="138" t="e">
        <f t="shared" si="503"/>
        <v>#REF!</v>
      </c>
      <c r="GF282" s="139"/>
      <c r="GG282" s="172"/>
      <c r="GH282" s="138" t="e">
        <f t="shared" si="504"/>
        <v>#REF!</v>
      </c>
      <c r="GI282" s="140" t="e">
        <f t="shared" si="505"/>
        <v>#REF!</v>
      </c>
      <c r="GJ282" s="19"/>
      <c r="GK282" s="141" t="str">
        <f t="shared" si="489"/>
        <v/>
      </c>
      <c r="GL282" s="142"/>
      <c r="GN282" s="826" t="str">
        <f t="shared" ca="1" si="463"/>
        <v/>
      </c>
      <c r="GO282" s="827"/>
    </row>
    <row r="283" spans="1:197" ht="12" customHeight="1" outlineLevel="3" x14ac:dyDescent="0.2">
      <c r="A283" s="187">
        <f t="shared" ca="1" si="527"/>
        <v>149</v>
      </c>
      <c r="B283" s="747" t="str">
        <f t="shared" ca="1" si="455"/>
        <v/>
      </c>
      <c r="C283" s="748"/>
      <c r="D283" s="749"/>
      <c r="E283" s="110"/>
      <c r="F283" s="114"/>
      <c r="G283" s="105" t="s">
        <v>43</v>
      </c>
      <c r="H283" s="128" t="s">
        <v>3</v>
      </c>
      <c r="I283" s="105"/>
      <c r="J283" s="121" t="s">
        <v>26</v>
      </c>
      <c r="K283" s="124" t="s">
        <v>139</v>
      </c>
      <c r="L283" s="367" t="s">
        <v>50</v>
      </c>
      <c r="M283" s="589">
        <f t="shared" si="452"/>
        <v>1</v>
      </c>
      <c r="N283" s="773" t="str">
        <f t="shared" si="456"/>
        <v>-</v>
      </c>
      <c r="O283" s="774" t="str">
        <f t="shared" si="457"/>
        <v>-</v>
      </c>
      <c r="P283" s="774">
        <f t="shared" si="458"/>
        <v>1</v>
      </c>
      <c r="Q283" s="774" t="str">
        <f t="shared" si="459"/>
        <v>-</v>
      </c>
      <c r="R283" s="774" t="str">
        <f t="shared" si="460"/>
        <v>-</v>
      </c>
      <c r="S283" s="280" t="str">
        <f t="shared" si="461"/>
        <v>-</v>
      </c>
      <c r="T283" s="291" t="str">
        <f t="shared" si="462"/>
        <v>OK</v>
      </c>
      <c r="U283" s="402"/>
      <c r="W283" s="643"/>
      <c r="X283" s="208"/>
      <c r="Y283" s="316"/>
      <c r="Z283" s="410" t="s">
        <v>374</v>
      </c>
      <c r="AA283" s="411" t="s">
        <v>407</v>
      </c>
      <c r="AB283" s="209"/>
      <c r="AC283" s="316"/>
      <c r="AD283" s="410" t="s">
        <v>375</v>
      </c>
      <c r="AE283" s="411" t="s">
        <v>408</v>
      </c>
      <c r="AF283" s="209"/>
      <c r="AG283" s="316"/>
      <c r="AH283" s="410" t="s">
        <v>376</v>
      </c>
      <c r="AI283" s="411" t="s">
        <v>409</v>
      </c>
      <c r="AJ283" s="591" t="str">
        <f t="shared" ref="AJ283:AK287" si="528">IF(AND(X283="",AB283="",AF283=""),"-",X283+AB283+AF283)</f>
        <v>-</v>
      </c>
      <c r="AK283" s="592" t="str">
        <f t="shared" si="528"/>
        <v>-</v>
      </c>
      <c r="AL283" s="593" t="str">
        <f>IF(AND(X283="",AB283="",AF283="",Y283="",AC283="",AG283=""),"-",SUM(X283:AG283))</f>
        <v>-</v>
      </c>
      <c r="AM283" s="594" t="str">
        <f t="shared" si="513"/>
        <v>-</v>
      </c>
      <c r="AN283" s="221"/>
      <c r="AO283" s="574" t="str">
        <f t="shared" si="491"/>
        <v>OK</v>
      </c>
      <c r="AQ283" s="263"/>
      <c r="AR283" s="208"/>
      <c r="AS283" s="316"/>
      <c r="AT283" s="410" t="s">
        <v>374</v>
      </c>
      <c r="AU283" s="411" t="s">
        <v>407</v>
      </c>
      <c r="AV283" s="209"/>
      <c r="AW283" s="316"/>
      <c r="AX283" s="410" t="s">
        <v>375</v>
      </c>
      <c r="AY283" s="411" t="s">
        <v>408</v>
      </c>
      <c r="AZ283" s="209"/>
      <c r="BA283" s="316"/>
      <c r="BB283" s="410" t="s">
        <v>376</v>
      </c>
      <c r="BC283" s="411" t="s">
        <v>409</v>
      </c>
      <c r="BD283" s="591" t="str">
        <f t="shared" ref="BD283:BD287" si="529">IF(AND(AR283="",AV283="",AZ283=""),"-",AR283+AV283+AZ283)</f>
        <v>-</v>
      </c>
      <c r="BE283" s="592" t="str">
        <f t="shared" ref="BE283:BE287" si="530">IF(AND(AS283="",AW283="",BA283=""),"-",AS283+AW283+BA283)</f>
        <v>-</v>
      </c>
      <c r="BF283" s="593" t="str">
        <f>IF(AND(AR283="",AV283="",AZ283="",AS283="",AW283="",BA283=""),"-",SUM(AR283:BA283))</f>
        <v>-</v>
      </c>
      <c r="BG283" s="594" t="str">
        <f t="shared" si="508"/>
        <v>-</v>
      </c>
      <c r="BH283" s="221"/>
      <c r="BI283" s="574" t="str">
        <f t="shared" si="492"/>
        <v>OK</v>
      </c>
      <c r="BK283" s="263">
        <v>1</v>
      </c>
      <c r="BL283" s="208">
        <v>2</v>
      </c>
      <c r="BM283" s="316"/>
      <c r="BN283" s="410" t="s">
        <v>374</v>
      </c>
      <c r="BO283" s="411" t="s">
        <v>407</v>
      </c>
      <c r="BP283" s="209"/>
      <c r="BQ283" s="316"/>
      <c r="BR283" s="410" t="s">
        <v>375</v>
      </c>
      <c r="BS283" s="411" t="s">
        <v>408</v>
      </c>
      <c r="BT283" s="209"/>
      <c r="BU283" s="316"/>
      <c r="BV283" s="410" t="s">
        <v>376</v>
      </c>
      <c r="BW283" s="411" t="s">
        <v>409</v>
      </c>
      <c r="BX283" s="591">
        <f t="shared" ref="BX283:BY287" si="531">IF(AND(BL283="",BP283="",BT283=""),"-",BL283+BP283+BT283)</f>
        <v>2</v>
      </c>
      <c r="BY283" s="592" t="str">
        <f t="shared" si="531"/>
        <v>-</v>
      </c>
      <c r="BZ283" s="593">
        <f>IF(AND(BL283="",BP283="",BT283="",BM283="",BQ283="",BU283=""),"-",SUM(BL283:BU283))</f>
        <v>2</v>
      </c>
      <c r="CA283" s="594">
        <f t="shared" si="509"/>
        <v>5.1020408163265302E-3</v>
      </c>
      <c r="CB283" s="221"/>
      <c r="CC283" s="574" t="str">
        <f t="shared" si="469"/>
        <v>OK</v>
      </c>
      <c r="CE283" s="443"/>
      <c r="CF283" s="429"/>
      <c r="CH283" s="430"/>
      <c r="CI283" s="431"/>
      <c r="CJ283" s="429"/>
      <c r="CL283" s="430"/>
      <c r="CM283" s="431"/>
      <c r="CN283" s="429"/>
      <c r="CP283" s="430"/>
      <c r="CQ283" s="431"/>
      <c r="CR283" s="600"/>
      <c r="CS283" s="601"/>
      <c r="CT283" s="602"/>
      <c r="CU283" s="610"/>
      <c r="CV283" s="221"/>
      <c r="CW283" s="574" t="str">
        <f t="shared" si="453"/>
        <v>OK</v>
      </c>
      <c r="CY283" s="437"/>
      <c r="CZ283" s="529"/>
      <c r="DA283" s="426"/>
      <c r="DB283" s="427"/>
      <c r="DC283" s="530"/>
      <c r="DD283" s="529"/>
      <c r="DE283" s="426"/>
      <c r="DF283" s="427"/>
      <c r="DG283" s="530"/>
      <c r="DH283" s="529"/>
      <c r="DI283" s="426"/>
      <c r="DJ283" s="427"/>
      <c r="DK283" s="530"/>
      <c r="DL283" s="607"/>
      <c r="DM283" s="598"/>
      <c r="DN283" s="608"/>
      <c r="DO283" s="609"/>
      <c r="DP283" s="221"/>
      <c r="DQ283" s="574" t="str">
        <f t="shared" si="454"/>
        <v>OK</v>
      </c>
      <c r="DS283" s="437"/>
      <c r="DT283" s="529"/>
      <c r="DU283" s="530"/>
      <c r="DV283" s="426"/>
      <c r="DW283" s="530"/>
      <c r="DX283" s="426"/>
      <c r="DY283" s="530"/>
      <c r="DZ283" s="426"/>
      <c r="EA283" s="427"/>
      <c r="EB283" s="607"/>
      <c r="EC283" s="608"/>
      <c r="ED283" s="609"/>
      <c r="EE283" s="221"/>
      <c r="EF283" s="574" t="str">
        <f t="shared" si="523"/>
        <v>-</v>
      </c>
      <c r="EH283" s="82"/>
      <c r="EI283" s="34" t="s">
        <v>30</v>
      </c>
      <c r="EJ283" s="11"/>
      <c r="EK283" s="61"/>
      <c r="EN283" s="97" t="str">
        <f t="shared" si="487"/>
        <v>-</v>
      </c>
      <c r="EO283" s="91" t="str">
        <f t="shared" si="488"/>
        <v>-</v>
      </c>
      <c r="EP283" s="92"/>
      <c r="EQ283" s="85"/>
      <c r="ER283" s="89" t="str">
        <f t="shared" si="497"/>
        <v>-</v>
      </c>
      <c r="ES283" s="84"/>
      <c r="ET283" s="85"/>
      <c r="EU283" s="89" t="str">
        <f t="shared" si="498"/>
        <v>-</v>
      </c>
      <c r="EV283" s="90" t="str">
        <f t="shared" si="499"/>
        <v>-</v>
      </c>
      <c r="EY283" s="97" t="e">
        <f>#REF!</f>
        <v>#REF!</v>
      </c>
      <c r="EZ283" s="91" t="e">
        <f>#REF!</f>
        <v>#REF!</v>
      </c>
      <c r="FA283" s="92"/>
      <c r="FB283" s="85"/>
      <c r="FC283" s="89" t="e">
        <f t="shared" si="524"/>
        <v>#REF!</v>
      </c>
      <c r="FD283" s="84"/>
      <c r="FE283" s="85"/>
      <c r="FF283" s="89" t="e">
        <f t="shared" si="525"/>
        <v>#REF!</v>
      </c>
      <c r="FG283" s="90" t="e">
        <f t="shared" si="526"/>
        <v>#REF!</v>
      </c>
      <c r="FJ283" s="97" t="e">
        <f>#REF!</f>
        <v>#REF!</v>
      </c>
      <c r="FK283" s="91" t="e">
        <f>#REF!</f>
        <v>#REF!</v>
      </c>
      <c r="FL283" s="92"/>
      <c r="FM283" s="85"/>
      <c r="FN283" s="89" t="e">
        <f t="shared" si="500"/>
        <v>#REF!</v>
      </c>
      <c r="FO283" s="84"/>
      <c r="FP283" s="85"/>
      <c r="FQ283" s="89" t="e">
        <f t="shared" si="501"/>
        <v>#REF!</v>
      </c>
      <c r="FR283" s="90" t="e">
        <f t="shared" si="502"/>
        <v>#REF!</v>
      </c>
      <c r="FU283" s="97" t="e">
        <f>#REF!</f>
        <v>#REF!</v>
      </c>
      <c r="FV283" s="92"/>
      <c r="FW283" s="85"/>
      <c r="FX283" s="89" t="e">
        <f t="shared" si="496"/>
        <v>#REF!</v>
      </c>
      <c r="GA283" s="97" t="e">
        <f>#REF!</f>
        <v>#REF!</v>
      </c>
      <c r="GB283" s="91" t="e">
        <f>#REF!</f>
        <v>#REF!</v>
      </c>
      <c r="GC283" s="92"/>
      <c r="GD283" s="85"/>
      <c r="GE283" s="89" t="e">
        <f t="shared" si="503"/>
        <v>#REF!</v>
      </c>
      <c r="GF283" s="84"/>
      <c r="GG283" s="85"/>
      <c r="GH283" s="89" t="e">
        <f t="shared" si="504"/>
        <v>#REF!</v>
      </c>
      <c r="GI283" s="90" t="e">
        <f t="shared" si="505"/>
        <v>#REF!</v>
      </c>
      <c r="GK283" s="20" t="str">
        <f t="shared" si="489"/>
        <v/>
      </c>
      <c r="GL283" s="21"/>
      <c r="GN283" s="826" t="str">
        <f t="shared" ca="1" si="463"/>
        <v/>
      </c>
      <c r="GO283" s="827"/>
    </row>
    <row r="284" spans="1:197" ht="12" customHeight="1" outlineLevel="3" x14ac:dyDescent="0.2">
      <c r="A284" s="187">
        <f t="shared" ca="1" si="527"/>
        <v>150</v>
      </c>
      <c r="B284" s="747" t="str">
        <f t="shared" ca="1" si="455"/>
        <v/>
      </c>
      <c r="C284" s="748"/>
      <c r="D284" s="749"/>
      <c r="E284" s="110"/>
      <c r="F284" s="114"/>
      <c r="G284" s="105" t="s">
        <v>44</v>
      </c>
      <c r="H284" s="128" t="s">
        <v>3</v>
      </c>
      <c r="I284" s="105"/>
      <c r="J284" s="121" t="s">
        <v>26</v>
      </c>
      <c r="K284" s="124" t="s">
        <v>139</v>
      </c>
      <c r="L284" s="367" t="s">
        <v>50</v>
      </c>
      <c r="M284" s="589">
        <f t="shared" si="452"/>
        <v>1</v>
      </c>
      <c r="N284" s="773" t="str">
        <f t="shared" si="456"/>
        <v>-</v>
      </c>
      <c r="O284" s="774" t="str">
        <f t="shared" si="457"/>
        <v>-</v>
      </c>
      <c r="P284" s="774">
        <f t="shared" si="458"/>
        <v>1</v>
      </c>
      <c r="Q284" s="774" t="str">
        <f t="shared" si="459"/>
        <v>-</v>
      </c>
      <c r="R284" s="774" t="str">
        <f t="shared" si="460"/>
        <v>-</v>
      </c>
      <c r="S284" s="280" t="str">
        <f t="shared" si="461"/>
        <v>-</v>
      </c>
      <c r="T284" s="291" t="str">
        <f t="shared" si="462"/>
        <v>OK</v>
      </c>
      <c r="U284" s="402"/>
      <c r="W284" s="643"/>
      <c r="X284" s="208"/>
      <c r="Y284" s="316"/>
      <c r="Z284" s="410" t="s">
        <v>374</v>
      </c>
      <c r="AA284" s="411" t="s">
        <v>407</v>
      </c>
      <c r="AB284" s="209"/>
      <c r="AC284" s="316"/>
      <c r="AD284" s="410" t="s">
        <v>375</v>
      </c>
      <c r="AE284" s="411" t="s">
        <v>408</v>
      </c>
      <c r="AF284" s="209"/>
      <c r="AG284" s="316"/>
      <c r="AH284" s="410" t="s">
        <v>376</v>
      </c>
      <c r="AI284" s="411" t="s">
        <v>409</v>
      </c>
      <c r="AJ284" s="591" t="str">
        <f t="shared" si="528"/>
        <v>-</v>
      </c>
      <c r="AK284" s="592" t="str">
        <f t="shared" si="528"/>
        <v>-</v>
      </c>
      <c r="AL284" s="593" t="str">
        <f>IF(AND(X284="",AB284="",AF284="",Y284="",AC284="",AG284=""),"-",SUM(X284:AG284))</f>
        <v>-</v>
      </c>
      <c r="AM284" s="594" t="str">
        <f t="shared" si="513"/>
        <v>-</v>
      </c>
      <c r="AN284" s="221"/>
      <c r="AO284" s="574" t="str">
        <f t="shared" si="491"/>
        <v>OK</v>
      </c>
      <c r="AQ284" s="263"/>
      <c r="AR284" s="208"/>
      <c r="AS284" s="316"/>
      <c r="AT284" s="410" t="s">
        <v>374</v>
      </c>
      <c r="AU284" s="411" t="s">
        <v>407</v>
      </c>
      <c r="AV284" s="209"/>
      <c r="AW284" s="316"/>
      <c r="AX284" s="410" t="s">
        <v>375</v>
      </c>
      <c r="AY284" s="411" t="s">
        <v>408</v>
      </c>
      <c r="AZ284" s="209"/>
      <c r="BA284" s="316"/>
      <c r="BB284" s="410" t="s">
        <v>376</v>
      </c>
      <c r="BC284" s="411" t="s">
        <v>409</v>
      </c>
      <c r="BD284" s="591" t="str">
        <f t="shared" si="529"/>
        <v>-</v>
      </c>
      <c r="BE284" s="592" t="str">
        <f t="shared" si="530"/>
        <v>-</v>
      </c>
      <c r="BF284" s="593" t="str">
        <f>IF(AND(AR284="",AV284="",AZ284="",AS284="",AW284="",BA284=""),"-",SUM(AR284:BA284))</f>
        <v>-</v>
      </c>
      <c r="BG284" s="594" t="str">
        <f t="shared" si="508"/>
        <v>-</v>
      </c>
      <c r="BH284" s="221"/>
      <c r="BI284" s="574" t="str">
        <f t="shared" si="492"/>
        <v>OK</v>
      </c>
      <c r="BK284" s="263">
        <v>1</v>
      </c>
      <c r="BL284" s="208">
        <v>2</v>
      </c>
      <c r="BM284" s="316"/>
      <c r="BN284" s="410" t="s">
        <v>374</v>
      </c>
      <c r="BO284" s="411" t="s">
        <v>407</v>
      </c>
      <c r="BP284" s="209"/>
      <c r="BQ284" s="316"/>
      <c r="BR284" s="410" t="s">
        <v>375</v>
      </c>
      <c r="BS284" s="411" t="s">
        <v>408</v>
      </c>
      <c r="BT284" s="209"/>
      <c r="BU284" s="316"/>
      <c r="BV284" s="410" t="s">
        <v>376</v>
      </c>
      <c r="BW284" s="411" t="s">
        <v>409</v>
      </c>
      <c r="BX284" s="591">
        <f t="shared" si="531"/>
        <v>2</v>
      </c>
      <c r="BY284" s="592" t="str">
        <f t="shared" si="531"/>
        <v>-</v>
      </c>
      <c r="BZ284" s="593">
        <f>IF(AND(BL284="",BP284="",BT284="",BM284="",BQ284="",BU284=""),"-",SUM(BL284:BU284))</f>
        <v>2</v>
      </c>
      <c r="CA284" s="594">
        <f t="shared" si="509"/>
        <v>5.1020408163265302E-3</v>
      </c>
      <c r="CB284" s="221"/>
      <c r="CC284" s="574" t="str">
        <f t="shared" si="469"/>
        <v>OK</v>
      </c>
      <c r="CE284" s="443"/>
      <c r="CF284" s="429"/>
      <c r="CH284" s="430"/>
      <c r="CI284" s="431"/>
      <c r="CJ284" s="429"/>
      <c r="CL284" s="430"/>
      <c r="CM284" s="431"/>
      <c r="CN284" s="429"/>
      <c r="CP284" s="430"/>
      <c r="CQ284" s="431"/>
      <c r="CR284" s="600"/>
      <c r="CS284" s="601"/>
      <c r="CT284" s="602"/>
      <c r="CU284" s="610"/>
      <c r="CV284" s="221"/>
      <c r="CW284" s="574" t="str">
        <f t="shared" si="453"/>
        <v>OK</v>
      </c>
      <c r="CY284" s="437"/>
      <c r="CZ284" s="429"/>
      <c r="DB284" s="430"/>
      <c r="DC284" s="431"/>
      <c r="DD284" s="429"/>
      <c r="DF284" s="430"/>
      <c r="DG284" s="431"/>
      <c r="DH284" s="429"/>
      <c r="DJ284" s="430"/>
      <c r="DK284" s="431"/>
      <c r="DL284" s="600"/>
      <c r="DM284" s="601"/>
      <c r="DN284" s="602"/>
      <c r="DO284" s="610"/>
      <c r="DP284" s="221"/>
      <c r="DQ284" s="574" t="str">
        <f t="shared" si="454"/>
        <v>OK</v>
      </c>
      <c r="DS284" s="437"/>
      <c r="DT284" s="429"/>
      <c r="DU284" s="431"/>
      <c r="DW284" s="431"/>
      <c r="DY284" s="431"/>
      <c r="EA284" s="430"/>
      <c r="EB284" s="600"/>
      <c r="EC284" s="602"/>
      <c r="ED284" s="610"/>
      <c r="EE284" s="221"/>
      <c r="EF284" s="574" t="str">
        <f t="shared" si="523"/>
        <v>-</v>
      </c>
      <c r="EH284" s="82"/>
      <c r="EI284" s="34" t="s">
        <v>30</v>
      </c>
      <c r="EJ284" s="11"/>
      <c r="EK284" s="61"/>
      <c r="EN284" s="97" t="str">
        <f t="shared" si="487"/>
        <v>-</v>
      </c>
      <c r="EO284" s="91" t="str">
        <f t="shared" si="488"/>
        <v>-</v>
      </c>
      <c r="EP284" s="92"/>
      <c r="EQ284" s="85"/>
      <c r="ER284" s="89" t="str">
        <f t="shared" si="497"/>
        <v>-</v>
      </c>
      <c r="ES284" s="84"/>
      <c r="ET284" s="85"/>
      <c r="EU284" s="89" t="str">
        <f t="shared" si="498"/>
        <v>-</v>
      </c>
      <c r="EV284" s="90" t="str">
        <f t="shared" si="499"/>
        <v>-</v>
      </c>
      <c r="EY284" s="97" t="e">
        <f>#REF!</f>
        <v>#REF!</v>
      </c>
      <c r="EZ284" s="91" t="e">
        <f>#REF!</f>
        <v>#REF!</v>
      </c>
      <c r="FA284" s="92"/>
      <c r="FB284" s="85"/>
      <c r="FC284" s="89" t="e">
        <f t="shared" si="524"/>
        <v>#REF!</v>
      </c>
      <c r="FD284" s="84"/>
      <c r="FE284" s="85"/>
      <c r="FF284" s="89" t="e">
        <f t="shared" si="525"/>
        <v>#REF!</v>
      </c>
      <c r="FG284" s="90" t="e">
        <f t="shared" si="526"/>
        <v>#REF!</v>
      </c>
      <c r="FJ284" s="97" t="e">
        <f>#REF!</f>
        <v>#REF!</v>
      </c>
      <c r="FK284" s="91" t="e">
        <f>#REF!</f>
        <v>#REF!</v>
      </c>
      <c r="FL284" s="92"/>
      <c r="FM284" s="85"/>
      <c r="FN284" s="89" t="e">
        <f t="shared" si="500"/>
        <v>#REF!</v>
      </c>
      <c r="FO284" s="84"/>
      <c r="FP284" s="85"/>
      <c r="FQ284" s="89" t="e">
        <f t="shared" si="501"/>
        <v>#REF!</v>
      </c>
      <c r="FR284" s="90" t="e">
        <f t="shared" si="502"/>
        <v>#REF!</v>
      </c>
      <c r="FU284" s="97" t="e">
        <f>#REF!</f>
        <v>#REF!</v>
      </c>
      <c r="FV284" s="92"/>
      <c r="FW284" s="85"/>
      <c r="FX284" s="89" t="e">
        <f t="shared" si="496"/>
        <v>#REF!</v>
      </c>
      <c r="GA284" s="97" t="e">
        <f>#REF!</f>
        <v>#REF!</v>
      </c>
      <c r="GB284" s="91" t="e">
        <f>#REF!</f>
        <v>#REF!</v>
      </c>
      <c r="GC284" s="92"/>
      <c r="GD284" s="85"/>
      <c r="GE284" s="89" t="e">
        <f t="shared" si="503"/>
        <v>#REF!</v>
      </c>
      <c r="GF284" s="84"/>
      <c r="GG284" s="85"/>
      <c r="GH284" s="89" t="e">
        <f t="shared" si="504"/>
        <v>#REF!</v>
      </c>
      <c r="GI284" s="90" t="e">
        <f t="shared" si="505"/>
        <v>#REF!</v>
      </c>
      <c r="GK284" s="20" t="str">
        <f t="shared" si="489"/>
        <v/>
      </c>
      <c r="GL284" s="21"/>
      <c r="GN284" s="826" t="str">
        <f t="shared" ca="1" si="463"/>
        <v/>
      </c>
      <c r="GO284" s="827"/>
    </row>
    <row r="285" spans="1:197" ht="12" customHeight="1" outlineLevel="3" x14ac:dyDescent="0.2">
      <c r="A285" s="187">
        <f t="shared" ca="1" si="527"/>
        <v>151</v>
      </c>
      <c r="B285" s="747" t="str">
        <f t="shared" ca="1" si="455"/>
        <v/>
      </c>
      <c r="C285" s="748"/>
      <c r="D285" s="749"/>
      <c r="E285" s="110"/>
      <c r="F285" s="114"/>
      <c r="G285" s="105" t="s">
        <v>45</v>
      </c>
      <c r="H285" s="128" t="s">
        <v>3</v>
      </c>
      <c r="I285" s="105"/>
      <c r="J285" s="121" t="s">
        <v>26</v>
      </c>
      <c r="K285" s="124" t="s">
        <v>139</v>
      </c>
      <c r="L285" s="367"/>
      <c r="M285" s="589">
        <f t="shared" si="452"/>
        <v>1</v>
      </c>
      <c r="N285" s="773" t="str">
        <f t="shared" si="456"/>
        <v>-</v>
      </c>
      <c r="O285" s="774" t="str">
        <f t="shared" si="457"/>
        <v>-</v>
      </c>
      <c r="P285" s="774">
        <f t="shared" si="458"/>
        <v>1</v>
      </c>
      <c r="Q285" s="774" t="str">
        <f t="shared" si="459"/>
        <v>-</v>
      </c>
      <c r="R285" s="774" t="str">
        <f t="shared" si="460"/>
        <v>-</v>
      </c>
      <c r="S285" s="280" t="str">
        <f t="shared" si="461"/>
        <v>-</v>
      </c>
      <c r="T285" s="291" t="str">
        <f t="shared" si="462"/>
        <v>OK</v>
      </c>
      <c r="U285" s="402"/>
      <c r="W285" s="643"/>
      <c r="X285" s="208"/>
      <c r="Y285" s="316"/>
      <c r="Z285" s="410" t="s">
        <v>374</v>
      </c>
      <c r="AA285" s="411" t="s">
        <v>407</v>
      </c>
      <c r="AB285" s="209"/>
      <c r="AC285" s="316"/>
      <c r="AD285" s="410" t="s">
        <v>375</v>
      </c>
      <c r="AE285" s="411" t="s">
        <v>408</v>
      </c>
      <c r="AF285" s="209"/>
      <c r="AG285" s="316"/>
      <c r="AH285" s="410" t="s">
        <v>376</v>
      </c>
      <c r="AI285" s="411" t="s">
        <v>409</v>
      </c>
      <c r="AJ285" s="591" t="str">
        <f t="shared" si="528"/>
        <v>-</v>
      </c>
      <c r="AK285" s="592" t="str">
        <f t="shared" si="528"/>
        <v>-</v>
      </c>
      <c r="AL285" s="593" t="str">
        <f>IF(AND(X285="",AB285="",AF285="",Y285="",AC285="",AG285=""),"-",SUM(X285:AG285))</f>
        <v>-</v>
      </c>
      <c r="AM285" s="594" t="str">
        <f t="shared" si="513"/>
        <v>-</v>
      </c>
      <c r="AN285" s="221"/>
      <c r="AO285" s="574" t="str">
        <f t="shared" si="491"/>
        <v>OK</v>
      </c>
      <c r="AQ285" s="263"/>
      <c r="AR285" s="208"/>
      <c r="AS285" s="316"/>
      <c r="AT285" s="410" t="s">
        <v>374</v>
      </c>
      <c r="AU285" s="411" t="s">
        <v>407</v>
      </c>
      <c r="AV285" s="209"/>
      <c r="AW285" s="316"/>
      <c r="AX285" s="410" t="s">
        <v>375</v>
      </c>
      <c r="AY285" s="411" t="s">
        <v>408</v>
      </c>
      <c r="AZ285" s="209"/>
      <c r="BA285" s="316"/>
      <c r="BB285" s="410" t="s">
        <v>376</v>
      </c>
      <c r="BC285" s="411" t="s">
        <v>409</v>
      </c>
      <c r="BD285" s="591" t="str">
        <f t="shared" si="529"/>
        <v>-</v>
      </c>
      <c r="BE285" s="592" t="str">
        <f t="shared" si="530"/>
        <v>-</v>
      </c>
      <c r="BF285" s="593" t="str">
        <f>IF(AND(AR285="",AV285="",AZ285="",AS285="",AW285="",BA285=""),"-",SUM(AR285:BA285))</f>
        <v>-</v>
      </c>
      <c r="BG285" s="594" t="str">
        <f t="shared" si="508"/>
        <v>-</v>
      </c>
      <c r="BH285" s="221"/>
      <c r="BI285" s="574" t="str">
        <f t="shared" si="492"/>
        <v>OK</v>
      </c>
      <c r="BK285" s="263">
        <v>1</v>
      </c>
      <c r="BL285" s="208">
        <v>2</v>
      </c>
      <c r="BM285" s="316"/>
      <c r="BN285" s="410" t="s">
        <v>374</v>
      </c>
      <c r="BO285" s="411" t="s">
        <v>407</v>
      </c>
      <c r="BP285" s="209"/>
      <c r="BQ285" s="316"/>
      <c r="BR285" s="410" t="s">
        <v>375</v>
      </c>
      <c r="BS285" s="411" t="s">
        <v>408</v>
      </c>
      <c r="BT285" s="209"/>
      <c r="BU285" s="316"/>
      <c r="BV285" s="410" t="s">
        <v>376</v>
      </c>
      <c r="BW285" s="411" t="s">
        <v>409</v>
      </c>
      <c r="BX285" s="591">
        <f t="shared" si="531"/>
        <v>2</v>
      </c>
      <c r="BY285" s="592" t="str">
        <f t="shared" si="531"/>
        <v>-</v>
      </c>
      <c r="BZ285" s="593">
        <f>IF(AND(BL285="",BP285="",BT285="",BM285="",BQ285="",BU285=""),"-",SUM(BL285:BU285))</f>
        <v>2</v>
      </c>
      <c r="CA285" s="594">
        <f t="shared" si="509"/>
        <v>5.1020408163265302E-3</v>
      </c>
      <c r="CB285" s="221"/>
      <c r="CC285" s="574" t="str">
        <f t="shared" si="469"/>
        <v>OK</v>
      </c>
      <c r="CE285" s="443"/>
      <c r="CF285" s="429"/>
      <c r="CH285" s="430"/>
      <c r="CI285" s="431"/>
      <c r="CJ285" s="429"/>
      <c r="CL285" s="430"/>
      <c r="CM285" s="431"/>
      <c r="CN285" s="429"/>
      <c r="CP285" s="430"/>
      <c r="CQ285" s="431"/>
      <c r="CR285" s="600"/>
      <c r="CS285" s="601"/>
      <c r="CT285" s="602"/>
      <c r="CU285" s="610"/>
      <c r="CV285" s="221"/>
      <c r="CW285" s="574" t="str">
        <f t="shared" si="453"/>
        <v>OK</v>
      </c>
      <c r="CY285" s="437"/>
      <c r="CZ285" s="429"/>
      <c r="DB285" s="430"/>
      <c r="DC285" s="431"/>
      <c r="DD285" s="429"/>
      <c r="DF285" s="430"/>
      <c r="DG285" s="431"/>
      <c r="DH285" s="429"/>
      <c r="DJ285" s="430"/>
      <c r="DK285" s="431"/>
      <c r="DL285" s="600"/>
      <c r="DM285" s="601"/>
      <c r="DN285" s="602"/>
      <c r="DO285" s="610"/>
      <c r="DP285" s="221"/>
      <c r="DQ285" s="574" t="str">
        <f t="shared" si="454"/>
        <v>OK</v>
      </c>
      <c r="DS285" s="437"/>
      <c r="DT285" s="429"/>
      <c r="DU285" s="431"/>
      <c r="DW285" s="431"/>
      <c r="DY285" s="431"/>
      <c r="EA285" s="430"/>
      <c r="EB285" s="600"/>
      <c r="EC285" s="602"/>
      <c r="ED285" s="610"/>
      <c r="EE285" s="221"/>
      <c r="EF285" s="574" t="str">
        <f t="shared" si="523"/>
        <v>-</v>
      </c>
      <c r="EH285" s="82"/>
      <c r="EI285" s="34" t="s">
        <v>30</v>
      </c>
      <c r="EJ285" s="11"/>
      <c r="EK285" s="61"/>
      <c r="EN285" s="97" t="str">
        <f t="shared" si="487"/>
        <v>-</v>
      </c>
      <c r="EO285" s="91" t="str">
        <f t="shared" si="488"/>
        <v>-</v>
      </c>
      <c r="EP285" s="92"/>
      <c r="EQ285" s="85"/>
      <c r="ER285" s="89" t="str">
        <f t="shared" si="497"/>
        <v>-</v>
      </c>
      <c r="ES285" s="84"/>
      <c r="ET285" s="85"/>
      <c r="EU285" s="89" t="str">
        <f t="shared" si="498"/>
        <v>-</v>
      </c>
      <c r="EV285" s="90" t="str">
        <f t="shared" si="499"/>
        <v>-</v>
      </c>
      <c r="EY285" s="97" t="e">
        <f>#REF!</f>
        <v>#REF!</v>
      </c>
      <c r="EZ285" s="91" t="e">
        <f>#REF!</f>
        <v>#REF!</v>
      </c>
      <c r="FA285" s="92"/>
      <c r="FB285" s="85"/>
      <c r="FC285" s="89" t="e">
        <f t="shared" si="524"/>
        <v>#REF!</v>
      </c>
      <c r="FD285" s="84"/>
      <c r="FE285" s="85"/>
      <c r="FF285" s="89" t="e">
        <f t="shared" si="525"/>
        <v>#REF!</v>
      </c>
      <c r="FG285" s="90" t="e">
        <f t="shared" si="526"/>
        <v>#REF!</v>
      </c>
      <c r="FJ285" s="97" t="e">
        <f>#REF!</f>
        <v>#REF!</v>
      </c>
      <c r="FK285" s="91" t="e">
        <f>#REF!</f>
        <v>#REF!</v>
      </c>
      <c r="FL285" s="92"/>
      <c r="FM285" s="85"/>
      <c r="FN285" s="89" t="e">
        <f t="shared" si="500"/>
        <v>#REF!</v>
      </c>
      <c r="FO285" s="84"/>
      <c r="FP285" s="85"/>
      <c r="FQ285" s="89" t="e">
        <f t="shared" si="501"/>
        <v>#REF!</v>
      </c>
      <c r="FR285" s="90" t="e">
        <f t="shared" si="502"/>
        <v>#REF!</v>
      </c>
      <c r="FU285" s="97" t="e">
        <f>#REF!</f>
        <v>#REF!</v>
      </c>
      <c r="FV285" s="92"/>
      <c r="FW285" s="85"/>
      <c r="FX285" s="89" t="e">
        <f t="shared" si="496"/>
        <v>#REF!</v>
      </c>
      <c r="GA285" s="97" t="e">
        <f>#REF!</f>
        <v>#REF!</v>
      </c>
      <c r="GB285" s="91" t="e">
        <f>#REF!</f>
        <v>#REF!</v>
      </c>
      <c r="GC285" s="92"/>
      <c r="GD285" s="85"/>
      <c r="GE285" s="89" t="e">
        <f t="shared" si="503"/>
        <v>#REF!</v>
      </c>
      <c r="GF285" s="84"/>
      <c r="GG285" s="85"/>
      <c r="GH285" s="89" t="e">
        <f t="shared" si="504"/>
        <v>#REF!</v>
      </c>
      <c r="GI285" s="90" t="e">
        <f t="shared" si="505"/>
        <v>#REF!</v>
      </c>
      <c r="GK285" s="20" t="str">
        <f t="shared" si="489"/>
        <v/>
      </c>
      <c r="GL285" s="21"/>
      <c r="GN285" s="826" t="str">
        <f t="shared" ca="1" si="463"/>
        <v/>
      </c>
      <c r="GO285" s="827"/>
    </row>
    <row r="286" spans="1:197" ht="12" customHeight="1" outlineLevel="3" x14ac:dyDescent="0.2">
      <c r="A286" s="187">
        <f t="shared" ca="1" si="527"/>
        <v>152</v>
      </c>
      <c r="B286" s="747" t="str">
        <f t="shared" ca="1" si="455"/>
        <v/>
      </c>
      <c r="C286" s="748"/>
      <c r="D286" s="749"/>
      <c r="E286" s="110"/>
      <c r="F286" s="114"/>
      <c r="G286" s="105" t="s">
        <v>46</v>
      </c>
      <c r="H286" s="128" t="s">
        <v>3</v>
      </c>
      <c r="I286" s="105"/>
      <c r="J286" s="121" t="s">
        <v>26</v>
      </c>
      <c r="K286" s="124" t="s">
        <v>139</v>
      </c>
      <c r="L286" s="367"/>
      <c r="M286" s="589">
        <f t="shared" si="452"/>
        <v>0</v>
      </c>
      <c r="N286" s="773" t="str">
        <f t="shared" si="456"/>
        <v>-</v>
      </c>
      <c r="O286" s="774" t="str">
        <f t="shared" si="457"/>
        <v>-</v>
      </c>
      <c r="P286" s="774" t="str">
        <f t="shared" si="458"/>
        <v>-</v>
      </c>
      <c r="Q286" s="774" t="str">
        <f t="shared" si="459"/>
        <v>-</v>
      </c>
      <c r="R286" s="774" t="str">
        <f t="shared" si="460"/>
        <v>-</v>
      </c>
      <c r="S286" s="280" t="str">
        <f t="shared" si="461"/>
        <v>-</v>
      </c>
      <c r="T286" s="291" t="str">
        <f t="shared" si="462"/>
        <v>OK</v>
      </c>
      <c r="U286" s="402"/>
      <c r="W286" s="643"/>
      <c r="X286" s="208"/>
      <c r="Y286" s="316"/>
      <c r="Z286" s="410" t="s">
        <v>374</v>
      </c>
      <c r="AA286" s="411" t="s">
        <v>407</v>
      </c>
      <c r="AB286" s="209"/>
      <c r="AC286" s="316"/>
      <c r="AD286" s="410" t="s">
        <v>375</v>
      </c>
      <c r="AE286" s="411" t="s">
        <v>408</v>
      </c>
      <c r="AF286" s="209"/>
      <c r="AG286" s="316"/>
      <c r="AH286" s="410" t="s">
        <v>376</v>
      </c>
      <c r="AI286" s="411" t="s">
        <v>409</v>
      </c>
      <c r="AJ286" s="591" t="str">
        <f t="shared" si="528"/>
        <v>-</v>
      </c>
      <c r="AK286" s="592" t="str">
        <f t="shared" si="528"/>
        <v>-</v>
      </c>
      <c r="AL286" s="593" t="str">
        <f>IF(AND(X286="",AB286="",AF286="",Y286="",AC286="",AG286=""),"-",SUM(X286:AG286))</f>
        <v>-</v>
      </c>
      <c r="AM286" s="594" t="str">
        <f t="shared" si="513"/>
        <v>-</v>
      </c>
      <c r="AN286" s="221"/>
      <c r="AO286" s="574" t="str">
        <f t="shared" si="491"/>
        <v>OK</v>
      </c>
      <c r="AQ286" s="263"/>
      <c r="AR286" s="208"/>
      <c r="AS286" s="316"/>
      <c r="AT286" s="410" t="s">
        <v>374</v>
      </c>
      <c r="AU286" s="411" t="s">
        <v>407</v>
      </c>
      <c r="AV286" s="209"/>
      <c r="AW286" s="316"/>
      <c r="AX286" s="410" t="s">
        <v>375</v>
      </c>
      <c r="AY286" s="411" t="s">
        <v>408</v>
      </c>
      <c r="AZ286" s="209"/>
      <c r="BA286" s="316"/>
      <c r="BB286" s="410" t="s">
        <v>376</v>
      </c>
      <c r="BC286" s="411" t="s">
        <v>409</v>
      </c>
      <c r="BD286" s="591" t="str">
        <f t="shared" si="529"/>
        <v>-</v>
      </c>
      <c r="BE286" s="592" t="str">
        <f t="shared" si="530"/>
        <v>-</v>
      </c>
      <c r="BF286" s="593" t="str">
        <f>IF(AND(AR286="",AV286="",AZ286="",AS286="",AW286="",BA286=""),"-",SUM(AR286:BA286))</f>
        <v>-</v>
      </c>
      <c r="BG286" s="594" t="str">
        <f t="shared" si="508"/>
        <v>-</v>
      </c>
      <c r="BH286" s="221"/>
      <c r="BI286" s="574" t="str">
        <f t="shared" si="492"/>
        <v>OK</v>
      </c>
      <c r="BK286" s="263"/>
      <c r="BL286" s="208"/>
      <c r="BM286" s="316"/>
      <c r="BN286" s="410" t="s">
        <v>374</v>
      </c>
      <c r="BO286" s="411" t="s">
        <v>407</v>
      </c>
      <c r="BP286" s="209"/>
      <c r="BQ286" s="316"/>
      <c r="BR286" s="410" t="s">
        <v>375</v>
      </c>
      <c r="BS286" s="411" t="s">
        <v>408</v>
      </c>
      <c r="BT286" s="209"/>
      <c r="BU286" s="316"/>
      <c r="BV286" s="410" t="s">
        <v>376</v>
      </c>
      <c r="BW286" s="411" t="s">
        <v>409</v>
      </c>
      <c r="BX286" s="591" t="str">
        <f t="shared" si="531"/>
        <v>-</v>
      </c>
      <c r="BY286" s="592" t="str">
        <f t="shared" si="531"/>
        <v>-</v>
      </c>
      <c r="BZ286" s="593" t="str">
        <f>IF(AND(BL286="",BP286="",BT286="",BM286="",BQ286="",BU286=""),"-",SUM(BL286:BU286))</f>
        <v>-</v>
      </c>
      <c r="CA286" s="594" t="str">
        <f t="shared" si="509"/>
        <v>-</v>
      </c>
      <c r="CB286" s="221"/>
      <c r="CC286" s="574" t="str">
        <f t="shared" si="469"/>
        <v>OK</v>
      </c>
      <c r="CE286" s="443"/>
      <c r="CF286" s="429"/>
      <c r="CH286" s="430"/>
      <c r="CI286" s="431"/>
      <c r="CJ286" s="429"/>
      <c r="CL286" s="430"/>
      <c r="CM286" s="431"/>
      <c r="CN286" s="429"/>
      <c r="CP286" s="430"/>
      <c r="CQ286" s="431"/>
      <c r="CR286" s="600"/>
      <c r="CS286" s="601"/>
      <c r="CT286" s="602"/>
      <c r="CU286" s="610"/>
      <c r="CV286" s="221"/>
      <c r="CW286" s="574" t="str">
        <f t="shared" si="453"/>
        <v>OK</v>
      </c>
      <c r="CY286" s="437"/>
      <c r="CZ286" s="429"/>
      <c r="DB286" s="430"/>
      <c r="DC286" s="431"/>
      <c r="DD286" s="429"/>
      <c r="DF286" s="430"/>
      <c r="DG286" s="431"/>
      <c r="DH286" s="429"/>
      <c r="DJ286" s="430"/>
      <c r="DK286" s="431"/>
      <c r="DL286" s="600"/>
      <c r="DM286" s="601"/>
      <c r="DN286" s="602"/>
      <c r="DO286" s="610"/>
      <c r="DP286" s="221"/>
      <c r="DQ286" s="574" t="str">
        <f t="shared" si="454"/>
        <v>OK</v>
      </c>
      <c r="DS286" s="437"/>
      <c r="DT286" s="429"/>
      <c r="DU286" s="431"/>
      <c r="DW286" s="431"/>
      <c r="DY286" s="431"/>
      <c r="EA286" s="430"/>
      <c r="EB286" s="600"/>
      <c r="EC286" s="602"/>
      <c r="ED286" s="610"/>
      <c r="EE286" s="221"/>
      <c r="EF286" s="574" t="str">
        <f t="shared" si="523"/>
        <v>-</v>
      </c>
      <c r="EH286" s="82"/>
      <c r="EI286" s="34" t="s">
        <v>30</v>
      </c>
      <c r="EJ286" s="11"/>
      <c r="EK286" s="61"/>
      <c r="EN286" s="97" t="str">
        <f t="shared" si="487"/>
        <v>-</v>
      </c>
      <c r="EO286" s="91" t="str">
        <f t="shared" si="488"/>
        <v>-</v>
      </c>
      <c r="EP286" s="92"/>
      <c r="EQ286" s="85"/>
      <c r="ER286" s="89" t="str">
        <f t="shared" si="497"/>
        <v>-</v>
      </c>
      <c r="ES286" s="84"/>
      <c r="ET286" s="85"/>
      <c r="EU286" s="89" t="str">
        <f t="shared" si="498"/>
        <v>-</v>
      </c>
      <c r="EV286" s="90" t="str">
        <f t="shared" si="499"/>
        <v>-</v>
      </c>
      <c r="EY286" s="97" t="e">
        <f>#REF!</f>
        <v>#REF!</v>
      </c>
      <c r="EZ286" s="91" t="e">
        <f>#REF!</f>
        <v>#REF!</v>
      </c>
      <c r="FA286" s="92"/>
      <c r="FB286" s="85"/>
      <c r="FC286" s="89" t="e">
        <f t="shared" si="524"/>
        <v>#REF!</v>
      </c>
      <c r="FD286" s="84"/>
      <c r="FE286" s="85"/>
      <c r="FF286" s="89" t="e">
        <f t="shared" si="525"/>
        <v>#REF!</v>
      </c>
      <c r="FG286" s="90" t="e">
        <f t="shared" si="526"/>
        <v>#REF!</v>
      </c>
      <c r="FJ286" s="97" t="e">
        <f>#REF!</f>
        <v>#REF!</v>
      </c>
      <c r="FK286" s="91" t="e">
        <f>#REF!</f>
        <v>#REF!</v>
      </c>
      <c r="FL286" s="92"/>
      <c r="FM286" s="85"/>
      <c r="FN286" s="89" t="e">
        <f t="shared" si="500"/>
        <v>#REF!</v>
      </c>
      <c r="FO286" s="84"/>
      <c r="FP286" s="85"/>
      <c r="FQ286" s="89" t="e">
        <f t="shared" si="501"/>
        <v>#REF!</v>
      </c>
      <c r="FR286" s="90" t="e">
        <f t="shared" si="502"/>
        <v>#REF!</v>
      </c>
      <c r="FU286" s="97" t="e">
        <f>#REF!</f>
        <v>#REF!</v>
      </c>
      <c r="FV286" s="92"/>
      <c r="FW286" s="85"/>
      <c r="FX286" s="89" t="e">
        <f t="shared" si="496"/>
        <v>#REF!</v>
      </c>
      <c r="GA286" s="97" t="e">
        <f>#REF!</f>
        <v>#REF!</v>
      </c>
      <c r="GB286" s="91" t="e">
        <f>#REF!</f>
        <v>#REF!</v>
      </c>
      <c r="GC286" s="92"/>
      <c r="GD286" s="85"/>
      <c r="GE286" s="89" t="e">
        <f t="shared" si="503"/>
        <v>#REF!</v>
      </c>
      <c r="GF286" s="84"/>
      <c r="GG286" s="85"/>
      <c r="GH286" s="89" t="e">
        <f t="shared" si="504"/>
        <v>#REF!</v>
      </c>
      <c r="GI286" s="90" t="e">
        <f t="shared" si="505"/>
        <v>#REF!</v>
      </c>
      <c r="GK286" s="20" t="str">
        <f t="shared" si="489"/>
        <v/>
      </c>
      <c r="GL286" s="21"/>
      <c r="GN286" s="826" t="str">
        <f t="shared" ca="1" si="463"/>
        <v/>
      </c>
      <c r="GO286" s="827"/>
    </row>
    <row r="287" spans="1:197" ht="12" customHeight="1" outlineLevel="3" x14ac:dyDescent="0.2">
      <c r="A287" s="187">
        <f t="shared" ca="1" si="527"/>
        <v>153</v>
      </c>
      <c r="B287" s="747" t="str">
        <f t="shared" ca="1" si="455"/>
        <v/>
      </c>
      <c r="C287" s="748"/>
      <c r="D287" s="749"/>
      <c r="E287" s="272" t="s">
        <v>395</v>
      </c>
      <c r="F287" s="271"/>
      <c r="G287" s="105"/>
      <c r="H287" s="128" t="s">
        <v>3</v>
      </c>
      <c r="I287" s="105"/>
      <c r="J287" s="121" t="s">
        <v>26</v>
      </c>
      <c r="K287" s="124" t="s">
        <v>139</v>
      </c>
      <c r="L287" s="367" t="s">
        <v>50</v>
      </c>
      <c r="M287" s="589">
        <f t="shared" ref="M287:M350" si="532">IF(SUM(W287,AQ287,BK287,CE287,CY287,DS287)=0,0,1)</f>
        <v>0</v>
      </c>
      <c r="N287" s="773" t="str">
        <f t="shared" si="456"/>
        <v>-</v>
      </c>
      <c r="O287" s="774" t="str">
        <f t="shared" si="457"/>
        <v>-</v>
      </c>
      <c r="P287" s="774" t="str">
        <f t="shared" si="458"/>
        <v>-</v>
      </c>
      <c r="Q287" s="774" t="str">
        <f t="shared" si="459"/>
        <v>-</v>
      </c>
      <c r="R287" s="774" t="str">
        <f t="shared" si="460"/>
        <v>-</v>
      </c>
      <c r="S287" s="280" t="str">
        <f t="shared" si="461"/>
        <v>-</v>
      </c>
      <c r="T287" s="291" t="str">
        <f t="shared" si="462"/>
        <v>OK</v>
      </c>
      <c r="U287" s="402"/>
      <c r="W287" s="643"/>
      <c r="X287" s="208"/>
      <c r="Y287" s="316"/>
      <c r="Z287" s="410" t="s">
        <v>374</v>
      </c>
      <c r="AA287" s="411" t="s">
        <v>407</v>
      </c>
      <c r="AB287" s="209"/>
      <c r="AC287" s="316"/>
      <c r="AD287" s="410" t="s">
        <v>375</v>
      </c>
      <c r="AE287" s="411" t="s">
        <v>408</v>
      </c>
      <c r="AF287" s="209"/>
      <c r="AG287" s="316"/>
      <c r="AH287" s="410" t="s">
        <v>376</v>
      </c>
      <c r="AI287" s="411" t="s">
        <v>409</v>
      </c>
      <c r="AJ287" s="591" t="str">
        <f t="shared" si="528"/>
        <v>-</v>
      </c>
      <c r="AK287" s="592" t="str">
        <f t="shared" si="528"/>
        <v>-</v>
      </c>
      <c r="AL287" s="593" t="str">
        <f>IF(AND(X287="",AB287="",AF287="",Y287="",AC287="",AG287=""),"-",SUM(X287:AG287))</f>
        <v>-</v>
      </c>
      <c r="AM287" s="619" t="str">
        <f t="shared" si="513"/>
        <v>-</v>
      </c>
      <c r="AN287" s="221"/>
      <c r="AO287" s="574" t="str">
        <f t="shared" si="491"/>
        <v>OK</v>
      </c>
      <c r="AQ287" s="263"/>
      <c r="AR287" s="208"/>
      <c r="AS287" s="316"/>
      <c r="AT287" s="410" t="s">
        <v>374</v>
      </c>
      <c r="AU287" s="411" t="s">
        <v>407</v>
      </c>
      <c r="AV287" s="209"/>
      <c r="AW287" s="316"/>
      <c r="AX287" s="410" t="s">
        <v>375</v>
      </c>
      <c r="AY287" s="411" t="s">
        <v>408</v>
      </c>
      <c r="AZ287" s="209"/>
      <c r="BA287" s="316"/>
      <c r="BB287" s="410" t="s">
        <v>376</v>
      </c>
      <c r="BC287" s="411" t="s">
        <v>409</v>
      </c>
      <c r="BD287" s="591" t="str">
        <f t="shared" si="529"/>
        <v>-</v>
      </c>
      <c r="BE287" s="592" t="str">
        <f t="shared" si="530"/>
        <v>-</v>
      </c>
      <c r="BF287" s="593" t="str">
        <f>IF(AND(AR287="",AV287="",AZ287="",AS287="",AW287="",BA287=""),"-",SUM(AR287:BA287))</f>
        <v>-</v>
      </c>
      <c r="BG287" s="677" t="str">
        <f t="shared" si="508"/>
        <v>-</v>
      </c>
      <c r="BH287" s="221"/>
      <c r="BI287" s="574" t="str">
        <f t="shared" si="492"/>
        <v>OK</v>
      </c>
      <c r="BK287" s="263"/>
      <c r="BL287" s="208"/>
      <c r="BM287" s="316"/>
      <c r="BN287" s="410"/>
      <c r="BO287" s="411"/>
      <c r="BP287" s="209"/>
      <c r="BQ287" s="316"/>
      <c r="BR287" s="410"/>
      <c r="BS287" s="411"/>
      <c r="BT287" s="209"/>
      <c r="BU287" s="316"/>
      <c r="BV287" s="410"/>
      <c r="BW287" s="411"/>
      <c r="BX287" s="591" t="str">
        <f t="shared" si="531"/>
        <v>-</v>
      </c>
      <c r="BY287" s="592" t="str">
        <f t="shared" si="531"/>
        <v>-</v>
      </c>
      <c r="BZ287" s="593" t="str">
        <f>IF(AND(BL287="",BP287="",BT287="",BM287="",BQ287="",BU287=""),"-",SUM(BL287:BU287))</f>
        <v>-</v>
      </c>
      <c r="CA287" s="677" t="str">
        <f t="shared" si="509"/>
        <v>-</v>
      </c>
      <c r="CB287" s="221"/>
      <c r="CC287" s="574" t="str">
        <f t="shared" si="469"/>
        <v>OK</v>
      </c>
      <c r="CE287" s="443"/>
      <c r="CF287" s="429"/>
      <c r="CH287" s="430"/>
      <c r="CI287" s="431"/>
      <c r="CJ287" s="429"/>
      <c r="CL287" s="430"/>
      <c r="CM287" s="431"/>
      <c r="CN287" s="429"/>
      <c r="CP287" s="430"/>
      <c r="CQ287" s="431"/>
      <c r="CR287" s="600"/>
      <c r="CS287" s="601"/>
      <c r="CT287" s="605"/>
      <c r="CU287" s="610"/>
      <c r="CV287" s="221"/>
      <c r="CW287" s="574" t="str">
        <f t="shared" ref="CW287:CW350" si="533">IF(AND(Type_1="Doc",OR(CG287&lt;&gt;"",CK287&lt;&gt;"",CO287&lt;&gt;"")),"Remove Value Cln 85, 89, 93",IF(AND(Type_1="Doc",OR(CI287&lt;&gt;"",CM287&lt;&gt;"",CQ287&lt;&gt;"")),"Remove Value Cln 87, 91, 95",IF(OR(AND(CF287&lt;&gt;"",CH287=""),AND(CJ287&lt;&gt;"",CL287=""),AND(CN287&lt;&gt;"",CP287="")),"Missing Eng Function",IF(OR(AND(CG287&lt;&gt;"",CI287=""),AND(CK287&lt;&gt;"",CM287=""),AND(CO287&lt;&gt;"",CQ287="")),"Missing Design Function","OK"))))</f>
        <v>OK</v>
      </c>
      <c r="CY287" s="437"/>
      <c r="CZ287" s="429"/>
      <c r="DB287" s="430"/>
      <c r="DC287" s="431"/>
      <c r="DD287" s="429"/>
      <c r="DF287" s="430"/>
      <c r="DG287" s="431"/>
      <c r="DH287" s="429"/>
      <c r="DJ287" s="430"/>
      <c r="DK287" s="431"/>
      <c r="DL287" s="600"/>
      <c r="DM287" s="601"/>
      <c r="DN287" s="602"/>
      <c r="DO287" s="610"/>
      <c r="DP287" s="221"/>
      <c r="DQ287" s="574" t="str">
        <f t="shared" ref="DQ287:DQ350" si="534">IF(AND(Type_1="Doc",OR(DA287&lt;&gt;"",DE287&lt;&gt;"",DI287&lt;&gt;"")),"Remove Value Cln 105, 109, 113",IF(AND(Type_1="Doc",OR(DC287&lt;&gt;"",DG287&lt;&gt;"",DK287&lt;&gt;"")),"Remove Value Cln 107, 111, 115",IF(OR(AND(CZ287&lt;&gt;"",DB287=""),AND(DD287&lt;&gt;"",DF287=""),AND(DH287&lt;&gt;"",DJ287="")),"Missing Eng Function",IF(OR(AND(DA287&lt;&gt;"",DC287=""),AND(DE287&lt;&gt;"",DG287=""),AND(DI287&lt;&gt;"",DK287="")),"Missing Design Function","OK"))))</f>
        <v>OK</v>
      </c>
      <c r="DS287" s="437"/>
      <c r="DT287" s="429"/>
      <c r="DU287" s="431"/>
      <c r="DW287" s="435"/>
      <c r="DY287" s="435"/>
      <c r="EA287" s="430"/>
      <c r="EB287" s="600"/>
      <c r="EC287" s="602"/>
      <c r="ED287" s="610"/>
      <c r="EE287" s="221"/>
      <c r="EF287" s="574" t="str">
        <f t="shared" si="523"/>
        <v>-</v>
      </c>
      <c r="EH287" s="82"/>
      <c r="EI287" s="34"/>
      <c r="EJ287" s="11"/>
      <c r="EK287" s="61"/>
      <c r="EN287" s="97" t="str">
        <f t="shared" si="487"/>
        <v>-</v>
      </c>
      <c r="EO287" s="91" t="str">
        <f t="shared" si="488"/>
        <v>-</v>
      </c>
      <c r="EP287" s="92"/>
      <c r="EQ287" s="85"/>
      <c r="ER287" s="89" t="str">
        <f t="shared" si="497"/>
        <v>-</v>
      </c>
      <c r="ES287" s="84"/>
      <c r="ET287" s="85"/>
      <c r="EU287" s="89" t="str">
        <f t="shared" si="498"/>
        <v>-</v>
      </c>
      <c r="EV287" s="90" t="str">
        <f t="shared" si="499"/>
        <v>-</v>
      </c>
      <c r="EY287" s="97" t="e">
        <f>#REF!</f>
        <v>#REF!</v>
      </c>
      <c r="EZ287" s="91" t="e">
        <f>#REF!</f>
        <v>#REF!</v>
      </c>
      <c r="FA287" s="92"/>
      <c r="FB287" s="85"/>
      <c r="FC287" s="89" t="e">
        <f t="shared" si="524"/>
        <v>#REF!</v>
      </c>
      <c r="FD287" s="84"/>
      <c r="FE287" s="85"/>
      <c r="FF287" s="89" t="e">
        <f t="shared" si="525"/>
        <v>#REF!</v>
      </c>
      <c r="FG287" s="90" t="e">
        <f t="shared" si="526"/>
        <v>#REF!</v>
      </c>
      <c r="FJ287" s="97" t="e">
        <f>#REF!</f>
        <v>#REF!</v>
      </c>
      <c r="FK287" s="91" t="e">
        <f>#REF!</f>
        <v>#REF!</v>
      </c>
      <c r="FL287" s="92"/>
      <c r="FM287" s="85"/>
      <c r="FN287" s="89" t="e">
        <f t="shared" si="500"/>
        <v>#REF!</v>
      </c>
      <c r="FO287" s="84"/>
      <c r="FP287" s="85"/>
      <c r="FQ287" s="89" t="e">
        <f t="shared" si="501"/>
        <v>#REF!</v>
      </c>
      <c r="FR287" s="90" t="e">
        <f t="shared" si="502"/>
        <v>#REF!</v>
      </c>
      <c r="FU287" s="97" t="e">
        <f>#REF!</f>
        <v>#REF!</v>
      </c>
      <c r="FV287" s="92"/>
      <c r="FW287" s="85"/>
      <c r="FX287" s="89" t="e">
        <f t="shared" si="496"/>
        <v>#REF!</v>
      </c>
      <c r="GA287" s="97" t="e">
        <f>#REF!</f>
        <v>#REF!</v>
      </c>
      <c r="GB287" s="91" t="e">
        <f>#REF!</f>
        <v>#REF!</v>
      </c>
      <c r="GC287" s="92"/>
      <c r="GD287" s="85"/>
      <c r="GE287" s="89" t="e">
        <f t="shared" si="503"/>
        <v>#REF!</v>
      </c>
      <c r="GF287" s="84"/>
      <c r="GG287" s="85"/>
      <c r="GH287" s="89" t="e">
        <f t="shared" si="504"/>
        <v>#REF!</v>
      </c>
      <c r="GI287" s="90" t="e">
        <f t="shared" si="505"/>
        <v>#REF!</v>
      </c>
      <c r="GK287" s="20" t="str">
        <f t="shared" si="489"/>
        <v/>
      </c>
      <c r="GL287" s="21"/>
      <c r="GN287" s="826" t="str">
        <f t="shared" ca="1" si="463"/>
        <v/>
      </c>
      <c r="GO287" s="827"/>
    </row>
    <row r="288" spans="1:197" s="143" customFormat="1" ht="15.75" customHeight="1" outlineLevel="3" x14ac:dyDescent="0.2">
      <c r="A288" s="190">
        <f t="shared" ca="1" si="527"/>
        <v>154</v>
      </c>
      <c r="B288" s="744" t="str">
        <f t="shared" ref="B288:B351" ca="1" si="535">IF(MAX(GN288:GO288)=0,"",MAX(GN288:GO288))</f>
        <v/>
      </c>
      <c r="C288" s="752"/>
      <c r="D288" s="753"/>
      <c r="E288" s="180" t="s">
        <v>206</v>
      </c>
      <c r="F288" s="181" t="s">
        <v>201</v>
      </c>
      <c r="G288" s="182"/>
      <c r="H288" s="863" t="s">
        <v>3</v>
      </c>
      <c r="I288" s="183"/>
      <c r="J288" s="184" t="s">
        <v>23</v>
      </c>
      <c r="K288" s="199" t="s">
        <v>139</v>
      </c>
      <c r="L288" s="366"/>
      <c r="M288" s="560">
        <f t="shared" si="532"/>
        <v>0</v>
      </c>
      <c r="N288" s="814" t="str">
        <f>IF(OR(W288="",W288=0,W288="-"),"-",IF(W288=1,1,"POK"))</f>
        <v>-</v>
      </c>
      <c r="O288" s="815" t="str">
        <f>IF(OR(AQ288="",AQ288=0,AQ288="-"),"-",IF(AQ288=1,1,"POK"))</f>
        <v>-</v>
      </c>
      <c r="P288" s="815" t="str">
        <f>IF(OR(BK288="",BK288=0,BK288="-"),"-",IF(BK288=1,1,"POK"))</f>
        <v>-</v>
      </c>
      <c r="Q288" s="815" t="str">
        <f>IF(OR(CE288="",CE288=0,CE288="-"),"-",IF(CE288=1,1,"POK"))</f>
        <v>-</v>
      </c>
      <c r="R288" s="815" t="str">
        <f>IF(OR(CY288="",CY288=0,CY288="-"),"-",IF(CY288=1,1,"POK"))</f>
        <v>-</v>
      </c>
      <c r="S288" s="816" t="str">
        <f>IF(OR(DS288="",DS288=0,DS288="-"),"-",IF(DS288=1,1,"POK"))</f>
        <v>-</v>
      </c>
      <c r="T288" s="293" t="str">
        <f t="shared" ref="T288:T351" si="536">IF(AND(M288="",OR(N288=1,O288=1,P288=1,Q288=1,R288=1,S288=1)),"Value is missing Cln 13","OK")</f>
        <v>OK</v>
      </c>
      <c r="U288" s="403"/>
      <c r="V288" s="19"/>
      <c r="W288" s="788">
        <f>IF(SUM(W289:W290)=0,0,1)</f>
        <v>0</v>
      </c>
      <c r="X288" s="325"/>
      <c r="Y288" s="326"/>
      <c r="Z288" s="326"/>
      <c r="AA288" s="326"/>
      <c r="AB288" s="326"/>
      <c r="AC288" s="326"/>
      <c r="AD288" s="326"/>
      <c r="AE288" s="326"/>
      <c r="AF288" s="326"/>
      <c r="AG288" s="326"/>
      <c r="AH288" s="326"/>
      <c r="AI288" s="327"/>
      <c r="AJ288" s="353">
        <f>SUM(AJ289:AJ290)</f>
        <v>0</v>
      </c>
      <c r="AK288" s="354">
        <f>SUM(AK289:AK290)</f>
        <v>0</v>
      </c>
      <c r="AL288" s="351">
        <f>AJ288+AK288</f>
        <v>0</v>
      </c>
      <c r="AM288" s="356" t="str">
        <f t="shared" si="513"/>
        <v>-</v>
      </c>
      <c r="AN288" s="222"/>
      <c r="AO288" s="580" t="str">
        <f t="shared" si="491"/>
        <v>OK</v>
      </c>
      <c r="AP288" s="19"/>
      <c r="AQ288" s="788">
        <f>IF(SUM(AQ289:AQ290)=0,0,1)</f>
        <v>0</v>
      </c>
      <c r="AR288" s="325"/>
      <c r="AS288" s="326"/>
      <c r="AT288" s="326"/>
      <c r="AU288" s="326"/>
      <c r="AV288" s="326"/>
      <c r="AW288" s="326"/>
      <c r="AX288" s="326"/>
      <c r="AY288" s="326"/>
      <c r="AZ288" s="326"/>
      <c r="BA288" s="326"/>
      <c r="BB288" s="326"/>
      <c r="BC288" s="327"/>
      <c r="BD288" s="353">
        <f>SUM(BD289:BD290)</f>
        <v>0</v>
      </c>
      <c r="BE288" s="354">
        <f>SUM(BE289:BE290)</f>
        <v>0</v>
      </c>
      <c r="BF288" s="351">
        <f t="shared" si="507"/>
        <v>0</v>
      </c>
      <c r="BG288" s="356" t="str">
        <f t="shared" si="508"/>
        <v>-</v>
      </c>
      <c r="BH288" s="222"/>
      <c r="BI288" s="580" t="str">
        <f t="shared" si="492"/>
        <v>OK</v>
      </c>
      <c r="BJ288" s="19"/>
      <c r="BK288" s="788">
        <f>IF(SUM(BK289:BK290)=0,0,1)</f>
        <v>0</v>
      </c>
      <c r="BL288" s="325"/>
      <c r="BM288" s="326"/>
      <c r="BN288" s="326"/>
      <c r="BO288" s="326"/>
      <c r="BP288" s="326"/>
      <c r="BQ288" s="326"/>
      <c r="BR288" s="326"/>
      <c r="BS288" s="326"/>
      <c r="BT288" s="326"/>
      <c r="BU288" s="326"/>
      <c r="BV288" s="326"/>
      <c r="BW288" s="327"/>
      <c r="BX288" s="353">
        <f>SUM(BX289:BX290)</f>
        <v>0</v>
      </c>
      <c r="BY288" s="354">
        <f>SUM(BY289:BY290)</f>
        <v>0</v>
      </c>
      <c r="BZ288" s="351">
        <f>BX288+BY288</f>
        <v>0</v>
      </c>
      <c r="CA288" s="356" t="str">
        <f t="shared" si="509"/>
        <v>-</v>
      </c>
      <c r="CB288" s="222"/>
      <c r="CC288" s="574" t="str">
        <f t="shared" si="469"/>
        <v>OK</v>
      </c>
      <c r="CD288" s="19"/>
      <c r="CE288" s="788">
        <f>IF(SUM(CE289:CE290)=0,0,1)</f>
        <v>0</v>
      </c>
      <c r="CF288" s="325"/>
      <c r="CG288" s="326"/>
      <c r="CH288" s="326"/>
      <c r="CI288" s="326"/>
      <c r="CJ288" s="326"/>
      <c r="CK288" s="326"/>
      <c r="CL288" s="326"/>
      <c r="CM288" s="326"/>
      <c r="CN288" s="326"/>
      <c r="CO288" s="326"/>
      <c r="CP288" s="326"/>
      <c r="CQ288" s="327"/>
      <c r="CR288" s="353">
        <f>SUM(CR289:CR290)</f>
        <v>0</v>
      </c>
      <c r="CS288" s="354">
        <f>SUM(CS289:CS290)</f>
        <v>0</v>
      </c>
      <c r="CT288" s="351">
        <f>CR288+CS288</f>
        <v>0</v>
      </c>
      <c r="CU288" s="356"/>
      <c r="CV288" s="222"/>
      <c r="CW288" s="580" t="str">
        <f t="shared" si="533"/>
        <v>OK</v>
      </c>
      <c r="CX288" s="19"/>
      <c r="CY288" s="788">
        <f>IF(SUM(CY289:CY290)=0,0,1)</f>
        <v>0</v>
      </c>
      <c r="CZ288" s="325"/>
      <c r="DA288" s="326"/>
      <c r="DB288" s="326"/>
      <c r="DC288" s="326"/>
      <c r="DD288" s="326"/>
      <c r="DE288" s="326"/>
      <c r="DF288" s="326"/>
      <c r="DG288" s="326"/>
      <c r="DH288" s="326"/>
      <c r="DI288" s="326"/>
      <c r="DJ288" s="326"/>
      <c r="DK288" s="327"/>
      <c r="DL288" s="353">
        <f>SUM(DL289:DL290)</f>
        <v>0</v>
      </c>
      <c r="DM288" s="354">
        <f>SUM(DM289:DM290)</f>
        <v>0</v>
      </c>
      <c r="DN288" s="857">
        <f>DL288+DM288</f>
        <v>0</v>
      </c>
      <c r="DO288" s="356" t="str">
        <f>IF(OR(DN288=0,DN288="-"),"-",DN288/CONSTR_TOTAL_HOURS)</f>
        <v>-</v>
      </c>
      <c r="DP288" s="222"/>
      <c r="DQ288" s="574" t="str">
        <f t="shared" si="534"/>
        <v>OK</v>
      </c>
      <c r="DR288" s="19"/>
      <c r="DS288" s="788">
        <f>IF(SUM(DS289:DS290)=0,0,1)</f>
        <v>0</v>
      </c>
      <c r="DT288" s="325"/>
      <c r="DU288" s="326"/>
      <c r="DV288" s="326"/>
      <c r="DW288" s="326"/>
      <c r="DX288" s="326"/>
      <c r="DY288" s="326"/>
      <c r="DZ288" s="326"/>
      <c r="EA288" s="326"/>
      <c r="EB288" s="353">
        <f>SUM(EB289:EB290)</f>
        <v>0</v>
      </c>
      <c r="EC288" s="710">
        <f>EB288</f>
        <v>0</v>
      </c>
      <c r="ED288" s="356" t="str">
        <f>IF(OR(EC288=0,EC288="-"),"-",EC288/QUALIF_TOTAL_HOURS)</f>
        <v>-</v>
      </c>
      <c r="EE288" s="222"/>
      <c r="EF288" s="574" t="str">
        <f t="shared" si="523"/>
        <v>-</v>
      </c>
      <c r="EG288" s="19"/>
      <c r="EH288" s="179" t="s">
        <v>5</v>
      </c>
      <c r="EI288" s="171" t="s">
        <v>30</v>
      </c>
      <c r="EJ288" s="134"/>
      <c r="EK288" s="133"/>
      <c r="EL288" s="19"/>
      <c r="EM288" s="19"/>
      <c r="EN288" s="135">
        <f t="shared" si="487"/>
        <v>0</v>
      </c>
      <c r="EO288" s="136">
        <f t="shared" si="488"/>
        <v>0</v>
      </c>
      <c r="EP288" s="137"/>
      <c r="EQ288" s="172"/>
      <c r="ER288" s="138" t="str">
        <f t="shared" si="497"/>
        <v>-</v>
      </c>
      <c r="ES288" s="139"/>
      <c r="ET288" s="172"/>
      <c r="EU288" s="138" t="str">
        <f t="shared" si="498"/>
        <v>-</v>
      </c>
      <c r="EV288" s="140" t="str">
        <f t="shared" si="499"/>
        <v>-</v>
      </c>
      <c r="EW288" s="19"/>
      <c r="EX288" s="19"/>
      <c r="EY288" s="135" t="e">
        <f>#REF!</f>
        <v>#REF!</v>
      </c>
      <c r="EZ288" s="136" t="e">
        <f>#REF!</f>
        <v>#REF!</v>
      </c>
      <c r="FA288" s="137"/>
      <c r="FB288" s="172"/>
      <c r="FC288" s="138" t="e">
        <f t="shared" si="524"/>
        <v>#REF!</v>
      </c>
      <c r="FD288" s="139"/>
      <c r="FE288" s="172"/>
      <c r="FF288" s="138" t="e">
        <f t="shared" si="525"/>
        <v>#REF!</v>
      </c>
      <c r="FG288" s="140" t="e">
        <f t="shared" si="526"/>
        <v>#REF!</v>
      </c>
      <c r="FH288" s="19"/>
      <c r="FI288" s="19"/>
      <c r="FJ288" s="135" t="e">
        <f>#REF!</f>
        <v>#REF!</v>
      </c>
      <c r="FK288" s="136" t="e">
        <f>#REF!</f>
        <v>#REF!</v>
      </c>
      <c r="FL288" s="137"/>
      <c r="FM288" s="172"/>
      <c r="FN288" s="138" t="e">
        <f t="shared" si="500"/>
        <v>#REF!</v>
      </c>
      <c r="FO288" s="139"/>
      <c r="FP288" s="172"/>
      <c r="FQ288" s="138" t="e">
        <f t="shared" si="501"/>
        <v>#REF!</v>
      </c>
      <c r="FR288" s="140" t="e">
        <f t="shared" si="502"/>
        <v>#REF!</v>
      </c>
      <c r="FS288" s="19"/>
      <c r="FT288" s="19"/>
      <c r="FU288" s="135" t="e">
        <f>#REF!</f>
        <v>#REF!</v>
      </c>
      <c r="FV288" s="137"/>
      <c r="FW288" s="172"/>
      <c r="FX288" s="138" t="e">
        <f t="shared" si="496"/>
        <v>#REF!</v>
      </c>
      <c r="FY288" s="19"/>
      <c r="FZ288" s="19"/>
      <c r="GA288" s="135" t="e">
        <f>#REF!</f>
        <v>#REF!</v>
      </c>
      <c r="GB288" s="136" t="e">
        <f>#REF!</f>
        <v>#REF!</v>
      </c>
      <c r="GC288" s="137"/>
      <c r="GD288" s="172"/>
      <c r="GE288" s="138" t="e">
        <f t="shared" si="503"/>
        <v>#REF!</v>
      </c>
      <c r="GF288" s="139"/>
      <c r="GG288" s="172"/>
      <c r="GH288" s="138" t="e">
        <f t="shared" si="504"/>
        <v>#REF!</v>
      </c>
      <c r="GI288" s="140" t="e">
        <f t="shared" si="505"/>
        <v>#REF!</v>
      </c>
      <c r="GJ288" s="19"/>
      <c r="GK288" s="141" t="str">
        <f t="shared" si="489"/>
        <v/>
      </c>
      <c r="GL288" s="142"/>
      <c r="GN288" s="826" t="str">
        <f t="shared" ref="GN288:GN351" ca="1" si="537">IF($A288="-","-",IF($C288+$D288=0,"",$C288+$D288))</f>
        <v/>
      </c>
      <c r="GO288" s="827"/>
    </row>
    <row r="289" spans="1:197" ht="284.25" customHeight="1" outlineLevel="3" x14ac:dyDescent="0.2">
      <c r="A289" s="187">
        <f t="shared" ca="1" si="527"/>
        <v>155</v>
      </c>
      <c r="B289" s="747" t="str">
        <f t="shared" ca="1" si="535"/>
        <v/>
      </c>
      <c r="C289" s="748"/>
      <c r="D289" s="749"/>
      <c r="E289" s="110"/>
      <c r="F289" s="114" t="s">
        <v>205</v>
      </c>
      <c r="G289" s="105" t="s">
        <v>47</v>
      </c>
      <c r="H289" s="128" t="s">
        <v>3</v>
      </c>
      <c r="I289" s="109"/>
      <c r="J289" s="121" t="s">
        <v>24</v>
      </c>
      <c r="K289" s="123" t="s">
        <v>139</v>
      </c>
      <c r="L289" s="367" t="s">
        <v>50</v>
      </c>
      <c r="M289" s="589">
        <f t="shared" si="532"/>
        <v>0</v>
      </c>
      <c r="N289" s="773" t="str">
        <f t="shared" ref="N289:N351" si="538">IF(OR(W289="",W289="-"),"-",IF(W289=1,1,"POK"))</f>
        <v>-</v>
      </c>
      <c r="O289" s="774" t="str">
        <f t="shared" ref="O289:O351" si="539">IF(OR(AQ289="",AQ289="-"),"-",IF(AQ289=1,1,"POK"))</f>
        <v>-</v>
      </c>
      <c r="P289" s="774" t="str">
        <f t="shared" ref="P289:P351" si="540">IF(OR(BK289="",BK289="-"),"-",IF(BK289=1,1,"POK"))</f>
        <v>-</v>
      </c>
      <c r="Q289" s="774" t="str">
        <f t="shared" ref="Q289:Q351" si="541">IF(OR(CE289="",CE289="-"),"-",IF(CE289=1,1,"POK"))</f>
        <v>-</v>
      </c>
      <c r="R289" s="774" t="str">
        <f t="shared" ref="R289:R351" si="542">IF(OR(CY289="",CY289="-"),"-",IF(CY289=1,1,"POK"))</f>
        <v>-</v>
      </c>
      <c r="S289" s="280" t="str">
        <f t="shared" ref="S289:S351" si="543">IF(OR(DS289="",DS289="-"),"-",IF(DS289=1,1,"POK"))</f>
        <v>-</v>
      </c>
      <c r="T289" s="291" t="str">
        <f t="shared" si="536"/>
        <v>OK</v>
      </c>
      <c r="U289" s="402"/>
      <c r="W289" s="643"/>
      <c r="X289" s="208"/>
      <c r="Y289" s="419"/>
      <c r="Z289" s="410" t="s">
        <v>374</v>
      </c>
      <c r="AA289" s="422"/>
      <c r="AB289" s="209"/>
      <c r="AC289" s="419"/>
      <c r="AD289" s="410" t="s">
        <v>375</v>
      </c>
      <c r="AE289" s="422"/>
      <c r="AF289" s="209"/>
      <c r="AG289" s="419"/>
      <c r="AH289" s="410" t="s">
        <v>376</v>
      </c>
      <c r="AI289" s="422"/>
      <c r="AJ289" s="591" t="str">
        <f>IF(AND(X289="",AB289="",AF289=""),"-",X289+AB289+AF289)</f>
        <v>-</v>
      </c>
      <c r="AK289" s="606"/>
      <c r="AL289" s="593" t="str">
        <f>IF(AND(X289="",AB289="",AF289="",Y289="",AC289="",AG289=""),"-",SUM(X289:AG289))</f>
        <v>-</v>
      </c>
      <c r="AM289" s="594" t="str">
        <f t="shared" si="513"/>
        <v>-</v>
      </c>
      <c r="AN289" s="221"/>
      <c r="AO289" s="574" t="str">
        <f t="shared" si="491"/>
        <v>OK</v>
      </c>
      <c r="AQ289" s="263"/>
      <c r="AR289" s="208"/>
      <c r="AS289" s="419"/>
      <c r="AT289" s="410" t="s">
        <v>374</v>
      </c>
      <c r="AU289" s="422"/>
      <c r="AV289" s="209"/>
      <c r="AW289" s="419"/>
      <c r="AX289" s="410" t="s">
        <v>375</v>
      </c>
      <c r="AY289" s="422"/>
      <c r="AZ289" s="209"/>
      <c r="BA289" s="419"/>
      <c r="BB289" s="410" t="s">
        <v>376</v>
      </c>
      <c r="BC289" s="422"/>
      <c r="BD289" s="591" t="str">
        <f>IF(AND(AR289="",AV289="",AZ289=""),"-",AR289+AV289+AZ289)</f>
        <v>-</v>
      </c>
      <c r="BE289" s="606"/>
      <c r="BF289" s="593" t="str">
        <f>IF(AND(AR289="",AV289="",AZ289="",AS289="",AW289="",BA289=""),"-",SUM(AR289:BA289))</f>
        <v>-</v>
      </c>
      <c r="BG289" s="594" t="str">
        <f t="shared" si="508"/>
        <v>-</v>
      </c>
      <c r="BH289" s="221"/>
      <c r="BI289" s="574" t="str">
        <f t="shared" si="492"/>
        <v>OK</v>
      </c>
      <c r="BK289" s="437"/>
      <c r="BL289" s="429"/>
      <c r="BN289" s="430"/>
      <c r="BO289" s="431"/>
      <c r="BP289" s="429"/>
      <c r="BR289" s="430"/>
      <c r="BS289" s="431"/>
      <c r="BT289" s="429"/>
      <c r="BV289" s="430"/>
      <c r="BW289" s="431"/>
      <c r="BX289" s="600"/>
      <c r="BY289" s="601"/>
      <c r="BZ289" s="602"/>
      <c r="CA289" s="621"/>
      <c r="CB289" s="221"/>
      <c r="CC289" s="574" t="str">
        <f t="shared" si="469"/>
        <v>OK</v>
      </c>
      <c r="CE289" s="437"/>
      <c r="CF289" s="429"/>
      <c r="CH289" s="430"/>
      <c r="CI289" s="431"/>
      <c r="CJ289" s="429"/>
      <c r="CL289" s="430"/>
      <c r="CM289" s="431"/>
      <c r="CN289" s="429"/>
      <c r="CP289" s="430"/>
      <c r="CQ289" s="431"/>
      <c r="CR289" s="600"/>
      <c r="CS289" s="601"/>
      <c r="CT289" s="602"/>
      <c r="CU289" s="621"/>
      <c r="CV289" s="221"/>
      <c r="CW289" s="574" t="str">
        <f t="shared" si="533"/>
        <v>OK</v>
      </c>
      <c r="CY289" s="437"/>
      <c r="CZ289" s="429"/>
      <c r="DB289" s="430"/>
      <c r="DC289" s="431"/>
      <c r="DD289" s="429"/>
      <c r="DF289" s="430"/>
      <c r="DG289" s="431"/>
      <c r="DH289" s="429"/>
      <c r="DJ289" s="430"/>
      <c r="DK289" s="431"/>
      <c r="DL289" s="607"/>
      <c r="DM289" s="598"/>
      <c r="DN289" s="608"/>
      <c r="DO289" s="621"/>
      <c r="DP289" s="221"/>
      <c r="DQ289" s="574" t="str">
        <f t="shared" si="534"/>
        <v>OK</v>
      </c>
      <c r="DS289" s="437"/>
      <c r="DT289" s="429"/>
      <c r="DU289" s="431"/>
      <c r="DW289" s="431"/>
      <c r="DY289" s="431"/>
      <c r="EA289" s="430"/>
      <c r="EB289" s="607"/>
      <c r="EC289" s="608"/>
      <c r="ED289" s="621"/>
      <c r="EE289" s="221"/>
      <c r="EF289" s="574" t="str">
        <f t="shared" si="523"/>
        <v>OK</v>
      </c>
      <c r="EH289" s="82"/>
      <c r="EI289" s="34" t="s">
        <v>30</v>
      </c>
      <c r="EJ289" s="11"/>
      <c r="EK289" s="61"/>
      <c r="EN289" s="97" t="str">
        <f t="shared" si="487"/>
        <v>-</v>
      </c>
      <c r="EO289" s="91">
        <f t="shared" si="488"/>
        <v>0</v>
      </c>
      <c r="EP289" s="92"/>
      <c r="EQ289" s="85"/>
      <c r="ER289" s="89" t="str">
        <f t="shared" si="497"/>
        <v>-</v>
      </c>
      <c r="ES289" s="84"/>
      <c r="ET289" s="85"/>
      <c r="EU289" s="89" t="str">
        <f t="shared" si="498"/>
        <v>-</v>
      </c>
      <c r="EV289" s="90" t="str">
        <f t="shared" si="499"/>
        <v>-</v>
      </c>
      <c r="EY289" s="97" t="e">
        <f>#REF!</f>
        <v>#REF!</v>
      </c>
      <c r="EZ289" s="91" t="e">
        <f>#REF!</f>
        <v>#REF!</v>
      </c>
      <c r="FA289" s="92"/>
      <c r="FB289" s="85"/>
      <c r="FC289" s="89" t="e">
        <f t="shared" si="524"/>
        <v>#REF!</v>
      </c>
      <c r="FD289" s="84"/>
      <c r="FE289" s="85"/>
      <c r="FF289" s="89" t="e">
        <f t="shared" si="525"/>
        <v>#REF!</v>
      </c>
      <c r="FG289" s="90" t="e">
        <f t="shared" si="526"/>
        <v>#REF!</v>
      </c>
      <c r="FJ289" s="97" t="e">
        <f>#REF!</f>
        <v>#REF!</v>
      </c>
      <c r="FK289" s="91" t="e">
        <f>#REF!</f>
        <v>#REF!</v>
      </c>
      <c r="FL289" s="92"/>
      <c r="FM289" s="85"/>
      <c r="FN289" s="89" t="e">
        <f t="shared" si="500"/>
        <v>#REF!</v>
      </c>
      <c r="FO289" s="84"/>
      <c r="FP289" s="85"/>
      <c r="FQ289" s="89" t="e">
        <f t="shared" si="501"/>
        <v>#REF!</v>
      </c>
      <c r="FR289" s="90" t="e">
        <f t="shared" si="502"/>
        <v>#REF!</v>
      </c>
      <c r="FU289" s="97" t="e">
        <f>#REF!</f>
        <v>#REF!</v>
      </c>
      <c r="FV289" s="92"/>
      <c r="FW289" s="85"/>
      <c r="FX289" s="89" t="e">
        <f t="shared" si="496"/>
        <v>#REF!</v>
      </c>
      <c r="GA289" s="97" t="e">
        <f>#REF!</f>
        <v>#REF!</v>
      </c>
      <c r="GB289" s="91" t="e">
        <f>#REF!</f>
        <v>#REF!</v>
      </c>
      <c r="GC289" s="92"/>
      <c r="GD289" s="85"/>
      <c r="GE289" s="89" t="e">
        <f t="shared" si="503"/>
        <v>#REF!</v>
      </c>
      <c r="GF289" s="84"/>
      <c r="GG289" s="85"/>
      <c r="GH289" s="89" t="e">
        <f t="shared" si="504"/>
        <v>#REF!</v>
      </c>
      <c r="GI289" s="90" t="e">
        <f t="shared" si="505"/>
        <v>#REF!</v>
      </c>
      <c r="GK289" s="20" t="str">
        <f t="shared" si="489"/>
        <v/>
      </c>
      <c r="GL289" s="21"/>
      <c r="GN289" s="826" t="str">
        <f t="shared" ca="1" si="537"/>
        <v/>
      </c>
      <c r="GO289" s="827"/>
    </row>
    <row r="290" spans="1:197" ht="12" customHeight="1" outlineLevel="3" x14ac:dyDescent="0.2">
      <c r="A290" s="187">
        <f t="shared" ca="1" si="527"/>
        <v>156</v>
      </c>
      <c r="B290" s="747" t="str">
        <f t="shared" ca="1" si="535"/>
        <v/>
      </c>
      <c r="C290" s="748"/>
      <c r="D290" s="749"/>
      <c r="E290" s="272" t="s">
        <v>395</v>
      </c>
      <c r="F290" s="271"/>
      <c r="G290" s="105"/>
      <c r="H290" s="128" t="s">
        <v>3</v>
      </c>
      <c r="I290" s="105"/>
      <c r="J290" s="121" t="s">
        <v>24</v>
      </c>
      <c r="K290" s="123" t="s">
        <v>139</v>
      </c>
      <c r="L290" s="367" t="s">
        <v>50</v>
      </c>
      <c r="M290" s="589">
        <f t="shared" si="532"/>
        <v>0</v>
      </c>
      <c r="N290" s="773" t="str">
        <f t="shared" si="538"/>
        <v>-</v>
      </c>
      <c r="O290" s="774" t="str">
        <f t="shared" si="539"/>
        <v>-</v>
      </c>
      <c r="P290" s="774" t="str">
        <f t="shared" si="540"/>
        <v>-</v>
      </c>
      <c r="Q290" s="774" t="str">
        <f t="shared" si="541"/>
        <v>-</v>
      </c>
      <c r="R290" s="774" t="str">
        <f t="shared" si="542"/>
        <v>-</v>
      </c>
      <c r="S290" s="280" t="str">
        <f t="shared" si="543"/>
        <v>-</v>
      </c>
      <c r="T290" s="291" t="str">
        <f t="shared" si="536"/>
        <v>OK</v>
      </c>
      <c r="U290" s="402"/>
      <c r="W290" s="643"/>
      <c r="X290" s="208"/>
      <c r="Y290" s="421"/>
      <c r="Z290" s="410" t="s">
        <v>374</v>
      </c>
      <c r="AA290" s="424"/>
      <c r="AB290" s="209"/>
      <c r="AC290" s="421"/>
      <c r="AD290" s="410" t="s">
        <v>375</v>
      </c>
      <c r="AE290" s="424"/>
      <c r="AF290" s="209"/>
      <c r="AG290" s="421"/>
      <c r="AH290" s="410" t="s">
        <v>376</v>
      </c>
      <c r="AI290" s="424"/>
      <c r="AJ290" s="591" t="str">
        <f>IF(AND(X290="",AB290="",AF290=""),"-",X290+AB290+AF290)</f>
        <v>-</v>
      </c>
      <c r="AK290" s="618"/>
      <c r="AL290" s="593" t="str">
        <f>IF(AND(X290="",AB290="",AF290="",Y290="",AC290="",AG290=""),"-",SUM(X290:AG290))</f>
        <v>-</v>
      </c>
      <c r="AM290" s="619" t="str">
        <f t="shared" si="513"/>
        <v>-</v>
      </c>
      <c r="AN290" s="221"/>
      <c r="AO290" s="574" t="str">
        <f t="shared" si="491"/>
        <v>OK</v>
      </c>
      <c r="AQ290" s="263"/>
      <c r="AR290" s="208"/>
      <c r="AS290" s="421"/>
      <c r="AT290" s="410" t="s">
        <v>374</v>
      </c>
      <c r="AU290" s="424"/>
      <c r="AV290" s="209"/>
      <c r="AW290" s="421"/>
      <c r="AX290" s="410" t="s">
        <v>375</v>
      </c>
      <c r="AY290" s="424"/>
      <c r="AZ290" s="209"/>
      <c r="BA290" s="421"/>
      <c r="BB290" s="410" t="s">
        <v>376</v>
      </c>
      <c r="BC290" s="424"/>
      <c r="BD290" s="591" t="str">
        <f>IF(AND(AR290="",AV290="",AZ290=""),"-",AR290+AV290+AZ290)</f>
        <v>-</v>
      </c>
      <c r="BE290" s="618"/>
      <c r="BF290" s="593" t="str">
        <f>IF(AND(AR290="",AV290="",AZ290="",AS290="",AW290="",BA290=""),"-",SUM(AR290:BA290))</f>
        <v>-</v>
      </c>
      <c r="BG290" s="677" t="str">
        <f t="shared" si="508"/>
        <v>-</v>
      </c>
      <c r="BH290" s="221"/>
      <c r="BI290" s="574" t="str">
        <f t="shared" si="492"/>
        <v>OK</v>
      </c>
      <c r="BK290" s="263"/>
      <c r="BL290" s="208"/>
      <c r="BM290" s="421"/>
      <c r="BN290" s="410"/>
      <c r="BO290" s="424"/>
      <c r="BP290" s="209"/>
      <c r="BQ290" s="421"/>
      <c r="BR290" s="410"/>
      <c r="BS290" s="424"/>
      <c r="BT290" s="209"/>
      <c r="BU290" s="421"/>
      <c r="BV290" s="410"/>
      <c r="BW290" s="424"/>
      <c r="BX290" s="591" t="str">
        <f>IF(AND(BL290="",BP290="",BT290=""),"-",BL290+BP290+BT290)</f>
        <v>-</v>
      </c>
      <c r="BY290" s="618"/>
      <c r="BZ290" s="593" t="str">
        <f>IF(AND(BL290="",BP290="",BT290="",BM290="",BQ290="",BU290=""),"-",SUM(BL290:BU290))</f>
        <v>-</v>
      </c>
      <c r="CA290" s="677" t="str">
        <f>IF(OR(BZ290=0,BZ290="-"),"-",BZ290/DD_TOTAL_HOURS)</f>
        <v>-</v>
      </c>
      <c r="CB290" s="221"/>
      <c r="CC290" s="574" t="str">
        <f t="shared" si="469"/>
        <v>OK</v>
      </c>
      <c r="CE290" s="443"/>
      <c r="CF290" s="429"/>
      <c r="CH290" s="430"/>
      <c r="CI290" s="431"/>
      <c r="CJ290" s="429"/>
      <c r="CL290" s="430"/>
      <c r="CM290" s="431"/>
      <c r="CN290" s="429"/>
      <c r="CP290" s="430"/>
      <c r="CQ290" s="431"/>
      <c r="CR290" s="600"/>
      <c r="CS290" s="601"/>
      <c r="CT290" s="602"/>
      <c r="CU290" s="610"/>
      <c r="CV290" s="221"/>
      <c r="CW290" s="574" t="str">
        <f t="shared" si="533"/>
        <v>OK</v>
      </c>
      <c r="CY290" s="437"/>
      <c r="CZ290" s="429"/>
      <c r="DB290" s="430"/>
      <c r="DC290" s="431"/>
      <c r="DD290" s="429"/>
      <c r="DF290" s="430"/>
      <c r="DG290" s="431"/>
      <c r="DH290" s="429"/>
      <c r="DJ290" s="430"/>
      <c r="DK290" s="431"/>
      <c r="DL290" s="603"/>
      <c r="DM290" s="604"/>
      <c r="DN290" s="605"/>
      <c r="DO290" s="621"/>
      <c r="DP290" s="221"/>
      <c r="DQ290" s="574" t="str">
        <f t="shared" si="534"/>
        <v>OK</v>
      </c>
      <c r="DS290" s="437"/>
      <c r="DT290" s="429"/>
      <c r="DU290" s="431"/>
      <c r="DW290" s="435"/>
      <c r="DY290" s="435"/>
      <c r="EA290" s="430"/>
      <c r="EB290" s="603"/>
      <c r="EC290" s="605"/>
      <c r="ED290" s="621"/>
      <c r="EE290" s="221"/>
      <c r="EF290" s="574" t="str">
        <f t="shared" si="523"/>
        <v>OK</v>
      </c>
      <c r="EH290" s="82"/>
      <c r="EI290" s="34"/>
      <c r="EJ290" s="11"/>
      <c r="EK290" s="61"/>
      <c r="EN290" s="97" t="str">
        <f t="shared" si="487"/>
        <v>-</v>
      </c>
      <c r="EO290" s="91">
        <f t="shared" si="488"/>
        <v>0</v>
      </c>
      <c r="EP290" s="92"/>
      <c r="EQ290" s="85"/>
      <c r="ER290" s="89" t="str">
        <f t="shared" si="497"/>
        <v>-</v>
      </c>
      <c r="ES290" s="84"/>
      <c r="ET290" s="85"/>
      <c r="EU290" s="89" t="str">
        <f t="shared" si="498"/>
        <v>-</v>
      </c>
      <c r="EV290" s="90" t="str">
        <f t="shared" si="499"/>
        <v>-</v>
      </c>
      <c r="EY290" s="97" t="e">
        <f>#REF!</f>
        <v>#REF!</v>
      </c>
      <c r="EZ290" s="91" t="e">
        <f>#REF!</f>
        <v>#REF!</v>
      </c>
      <c r="FA290" s="92"/>
      <c r="FB290" s="85"/>
      <c r="FC290" s="89" t="e">
        <f t="shared" si="524"/>
        <v>#REF!</v>
      </c>
      <c r="FD290" s="84"/>
      <c r="FE290" s="85"/>
      <c r="FF290" s="89" t="e">
        <f t="shared" si="525"/>
        <v>#REF!</v>
      </c>
      <c r="FG290" s="90" t="e">
        <f t="shared" si="526"/>
        <v>#REF!</v>
      </c>
      <c r="FJ290" s="97" t="e">
        <f>#REF!</f>
        <v>#REF!</v>
      </c>
      <c r="FK290" s="91" t="e">
        <f>#REF!</f>
        <v>#REF!</v>
      </c>
      <c r="FL290" s="92"/>
      <c r="FM290" s="85"/>
      <c r="FN290" s="89" t="e">
        <f t="shared" si="500"/>
        <v>#REF!</v>
      </c>
      <c r="FO290" s="84"/>
      <c r="FP290" s="85"/>
      <c r="FQ290" s="89" t="e">
        <f t="shared" si="501"/>
        <v>#REF!</v>
      </c>
      <c r="FR290" s="90" t="e">
        <f t="shared" si="502"/>
        <v>#REF!</v>
      </c>
      <c r="FU290" s="97" t="e">
        <f>#REF!</f>
        <v>#REF!</v>
      </c>
      <c r="FV290" s="92"/>
      <c r="FW290" s="85"/>
      <c r="FX290" s="89" t="e">
        <f t="shared" si="496"/>
        <v>#REF!</v>
      </c>
      <c r="GA290" s="97" t="e">
        <f>#REF!</f>
        <v>#REF!</v>
      </c>
      <c r="GB290" s="91" t="e">
        <f>#REF!</f>
        <v>#REF!</v>
      </c>
      <c r="GC290" s="92"/>
      <c r="GD290" s="85"/>
      <c r="GE290" s="89" t="e">
        <f t="shared" si="503"/>
        <v>#REF!</v>
      </c>
      <c r="GF290" s="84"/>
      <c r="GG290" s="85"/>
      <c r="GH290" s="89" t="e">
        <f t="shared" si="504"/>
        <v>#REF!</v>
      </c>
      <c r="GI290" s="90" t="e">
        <f t="shared" si="505"/>
        <v>#REF!</v>
      </c>
      <c r="GK290" s="20" t="str">
        <f t="shared" si="489"/>
        <v/>
      </c>
      <c r="GL290" s="21"/>
      <c r="GN290" s="826" t="str">
        <f t="shared" ca="1" si="537"/>
        <v/>
      </c>
      <c r="GO290" s="827"/>
    </row>
    <row r="291" spans="1:197" ht="12" customHeight="1" outlineLevel="3" x14ac:dyDescent="0.2">
      <c r="A291" s="187">
        <f t="shared" ca="1" si="527"/>
        <v>157</v>
      </c>
      <c r="B291" s="757" t="str">
        <f t="shared" ca="1" si="535"/>
        <v/>
      </c>
      <c r="C291" s="758"/>
      <c r="D291" s="759"/>
      <c r="E291" s="231"/>
      <c r="F291" s="227"/>
      <c r="G291" s="228"/>
      <c r="H291" s="865"/>
      <c r="I291" s="229"/>
      <c r="J291" s="359"/>
      <c r="K291" s="359"/>
      <c r="L291" s="359"/>
      <c r="M291" s="397">
        <f t="shared" si="532"/>
        <v>0</v>
      </c>
      <c r="N291" s="775"/>
      <c r="O291" s="776"/>
      <c r="P291" s="776"/>
      <c r="Q291" s="776"/>
      <c r="R291" s="776"/>
      <c r="S291" s="282"/>
      <c r="T291" s="295"/>
      <c r="U291" s="406"/>
      <c r="W291" s="663"/>
      <c r="X291" s="664"/>
      <c r="Y291" s="664"/>
      <c r="Z291" s="664"/>
      <c r="AA291" s="664"/>
      <c r="AB291" s="664"/>
      <c r="AC291" s="664"/>
      <c r="AD291" s="664"/>
      <c r="AE291" s="664"/>
      <c r="AF291" s="664"/>
      <c r="AG291" s="664"/>
      <c r="AH291" s="664"/>
      <c r="AI291" s="665"/>
      <c r="AJ291" s="963"/>
      <c r="AK291" s="973"/>
      <c r="AL291" s="964"/>
      <c r="AM291" s="466"/>
      <c r="AN291" s="304"/>
      <c r="AO291" s="574"/>
      <c r="AQ291" s="663"/>
      <c r="AR291" s="664"/>
      <c r="AS291" s="664"/>
      <c r="AT291" s="664"/>
      <c r="AU291" s="664"/>
      <c r="AV291" s="664"/>
      <c r="AW291" s="664"/>
      <c r="AX291" s="664"/>
      <c r="AY291" s="664"/>
      <c r="AZ291" s="664"/>
      <c r="BA291" s="664"/>
      <c r="BB291" s="664"/>
      <c r="BC291" s="665"/>
      <c r="BD291" s="963"/>
      <c r="BE291" s="973"/>
      <c r="BF291" s="964"/>
      <c r="BG291" s="466"/>
      <c r="BH291" s="304"/>
      <c r="BI291" s="574"/>
      <c r="BK291" s="663"/>
      <c r="BL291" s="664"/>
      <c r="BM291" s="664"/>
      <c r="BN291" s="664"/>
      <c r="BO291" s="664"/>
      <c r="BP291" s="664"/>
      <c r="BQ291" s="664"/>
      <c r="BR291" s="664"/>
      <c r="BS291" s="664"/>
      <c r="BT291" s="664"/>
      <c r="BU291" s="664"/>
      <c r="BV291" s="664"/>
      <c r="BW291" s="665"/>
      <c r="BX291" s="963"/>
      <c r="BY291" s="973"/>
      <c r="BZ291" s="964"/>
      <c r="CA291" s="486"/>
      <c r="CB291" s="304"/>
      <c r="CC291" s="574"/>
      <c r="CE291" s="663"/>
      <c r="CF291" s="664"/>
      <c r="CG291" s="664"/>
      <c r="CH291" s="664"/>
      <c r="CI291" s="664"/>
      <c r="CJ291" s="664"/>
      <c r="CK291" s="664"/>
      <c r="CL291" s="664"/>
      <c r="CM291" s="664"/>
      <c r="CN291" s="664"/>
      <c r="CO291" s="664"/>
      <c r="CP291" s="664"/>
      <c r="CQ291" s="665"/>
      <c r="CR291" s="963"/>
      <c r="CS291" s="973"/>
      <c r="CT291" s="964"/>
      <c r="CU291" s="500"/>
      <c r="CV291" s="304"/>
      <c r="CW291" s="574" t="str">
        <f t="shared" si="533"/>
        <v>OK</v>
      </c>
      <c r="CY291" s="663"/>
      <c r="CZ291" s="664"/>
      <c r="DA291" s="664"/>
      <c r="DB291" s="664"/>
      <c r="DC291" s="664"/>
      <c r="DD291" s="664"/>
      <c r="DE291" s="664"/>
      <c r="DF291" s="664"/>
      <c r="DG291" s="664"/>
      <c r="DH291" s="664"/>
      <c r="DI291" s="664"/>
      <c r="DJ291" s="664"/>
      <c r="DK291" s="665"/>
      <c r="DL291" s="963"/>
      <c r="DM291" s="973"/>
      <c r="DN291" s="964"/>
      <c r="DO291" s="583"/>
      <c r="DP291" s="304"/>
      <c r="DQ291" s="574" t="str">
        <f t="shared" si="534"/>
        <v>OK</v>
      </c>
      <c r="DS291" s="663"/>
      <c r="DT291" s="664"/>
      <c r="DU291" s="664"/>
      <c r="DV291" s="664"/>
      <c r="DW291" s="664"/>
      <c r="DX291" s="664"/>
      <c r="DY291" s="664"/>
      <c r="DZ291" s="664"/>
      <c r="EA291" s="664"/>
      <c r="EB291" s="963"/>
      <c r="EC291" s="964"/>
      <c r="ED291" s="703"/>
      <c r="EE291" s="304"/>
      <c r="EF291" s="574" t="str">
        <f t="shared" si="523"/>
        <v>-</v>
      </c>
      <c r="EH291" s="82" t="s">
        <v>5</v>
      </c>
      <c r="EI291" s="34"/>
      <c r="EJ291" s="11"/>
      <c r="EK291" s="61"/>
      <c r="EN291" s="97">
        <f t="shared" si="487"/>
        <v>0</v>
      </c>
      <c r="EO291" s="91">
        <f t="shared" si="488"/>
        <v>0</v>
      </c>
      <c r="EP291" s="92"/>
      <c r="EQ291" s="85"/>
      <c r="ER291" s="89" t="str">
        <f t="shared" si="497"/>
        <v>-</v>
      </c>
      <c r="ES291" s="84"/>
      <c r="ET291" s="85"/>
      <c r="EU291" s="89" t="str">
        <f t="shared" si="498"/>
        <v>-</v>
      </c>
      <c r="EV291" s="90" t="str">
        <f t="shared" si="499"/>
        <v>-</v>
      </c>
      <c r="EY291" s="97" t="e">
        <f>#REF!</f>
        <v>#REF!</v>
      </c>
      <c r="EZ291" s="91" t="e">
        <f>#REF!</f>
        <v>#REF!</v>
      </c>
      <c r="FA291" s="92"/>
      <c r="FB291" s="85"/>
      <c r="FC291" s="89" t="e">
        <f t="shared" si="524"/>
        <v>#REF!</v>
      </c>
      <c r="FD291" s="84"/>
      <c r="FE291" s="85"/>
      <c r="FF291" s="89" t="e">
        <f t="shared" si="525"/>
        <v>#REF!</v>
      </c>
      <c r="FG291" s="90" t="e">
        <f t="shared" si="526"/>
        <v>#REF!</v>
      </c>
      <c r="FJ291" s="97" t="e">
        <f>#REF!</f>
        <v>#REF!</v>
      </c>
      <c r="FK291" s="91" t="e">
        <f>#REF!</f>
        <v>#REF!</v>
      </c>
      <c r="FL291" s="92"/>
      <c r="FM291" s="85"/>
      <c r="FN291" s="89" t="e">
        <f t="shared" si="500"/>
        <v>#REF!</v>
      </c>
      <c r="FO291" s="84"/>
      <c r="FP291" s="85"/>
      <c r="FQ291" s="89" t="e">
        <f t="shared" si="501"/>
        <v>#REF!</v>
      </c>
      <c r="FR291" s="90" t="e">
        <f t="shared" si="502"/>
        <v>#REF!</v>
      </c>
      <c r="FU291" s="97" t="e">
        <f>#REF!</f>
        <v>#REF!</v>
      </c>
      <c r="FV291" s="92"/>
      <c r="FW291" s="85"/>
      <c r="FX291" s="89" t="e">
        <f t="shared" si="496"/>
        <v>#REF!</v>
      </c>
      <c r="GA291" s="97" t="e">
        <f>#REF!</f>
        <v>#REF!</v>
      </c>
      <c r="GB291" s="91" t="e">
        <f>#REF!</f>
        <v>#REF!</v>
      </c>
      <c r="GC291" s="92"/>
      <c r="GD291" s="85"/>
      <c r="GE291" s="89" t="e">
        <f t="shared" si="503"/>
        <v>#REF!</v>
      </c>
      <c r="GF291" s="84"/>
      <c r="GG291" s="85"/>
      <c r="GH291" s="89" t="e">
        <f t="shared" si="504"/>
        <v>#REF!</v>
      </c>
      <c r="GI291" s="90" t="e">
        <f t="shared" si="505"/>
        <v>#REF!</v>
      </c>
      <c r="GK291" s="20" t="str">
        <f t="shared" si="489"/>
        <v/>
      </c>
      <c r="GL291" s="21"/>
      <c r="GN291" s="826" t="str">
        <f t="shared" ca="1" si="537"/>
        <v/>
      </c>
      <c r="GO291" s="827"/>
    </row>
    <row r="292" spans="1:197" s="143" customFormat="1" ht="12.75" customHeight="1" outlineLevel="2" x14ac:dyDescent="0.2">
      <c r="A292" s="187">
        <f t="shared" ca="1" si="527"/>
        <v>158</v>
      </c>
      <c r="B292" s="763" t="str">
        <f t="shared" ca="1" si="535"/>
        <v/>
      </c>
      <c r="C292" s="764"/>
      <c r="D292" s="765"/>
      <c r="E292" s="252" t="s">
        <v>100</v>
      </c>
      <c r="F292" s="253" t="s">
        <v>141</v>
      </c>
      <c r="G292" s="254"/>
      <c r="H292" s="879" t="s">
        <v>3</v>
      </c>
      <c r="I292" s="255"/>
      <c r="J292" s="256" t="s">
        <v>356</v>
      </c>
      <c r="K292" s="257" t="s">
        <v>52</v>
      </c>
      <c r="L292" s="459" t="s">
        <v>50</v>
      </c>
      <c r="M292" s="558">
        <f t="shared" si="532"/>
        <v>1</v>
      </c>
      <c r="N292" s="780" t="str">
        <f t="shared" si="538"/>
        <v>-</v>
      </c>
      <c r="O292" s="781" t="str">
        <f t="shared" si="539"/>
        <v>-</v>
      </c>
      <c r="P292" s="781">
        <f t="shared" si="540"/>
        <v>1</v>
      </c>
      <c r="Q292" s="781" t="str">
        <f t="shared" si="541"/>
        <v>-</v>
      </c>
      <c r="R292" s="781" t="str">
        <f t="shared" si="542"/>
        <v>-</v>
      </c>
      <c r="S292" s="782" t="str">
        <f t="shared" si="543"/>
        <v>-</v>
      </c>
      <c r="T292" s="293" t="str">
        <f t="shared" si="536"/>
        <v>OK</v>
      </c>
      <c r="U292" s="405"/>
      <c r="V292" s="19"/>
      <c r="W292" s="382"/>
      <c r="X292" s="334"/>
      <c r="Y292" s="335"/>
      <c r="Z292" s="335"/>
      <c r="AA292" s="335"/>
      <c r="AB292" s="335"/>
      <c r="AC292" s="335"/>
      <c r="AD292" s="335"/>
      <c r="AE292" s="335"/>
      <c r="AF292" s="335"/>
      <c r="AG292" s="335"/>
      <c r="AH292" s="335"/>
      <c r="AI292" s="336"/>
      <c r="AJ292" s="344">
        <f>AJ297+AJ300+AJ293</f>
        <v>0</v>
      </c>
      <c r="AK292" s="345">
        <f>AK297+AK300+AK293</f>
        <v>0</v>
      </c>
      <c r="AL292" s="346">
        <f>CD_TOTAL_04_15_ENG+CD_TOTAL_04_15_DESIGNER</f>
        <v>0</v>
      </c>
      <c r="AM292" s="586" t="str">
        <f t="shared" si="513"/>
        <v>-</v>
      </c>
      <c r="AN292" s="303"/>
      <c r="AO292" s="376" t="str">
        <f t="shared" si="491"/>
        <v>OK</v>
      </c>
      <c r="AP292" s="19"/>
      <c r="AQ292" s="382"/>
      <c r="AR292" s="334"/>
      <c r="AS292" s="335"/>
      <c r="AT292" s="335"/>
      <c r="AU292" s="335"/>
      <c r="AV292" s="335"/>
      <c r="AW292" s="335"/>
      <c r="AX292" s="335"/>
      <c r="AY292" s="335"/>
      <c r="AZ292" s="335"/>
      <c r="BA292" s="335"/>
      <c r="BB292" s="335"/>
      <c r="BC292" s="336"/>
      <c r="BD292" s="344">
        <f>BD297+BD300+BD293</f>
        <v>0</v>
      </c>
      <c r="BE292" s="345">
        <f>BE297+BE300+BE293</f>
        <v>0</v>
      </c>
      <c r="BF292" s="346">
        <f t="shared" si="507"/>
        <v>0</v>
      </c>
      <c r="BG292" s="586" t="str">
        <f t="shared" si="508"/>
        <v>-</v>
      </c>
      <c r="BH292" s="687"/>
      <c r="BI292" s="376" t="str">
        <f t="shared" si="492"/>
        <v>OK</v>
      </c>
      <c r="BJ292" s="19"/>
      <c r="BK292" s="382">
        <v>1</v>
      </c>
      <c r="BL292" s="334"/>
      <c r="BM292" s="335"/>
      <c r="BN292" s="335"/>
      <c r="BO292" s="335"/>
      <c r="BP292" s="335"/>
      <c r="BQ292" s="335"/>
      <c r="BR292" s="335"/>
      <c r="BS292" s="335"/>
      <c r="BT292" s="335"/>
      <c r="BU292" s="335"/>
      <c r="BV292" s="335"/>
      <c r="BW292" s="336"/>
      <c r="BX292" s="344">
        <f>BX297+BX300+BX293</f>
        <v>3</v>
      </c>
      <c r="BY292" s="345">
        <f>BY297+BY300+BY293</f>
        <v>0</v>
      </c>
      <c r="BZ292" s="346">
        <f>DD_TOTAL_04_15_ENG+DD_TOTAL_04_15_DESIGNER</f>
        <v>3</v>
      </c>
      <c r="CA292" s="586">
        <f t="shared" ref="CA292:CA300" si="544">IF(OR(BZ292=0,BZ292="-"),"-",BZ292/DD_TOTAL_HOURS)</f>
        <v>7.6530612244897957E-3</v>
      </c>
      <c r="CB292" s="303"/>
      <c r="CC292" s="376" t="str">
        <f t="shared" si="469"/>
        <v>OK</v>
      </c>
      <c r="CD292" s="19"/>
      <c r="CE292" s="525"/>
      <c r="CF292" s="334"/>
      <c r="CG292" s="335"/>
      <c r="CH292" s="335"/>
      <c r="CI292" s="335"/>
      <c r="CJ292" s="335"/>
      <c r="CK292" s="335"/>
      <c r="CL292" s="335"/>
      <c r="CM292" s="335"/>
      <c r="CN292" s="335"/>
      <c r="CO292" s="335"/>
      <c r="CP292" s="335"/>
      <c r="CQ292" s="336"/>
      <c r="CR292" s="344"/>
      <c r="CS292" s="345"/>
      <c r="CT292" s="346"/>
      <c r="CU292" s="586"/>
      <c r="CV292" s="303"/>
      <c r="CW292" s="376" t="str">
        <f t="shared" si="533"/>
        <v>OK</v>
      </c>
      <c r="CX292" s="19"/>
      <c r="CY292" s="525"/>
      <c r="CZ292" s="334"/>
      <c r="DA292" s="335"/>
      <c r="DB292" s="335"/>
      <c r="DC292" s="335"/>
      <c r="DD292" s="335"/>
      <c r="DE292" s="335"/>
      <c r="DF292" s="335"/>
      <c r="DG292" s="335"/>
      <c r="DH292" s="335"/>
      <c r="DI292" s="335"/>
      <c r="DJ292" s="335"/>
      <c r="DK292" s="336"/>
      <c r="DL292" s="344">
        <f>DL297+DL300+DL293</f>
        <v>0</v>
      </c>
      <c r="DM292" s="345">
        <f>DM297+DM300+DM293</f>
        <v>0</v>
      </c>
      <c r="DN292" s="346">
        <f>CONSTR_TOTAL_04_15_ENG+CONSTR_TOTAL_04_15_DESIGNER</f>
        <v>0</v>
      </c>
      <c r="DO292" s="586" t="str">
        <f>IF(OR(DN292=0,DN292="-"),"-",DN292/CONSTR_TOTAL_HOURS)</f>
        <v>-</v>
      </c>
      <c r="DP292" s="303"/>
      <c r="DQ292" s="376" t="str">
        <f t="shared" si="534"/>
        <v>OK</v>
      </c>
      <c r="DR292" s="19"/>
      <c r="DS292" s="525"/>
      <c r="DT292" s="334"/>
      <c r="DU292" s="335"/>
      <c r="DV292" s="335"/>
      <c r="DW292" s="335"/>
      <c r="DX292" s="335"/>
      <c r="DY292" s="335"/>
      <c r="DZ292" s="335"/>
      <c r="EA292" s="335"/>
      <c r="EB292" s="732">
        <f>EB297+EB300+EB293</f>
        <v>0</v>
      </c>
      <c r="EC292" s="733">
        <f>QUALIF_TOTAL_04_15_ENG</f>
        <v>0</v>
      </c>
      <c r="ED292" s="586" t="str">
        <f>IF(OR(EC292=0,EC292="-"),"-",EC292/QUALIF_TOTAL_HOURS)</f>
        <v>-</v>
      </c>
      <c r="EE292" s="303"/>
      <c r="EF292" s="376" t="str">
        <f t="shared" si="523"/>
        <v>-</v>
      </c>
      <c r="EG292" s="19"/>
      <c r="EH292" s="179" t="s">
        <v>5</v>
      </c>
      <c r="EI292" s="171"/>
      <c r="EJ292" s="134"/>
      <c r="EK292" s="133"/>
      <c r="EL292" s="19"/>
      <c r="EM292" s="19"/>
      <c r="EN292" s="135">
        <f t="shared" si="487"/>
        <v>0</v>
      </c>
      <c r="EO292" s="136">
        <f t="shared" si="488"/>
        <v>0</v>
      </c>
      <c r="EP292" s="137"/>
      <c r="EQ292" s="172"/>
      <c r="ER292" s="138" t="str">
        <f t="shared" si="497"/>
        <v>-</v>
      </c>
      <c r="ES292" s="139"/>
      <c r="ET292" s="172"/>
      <c r="EU292" s="138" t="str">
        <f t="shared" si="498"/>
        <v>-</v>
      </c>
      <c r="EV292" s="140" t="str">
        <f t="shared" si="499"/>
        <v>-</v>
      </c>
      <c r="EW292" s="19"/>
      <c r="EX292" s="19"/>
      <c r="EY292" s="135" t="e">
        <f>#REF!</f>
        <v>#REF!</v>
      </c>
      <c r="EZ292" s="136" t="e">
        <f>#REF!</f>
        <v>#REF!</v>
      </c>
      <c r="FA292" s="137"/>
      <c r="FB292" s="172"/>
      <c r="FC292" s="138" t="e">
        <f t="shared" si="524"/>
        <v>#REF!</v>
      </c>
      <c r="FD292" s="139"/>
      <c r="FE292" s="172"/>
      <c r="FF292" s="138" t="e">
        <f t="shared" si="525"/>
        <v>#REF!</v>
      </c>
      <c r="FG292" s="140" t="e">
        <f t="shared" si="526"/>
        <v>#REF!</v>
      </c>
      <c r="FH292" s="19"/>
      <c r="FI292" s="19"/>
      <c r="FJ292" s="135" t="e">
        <f>#REF!</f>
        <v>#REF!</v>
      </c>
      <c r="FK292" s="136" t="e">
        <f>#REF!</f>
        <v>#REF!</v>
      </c>
      <c r="FL292" s="137"/>
      <c r="FM292" s="172"/>
      <c r="FN292" s="138" t="e">
        <f t="shared" si="500"/>
        <v>#REF!</v>
      </c>
      <c r="FO292" s="139"/>
      <c r="FP292" s="172"/>
      <c r="FQ292" s="138" t="e">
        <f t="shared" si="501"/>
        <v>#REF!</v>
      </c>
      <c r="FR292" s="140" t="e">
        <f t="shared" si="502"/>
        <v>#REF!</v>
      </c>
      <c r="FS292" s="19"/>
      <c r="FT292" s="19"/>
      <c r="FU292" s="135" t="e">
        <f>#REF!</f>
        <v>#REF!</v>
      </c>
      <c r="FV292" s="137"/>
      <c r="FW292" s="172"/>
      <c r="FX292" s="138" t="e">
        <f t="shared" si="496"/>
        <v>#REF!</v>
      </c>
      <c r="FY292" s="19"/>
      <c r="FZ292" s="19"/>
      <c r="GA292" s="135" t="e">
        <f>#REF!</f>
        <v>#REF!</v>
      </c>
      <c r="GB292" s="136" t="e">
        <f>#REF!</f>
        <v>#REF!</v>
      </c>
      <c r="GC292" s="137"/>
      <c r="GD292" s="172"/>
      <c r="GE292" s="138" t="e">
        <f t="shared" si="503"/>
        <v>#REF!</v>
      </c>
      <c r="GF292" s="139"/>
      <c r="GG292" s="172"/>
      <c r="GH292" s="138" t="e">
        <f t="shared" si="504"/>
        <v>#REF!</v>
      </c>
      <c r="GI292" s="140" t="e">
        <f t="shared" si="505"/>
        <v>#REF!</v>
      </c>
      <c r="GJ292" s="19"/>
      <c r="GK292" s="141" t="str">
        <f t="shared" si="489"/>
        <v/>
      </c>
      <c r="GL292" s="142"/>
      <c r="GN292" s="826" t="str">
        <f t="shared" ca="1" si="537"/>
        <v/>
      </c>
      <c r="GO292" s="827"/>
    </row>
    <row r="293" spans="1:197" s="143" customFormat="1" ht="15.75" customHeight="1" outlineLevel="3" x14ac:dyDescent="0.2">
      <c r="A293" s="190">
        <f ca="1">OFFSET(A293,-1,0,1,1)+1</f>
        <v>159</v>
      </c>
      <c r="B293" s="744" t="str">
        <f t="shared" ca="1" si="535"/>
        <v/>
      </c>
      <c r="C293" s="752"/>
      <c r="D293" s="753"/>
      <c r="E293" s="499" t="s">
        <v>737</v>
      </c>
      <c r="F293" s="117" t="s">
        <v>274</v>
      </c>
      <c r="G293" s="182"/>
      <c r="H293" s="863" t="s">
        <v>3</v>
      </c>
      <c r="I293" s="183"/>
      <c r="J293" s="184" t="s">
        <v>23</v>
      </c>
      <c r="K293" s="199" t="s">
        <v>100</v>
      </c>
      <c r="L293" s="366"/>
      <c r="M293" s="560">
        <f t="shared" si="532"/>
        <v>1</v>
      </c>
      <c r="N293" s="814" t="str">
        <f>IF(OR(W293="",W293=0,W293="-"),"-",IF(W293=1,1,"POK"))</f>
        <v>-</v>
      </c>
      <c r="O293" s="815" t="str">
        <f>IF(OR(AQ293="",AQ293=0,AQ293="-"),"-",IF(AQ293=1,1,"POK"))</f>
        <v>-</v>
      </c>
      <c r="P293" s="815">
        <f>IF(OR(BK293="",BK293=0,BK293="-"),"-",IF(BK293=1,1,"POK"))</f>
        <v>1</v>
      </c>
      <c r="Q293" s="815" t="str">
        <f>IF(OR(CE293="",CE293=0,CE293="-"),"-",IF(CE293=1,1,"POK"))</f>
        <v>-</v>
      </c>
      <c r="R293" s="815" t="str">
        <f>IF(OR(CY293="",CY293=0,CY293="-"),"-",IF(CY293=1,1,"POK"))</f>
        <v>-</v>
      </c>
      <c r="S293" s="816" t="str">
        <f>IF(OR(DS293="",DS293=0,DS293="-"),"-",IF(DS293=1,1,"POK"))</f>
        <v>-</v>
      </c>
      <c r="T293" s="293" t="str">
        <f t="shared" si="536"/>
        <v>OK</v>
      </c>
      <c r="U293" s="403"/>
      <c r="V293" s="19"/>
      <c r="W293" s="792">
        <f>IF(SUM(W294:W296)=0,0,1)</f>
        <v>0</v>
      </c>
      <c r="X293" s="325"/>
      <c r="Y293" s="326"/>
      <c r="Z293" s="326"/>
      <c r="AA293" s="326"/>
      <c r="AB293" s="326"/>
      <c r="AC293" s="326"/>
      <c r="AD293" s="326"/>
      <c r="AE293" s="326"/>
      <c r="AF293" s="326"/>
      <c r="AG293" s="326"/>
      <c r="AH293" s="326"/>
      <c r="AI293" s="327"/>
      <c r="AJ293" s="353">
        <f>SUM(AJ294:AJ296)</f>
        <v>0</v>
      </c>
      <c r="AK293" s="354">
        <f>SUM(AK294:AK296)</f>
        <v>0</v>
      </c>
      <c r="AL293" s="351">
        <f>AJ293+AK293</f>
        <v>0</v>
      </c>
      <c r="AM293" s="356" t="str">
        <f t="shared" si="513"/>
        <v>-</v>
      </c>
      <c r="AN293" s="222"/>
      <c r="AO293" s="580" t="str">
        <f>IF(AND(Type_1="Doc",OR(Y293&lt;&gt;"",AC293&lt;&gt;"",AG293&lt;&gt;"")),"Remove Value Cln 25, 29, 33",IF(AND(Type_1="Doc",OR(AA293&lt;&gt;"",AE293&lt;&gt;"",AI293&lt;&gt;"")),"Remove Value Cln 27, 31, 35",IF(OR(AND(X293&lt;&gt;"",Z293=""),AND(AB293&lt;&gt;"",AD293=""),AND(AF293&lt;&gt;"",AH293="")),"Missing Eng Function",IF(OR(AND(Y293&lt;&gt;"",AA293=""),AND(AC293&lt;&gt;"",AE293=""),AND(AG293&lt;&gt;"",AI293="")),"Missing Design Function","OK"))))</f>
        <v>OK</v>
      </c>
      <c r="AP293" s="19"/>
      <c r="AQ293" s="788">
        <f>IF(SUM(AQ294:AQ296)=0,0,1)</f>
        <v>0</v>
      </c>
      <c r="AR293" s="325"/>
      <c r="AS293" s="326"/>
      <c r="AT293" s="326"/>
      <c r="AU293" s="326"/>
      <c r="AV293" s="326"/>
      <c r="AW293" s="326"/>
      <c r="AX293" s="326"/>
      <c r="AY293" s="326"/>
      <c r="AZ293" s="326"/>
      <c r="BA293" s="326"/>
      <c r="BB293" s="326"/>
      <c r="BC293" s="327"/>
      <c r="BD293" s="353">
        <f>SUM(BD294:BD296)</f>
        <v>0</v>
      </c>
      <c r="BE293" s="354">
        <f>SUM(BE294:BE296)</f>
        <v>0</v>
      </c>
      <c r="BF293" s="351">
        <f>BD293+BE293</f>
        <v>0</v>
      </c>
      <c r="BG293" s="356" t="str">
        <f t="shared" si="508"/>
        <v>-</v>
      </c>
      <c r="BH293" s="222"/>
      <c r="BI293" s="580" t="str">
        <f>IF(AND(Type_1="Doc",OR(AS293&lt;&gt;"",AW293&lt;&gt;"",BA293&lt;&gt;"")),"Remove Value Cln 25, 29, 33",IF(AND(Type_1="Doc",OR(AU293&lt;&gt;"",AY293&lt;&gt;"",BC293&lt;&gt;"")),"Remove Value Cln 47, 51, 55",IF(OR(AND(AR293&lt;&gt;"",AT293=""),AND(AV293&lt;&gt;"",AX293=""),AND(AZ293&lt;&gt;"",BB293="")),"Missing Eng Function",IF(OR(AND(AS293&lt;&gt;"",AU293=""),AND(AW293&lt;&gt;"",AY293=""),AND(BA293&lt;&gt;"",BC293="")),"Missing Design Function","OK"))))</f>
        <v>OK</v>
      </c>
      <c r="BJ293" s="19"/>
      <c r="BK293" s="788">
        <f>IF(SUM(BK294:BK296)=0,0,1)</f>
        <v>1</v>
      </c>
      <c r="BL293" s="325"/>
      <c r="BM293" s="326"/>
      <c r="BN293" s="326"/>
      <c r="BO293" s="326"/>
      <c r="BP293" s="326"/>
      <c r="BQ293" s="326"/>
      <c r="BR293" s="326"/>
      <c r="BS293" s="326"/>
      <c r="BT293" s="326"/>
      <c r="BU293" s="326"/>
      <c r="BV293" s="326"/>
      <c r="BW293" s="327"/>
      <c r="BX293" s="353">
        <f>SUM(BX294:BX296)</f>
        <v>3</v>
      </c>
      <c r="BY293" s="354">
        <f>SUM(BY294:BY296)</f>
        <v>0</v>
      </c>
      <c r="BZ293" s="351">
        <f>BX293+BY293</f>
        <v>3</v>
      </c>
      <c r="CA293" s="356">
        <f t="shared" si="544"/>
        <v>7.6530612244897957E-3</v>
      </c>
      <c r="CB293" s="222"/>
      <c r="CC293" s="574" t="str">
        <f t="shared" si="469"/>
        <v>OK</v>
      </c>
      <c r="CD293" s="19"/>
      <c r="CE293" s="792">
        <f>IF(SUM(CE294:CE296)=0,0,1)</f>
        <v>0</v>
      </c>
      <c r="CF293" s="325"/>
      <c r="CG293" s="326"/>
      <c r="CH293" s="326"/>
      <c r="CI293" s="326"/>
      <c r="CJ293" s="326"/>
      <c r="CK293" s="326"/>
      <c r="CL293" s="326"/>
      <c r="CM293" s="326"/>
      <c r="CN293" s="326"/>
      <c r="CO293" s="326"/>
      <c r="CP293" s="326"/>
      <c r="CQ293" s="327"/>
      <c r="CR293" s="353">
        <f>SUM(CR294:CR296)</f>
        <v>0</v>
      </c>
      <c r="CS293" s="354">
        <f>SUM(CS294:CS296)</f>
        <v>0</v>
      </c>
      <c r="CT293" s="351">
        <f>CR293+CS293</f>
        <v>0</v>
      </c>
      <c r="CU293" s="356"/>
      <c r="CV293" s="222"/>
      <c r="CW293" s="580" t="str">
        <f t="shared" si="533"/>
        <v>OK</v>
      </c>
      <c r="CX293" s="19"/>
      <c r="CY293" s="792">
        <f>IF(SUM(CY294:CY296)=0,0,1)</f>
        <v>0</v>
      </c>
      <c r="CZ293" s="325"/>
      <c r="DA293" s="326"/>
      <c r="DB293" s="326"/>
      <c r="DC293" s="326"/>
      <c r="DD293" s="326"/>
      <c r="DE293" s="326"/>
      <c r="DF293" s="326"/>
      <c r="DG293" s="326"/>
      <c r="DH293" s="326"/>
      <c r="DI293" s="326"/>
      <c r="DJ293" s="326"/>
      <c r="DK293" s="327"/>
      <c r="DL293" s="353">
        <f>SUM(DL294:DL296)</f>
        <v>0</v>
      </c>
      <c r="DM293" s="354">
        <f>SUM(DM294:DM296)</f>
        <v>0</v>
      </c>
      <c r="DN293" s="351">
        <f>DL293+DM293</f>
        <v>0</v>
      </c>
      <c r="DO293" s="356" t="str">
        <f>IF(OR(DN293=0,DN293="-"),"-",DN293/CONSTR_TOTAL_HOURS)</f>
        <v>-</v>
      </c>
      <c r="DP293" s="222"/>
      <c r="DQ293" s="574" t="str">
        <f t="shared" si="534"/>
        <v>OK</v>
      </c>
      <c r="DR293" s="19"/>
      <c r="DS293" s="788">
        <f>IF(SUM(DS294:DS296)=0,0,1)</f>
        <v>0</v>
      </c>
      <c r="DT293" s="325"/>
      <c r="DU293" s="326"/>
      <c r="DV293" s="326"/>
      <c r="DW293" s="326"/>
      <c r="DX293" s="326"/>
      <c r="DY293" s="326"/>
      <c r="DZ293" s="326"/>
      <c r="EA293" s="326"/>
      <c r="EB293" s="353">
        <f>SUM(EB294:EB296)</f>
        <v>0</v>
      </c>
      <c r="EC293" s="723">
        <f>EB293</f>
        <v>0</v>
      </c>
      <c r="ED293" s="356" t="str">
        <f>IF(OR(EC293=0,EC293="-"),"-",EC293/QUALIF_TOTAL_HOURS)</f>
        <v>-</v>
      </c>
      <c r="EE293" s="222"/>
      <c r="EF293" s="574" t="str">
        <f t="shared" si="523"/>
        <v>-</v>
      </c>
      <c r="EG293" s="19"/>
      <c r="EH293" s="179" t="s">
        <v>5</v>
      </c>
      <c r="EI293" s="171" t="s">
        <v>30</v>
      </c>
      <c r="EJ293" s="134"/>
      <c r="EK293" s="133"/>
      <c r="EL293" s="19"/>
      <c r="EM293" s="19"/>
      <c r="EN293" s="135">
        <f t="shared" si="487"/>
        <v>0</v>
      </c>
      <c r="EO293" s="136">
        <f t="shared" si="488"/>
        <v>0</v>
      </c>
      <c r="EP293" s="137"/>
      <c r="EQ293" s="172"/>
      <c r="ER293" s="138" t="str">
        <f>IF(OR(EN293="-",EQ293=""),"-",EQ293*EN293)</f>
        <v>-</v>
      </c>
      <c r="ES293" s="139"/>
      <c r="ET293" s="172"/>
      <c r="EU293" s="138" t="str">
        <f>IF(OR(EO293="-",ET293=""),"-",ET293*EO293)</f>
        <v>-</v>
      </c>
      <c r="EV293" s="140" t="str">
        <f>IF(AND(ER293="-",EU293="-"),"-",IF(ER293="-",EU293,IF(EU293="-",ER293,ER293+EU293)))</f>
        <v>-</v>
      </c>
      <c r="EW293" s="19"/>
      <c r="EX293" s="19"/>
      <c r="EY293" s="135" t="e">
        <f>#REF!</f>
        <v>#REF!</v>
      </c>
      <c r="EZ293" s="136" t="e">
        <f>#REF!</f>
        <v>#REF!</v>
      </c>
      <c r="FA293" s="137"/>
      <c r="FB293" s="172"/>
      <c r="FC293" s="138" t="e">
        <f>IF(OR(EY293="-",FB293=""),"-",FB293*EY293)</f>
        <v>#REF!</v>
      </c>
      <c r="FD293" s="139"/>
      <c r="FE293" s="172"/>
      <c r="FF293" s="138" t="e">
        <f>IF(OR(EZ293="-",FE293=""),"-",FE293*EZ293)</f>
        <v>#REF!</v>
      </c>
      <c r="FG293" s="140" t="e">
        <f>IF(AND(FC293="-",FF293="-"),"-",IF(FC293="-",FF293,IF(FF293="-",FC293,FC293+FF293)))</f>
        <v>#REF!</v>
      </c>
      <c r="FH293" s="19"/>
      <c r="FI293" s="19"/>
      <c r="FJ293" s="135" t="e">
        <f>#REF!</f>
        <v>#REF!</v>
      </c>
      <c r="FK293" s="136" t="e">
        <f>#REF!</f>
        <v>#REF!</v>
      </c>
      <c r="FL293" s="137"/>
      <c r="FM293" s="172"/>
      <c r="FN293" s="138" t="e">
        <f>IF(OR(FJ293="-",FM293=""),"-",FM293*FJ293)</f>
        <v>#REF!</v>
      </c>
      <c r="FO293" s="139"/>
      <c r="FP293" s="172"/>
      <c r="FQ293" s="138" t="e">
        <f>IF(OR(FK293="-",FP293=""),"-",FP293*FK293)</f>
        <v>#REF!</v>
      </c>
      <c r="FR293" s="140" t="e">
        <f>IF(AND(FN293="-",FQ293="-"),"-",IF(FN293="-",FQ293,IF(FQ293="-",FN293,FN293+FQ293)))</f>
        <v>#REF!</v>
      </c>
      <c r="FS293" s="19"/>
      <c r="FT293" s="19"/>
      <c r="FU293" s="135" t="e">
        <f>#REF!</f>
        <v>#REF!</v>
      </c>
      <c r="FV293" s="137"/>
      <c r="FW293" s="172"/>
      <c r="FX293" s="138" t="e">
        <f>IF(OR(FU293="-",FW293=""),"-",FW293*FU293)</f>
        <v>#REF!</v>
      </c>
      <c r="FY293" s="19"/>
      <c r="FZ293" s="19"/>
      <c r="GA293" s="135" t="e">
        <f>#REF!</f>
        <v>#REF!</v>
      </c>
      <c r="GB293" s="136" t="e">
        <f>#REF!</f>
        <v>#REF!</v>
      </c>
      <c r="GC293" s="137"/>
      <c r="GD293" s="172"/>
      <c r="GE293" s="138" t="e">
        <f>IF(OR(GA293="-",GD293=""),"-",GD293*GA293)</f>
        <v>#REF!</v>
      </c>
      <c r="GF293" s="139"/>
      <c r="GG293" s="172"/>
      <c r="GH293" s="138" t="e">
        <f>IF(OR(GB293="-",GG293=""),"-",GG293*GB293)</f>
        <v>#REF!</v>
      </c>
      <c r="GI293" s="140" t="e">
        <f>IF(AND(GE293="-",GH293="-"),"-",IF(GE293="-",GH293,IF(GH293="-",GE293,GE293+GH293)))</f>
        <v>#REF!</v>
      </c>
      <c r="GJ293" s="19"/>
      <c r="GK293" s="141" t="str">
        <f t="shared" si="489"/>
        <v/>
      </c>
      <c r="GL293" s="142"/>
      <c r="GN293" s="826" t="str">
        <f t="shared" ca="1" si="537"/>
        <v/>
      </c>
      <c r="GO293" s="827"/>
    </row>
    <row r="294" spans="1:197" ht="12" customHeight="1" outlineLevel="3" x14ac:dyDescent="0.2">
      <c r="A294" s="187">
        <f ca="1">OFFSET(A294,-1,0,1,1)+1</f>
        <v>160</v>
      </c>
      <c r="B294" s="747" t="str">
        <f t="shared" ca="1" si="535"/>
        <v/>
      </c>
      <c r="C294" s="748"/>
      <c r="D294" s="749"/>
      <c r="E294" s="110"/>
      <c r="F294" s="114"/>
      <c r="G294" s="105" t="s">
        <v>101</v>
      </c>
      <c r="H294" s="128" t="s">
        <v>3</v>
      </c>
      <c r="I294" s="105"/>
      <c r="J294" s="121" t="s">
        <v>24</v>
      </c>
      <c r="K294" s="122" t="s">
        <v>100</v>
      </c>
      <c r="L294" s="367" t="s">
        <v>50</v>
      </c>
      <c r="M294" s="589">
        <f t="shared" si="532"/>
        <v>1</v>
      </c>
      <c r="N294" s="773" t="str">
        <f t="shared" si="538"/>
        <v>-</v>
      </c>
      <c r="O294" s="774" t="str">
        <f t="shared" si="539"/>
        <v>-</v>
      </c>
      <c r="P294" s="774">
        <f t="shared" si="540"/>
        <v>1</v>
      </c>
      <c r="Q294" s="774" t="str">
        <f t="shared" si="541"/>
        <v>-</v>
      </c>
      <c r="R294" s="774" t="str">
        <f t="shared" si="542"/>
        <v>-</v>
      </c>
      <c r="S294" s="280" t="str">
        <f t="shared" si="543"/>
        <v>-</v>
      </c>
      <c r="T294" s="291" t="str">
        <f t="shared" si="536"/>
        <v>OK</v>
      </c>
      <c r="U294" s="402"/>
      <c r="W294" s="644"/>
      <c r="X294" s="429"/>
      <c r="Z294" s="430"/>
      <c r="AA294" s="431"/>
      <c r="AB294" s="429"/>
      <c r="AD294" s="430"/>
      <c r="AE294" s="431"/>
      <c r="AF294" s="429"/>
      <c r="AH294" s="430"/>
      <c r="AI294" s="431"/>
      <c r="AJ294" s="600"/>
      <c r="AK294" s="601"/>
      <c r="AL294" s="602"/>
      <c r="AM294" s="621"/>
      <c r="AN294" s="221"/>
      <c r="AO294" s="574" t="str">
        <f>IF(AND(Type_1="Doc",OR(Y294&lt;&gt;"",AC294&lt;&gt;"",AG294&lt;&gt;"")),"Remove Value Cln 25, 29, 33",IF(AND(Type_1="Doc",OR(AA294&lt;&gt;"",AE294&lt;&gt;"",AI294&lt;&gt;"")),"Remove Value Cln 27, 31, 35",IF(OR(AND(X294&lt;&gt;"",Z294=""),AND(AB294&lt;&gt;"",AD294=""),AND(AF294&lt;&gt;"",AH294="")),"Missing Eng Function",IF(OR(AND(Y294&lt;&gt;"",AA294=""),AND(AC294&lt;&gt;"",AE294=""),AND(AG294&lt;&gt;"",AI294="")),"Missing Design Function","OK"))))</f>
        <v>OK</v>
      </c>
      <c r="AQ294" s="436"/>
      <c r="AR294" s="429"/>
      <c r="AT294" s="430"/>
      <c r="AU294" s="431"/>
      <c r="AV294" s="429"/>
      <c r="AX294" s="430"/>
      <c r="AY294" s="431"/>
      <c r="AZ294" s="429"/>
      <c r="BB294" s="430"/>
      <c r="BC294" s="431"/>
      <c r="BD294" s="600"/>
      <c r="BE294" s="601"/>
      <c r="BF294" s="602"/>
      <c r="BG294" s="621"/>
      <c r="BH294" s="221"/>
      <c r="BI294" s="574" t="str">
        <f>IF(AND(Type_1="Doc",OR(AS294&lt;&gt;"",AW294&lt;&gt;"",BA294&lt;&gt;"")),"Remove Value Cln 25, 29, 33",IF(AND(Type_1="Doc",OR(AU294&lt;&gt;"",AY294&lt;&gt;"",BC294&lt;&gt;"")),"Remove Value Cln 47, 51, 55",IF(OR(AND(AR294&lt;&gt;"",AT294=""),AND(AV294&lt;&gt;"",AX294=""),AND(AZ294&lt;&gt;"",BB294="")),"Missing Eng Function",IF(OR(AND(AS294&lt;&gt;"",AU294=""),AND(AW294&lt;&gt;"",AY294=""),AND(BA294&lt;&gt;"",BC294="")),"Missing Design Function","OK"))))</f>
        <v>OK</v>
      </c>
      <c r="BK294" s="263">
        <v>1</v>
      </c>
      <c r="BL294" s="208">
        <v>3</v>
      </c>
      <c r="BM294" s="419"/>
      <c r="BN294" s="410" t="s">
        <v>374</v>
      </c>
      <c r="BO294" s="422"/>
      <c r="BP294" s="209"/>
      <c r="BQ294" s="419"/>
      <c r="BR294" s="410" t="s">
        <v>375</v>
      </c>
      <c r="BS294" s="422"/>
      <c r="BT294" s="209"/>
      <c r="BU294" s="419"/>
      <c r="BV294" s="410" t="s">
        <v>376</v>
      </c>
      <c r="BW294" s="422"/>
      <c r="BX294" s="591">
        <f>IF(AND(BL294="",BP294="",BT294=""),"-",BL294+BP294+BT294)</f>
        <v>3</v>
      </c>
      <c r="BY294" s="601"/>
      <c r="BZ294" s="593">
        <f>IF(AND(BL294="",BP294="",BT294="",BM294="",BQ294="",BU294=""),"-",SUM(BL294:BU294))</f>
        <v>3</v>
      </c>
      <c r="CA294" s="594">
        <f t="shared" si="544"/>
        <v>7.6530612244897957E-3</v>
      </c>
      <c r="CB294" s="221"/>
      <c r="CC294" s="574" t="str">
        <f t="shared" si="469"/>
        <v>OK</v>
      </c>
      <c r="CE294" s="443"/>
      <c r="CF294" s="429"/>
      <c r="CH294" s="430"/>
      <c r="CI294" s="431"/>
      <c r="CJ294" s="429"/>
      <c r="CL294" s="430"/>
      <c r="CM294" s="431"/>
      <c r="CN294" s="429"/>
      <c r="CP294" s="430"/>
      <c r="CQ294" s="431"/>
      <c r="CR294" s="600"/>
      <c r="CS294" s="601"/>
      <c r="CT294" s="602"/>
      <c r="CU294" s="610"/>
      <c r="CV294" s="221"/>
      <c r="CW294" s="574" t="str">
        <f t="shared" si="533"/>
        <v>OK</v>
      </c>
      <c r="CY294" s="437"/>
      <c r="CZ294" s="429"/>
      <c r="DB294" s="430"/>
      <c r="DC294" s="431"/>
      <c r="DD294" s="429"/>
      <c r="DF294" s="430"/>
      <c r="DG294" s="431"/>
      <c r="DH294" s="429"/>
      <c r="DJ294" s="430"/>
      <c r="DK294" s="431"/>
      <c r="DL294" s="600"/>
      <c r="DM294" s="601"/>
      <c r="DN294" s="602"/>
      <c r="DO294" s="609"/>
      <c r="DP294" s="221"/>
      <c r="DQ294" s="574" t="str">
        <f t="shared" si="534"/>
        <v>OK</v>
      </c>
      <c r="DS294" s="437"/>
      <c r="DT294" s="429"/>
      <c r="DU294" s="431"/>
      <c r="DW294" s="431"/>
      <c r="DY294" s="431"/>
      <c r="EA294" s="430"/>
      <c r="EB294" s="600"/>
      <c r="EC294" s="602"/>
      <c r="ED294" s="609"/>
      <c r="EE294" s="221"/>
      <c r="EF294" s="574" t="str">
        <f t="shared" si="523"/>
        <v>OK</v>
      </c>
      <c r="EH294" s="82"/>
      <c r="EI294" s="34" t="s">
        <v>30</v>
      </c>
      <c r="EJ294" s="11"/>
      <c r="EK294" s="61"/>
      <c r="EN294" s="97">
        <f t="shared" si="487"/>
        <v>0</v>
      </c>
      <c r="EO294" s="91">
        <f t="shared" si="488"/>
        <v>0</v>
      </c>
      <c r="EP294" s="92"/>
      <c r="EQ294" s="85"/>
      <c r="ER294" s="89" t="str">
        <f>IF(OR(EN294="-",EQ294=""),"-",EQ294*EN294)</f>
        <v>-</v>
      </c>
      <c r="ES294" s="84"/>
      <c r="ET294" s="85"/>
      <c r="EU294" s="89" t="str">
        <f>IF(OR(EO294="-",ET294=""),"-",ET294*EO294)</f>
        <v>-</v>
      </c>
      <c r="EV294" s="90" t="str">
        <f>IF(AND(ER294="-",EU294="-"),"-",IF(ER294="-",EU294,IF(EU294="-",ER294,ER294+EU294)))</f>
        <v>-</v>
      </c>
      <c r="EY294" s="97" t="e">
        <f>#REF!</f>
        <v>#REF!</v>
      </c>
      <c r="EZ294" s="91" t="e">
        <f>#REF!</f>
        <v>#REF!</v>
      </c>
      <c r="FA294" s="92"/>
      <c r="FB294" s="85"/>
      <c r="FC294" s="89" t="e">
        <f>IF(OR(EY294="-",FB294=""),"-",FB294*EY294)</f>
        <v>#REF!</v>
      </c>
      <c r="FD294" s="84"/>
      <c r="FE294" s="85"/>
      <c r="FF294" s="89" t="e">
        <f>IF(OR(EZ294="-",FE294=""),"-",FE294*EZ294)</f>
        <v>#REF!</v>
      </c>
      <c r="FG294" s="90" t="e">
        <f>IF(AND(FC294="-",FF294="-"),"-",IF(FC294="-",FF294,IF(FF294="-",FC294,FC294+FF294)))</f>
        <v>#REF!</v>
      </c>
      <c r="FJ294" s="97" t="e">
        <f>#REF!</f>
        <v>#REF!</v>
      </c>
      <c r="FK294" s="91" t="e">
        <f>#REF!</f>
        <v>#REF!</v>
      </c>
      <c r="FL294" s="92"/>
      <c r="FM294" s="85"/>
      <c r="FN294" s="89" t="e">
        <f>IF(OR(FJ294="-",FM294=""),"-",FM294*FJ294)</f>
        <v>#REF!</v>
      </c>
      <c r="FO294" s="84"/>
      <c r="FP294" s="85"/>
      <c r="FQ294" s="89" t="e">
        <f>IF(OR(FK294="-",FP294=""),"-",FP294*FK294)</f>
        <v>#REF!</v>
      </c>
      <c r="FR294" s="90" t="e">
        <f>IF(AND(FN294="-",FQ294="-"),"-",IF(FN294="-",FQ294,IF(FQ294="-",FN294,FN294+FQ294)))</f>
        <v>#REF!</v>
      </c>
      <c r="FU294" s="97" t="e">
        <f>#REF!</f>
        <v>#REF!</v>
      </c>
      <c r="FV294" s="92"/>
      <c r="FW294" s="85"/>
      <c r="FX294" s="89" t="e">
        <f>IF(OR(FU294="-",FW294=""),"-",FW294*FU294)</f>
        <v>#REF!</v>
      </c>
      <c r="GA294" s="97" t="e">
        <f>#REF!</f>
        <v>#REF!</v>
      </c>
      <c r="GB294" s="91" t="e">
        <f>#REF!</f>
        <v>#REF!</v>
      </c>
      <c r="GC294" s="92"/>
      <c r="GD294" s="85"/>
      <c r="GE294" s="89" t="e">
        <f>IF(OR(GA294="-",GD294=""),"-",GD294*GA294)</f>
        <v>#REF!</v>
      </c>
      <c r="GF294" s="84"/>
      <c r="GG294" s="85"/>
      <c r="GH294" s="89" t="e">
        <f>IF(OR(GB294="-",GG294=""),"-",GG294*GB294)</f>
        <v>#REF!</v>
      </c>
      <c r="GI294" s="90" t="e">
        <f>IF(AND(GE294="-",GH294="-"),"-",IF(GE294="-",GH294,IF(GH294="-",GE294,GE294+GH294)))</f>
        <v>#REF!</v>
      </c>
      <c r="GK294" s="20" t="str">
        <f t="shared" si="489"/>
        <v/>
      </c>
      <c r="GL294" s="21"/>
      <c r="GN294" s="826" t="str">
        <f t="shared" ca="1" si="537"/>
        <v/>
      </c>
      <c r="GO294" s="827"/>
    </row>
    <row r="295" spans="1:197" ht="12" customHeight="1" outlineLevel="3" x14ac:dyDescent="0.2">
      <c r="A295" s="187">
        <f t="shared" ca="1" si="527"/>
        <v>161</v>
      </c>
      <c r="B295" s="747" t="str">
        <f t="shared" ca="1" si="535"/>
        <v/>
      </c>
      <c r="C295" s="748"/>
      <c r="D295" s="749"/>
      <c r="E295" s="110"/>
      <c r="F295" s="114"/>
      <c r="G295" s="105" t="s">
        <v>28</v>
      </c>
      <c r="H295" s="128" t="s">
        <v>3</v>
      </c>
      <c r="I295" s="105"/>
      <c r="J295" s="121" t="s">
        <v>24</v>
      </c>
      <c r="K295" s="124" t="s">
        <v>100</v>
      </c>
      <c r="L295" s="367" t="s">
        <v>50</v>
      </c>
      <c r="M295" s="589">
        <f t="shared" si="532"/>
        <v>0</v>
      </c>
      <c r="N295" s="773" t="str">
        <f t="shared" si="538"/>
        <v>-</v>
      </c>
      <c r="O295" s="774" t="str">
        <f t="shared" si="539"/>
        <v>-</v>
      </c>
      <c r="P295" s="774" t="str">
        <f t="shared" si="540"/>
        <v>-</v>
      </c>
      <c r="Q295" s="774" t="str">
        <f t="shared" si="541"/>
        <v>-</v>
      </c>
      <c r="R295" s="774" t="str">
        <f t="shared" si="542"/>
        <v>-</v>
      </c>
      <c r="S295" s="280" t="str">
        <f t="shared" si="543"/>
        <v>-</v>
      </c>
      <c r="T295" s="291" t="str">
        <f t="shared" si="536"/>
        <v>OK</v>
      </c>
      <c r="U295" s="402"/>
      <c r="W295" s="504"/>
      <c r="X295" s="429"/>
      <c r="Z295" s="430"/>
      <c r="AA295" s="431"/>
      <c r="AB295" s="429"/>
      <c r="AD295" s="430"/>
      <c r="AE295" s="431"/>
      <c r="AF295" s="429"/>
      <c r="AH295" s="430"/>
      <c r="AI295" s="431"/>
      <c r="AJ295" s="600"/>
      <c r="AK295" s="601"/>
      <c r="AL295" s="602"/>
      <c r="AM295" s="621"/>
      <c r="AN295" s="221"/>
      <c r="AO295" s="574" t="str">
        <f>IF(AND(Type_1="Doc",OR(Y295&lt;&gt;"",AC295&lt;&gt;"",AG295&lt;&gt;"")),"Remove Value Cln 25, 29, 33",IF(AND(Type_1="Doc",OR(AA295&lt;&gt;"",AE295&lt;&gt;"",AI295&lt;&gt;"")),"Remove Value Cln 27, 31, 35",IF(OR(AND(X295&lt;&gt;"",Z295=""),AND(AB295&lt;&gt;"",AD295=""),AND(AF295&lt;&gt;"",AH295="")),"Missing Eng Function",IF(OR(AND(Y295&lt;&gt;"",AA295=""),AND(AC295&lt;&gt;"",AE295=""),AND(AG295&lt;&gt;"",AI295="")),"Missing Design Function","OK"))))</f>
        <v>OK</v>
      </c>
      <c r="AQ295" s="438"/>
      <c r="AR295" s="429"/>
      <c r="AT295" s="430"/>
      <c r="AU295" s="431"/>
      <c r="AV295" s="429"/>
      <c r="AX295" s="430"/>
      <c r="AY295" s="431"/>
      <c r="AZ295" s="429"/>
      <c r="BB295" s="430"/>
      <c r="BC295" s="431"/>
      <c r="BD295" s="600"/>
      <c r="BE295" s="601"/>
      <c r="BF295" s="602"/>
      <c r="BG295" s="621"/>
      <c r="BH295" s="221"/>
      <c r="BI295" s="574" t="str">
        <f>IF(AND(Type_1="Doc",OR(AS295&lt;&gt;"",AW295&lt;&gt;"",BA295&lt;&gt;"")),"Remove Value Cln 25, 29, 33",IF(AND(Type_1="Doc",OR(AU295&lt;&gt;"",AY295&lt;&gt;"",BC295&lt;&gt;"")),"Remove Value Cln 47, 51, 55",IF(OR(AND(AR295&lt;&gt;"",AT295=""),AND(AV295&lt;&gt;"",AX295=""),AND(AZ295&lt;&gt;"",BB295="")),"Missing Eng Function",IF(OR(AND(AS295&lt;&gt;"",AU295=""),AND(AW295&lt;&gt;"",AY295=""),AND(BA295&lt;&gt;"",BC295="")),"Missing Design Function","OK"))))</f>
        <v>OK</v>
      </c>
      <c r="BK295" s="263"/>
      <c r="BL295" s="208"/>
      <c r="BM295" s="316"/>
      <c r="BN295" s="410" t="s">
        <v>374</v>
      </c>
      <c r="BO295" s="411" t="s">
        <v>407</v>
      </c>
      <c r="BP295" s="209"/>
      <c r="BQ295" s="316"/>
      <c r="BR295" s="410" t="s">
        <v>375</v>
      </c>
      <c r="BS295" s="411" t="s">
        <v>408</v>
      </c>
      <c r="BT295" s="209"/>
      <c r="BU295" s="316"/>
      <c r="BV295" s="410" t="s">
        <v>376</v>
      </c>
      <c r="BW295" s="411" t="s">
        <v>409</v>
      </c>
      <c r="BX295" s="591" t="str">
        <f>IF(AND(BL295="",BP295="",BT295=""),"-",BL295+BP295+BT295)</f>
        <v>-</v>
      </c>
      <c r="BY295" s="592" t="str">
        <f>IF(AND(BM295="",BQ295="",BU295=""),"-",BM295+BQ295+BU295)</f>
        <v>-</v>
      </c>
      <c r="BZ295" s="593" t="str">
        <f>IF(AND(BL295="",BP295="",BT295="",BM295="",BQ295="",BU295=""),"-",SUM(BL295:BU295))</f>
        <v>-</v>
      </c>
      <c r="CA295" s="594" t="str">
        <f>IF(OR(BZ295=0,BZ295="-"),"-",BZ295/DD_TOTAL_HOURS)</f>
        <v>-</v>
      </c>
      <c r="CB295" s="221"/>
      <c r="CC295" s="574" t="str">
        <f>IF(AND(Type_1="Doc",OR(BM295&lt;&gt;"",BQ295&lt;&gt;"",BU295&lt;&gt;"")),"Remove Value Cln 65, 69, 73",IF(AND(Type_1="Doc",OR(BO295&lt;&gt;"",BS295&lt;&gt;"",BW295&lt;&gt;"")),"Remove Value Cln 67, 71, 75",IF(OR(AND(BL295&lt;&gt;"",BN295=""),AND(BP295&lt;&gt;"",BR295=""),AND(BT295&lt;&gt;"",BV295="")),"Missing Eng Function",IF(OR(AND(BM295&lt;&gt;"",BO295=""),AND(BQ295&lt;&gt;"",BS295=""),AND(BU295&lt;&gt;"",BW295="")),"Missing Design Function","OK"))))</f>
        <v>Remove Value Cln 67, 71, 75</v>
      </c>
      <c r="CE295" s="443"/>
      <c r="CF295" s="429"/>
      <c r="CH295" s="430"/>
      <c r="CI295" s="431"/>
      <c r="CJ295" s="429"/>
      <c r="CL295" s="430"/>
      <c r="CM295" s="431"/>
      <c r="CN295" s="429"/>
      <c r="CP295" s="430"/>
      <c r="CQ295" s="431"/>
      <c r="CR295" s="600"/>
      <c r="CS295" s="601"/>
      <c r="CT295" s="602"/>
      <c r="CU295" s="610"/>
      <c r="CV295" s="221"/>
      <c r="CW295" s="574" t="str">
        <f t="shared" si="533"/>
        <v>OK</v>
      </c>
      <c r="CY295" s="437"/>
      <c r="CZ295" s="429"/>
      <c r="DB295" s="430"/>
      <c r="DC295" s="431"/>
      <c r="DD295" s="429"/>
      <c r="DF295" s="430"/>
      <c r="DG295" s="431"/>
      <c r="DH295" s="429"/>
      <c r="DJ295" s="430"/>
      <c r="DK295" s="431"/>
      <c r="DL295" s="600"/>
      <c r="DM295" s="601"/>
      <c r="DN295" s="602"/>
      <c r="DO295" s="610"/>
      <c r="DP295" s="221"/>
      <c r="DQ295" s="574" t="str">
        <f t="shared" si="534"/>
        <v>OK</v>
      </c>
      <c r="DS295" s="437"/>
      <c r="DT295" s="429"/>
      <c r="DU295" s="431"/>
      <c r="DW295" s="431"/>
      <c r="DY295" s="431"/>
      <c r="EA295" s="430"/>
      <c r="EB295" s="600"/>
      <c r="EC295" s="602"/>
      <c r="ED295" s="610"/>
      <c r="EE295" s="221"/>
      <c r="EF295" s="574" t="str">
        <f t="shared" si="523"/>
        <v>OK</v>
      </c>
      <c r="EH295" s="82"/>
      <c r="EI295" s="34" t="s">
        <v>30</v>
      </c>
      <c r="EJ295" s="11"/>
      <c r="EK295" s="61"/>
      <c r="EN295" s="97">
        <f t="shared" si="487"/>
        <v>0</v>
      </c>
      <c r="EO295" s="91">
        <f t="shared" si="488"/>
        <v>0</v>
      </c>
      <c r="EP295" s="92"/>
      <c r="EQ295" s="85"/>
      <c r="ER295" s="89" t="str">
        <f>IF(OR(EN295="-",EQ295=""),"-",EQ295*EN295)</f>
        <v>-</v>
      </c>
      <c r="ES295" s="84"/>
      <c r="ET295" s="85"/>
      <c r="EU295" s="89" t="str">
        <f>IF(OR(EO295="-",ET295=""),"-",ET295*EO295)</f>
        <v>-</v>
      </c>
      <c r="EV295" s="90" t="str">
        <f>IF(AND(ER295="-",EU295="-"),"-",IF(ER295="-",EU295,IF(EU295="-",ER295,ER295+EU295)))</f>
        <v>-</v>
      </c>
      <c r="EY295" s="97" t="e">
        <f>#REF!</f>
        <v>#REF!</v>
      </c>
      <c r="EZ295" s="91" t="e">
        <f>#REF!</f>
        <v>#REF!</v>
      </c>
      <c r="FA295" s="92"/>
      <c r="FB295" s="85"/>
      <c r="FC295" s="89" t="e">
        <f>IF(OR(EY295="-",FB295=""),"-",FB295*EY295)</f>
        <v>#REF!</v>
      </c>
      <c r="FD295" s="84"/>
      <c r="FE295" s="85"/>
      <c r="FF295" s="89" t="e">
        <f>IF(OR(EZ295="-",FE295=""),"-",FE295*EZ295)</f>
        <v>#REF!</v>
      </c>
      <c r="FG295" s="90" t="e">
        <f>IF(AND(FC295="-",FF295="-"),"-",IF(FC295="-",FF295,IF(FF295="-",FC295,FC295+FF295)))</f>
        <v>#REF!</v>
      </c>
      <c r="FJ295" s="97" t="e">
        <f>#REF!</f>
        <v>#REF!</v>
      </c>
      <c r="FK295" s="91" t="e">
        <f>#REF!</f>
        <v>#REF!</v>
      </c>
      <c r="FL295" s="92"/>
      <c r="FM295" s="85"/>
      <c r="FN295" s="89" t="e">
        <f>IF(OR(FJ295="-",FM295=""),"-",FM295*FJ295)</f>
        <v>#REF!</v>
      </c>
      <c r="FO295" s="84"/>
      <c r="FP295" s="85"/>
      <c r="FQ295" s="89" t="e">
        <f>IF(OR(FK295="-",FP295=""),"-",FP295*FK295)</f>
        <v>#REF!</v>
      </c>
      <c r="FR295" s="90" t="e">
        <f>IF(AND(FN295="-",FQ295="-"),"-",IF(FN295="-",FQ295,IF(FQ295="-",FN295,FN295+FQ295)))</f>
        <v>#REF!</v>
      </c>
      <c r="FU295" s="97" t="e">
        <f>#REF!</f>
        <v>#REF!</v>
      </c>
      <c r="FV295" s="92"/>
      <c r="FW295" s="85"/>
      <c r="FX295" s="89" t="e">
        <f>IF(OR(FU295="-",FW295=""),"-",FW295*FU295)</f>
        <v>#REF!</v>
      </c>
      <c r="GA295" s="97" t="e">
        <f>#REF!</f>
        <v>#REF!</v>
      </c>
      <c r="GB295" s="91" t="e">
        <f>#REF!</f>
        <v>#REF!</v>
      </c>
      <c r="GC295" s="92"/>
      <c r="GD295" s="85"/>
      <c r="GE295" s="89" t="e">
        <f>IF(OR(GA295="-",GD295=""),"-",GD295*GA295)</f>
        <v>#REF!</v>
      </c>
      <c r="GF295" s="84"/>
      <c r="GG295" s="85"/>
      <c r="GH295" s="89" t="e">
        <f>IF(OR(GB295="-",GG295=""),"-",GG295*GB295)</f>
        <v>#REF!</v>
      </c>
      <c r="GI295" s="90" t="e">
        <f>IF(AND(GE295="-",GH295="-"),"-",IF(GE295="-",GH295,IF(GH295="-",GE295,GE295+GH295)))</f>
        <v>#REF!</v>
      </c>
      <c r="GK295" s="20" t="str">
        <f t="shared" si="489"/>
        <v/>
      </c>
      <c r="GL295" s="21"/>
      <c r="GN295" s="826" t="str">
        <f t="shared" ca="1" si="537"/>
        <v/>
      </c>
      <c r="GO295" s="827"/>
    </row>
    <row r="296" spans="1:197" ht="12" customHeight="1" outlineLevel="3" x14ac:dyDescent="0.2">
      <c r="A296" s="187">
        <f ca="1">OFFSET(A296,-1,0,1,1)+1</f>
        <v>162</v>
      </c>
      <c r="B296" s="747" t="str">
        <f t="shared" ca="1" si="535"/>
        <v/>
      </c>
      <c r="C296" s="748"/>
      <c r="D296" s="749"/>
      <c r="E296" s="272" t="s">
        <v>395</v>
      </c>
      <c r="F296" s="271"/>
      <c r="G296" s="105"/>
      <c r="H296" s="128" t="s">
        <v>3</v>
      </c>
      <c r="I296" s="105"/>
      <c r="J296" s="121" t="s">
        <v>24</v>
      </c>
      <c r="K296" s="122" t="s">
        <v>100</v>
      </c>
      <c r="L296" s="367" t="s">
        <v>50</v>
      </c>
      <c r="M296" s="589">
        <f t="shared" si="532"/>
        <v>0</v>
      </c>
      <c r="N296" s="773" t="str">
        <f t="shared" si="538"/>
        <v>-</v>
      </c>
      <c r="O296" s="774" t="str">
        <f t="shared" si="539"/>
        <v>-</v>
      </c>
      <c r="P296" s="774" t="str">
        <f t="shared" si="540"/>
        <v>-</v>
      </c>
      <c r="Q296" s="774" t="str">
        <f t="shared" si="541"/>
        <v>-</v>
      </c>
      <c r="R296" s="774" t="str">
        <f t="shared" si="542"/>
        <v>-</v>
      </c>
      <c r="S296" s="280" t="str">
        <f t="shared" si="543"/>
        <v>-</v>
      </c>
      <c r="T296" s="291" t="str">
        <f t="shared" si="536"/>
        <v>OK</v>
      </c>
      <c r="U296" s="402"/>
      <c r="W296" s="504"/>
      <c r="X296" s="429"/>
      <c r="Z296" s="430"/>
      <c r="AA296" s="431"/>
      <c r="AB296" s="429"/>
      <c r="AD296" s="430"/>
      <c r="AE296" s="431"/>
      <c r="AF296" s="429"/>
      <c r="AH296" s="430"/>
      <c r="AI296" s="431"/>
      <c r="AJ296" s="600"/>
      <c r="AK296" s="601"/>
      <c r="AL296" s="605"/>
      <c r="AM296" s="621"/>
      <c r="AN296" s="221"/>
      <c r="AO296" s="574" t="str">
        <f>IF(AND(Type_1="Doc",OR(Y296&lt;&gt;"",AC296&lt;&gt;"",AG296&lt;&gt;"")),"Remove Value Cln 25, 29, 33",IF(AND(Type_1="Doc",OR(AA296&lt;&gt;"",AE296&lt;&gt;"",AI296&lt;&gt;"")),"Remove Value Cln 27, 31, 35",IF(OR(AND(X296&lt;&gt;"",Z296=""),AND(AB296&lt;&gt;"",AD296=""),AND(AF296&lt;&gt;"",AH296="")),"Missing Eng Function",IF(OR(AND(Y296&lt;&gt;"",AA296=""),AND(AC296&lt;&gt;"",AE296=""),AND(AG296&lt;&gt;"",AI296="")),"Missing Design Function","OK"))))</f>
        <v>OK</v>
      </c>
      <c r="AQ296" s="263"/>
      <c r="AR296" s="208"/>
      <c r="AS296" s="421"/>
      <c r="AT296" s="410" t="s">
        <v>374</v>
      </c>
      <c r="AU296" s="424"/>
      <c r="AV296" s="209"/>
      <c r="AW296" s="421"/>
      <c r="AX296" s="410" t="s">
        <v>375</v>
      </c>
      <c r="AY296" s="424"/>
      <c r="AZ296" s="209"/>
      <c r="BA296" s="421"/>
      <c r="BB296" s="410" t="s">
        <v>376</v>
      </c>
      <c r="BC296" s="424"/>
      <c r="BD296" s="591">
        <f>SUM(BD297:BD299)</f>
        <v>0</v>
      </c>
      <c r="BE296" s="596">
        <f>SUM(BE297:BE299)</f>
        <v>0</v>
      </c>
      <c r="BF296" s="593">
        <f t="shared" ref="BF296:BF304" si="545">BD296+BE296</f>
        <v>0</v>
      </c>
      <c r="BG296" s="677" t="str">
        <f>IF(OR(BF296=0,BF296="-"),"-",BF296/BD_TOTAL_HOURS)</f>
        <v>-</v>
      </c>
      <c r="BH296" s="221"/>
      <c r="BI296" s="574" t="str">
        <f>IF(AND(Type_1="Doc",OR(AS296&lt;&gt;"",AW296&lt;&gt;"",BA296&lt;&gt;"")),"Remove Value Cln 25, 29, 33",IF(AND(Type_1="Doc",OR(AU296&lt;&gt;"",AY296&lt;&gt;"",BC296&lt;&gt;"")),"Remove Value Cln 47, 51, 55",IF(OR(AND(AR296&lt;&gt;"",AT296=""),AND(AV296&lt;&gt;"",AX296=""),AND(AZ296&lt;&gt;"",BB296="")),"Missing Eng Function",IF(OR(AND(AS296&lt;&gt;"",AU296=""),AND(AW296&lt;&gt;"",AY296=""),AND(BA296&lt;&gt;"",BC296="")),"Missing Design Function","OK"))))</f>
        <v>OK</v>
      </c>
      <c r="BK296" s="263"/>
      <c r="BL296" s="208"/>
      <c r="BM296" s="421"/>
      <c r="BN296" s="410"/>
      <c r="BO296" s="424"/>
      <c r="BP296" s="209"/>
      <c r="BQ296" s="421"/>
      <c r="BR296" s="410"/>
      <c r="BS296" s="424"/>
      <c r="BT296" s="209"/>
      <c r="BU296" s="421"/>
      <c r="BV296" s="410"/>
      <c r="BW296" s="424"/>
      <c r="BX296" s="591" t="str">
        <f>IF(AND(BL296="",BP296="",BT296=""),"-",BL296+BP296+BT296)</f>
        <v>-</v>
      </c>
      <c r="BY296" s="601"/>
      <c r="BZ296" s="593" t="str">
        <f>IF(AND(BL296="",BP296="",BT296="",BM296="",BQ296="",BU296=""),"-",SUM(BL296:BU296))</f>
        <v>-</v>
      </c>
      <c r="CA296" s="677" t="str">
        <f t="shared" si="544"/>
        <v>-</v>
      </c>
      <c r="CB296" s="221"/>
      <c r="CC296" s="574" t="str">
        <f t="shared" si="469"/>
        <v>OK</v>
      </c>
      <c r="CE296" s="443"/>
      <c r="CF296" s="429"/>
      <c r="CH296" s="430"/>
      <c r="CI296" s="431"/>
      <c r="CJ296" s="429"/>
      <c r="CL296" s="430"/>
      <c r="CM296" s="431"/>
      <c r="CN296" s="429"/>
      <c r="CP296" s="430"/>
      <c r="CQ296" s="431"/>
      <c r="CR296" s="600"/>
      <c r="CS296" s="601"/>
      <c r="CT296" s="605"/>
      <c r="CU296" s="610"/>
      <c r="CV296" s="221"/>
      <c r="CW296" s="574" t="str">
        <f t="shared" si="533"/>
        <v>OK</v>
      </c>
      <c r="CY296" s="437"/>
      <c r="CZ296" s="429"/>
      <c r="DB296" s="430"/>
      <c r="DC296" s="431"/>
      <c r="DD296" s="429"/>
      <c r="DF296" s="430"/>
      <c r="DG296" s="431"/>
      <c r="DH296" s="429"/>
      <c r="DJ296" s="430"/>
      <c r="DK296" s="431"/>
      <c r="DL296" s="600"/>
      <c r="DM296" s="601"/>
      <c r="DN296" s="602"/>
      <c r="DO296" s="611"/>
      <c r="DP296" s="221"/>
      <c r="DQ296" s="574" t="str">
        <f t="shared" si="534"/>
        <v>OK</v>
      </c>
      <c r="DS296" s="437"/>
      <c r="DT296" s="429"/>
      <c r="DU296" s="431"/>
      <c r="DW296" s="435"/>
      <c r="DY296" s="435"/>
      <c r="EA296" s="430"/>
      <c r="EB296" s="600"/>
      <c r="EC296" s="602"/>
      <c r="ED296" s="611"/>
      <c r="EE296" s="221"/>
      <c r="EF296" s="574" t="str">
        <f t="shared" si="523"/>
        <v>OK</v>
      </c>
      <c r="EH296" s="82"/>
      <c r="EI296" s="34"/>
      <c r="EJ296" s="11"/>
      <c r="EK296" s="61"/>
      <c r="EN296" s="97">
        <f t="shared" si="487"/>
        <v>0</v>
      </c>
      <c r="EO296" s="91">
        <f t="shared" si="488"/>
        <v>0</v>
      </c>
      <c r="EP296" s="92"/>
      <c r="EQ296" s="85"/>
      <c r="ER296" s="89" t="str">
        <f>IF(OR(EN296="-",EQ296=""),"-",EQ296*EN296)</f>
        <v>-</v>
      </c>
      <c r="ES296" s="84"/>
      <c r="ET296" s="85"/>
      <c r="EU296" s="89" t="str">
        <f>IF(OR(EO296="-",ET296=""),"-",ET296*EO296)</f>
        <v>-</v>
      </c>
      <c r="EV296" s="90" t="str">
        <f>IF(AND(ER296="-",EU296="-"),"-",IF(ER296="-",EU296,IF(EU296="-",ER296,ER296+EU296)))</f>
        <v>-</v>
      </c>
      <c r="EY296" s="97" t="e">
        <f>#REF!</f>
        <v>#REF!</v>
      </c>
      <c r="EZ296" s="91" t="e">
        <f>#REF!</f>
        <v>#REF!</v>
      </c>
      <c r="FA296" s="92"/>
      <c r="FB296" s="85"/>
      <c r="FC296" s="89" t="e">
        <f>IF(OR(EY296="-",FB296=""),"-",FB296*EY296)</f>
        <v>#REF!</v>
      </c>
      <c r="FD296" s="84"/>
      <c r="FE296" s="85"/>
      <c r="FF296" s="89" t="e">
        <f>IF(OR(EZ296="-",FE296=""),"-",FE296*EZ296)</f>
        <v>#REF!</v>
      </c>
      <c r="FG296" s="90" t="e">
        <f>IF(AND(FC296="-",FF296="-"),"-",IF(FC296="-",FF296,IF(FF296="-",FC296,FC296+FF296)))</f>
        <v>#REF!</v>
      </c>
      <c r="FJ296" s="97" t="e">
        <f>#REF!</f>
        <v>#REF!</v>
      </c>
      <c r="FK296" s="91" t="e">
        <f>#REF!</f>
        <v>#REF!</v>
      </c>
      <c r="FL296" s="92"/>
      <c r="FM296" s="85"/>
      <c r="FN296" s="89" t="e">
        <f>IF(OR(FJ296="-",FM296=""),"-",FM296*FJ296)</f>
        <v>#REF!</v>
      </c>
      <c r="FO296" s="84"/>
      <c r="FP296" s="85"/>
      <c r="FQ296" s="89" t="e">
        <f>IF(OR(FK296="-",FP296=""),"-",FP296*FK296)</f>
        <v>#REF!</v>
      </c>
      <c r="FR296" s="90" t="e">
        <f>IF(AND(FN296="-",FQ296="-"),"-",IF(FN296="-",FQ296,IF(FQ296="-",FN296,FN296+FQ296)))</f>
        <v>#REF!</v>
      </c>
      <c r="FU296" s="97" t="e">
        <f>#REF!</f>
        <v>#REF!</v>
      </c>
      <c r="FV296" s="92"/>
      <c r="FW296" s="85"/>
      <c r="FX296" s="89" t="e">
        <f>IF(OR(FU296="-",FW296=""),"-",FW296*FU296)</f>
        <v>#REF!</v>
      </c>
      <c r="GA296" s="97" t="e">
        <f>#REF!</f>
        <v>#REF!</v>
      </c>
      <c r="GB296" s="91" t="e">
        <f>#REF!</f>
        <v>#REF!</v>
      </c>
      <c r="GC296" s="92"/>
      <c r="GD296" s="85"/>
      <c r="GE296" s="89" t="e">
        <f>IF(OR(GA296="-",GD296=""),"-",GD296*GA296)</f>
        <v>#REF!</v>
      </c>
      <c r="GF296" s="84"/>
      <c r="GG296" s="85"/>
      <c r="GH296" s="89" t="e">
        <f>IF(OR(GB296="-",GG296=""),"-",GG296*GB296)</f>
        <v>#REF!</v>
      </c>
      <c r="GI296" s="90" t="e">
        <f>IF(AND(GE296="-",GH296="-"),"-",IF(GE296="-",GH296,IF(GH296="-",GE296,GE296+GH296)))</f>
        <v>#REF!</v>
      </c>
      <c r="GK296" s="20" t="str">
        <f t="shared" si="489"/>
        <v/>
      </c>
      <c r="GL296" s="21"/>
      <c r="GN296" s="826" t="str">
        <f t="shared" ca="1" si="537"/>
        <v/>
      </c>
      <c r="GO296" s="827"/>
    </row>
    <row r="297" spans="1:197" s="143" customFormat="1" ht="15.75" customHeight="1" outlineLevel="3" x14ac:dyDescent="0.2">
      <c r="A297" s="190">
        <f t="shared" ca="1" si="527"/>
        <v>163</v>
      </c>
      <c r="B297" s="744" t="str">
        <f t="shared" ca="1" si="535"/>
        <v/>
      </c>
      <c r="C297" s="752"/>
      <c r="D297" s="753"/>
      <c r="E297" s="180" t="s">
        <v>851</v>
      </c>
      <c r="F297" s="181" t="s">
        <v>211</v>
      </c>
      <c r="G297" s="182"/>
      <c r="H297" s="863" t="s">
        <v>3</v>
      </c>
      <c r="I297" s="183"/>
      <c r="J297" s="184" t="s">
        <v>23</v>
      </c>
      <c r="K297" s="199" t="s">
        <v>100</v>
      </c>
      <c r="L297" s="366"/>
      <c r="M297" s="560">
        <f t="shared" si="532"/>
        <v>0</v>
      </c>
      <c r="N297" s="814" t="str">
        <f>IF(OR(W297="",W297=0,W297="-"),"-",IF(W297=1,1,"POK"))</f>
        <v>-</v>
      </c>
      <c r="O297" s="815" t="str">
        <f>IF(OR(AQ297="",AQ297=0,AQ297="-"),"-",IF(AQ297=1,1,"POK"))</f>
        <v>-</v>
      </c>
      <c r="P297" s="815" t="str">
        <f>IF(OR(BK297="",BK297=0,BK297="-"),"-",IF(BK297=1,1,"POK"))</f>
        <v>-</v>
      </c>
      <c r="Q297" s="815" t="str">
        <f>IF(OR(CE297="",CE297=0,CE297="-"),"-",IF(CE297=1,1,"POK"))</f>
        <v>-</v>
      </c>
      <c r="R297" s="815" t="str">
        <f>IF(OR(CY297="",CY297=0,CY297="-"),"-",IF(CY297=1,1,"POK"))</f>
        <v>-</v>
      </c>
      <c r="S297" s="816" t="str">
        <f>IF(OR(DS297="",DS297=0,DS297="-"),"-",IF(DS297=1,1,"POK"))</f>
        <v>-</v>
      </c>
      <c r="T297" s="293" t="str">
        <f t="shared" si="536"/>
        <v>OK</v>
      </c>
      <c r="U297" s="403"/>
      <c r="V297" s="19"/>
      <c r="W297" s="792">
        <f>IF(SUM(W298:W299)=0,0,1)</f>
        <v>0</v>
      </c>
      <c r="X297" s="325"/>
      <c r="Y297" s="326"/>
      <c r="Z297" s="326"/>
      <c r="AA297" s="326"/>
      <c r="AB297" s="326"/>
      <c r="AC297" s="326"/>
      <c r="AD297" s="326"/>
      <c r="AE297" s="326"/>
      <c r="AF297" s="326"/>
      <c r="AG297" s="326"/>
      <c r="AH297" s="326"/>
      <c r="AI297" s="327"/>
      <c r="AJ297" s="353">
        <f>SUM(AJ298:AJ299)</f>
        <v>0</v>
      </c>
      <c r="AK297" s="354">
        <f>SUM(AK298:AK299)</f>
        <v>0</v>
      </c>
      <c r="AL297" s="351">
        <f>AJ297+AK297</f>
        <v>0</v>
      </c>
      <c r="AM297" s="356" t="str">
        <f>IF(OR(AL297=0,AL297="-"),"-",AL297/CD_TOTAL_HOURS)</f>
        <v>-</v>
      </c>
      <c r="AN297" s="222"/>
      <c r="AO297" s="580" t="str">
        <f t="shared" si="491"/>
        <v>OK</v>
      </c>
      <c r="AP297" s="19"/>
      <c r="AQ297" s="792">
        <f>IF(SUM(AQ298:AQ299)=0,0,1)</f>
        <v>0</v>
      </c>
      <c r="AR297" s="325"/>
      <c r="AS297" s="326"/>
      <c r="AT297" s="326"/>
      <c r="AU297" s="326"/>
      <c r="AV297" s="326"/>
      <c r="AW297" s="326"/>
      <c r="AX297" s="326"/>
      <c r="AY297" s="326"/>
      <c r="AZ297" s="326"/>
      <c r="BA297" s="326"/>
      <c r="BB297" s="326"/>
      <c r="BC297" s="327"/>
      <c r="BD297" s="353">
        <f>SUM(BD298:BD299)</f>
        <v>0</v>
      </c>
      <c r="BE297" s="354">
        <f>SUM(BE298:BE299)</f>
        <v>0</v>
      </c>
      <c r="BF297" s="351">
        <f t="shared" si="545"/>
        <v>0</v>
      </c>
      <c r="BG297" s="356" t="str">
        <f>IF(OR(BF297=0,BF297="-"),"-",BF297/BD_TOTAL_HOURS)</f>
        <v>-</v>
      </c>
      <c r="BH297" s="222"/>
      <c r="BI297" s="580" t="str">
        <f t="shared" si="492"/>
        <v>OK</v>
      </c>
      <c r="BJ297" s="19"/>
      <c r="BK297" s="788">
        <f>IF(SUM(BK298:BK299)=0,0,1)</f>
        <v>0</v>
      </c>
      <c r="BL297" s="325"/>
      <c r="BM297" s="326"/>
      <c r="BN297" s="326"/>
      <c r="BO297" s="326"/>
      <c r="BP297" s="326"/>
      <c r="BQ297" s="326"/>
      <c r="BR297" s="326"/>
      <c r="BS297" s="326"/>
      <c r="BT297" s="326"/>
      <c r="BU297" s="326"/>
      <c r="BV297" s="326"/>
      <c r="BW297" s="327"/>
      <c r="BX297" s="353">
        <f>SUM(BX298:BX299)</f>
        <v>0</v>
      </c>
      <c r="BY297" s="354">
        <f>SUM(BY298:BY299)</f>
        <v>0</v>
      </c>
      <c r="BZ297" s="351">
        <f t="shared" ref="BZ297" si="546">BX297+BY297</f>
        <v>0</v>
      </c>
      <c r="CA297" s="356" t="str">
        <f t="shared" si="544"/>
        <v>-</v>
      </c>
      <c r="CB297" s="222"/>
      <c r="CC297" s="574" t="str">
        <f t="shared" si="469"/>
        <v>OK</v>
      </c>
      <c r="CD297" s="19"/>
      <c r="CE297" s="792">
        <f>IF(SUM(CE298:CE299)=0,0,1)</f>
        <v>0</v>
      </c>
      <c r="CF297" s="325"/>
      <c r="CG297" s="326"/>
      <c r="CH297" s="326"/>
      <c r="CI297" s="326"/>
      <c r="CJ297" s="326"/>
      <c r="CK297" s="326"/>
      <c r="CL297" s="326"/>
      <c r="CM297" s="326"/>
      <c r="CN297" s="326"/>
      <c r="CO297" s="326"/>
      <c r="CP297" s="326"/>
      <c r="CQ297" s="327"/>
      <c r="CR297" s="353">
        <f>SUM(CR298:CR299)</f>
        <v>0</v>
      </c>
      <c r="CS297" s="354">
        <f>SUM(CS298:CS299)</f>
        <v>0</v>
      </c>
      <c r="CT297" s="351">
        <f>CR297+CS297</f>
        <v>0</v>
      </c>
      <c r="CU297" s="356"/>
      <c r="CV297" s="222"/>
      <c r="CW297" s="580" t="str">
        <f t="shared" si="533"/>
        <v>OK</v>
      </c>
      <c r="CX297" s="19"/>
      <c r="CY297" s="792">
        <f>IF(SUM(CY298:CY299)=0,0,1)</f>
        <v>0</v>
      </c>
      <c r="CZ297" s="325"/>
      <c r="DA297" s="326"/>
      <c r="DB297" s="326"/>
      <c r="DC297" s="326"/>
      <c r="DD297" s="326"/>
      <c r="DE297" s="326"/>
      <c r="DF297" s="326"/>
      <c r="DG297" s="326"/>
      <c r="DH297" s="326"/>
      <c r="DI297" s="326"/>
      <c r="DJ297" s="326"/>
      <c r="DK297" s="327"/>
      <c r="DL297" s="353">
        <f>SUM(DL298:DL299)</f>
        <v>0</v>
      </c>
      <c r="DM297" s="354">
        <f>SUM(DM298:DM299)</f>
        <v>0</v>
      </c>
      <c r="DN297" s="857">
        <f>DL297+DM297</f>
        <v>0</v>
      </c>
      <c r="DO297" s="356" t="str">
        <f>IF(OR(DN297=0,DN297="-"),"-",DN297/CONSTR_TOTAL_HOURS)</f>
        <v>-</v>
      </c>
      <c r="DP297" s="222"/>
      <c r="DQ297" s="574" t="str">
        <f t="shared" si="534"/>
        <v>OK</v>
      </c>
      <c r="DR297" s="19"/>
      <c r="DS297" s="788">
        <f>IF(SUM(DS298:DS299)=0,0,1)</f>
        <v>0</v>
      </c>
      <c r="DT297" s="325"/>
      <c r="DU297" s="326"/>
      <c r="DV297" s="326"/>
      <c r="DW297" s="326"/>
      <c r="DX297" s="326"/>
      <c r="DY297" s="326"/>
      <c r="DZ297" s="326"/>
      <c r="EA297" s="326"/>
      <c r="EB297" s="353">
        <f>SUM(EB298:EB299)</f>
        <v>0</v>
      </c>
      <c r="EC297" s="710">
        <f>EB297</f>
        <v>0</v>
      </c>
      <c r="ED297" s="356" t="str">
        <f>IF(OR(EC297=0,EC297="-"),"-",EC297/QUALIF_TOTAL_HOURS)</f>
        <v>-</v>
      </c>
      <c r="EE297" s="222"/>
      <c r="EF297" s="574" t="str">
        <f t="shared" si="523"/>
        <v>-</v>
      </c>
      <c r="EG297" s="19"/>
      <c r="EH297" s="179" t="s">
        <v>5</v>
      </c>
      <c r="EI297" s="171" t="s">
        <v>30</v>
      </c>
      <c r="EJ297" s="134"/>
      <c r="EK297" s="133"/>
      <c r="EL297" s="19"/>
      <c r="EM297" s="19"/>
      <c r="EN297" s="135">
        <f t="shared" si="487"/>
        <v>0</v>
      </c>
      <c r="EO297" s="136">
        <f t="shared" si="488"/>
        <v>0</v>
      </c>
      <c r="EP297" s="137"/>
      <c r="EQ297" s="172"/>
      <c r="ER297" s="138" t="str">
        <f t="shared" ref="ER297:ER319" si="547">IF(OR(EN297="-",EQ297=""),"-",EQ297*EN297)</f>
        <v>-</v>
      </c>
      <c r="ES297" s="139"/>
      <c r="ET297" s="172"/>
      <c r="EU297" s="138" t="str">
        <f t="shared" ref="EU297:EU319" si="548">IF(OR(EO297="-",ET297=""),"-",ET297*EO297)</f>
        <v>-</v>
      </c>
      <c r="EV297" s="140" t="str">
        <f t="shared" ref="EV297:EV319" si="549">IF(AND(ER297="-",EU297="-"),"-",IF(ER297="-",EU297,IF(EU297="-",ER297,ER297+EU297)))</f>
        <v>-</v>
      </c>
      <c r="EW297" s="19"/>
      <c r="EX297" s="19"/>
      <c r="EY297" s="135" t="e">
        <f>#REF!</f>
        <v>#REF!</v>
      </c>
      <c r="EZ297" s="136" t="e">
        <f>#REF!</f>
        <v>#REF!</v>
      </c>
      <c r="FA297" s="137"/>
      <c r="FB297" s="172"/>
      <c r="FC297" s="138" t="e">
        <f t="shared" si="524"/>
        <v>#REF!</v>
      </c>
      <c r="FD297" s="139"/>
      <c r="FE297" s="172"/>
      <c r="FF297" s="138" t="e">
        <f t="shared" si="525"/>
        <v>#REF!</v>
      </c>
      <c r="FG297" s="140" t="e">
        <f t="shared" si="526"/>
        <v>#REF!</v>
      </c>
      <c r="FH297" s="19"/>
      <c r="FI297" s="19"/>
      <c r="FJ297" s="135" t="e">
        <f>#REF!</f>
        <v>#REF!</v>
      </c>
      <c r="FK297" s="136" t="e">
        <f>#REF!</f>
        <v>#REF!</v>
      </c>
      <c r="FL297" s="137"/>
      <c r="FM297" s="172"/>
      <c r="FN297" s="138" t="e">
        <f t="shared" ref="FN297:FN319" si="550">IF(OR(FJ297="-",FM297=""),"-",FM297*FJ297)</f>
        <v>#REF!</v>
      </c>
      <c r="FO297" s="139"/>
      <c r="FP297" s="172"/>
      <c r="FQ297" s="138" t="e">
        <f t="shared" ref="FQ297:FQ319" si="551">IF(OR(FK297="-",FP297=""),"-",FP297*FK297)</f>
        <v>#REF!</v>
      </c>
      <c r="FR297" s="140" t="e">
        <f t="shared" ref="FR297:FR319" si="552">IF(AND(FN297="-",FQ297="-"),"-",IF(FN297="-",FQ297,IF(FQ297="-",FN297,FN297+FQ297)))</f>
        <v>#REF!</v>
      </c>
      <c r="FS297" s="19"/>
      <c r="FT297" s="19"/>
      <c r="FU297" s="135" t="e">
        <f>#REF!</f>
        <v>#REF!</v>
      </c>
      <c r="FV297" s="137"/>
      <c r="FW297" s="172"/>
      <c r="FX297" s="138" t="e">
        <f t="shared" ref="FX297:FX319" si="553">IF(OR(FU297="-",FW297=""),"-",FW297*FU297)</f>
        <v>#REF!</v>
      </c>
      <c r="FY297" s="19"/>
      <c r="FZ297" s="19"/>
      <c r="GA297" s="135" t="e">
        <f>#REF!</f>
        <v>#REF!</v>
      </c>
      <c r="GB297" s="136" t="e">
        <f>#REF!</f>
        <v>#REF!</v>
      </c>
      <c r="GC297" s="137"/>
      <c r="GD297" s="172"/>
      <c r="GE297" s="138" t="e">
        <f t="shared" ref="GE297:GE319" si="554">IF(OR(GA297="-",GD297=""),"-",GD297*GA297)</f>
        <v>#REF!</v>
      </c>
      <c r="GF297" s="139"/>
      <c r="GG297" s="172"/>
      <c r="GH297" s="138" t="e">
        <f t="shared" ref="GH297:GH319" si="555">IF(OR(GB297="-",GG297=""),"-",GG297*GB297)</f>
        <v>#REF!</v>
      </c>
      <c r="GI297" s="140" t="e">
        <f t="shared" ref="GI297:GI319" si="556">IF(AND(GE297="-",GH297="-"),"-",IF(GE297="-",GH297,IF(GH297="-",GE297,GE297+GH297)))</f>
        <v>#REF!</v>
      </c>
      <c r="GJ297" s="19"/>
      <c r="GK297" s="141" t="str">
        <f t="shared" si="489"/>
        <v/>
      </c>
      <c r="GL297" s="142"/>
      <c r="GN297" s="826" t="str">
        <f t="shared" ca="1" si="537"/>
        <v/>
      </c>
      <c r="GO297" s="827"/>
    </row>
    <row r="298" spans="1:197" ht="25.5" outlineLevel="3" x14ac:dyDescent="0.2">
      <c r="A298" s="187">
        <f t="shared" ca="1" si="527"/>
        <v>164</v>
      </c>
      <c r="B298" s="747" t="str">
        <f t="shared" ca="1" si="535"/>
        <v/>
      </c>
      <c r="C298" s="748"/>
      <c r="D298" s="749"/>
      <c r="E298" s="110"/>
      <c r="F298" s="114"/>
      <c r="G298" s="105" t="s">
        <v>146</v>
      </c>
      <c r="H298" s="128" t="s">
        <v>3</v>
      </c>
      <c r="I298" s="880" t="s">
        <v>29</v>
      </c>
      <c r="J298" s="121" t="s">
        <v>24</v>
      </c>
      <c r="K298" s="124" t="s">
        <v>100</v>
      </c>
      <c r="L298" s="367" t="s">
        <v>50</v>
      </c>
      <c r="M298" s="589">
        <f t="shared" si="532"/>
        <v>0</v>
      </c>
      <c r="N298" s="773" t="str">
        <f t="shared" si="538"/>
        <v>-</v>
      </c>
      <c r="O298" s="774" t="str">
        <f t="shared" si="539"/>
        <v>-</v>
      </c>
      <c r="P298" s="774" t="str">
        <f t="shared" si="540"/>
        <v>-</v>
      </c>
      <c r="Q298" s="774" t="str">
        <f t="shared" si="541"/>
        <v>-</v>
      </c>
      <c r="R298" s="774" t="str">
        <f t="shared" si="542"/>
        <v>-</v>
      </c>
      <c r="S298" s="280" t="str">
        <f t="shared" si="543"/>
        <v>-</v>
      </c>
      <c r="T298" s="291" t="str">
        <f t="shared" si="536"/>
        <v>OK</v>
      </c>
      <c r="U298" s="402"/>
      <c r="W298" s="504"/>
      <c r="X298" s="429"/>
      <c r="Z298" s="430"/>
      <c r="AA298" s="431"/>
      <c r="AB298" s="429"/>
      <c r="AD298" s="430"/>
      <c r="AE298" s="431"/>
      <c r="AF298" s="429"/>
      <c r="AH298" s="430"/>
      <c r="AI298" s="431"/>
      <c r="AJ298" s="600"/>
      <c r="AK298" s="601"/>
      <c r="AL298" s="602"/>
      <c r="AM298" s="621"/>
      <c r="AN298" s="221"/>
      <c r="AO298" s="574" t="str">
        <f t="shared" si="491"/>
        <v>OK</v>
      </c>
      <c r="AQ298" s="438"/>
      <c r="AR298" s="208"/>
      <c r="AS298" s="419"/>
      <c r="AT298" s="410" t="s">
        <v>374</v>
      </c>
      <c r="AU298" s="422"/>
      <c r="AV298" s="209"/>
      <c r="AW298" s="419"/>
      <c r="AX298" s="410" t="s">
        <v>375</v>
      </c>
      <c r="AY298" s="422"/>
      <c r="AZ298" s="209"/>
      <c r="BA298" s="419"/>
      <c r="BB298" s="410" t="s">
        <v>376</v>
      </c>
      <c r="BC298" s="422"/>
      <c r="BD298" s="591">
        <f>SUM(BD299:BD304)</f>
        <v>0</v>
      </c>
      <c r="BE298" s="596">
        <f>SUM(BE299:BE304)</f>
        <v>0</v>
      </c>
      <c r="BF298" s="593">
        <f t="shared" si="545"/>
        <v>0</v>
      </c>
      <c r="BG298" s="594" t="str">
        <f>IF(OR(BF298=0,BF298="-"),"-",BF298/BD_TOTAL_HOURS)</f>
        <v>-</v>
      </c>
      <c r="BH298" s="221"/>
      <c r="BI298" s="574" t="str">
        <f t="shared" si="492"/>
        <v>OK</v>
      </c>
      <c r="BK298" s="263"/>
      <c r="BL298" s="208"/>
      <c r="BM298" s="419"/>
      <c r="BN298" s="410" t="s">
        <v>374</v>
      </c>
      <c r="BO298" s="422"/>
      <c r="BP298" s="209"/>
      <c r="BQ298" s="419"/>
      <c r="BR298" s="410" t="s">
        <v>375</v>
      </c>
      <c r="BS298" s="422"/>
      <c r="BT298" s="209"/>
      <c r="BU298" s="419"/>
      <c r="BV298" s="410" t="s">
        <v>376</v>
      </c>
      <c r="BW298" s="422"/>
      <c r="BX298" s="591" t="str">
        <f>IF(AND(BL298="",BP298="",BT298=""),"-",BL298+BP298+BT298)</f>
        <v>-</v>
      </c>
      <c r="BY298" s="601"/>
      <c r="BZ298" s="593" t="str">
        <f>IF(AND(BL298="",BP298="",BT298="",BM298="",BQ298="",BU298=""),"-",SUM(BL298:BU298))</f>
        <v>-</v>
      </c>
      <c r="CA298" s="594" t="str">
        <f t="shared" si="544"/>
        <v>-</v>
      </c>
      <c r="CB298" s="221"/>
      <c r="CC298" s="574" t="str">
        <f t="shared" si="469"/>
        <v>OK</v>
      </c>
      <c r="CE298" s="443"/>
      <c r="CF298" s="429"/>
      <c r="CH298" s="430"/>
      <c r="CI298" s="431"/>
      <c r="CJ298" s="429"/>
      <c r="CL298" s="430"/>
      <c r="CM298" s="431"/>
      <c r="CN298" s="429"/>
      <c r="CP298" s="430"/>
      <c r="CQ298" s="431"/>
      <c r="CR298" s="600"/>
      <c r="CS298" s="601"/>
      <c r="CT298" s="602"/>
      <c r="CU298" s="610"/>
      <c r="CV298" s="221"/>
      <c r="CW298" s="574" t="str">
        <f t="shared" si="533"/>
        <v>OK</v>
      </c>
      <c r="CY298" s="437"/>
      <c r="CZ298" s="429"/>
      <c r="DB298" s="430"/>
      <c r="DC298" s="431"/>
      <c r="DD298" s="429"/>
      <c r="DF298" s="430"/>
      <c r="DG298" s="431"/>
      <c r="DH298" s="429"/>
      <c r="DJ298" s="430"/>
      <c r="DK298" s="431"/>
      <c r="DL298" s="600"/>
      <c r="DM298" s="601"/>
      <c r="DN298" s="602"/>
      <c r="DO298" s="609"/>
      <c r="DP298" s="221"/>
      <c r="DQ298" s="574" t="str">
        <f t="shared" si="534"/>
        <v>OK</v>
      </c>
      <c r="DS298" s="437"/>
      <c r="DT298" s="429"/>
      <c r="DU298" s="431"/>
      <c r="DW298" s="431"/>
      <c r="DY298" s="431"/>
      <c r="EA298" s="430"/>
      <c r="EB298" s="600"/>
      <c r="EC298" s="602"/>
      <c r="ED298" s="609"/>
      <c r="EE298" s="221"/>
      <c r="EF298" s="574" t="str">
        <f t="shared" si="523"/>
        <v>OK</v>
      </c>
      <c r="EH298" s="82"/>
      <c r="EI298" s="34" t="s">
        <v>30</v>
      </c>
      <c r="EJ298" s="11"/>
      <c r="EK298" s="61"/>
      <c r="EN298" s="97">
        <f t="shared" si="487"/>
        <v>0</v>
      </c>
      <c r="EO298" s="91">
        <f t="shared" si="488"/>
        <v>0</v>
      </c>
      <c r="EP298" s="92"/>
      <c r="EQ298" s="85"/>
      <c r="ER298" s="89" t="str">
        <f t="shared" si="547"/>
        <v>-</v>
      </c>
      <c r="ES298" s="84"/>
      <c r="ET298" s="85"/>
      <c r="EU298" s="89" t="str">
        <f t="shared" si="548"/>
        <v>-</v>
      </c>
      <c r="EV298" s="90" t="str">
        <f t="shared" si="549"/>
        <v>-</v>
      </c>
      <c r="EY298" s="97" t="e">
        <f>#REF!</f>
        <v>#REF!</v>
      </c>
      <c r="EZ298" s="91" t="e">
        <f>#REF!</f>
        <v>#REF!</v>
      </c>
      <c r="FA298" s="92"/>
      <c r="FB298" s="85"/>
      <c r="FC298" s="89" t="e">
        <f t="shared" si="524"/>
        <v>#REF!</v>
      </c>
      <c r="FD298" s="84"/>
      <c r="FE298" s="85"/>
      <c r="FF298" s="89" t="e">
        <f t="shared" si="525"/>
        <v>#REF!</v>
      </c>
      <c r="FG298" s="90" t="e">
        <f t="shared" si="526"/>
        <v>#REF!</v>
      </c>
      <c r="FJ298" s="97" t="e">
        <f>#REF!</f>
        <v>#REF!</v>
      </c>
      <c r="FK298" s="91" t="e">
        <f>#REF!</f>
        <v>#REF!</v>
      </c>
      <c r="FL298" s="92"/>
      <c r="FM298" s="85"/>
      <c r="FN298" s="89" t="e">
        <f t="shared" si="550"/>
        <v>#REF!</v>
      </c>
      <c r="FO298" s="84"/>
      <c r="FP298" s="85"/>
      <c r="FQ298" s="89" t="e">
        <f t="shared" si="551"/>
        <v>#REF!</v>
      </c>
      <c r="FR298" s="90" t="e">
        <f t="shared" si="552"/>
        <v>#REF!</v>
      </c>
      <c r="FU298" s="97" t="e">
        <f>#REF!</f>
        <v>#REF!</v>
      </c>
      <c r="FV298" s="92"/>
      <c r="FW298" s="85"/>
      <c r="FX298" s="89" t="e">
        <f t="shared" si="553"/>
        <v>#REF!</v>
      </c>
      <c r="GA298" s="97" t="e">
        <f>#REF!</f>
        <v>#REF!</v>
      </c>
      <c r="GB298" s="91" t="e">
        <f>#REF!</f>
        <v>#REF!</v>
      </c>
      <c r="GC298" s="92"/>
      <c r="GD298" s="85"/>
      <c r="GE298" s="89" t="e">
        <f t="shared" si="554"/>
        <v>#REF!</v>
      </c>
      <c r="GF298" s="84"/>
      <c r="GG298" s="85"/>
      <c r="GH298" s="89" t="e">
        <f t="shared" si="555"/>
        <v>#REF!</v>
      </c>
      <c r="GI298" s="90" t="e">
        <f t="shared" si="556"/>
        <v>#REF!</v>
      </c>
      <c r="GK298" s="20" t="str">
        <f t="shared" si="489"/>
        <v/>
      </c>
      <c r="GL298" s="21"/>
      <c r="GN298" s="826" t="str">
        <f t="shared" ca="1" si="537"/>
        <v/>
      </c>
      <c r="GO298" s="827"/>
    </row>
    <row r="299" spans="1:197" ht="12" customHeight="1" outlineLevel="3" x14ac:dyDescent="0.2">
      <c r="A299" s="187">
        <f t="shared" ca="1" si="527"/>
        <v>165</v>
      </c>
      <c r="B299" s="747" t="str">
        <f t="shared" ca="1" si="535"/>
        <v/>
      </c>
      <c r="C299" s="748"/>
      <c r="D299" s="749"/>
      <c r="E299" s="272" t="s">
        <v>395</v>
      </c>
      <c r="F299" s="271"/>
      <c r="G299" s="105"/>
      <c r="H299" s="128" t="s">
        <v>3</v>
      </c>
      <c r="I299" s="105"/>
      <c r="J299" s="121" t="s">
        <v>24</v>
      </c>
      <c r="K299" s="124" t="s">
        <v>100</v>
      </c>
      <c r="L299" s="367" t="s">
        <v>50</v>
      </c>
      <c r="M299" s="589">
        <f t="shared" si="532"/>
        <v>0</v>
      </c>
      <c r="N299" s="773" t="str">
        <f t="shared" si="538"/>
        <v>-</v>
      </c>
      <c r="O299" s="774" t="str">
        <f t="shared" si="539"/>
        <v>-</v>
      </c>
      <c r="P299" s="774" t="str">
        <f t="shared" si="540"/>
        <v>-</v>
      </c>
      <c r="Q299" s="774" t="str">
        <f t="shared" si="541"/>
        <v>-</v>
      </c>
      <c r="R299" s="774" t="str">
        <f t="shared" si="542"/>
        <v>-</v>
      </c>
      <c r="S299" s="280" t="str">
        <f t="shared" si="543"/>
        <v>-</v>
      </c>
      <c r="T299" s="291" t="str">
        <f t="shared" si="536"/>
        <v>OK</v>
      </c>
      <c r="U299" s="402"/>
      <c r="W299" s="504"/>
      <c r="X299" s="429"/>
      <c r="Z299" s="430"/>
      <c r="AA299" s="431"/>
      <c r="AB299" s="429"/>
      <c r="AD299" s="430"/>
      <c r="AE299" s="431"/>
      <c r="AF299" s="429"/>
      <c r="AH299" s="430"/>
      <c r="AI299" s="431"/>
      <c r="AJ299" s="600"/>
      <c r="AK299" s="601"/>
      <c r="AL299" s="605"/>
      <c r="AM299" s="621"/>
      <c r="AN299" s="221"/>
      <c r="AO299" s="574" t="str">
        <f t="shared" si="491"/>
        <v>OK</v>
      </c>
      <c r="AQ299" s="263"/>
      <c r="AR299" s="208"/>
      <c r="AS299" s="421"/>
      <c r="AT299" s="410" t="s">
        <v>374</v>
      </c>
      <c r="AU299" s="424"/>
      <c r="AV299" s="209"/>
      <c r="AW299" s="421"/>
      <c r="AX299" s="410" t="s">
        <v>375</v>
      </c>
      <c r="AY299" s="424"/>
      <c r="AZ299" s="209"/>
      <c r="BA299" s="421"/>
      <c r="BB299" s="410" t="s">
        <v>376</v>
      </c>
      <c r="BC299" s="424"/>
      <c r="BD299" s="591">
        <f t="shared" ref="BD299:BE302" si="557">SUM(BD300:BD301)</f>
        <v>0</v>
      </c>
      <c r="BE299" s="596">
        <f t="shared" si="557"/>
        <v>0</v>
      </c>
      <c r="BF299" s="593">
        <f t="shared" si="545"/>
        <v>0</v>
      </c>
      <c r="BG299" s="677" t="str">
        <f>IF(OR(BF299=0,BF299="-"),"-",BF299/BD_TOTAL_HOURS)</f>
        <v>-</v>
      </c>
      <c r="BH299" s="221"/>
      <c r="BI299" s="574" t="str">
        <f t="shared" si="492"/>
        <v>OK</v>
      </c>
      <c r="BK299" s="263"/>
      <c r="BL299" s="208"/>
      <c r="BM299" s="421"/>
      <c r="BN299" s="410"/>
      <c r="BO299" s="424"/>
      <c r="BP299" s="209"/>
      <c r="BQ299" s="421"/>
      <c r="BR299" s="410"/>
      <c r="BS299" s="424"/>
      <c r="BT299" s="209"/>
      <c r="BU299" s="421"/>
      <c r="BV299" s="410"/>
      <c r="BW299" s="424"/>
      <c r="BX299" s="591" t="str">
        <f>IF(AND(BL299="",BP299="",BT299=""),"-",BL299+BP299+BT299)</f>
        <v>-</v>
      </c>
      <c r="BY299" s="601"/>
      <c r="BZ299" s="593" t="str">
        <f>IF(AND(BL299="",BP299="",BT299="",BM299="",BQ299="",BU299=""),"-",SUM(BL299:BU299))</f>
        <v>-</v>
      </c>
      <c r="CA299" s="677" t="str">
        <f t="shared" si="544"/>
        <v>-</v>
      </c>
      <c r="CB299" s="221"/>
      <c r="CC299" s="574" t="str">
        <f t="shared" si="469"/>
        <v>OK</v>
      </c>
      <c r="CE299" s="443"/>
      <c r="CF299" s="429"/>
      <c r="CH299" s="430"/>
      <c r="CI299" s="431"/>
      <c r="CJ299" s="429"/>
      <c r="CL299" s="430"/>
      <c r="CM299" s="431"/>
      <c r="CN299" s="429"/>
      <c r="CP299" s="430"/>
      <c r="CQ299" s="431"/>
      <c r="CR299" s="600"/>
      <c r="CS299" s="601"/>
      <c r="CT299" s="605"/>
      <c r="CU299" s="610"/>
      <c r="CV299" s="221"/>
      <c r="CW299" s="574" t="str">
        <f t="shared" si="533"/>
        <v>OK</v>
      </c>
      <c r="CY299" s="437"/>
      <c r="CZ299" s="429"/>
      <c r="DB299" s="430"/>
      <c r="DC299" s="431"/>
      <c r="DD299" s="429"/>
      <c r="DF299" s="430"/>
      <c r="DG299" s="431"/>
      <c r="DH299" s="429"/>
      <c r="DJ299" s="430"/>
      <c r="DK299" s="431"/>
      <c r="DL299" s="600"/>
      <c r="DM299" s="601"/>
      <c r="DN299" s="602"/>
      <c r="DO299" s="611"/>
      <c r="DP299" s="221"/>
      <c r="DQ299" s="574" t="str">
        <f t="shared" si="534"/>
        <v>OK</v>
      </c>
      <c r="DS299" s="437"/>
      <c r="DT299" s="429"/>
      <c r="DU299" s="431"/>
      <c r="DW299" s="435"/>
      <c r="DY299" s="435"/>
      <c r="EA299" s="430"/>
      <c r="EB299" s="600"/>
      <c r="EC299" s="602"/>
      <c r="ED299" s="611"/>
      <c r="EE299" s="221"/>
      <c r="EF299" s="574" t="str">
        <f t="shared" si="523"/>
        <v>OK</v>
      </c>
      <c r="EH299" s="82"/>
      <c r="EI299" s="34"/>
      <c r="EJ299" s="11"/>
      <c r="EK299" s="61"/>
      <c r="EN299" s="97">
        <f t="shared" si="487"/>
        <v>0</v>
      </c>
      <c r="EO299" s="91">
        <f t="shared" si="488"/>
        <v>0</v>
      </c>
      <c r="EP299" s="92"/>
      <c r="EQ299" s="85"/>
      <c r="ER299" s="89" t="str">
        <f t="shared" si="547"/>
        <v>-</v>
      </c>
      <c r="ES299" s="84"/>
      <c r="ET299" s="85"/>
      <c r="EU299" s="89" t="str">
        <f t="shared" si="548"/>
        <v>-</v>
      </c>
      <c r="EV299" s="90" t="str">
        <f t="shared" si="549"/>
        <v>-</v>
      </c>
      <c r="EY299" s="97" t="e">
        <f>#REF!</f>
        <v>#REF!</v>
      </c>
      <c r="EZ299" s="91" t="e">
        <f>#REF!</f>
        <v>#REF!</v>
      </c>
      <c r="FA299" s="92"/>
      <c r="FB299" s="85"/>
      <c r="FC299" s="89" t="e">
        <f t="shared" si="524"/>
        <v>#REF!</v>
      </c>
      <c r="FD299" s="84"/>
      <c r="FE299" s="85"/>
      <c r="FF299" s="89" t="e">
        <f t="shared" si="525"/>
        <v>#REF!</v>
      </c>
      <c r="FG299" s="90" t="e">
        <f t="shared" si="526"/>
        <v>#REF!</v>
      </c>
      <c r="FJ299" s="97" t="e">
        <f>#REF!</f>
        <v>#REF!</v>
      </c>
      <c r="FK299" s="91" t="e">
        <f>#REF!</f>
        <v>#REF!</v>
      </c>
      <c r="FL299" s="92"/>
      <c r="FM299" s="85"/>
      <c r="FN299" s="89" t="e">
        <f t="shared" si="550"/>
        <v>#REF!</v>
      </c>
      <c r="FO299" s="84"/>
      <c r="FP299" s="85"/>
      <c r="FQ299" s="89" t="e">
        <f t="shared" si="551"/>
        <v>#REF!</v>
      </c>
      <c r="FR299" s="90" t="e">
        <f t="shared" si="552"/>
        <v>#REF!</v>
      </c>
      <c r="FU299" s="97" t="e">
        <f>#REF!</f>
        <v>#REF!</v>
      </c>
      <c r="FV299" s="92"/>
      <c r="FW299" s="85"/>
      <c r="FX299" s="89" t="e">
        <f t="shared" si="553"/>
        <v>#REF!</v>
      </c>
      <c r="GA299" s="97" t="e">
        <f>#REF!</f>
        <v>#REF!</v>
      </c>
      <c r="GB299" s="91" t="e">
        <f>#REF!</f>
        <v>#REF!</v>
      </c>
      <c r="GC299" s="92"/>
      <c r="GD299" s="85"/>
      <c r="GE299" s="89" t="e">
        <f t="shared" si="554"/>
        <v>#REF!</v>
      </c>
      <c r="GF299" s="84"/>
      <c r="GG299" s="85"/>
      <c r="GH299" s="89" t="e">
        <f t="shared" si="555"/>
        <v>#REF!</v>
      </c>
      <c r="GI299" s="90" t="e">
        <f t="shared" si="556"/>
        <v>#REF!</v>
      </c>
      <c r="GK299" s="20" t="str">
        <f t="shared" si="489"/>
        <v/>
      </c>
      <c r="GL299" s="21"/>
      <c r="GN299" s="826" t="str">
        <f t="shared" ca="1" si="537"/>
        <v/>
      </c>
      <c r="GO299" s="827"/>
    </row>
    <row r="300" spans="1:197" s="143" customFormat="1" ht="27.75" customHeight="1" outlineLevel="3" x14ac:dyDescent="0.2">
      <c r="A300" s="190">
        <f t="shared" ca="1" si="527"/>
        <v>166</v>
      </c>
      <c r="B300" s="744" t="str">
        <f t="shared" ca="1" si="535"/>
        <v/>
      </c>
      <c r="C300" s="752"/>
      <c r="D300" s="753"/>
      <c r="E300" s="180" t="s">
        <v>852</v>
      </c>
      <c r="F300" s="181" t="s">
        <v>915</v>
      </c>
      <c r="G300" s="182"/>
      <c r="H300" s="863" t="s">
        <v>3</v>
      </c>
      <c r="I300" s="183"/>
      <c r="J300" s="184" t="s">
        <v>23</v>
      </c>
      <c r="K300" s="199" t="s">
        <v>100</v>
      </c>
      <c r="L300" s="366"/>
      <c r="M300" s="560">
        <f t="shared" si="532"/>
        <v>0</v>
      </c>
      <c r="N300" s="814" t="str">
        <f>IF(OR(W300="",W300=0,W300="-"),"-",IF(W300=1,1,"POK"))</f>
        <v>-</v>
      </c>
      <c r="O300" s="815" t="str">
        <f>IF(OR(AQ300="",AQ300=0,AQ300="-"),"-",IF(AQ300=1,1,"POK"))</f>
        <v>-</v>
      </c>
      <c r="P300" s="815" t="str">
        <f>IF(OR(BK300="",BK300=0,BK300="-"),"-",IF(BK300=1,1,"POK"))</f>
        <v>-</v>
      </c>
      <c r="Q300" s="815" t="str">
        <f>IF(OR(CE300="",CE300=0,CE300="-"),"-",IF(CE300=1,1,"POK"))</f>
        <v>-</v>
      </c>
      <c r="R300" s="815" t="str">
        <f>IF(OR(CY300="",CY300=0,CY300="-"),"-",IF(CY300=1,1,"POK"))</f>
        <v>-</v>
      </c>
      <c r="S300" s="816" t="str">
        <f>IF(OR(DS300="",DS300=0,DS300="-"),"-",IF(DS300=1,1,"POK"))</f>
        <v>-</v>
      </c>
      <c r="T300" s="293" t="str">
        <f t="shared" si="536"/>
        <v>OK</v>
      </c>
      <c r="U300" s="403"/>
      <c r="V300" s="19"/>
      <c r="W300" s="792">
        <f>IF(SUM(W301:W302)=0,0,1)</f>
        <v>0</v>
      </c>
      <c r="X300" s="325"/>
      <c r="Y300" s="326"/>
      <c r="Z300" s="326"/>
      <c r="AA300" s="326"/>
      <c r="AB300" s="326"/>
      <c r="AC300" s="326"/>
      <c r="AD300" s="326"/>
      <c r="AE300" s="326"/>
      <c r="AF300" s="326"/>
      <c r="AG300" s="326"/>
      <c r="AH300" s="326"/>
      <c r="AI300" s="327"/>
      <c r="AJ300" s="353">
        <f>SUM(AJ301:AJ302)</f>
        <v>0</v>
      </c>
      <c r="AK300" s="354">
        <f>SUM(AK301:AK302)</f>
        <v>0</v>
      </c>
      <c r="AL300" s="351">
        <f>AJ300+AK300</f>
        <v>0</v>
      </c>
      <c r="AM300" s="356" t="str">
        <f>IF(OR(AL300=0,AL300="-"),"-",AL300/CD_TOTAL_HOURS)</f>
        <v>-</v>
      </c>
      <c r="AN300" s="222"/>
      <c r="AO300" s="580" t="str">
        <f>IF(AND(Type_1="Doc",OR(Y300&lt;&gt;"",AC300&lt;&gt;"",AG300&lt;&gt;"")),"Remove Value Cln 25, 29, 33",IF(AND(Type_1="Doc",OR(AA300&lt;&gt;"",AE300&lt;&gt;"",AI300&lt;&gt;"")),"Remove Value Cln 27, 31, 35",IF(OR(AND(X300&lt;&gt;"",Z300=""),AND(AB300&lt;&gt;"",AD300=""),AND(AF300&lt;&gt;"",AH300="")),"Missing Eng Function",IF(OR(AND(Y300&lt;&gt;"",AA300=""),AND(AC300&lt;&gt;"",AE300=""),AND(AG300&lt;&gt;"",AI300="")),"Missing Design Function","OK"))))</f>
        <v>OK</v>
      </c>
      <c r="AP300" s="19"/>
      <c r="AQ300" s="792">
        <f>IF(SUM(AQ301:AQ302)=0,0,1)</f>
        <v>0</v>
      </c>
      <c r="AR300" s="325"/>
      <c r="AS300" s="326"/>
      <c r="AT300" s="326"/>
      <c r="AU300" s="326"/>
      <c r="AV300" s="326"/>
      <c r="AW300" s="326"/>
      <c r="AX300" s="326"/>
      <c r="AY300" s="326"/>
      <c r="AZ300" s="326"/>
      <c r="BA300" s="326"/>
      <c r="BB300" s="326"/>
      <c r="BC300" s="327"/>
      <c r="BD300" s="353">
        <f t="shared" si="557"/>
        <v>0</v>
      </c>
      <c r="BE300" s="354">
        <f t="shared" si="557"/>
        <v>0</v>
      </c>
      <c r="BF300" s="351">
        <f t="shared" si="545"/>
        <v>0</v>
      </c>
      <c r="BG300" s="356" t="str">
        <f>IF(OR(BF300=0,BF300="-"),"-",BF300/BD_TOTAL_HOURS)</f>
        <v>-</v>
      </c>
      <c r="BH300" s="222"/>
      <c r="BI300" s="580" t="str">
        <f>IF(AND(Type_1="Doc",OR(AS300&lt;&gt;"",AW300&lt;&gt;"",BA300&lt;&gt;"")),"Remove Value Cln 25, 29, 33",IF(AND(Type_1="Doc",OR(AU300&lt;&gt;"",AY300&lt;&gt;"",BC300&lt;&gt;"")),"Remove Value Cln 47, 51, 55",IF(OR(AND(AR300&lt;&gt;"",AT300=""),AND(AV300&lt;&gt;"",AX300=""),AND(AZ300&lt;&gt;"",BB300="")),"Missing Eng Function",IF(OR(AND(AS300&lt;&gt;"",AU300=""),AND(AW300&lt;&gt;"",AY300=""),AND(BA300&lt;&gt;"",BC300="")),"Missing Design Function","OK"))))</f>
        <v>OK</v>
      </c>
      <c r="BJ300" s="19"/>
      <c r="BK300" s="794">
        <f>IF(SUM(BK301:BK302)=0,0,1)</f>
        <v>0</v>
      </c>
      <c r="BL300" s="325"/>
      <c r="BM300" s="326"/>
      <c r="BN300" s="326"/>
      <c r="BO300" s="326"/>
      <c r="BP300" s="326"/>
      <c r="BQ300" s="326"/>
      <c r="BR300" s="326"/>
      <c r="BS300" s="326"/>
      <c r="BT300" s="326"/>
      <c r="BU300" s="326"/>
      <c r="BV300" s="326"/>
      <c r="BW300" s="327"/>
      <c r="BX300" s="353">
        <f>SUM(BX301:BX302)</f>
        <v>0</v>
      </c>
      <c r="BY300" s="354">
        <f>SUM(BY301:BY302)</f>
        <v>0</v>
      </c>
      <c r="BZ300" s="351">
        <f>BX300+BY300</f>
        <v>0</v>
      </c>
      <c r="CA300" s="356" t="str">
        <f t="shared" si="544"/>
        <v>-</v>
      </c>
      <c r="CB300" s="222"/>
      <c r="CC300" s="574" t="str">
        <f t="shared" si="469"/>
        <v>OK</v>
      </c>
      <c r="CD300" s="19"/>
      <c r="CE300" s="792">
        <f>IF(SUM(CE301:CE302)=0,0,1)</f>
        <v>0</v>
      </c>
      <c r="CF300" s="325"/>
      <c r="CG300" s="326"/>
      <c r="CH300" s="326"/>
      <c r="CI300" s="326"/>
      <c r="CJ300" s="326"/>
      <c r="CK300" s="326"/>
      <c r="CL300" s="326"/>
      <c r="CM300" s="326"/>
      <c r="CN300" s="326"/>
      <c r="CO300" s="326"/>
      <c r="CP300" s="326"/>
      <c r="CQ300" s="327"/>
      <c r="CR300" s="353">
        <f>SUM(CR301:CR302)</f>
        <v>0</v>
      </c>
      <c r="CS300" s="354">
        <f>SUM(CS301:CS302)</f>
        <v>0</v>
      </c>
      <c r="CT300" s="351">
        <f>CR300+CS300</f>
        <v>0</v>
      </c>
      <c r="CU300" s="356"/>
      <c r="CV300" s="222"/>
      <c r="CW300" s="580" t="str">
        <f t="shared" si="533"/>
        <v>OK</v>
      </c>
      <c r="CX300" s="19"/>
      <c r="CY300" s="792">
        <f>IF(SUM(CY301:CY302)=0,0,1)</f>
        <v>0</v>
      </c>
      <c r="CZ300" s="325"/>
      <c r="DA300" s="326"/>
      <c r="DB300" s="326"/>
      <c r="DC300" s="326"/>
      <c r="DD300" s="326"/>
      <c r="DE300" s="326"/>
      <c r="DF300" s="326"/>
      <c r="DG300" s="326"/>
      <c r="DH300" s="326"/>
      <c r="DI300" s="326"/>
      <c r="DJ300" s="326"/>
      <c r="DK300" s="327"/>
      <c r="DL300" s="353">
        <f>SUM(DL301:DL302)</f>
        <v>0</v>
      </c>
      <c r="DM300" s="354">
        <f>SUM(DM301:DM302)</f>
        <v>0</v>
      </c>
      <c r="DN300" s="857">
        <f>DL300+DM300</f>
        <v>0</v>
      </c>
      <c r="DO300" s="356" t="str">
        <f>IF(OR(DN300=0,DN300="-"),"-",DN300/CONSTR_TOTAL_HOURS)</f>
        <v>-</v>
      </c>
      <c r="DP300" s="222"/>
      <c r="DQ300" s="574" t="str">
        <f t="shared" si="534"/>
        <v>OK</v>
      </c>
      <c r="DR300" s="19"/>
      <c r="DS300" s="788">
        <f>IF(SUM(DS301:DS302)=0,0,1)</f>
        <v>0</v>
      </c>
      <c r="DT300" s="325"/>
      <c r="DU300" s="326"/>
      <c r="DV300" s="326"/>
      <c r="DW300" s="326"/>
      <c r="DX300" s="326"/>
      <c r="DY300" s="326"/>
      <c r="DZ300" s="326"/>
      <c r="EA300" s="326"/>
      <c r="EB300" s="353">
        <f>SUM(EB301:EB302)</f>
        <v>0</v>
      </c>
      <c r="EC300" s="710">
        <f>EB300</f>
        <v>0</v>
      </c>
      <c r="ED300" s="356" t="str">
        <f>IF(OR(EC300=0,EC300="-"),"-",EC300/QUALIF_TOTAL_HOURS)</f>
        <v>-</v>
      </c>
      <c r="EE300" s="222"/>
      <c r="EF300" s="574" t="str">
        <f t="shared" si="523"/>
        <v>-</v>
      </c>
      <c r="EG300" s="19"/>
      <c r="EH300" s="179" t="s">
        <v>5</v>
      </c>
      <c r="EI300" s="171" t="s">
        <v>30</v>
      </c>
      <c r="EJ300" s="134"/>
      <c r="EK300" s="133"/>
      <c r="EL300" s="19"/>
      <c r="EM300" s="19"/>
      <c r="EN300" s="135">
        <f t="shared" si="487"/>
        <v>0</v>
      </c>
      <c r="EO300" s="136">
        <f t="shared" si="488"/>
        <v>0</v>
      </c>
      <c r="EP300" s="137"/>
      <c r="EQ300" s="172"/>
      <c r="ER300" s="138" t="str">
        <f t="shared" si="547"/>
        <v>-</v>
      </c>
      <c r="ES300" s="139"/>
      <c r="ET300" s="172"/>
      <c r="EU300" s="138" t="str">
        <f t="shared" si="548"/>
        <v>-</v>
      </c>
      <c r="EV300" s="140" t="str">
        <f t="shared" si="549"/>
        <v>-</v>
      </c>
      <c r="EW300" s="19"/>
      <c r="EX300" s="19"/>
      <c r="EY300" s="135" t="e">
        <f>#REF!</f>
        <v>#REF!</v>
      </c>
      <c r="EZ300" s="136" t="e">
        <f>#REF!</f>
        <v>#REF!</v>
      </c>
      <c r="FA300" s="137"/>
      <c r="FB300" s="172"/>
      <c r="FC300" s="138" t="e">
        <f>IF(OR(EY300="-",FB300=""),"-",FB300*EY300)</f>
        <v>#REF!</v>
      </c>
      <c r="FD300" s="139"/>
      <c r="FE300" s="172"/>
      <c r="FF300" s="138" t="e">
        <f>IF(OR(EZ300="-",FE300=""),"-",FE300*EZ300)</f>
        <v>#REF!</v>
      </c>
      <c r="FG300" s="140" t="e">
        <f>IF(AND(FC300="-",FF300="-"),"-",IF(FC300="-",FF300,IF(FF300="-",FC300,FC300+FF300)))</f>
        <v>#REF!</v>
      </c>
      <c r="FH300" s="19"/>
      <c r="FI300" s="19"/>
      <c r="FJ300" s="135" t="e">
        <f>#REF!</f>
        <v>#REF!</v>
      </c>
      <c r="FK300" s="136" t="e">
        <f>#REF!</f>
        <v>#REF!</v>
      </c>
      <c r="FL300" s="137"/>
      <c r="FM300" s="172"/>
      <c r="FN300" s="138" t="e">
        <f t="shared" si="550"/>
        <v>#REF!</v>
      </c>
      <c r="FO300" s="139"/>
      <c r="FP300" s="172"/>
      <c r="FQ300" s="138" t="e">
        <f t="shared" si="551"/>
        <v>#REF!</v>
      </c>
      <c r="FR300" s="140" t="e">
        <f t="shared" si="552"/>
        <v>#REF!</v>
      </c>
      <c r="FS300" s="19"/>
      <c r="FT300" s="19"/>
      <c r="FU300" s="135" t="e">
        <f>#REF!</f>
        <v>#REF!</v>
      </c>
      <c r="FV300" s="137"/>
      <c r="FW300" s="172"/>
      <c r="FX300" s="138" t="e">
        <f>IF(OR(FU300="-",FW300=""),"-",FW300*FU300)</f>
        <v>#REF!</v>
      </c>
      <c r="FY300" s="19"/>
      <c r="FZ300" s="19"/>
      <c r="GA300" s="135" t="e">
        <f>#REF!</f>
        <v>#REF!</v>
      </c>
      <c r="GB300" s="136" t="e">
        <f>#REF!</f>
        <v>#REF!</v>
      </c>
      <c r="GC300" s="137"/>
      <c r="GD300" s="172"/>
      <c r="GE300" s="138" t="e">
        <f t="shared" si="554"/>
        <v>#REF!</v>
      </c>
      <c r="GF300" s="139"/>
      <c r="GG300" s="172"/>
      <c r="GH300" s="138" t="e">
        <f t="shared" si="555"/>
        <v>#REF!</v>
      </c>
      <c r="GI300" s="140" t="e">
        <f t="shared" si="556"/>
        <v>#REF!</v>
      </c>
      <c r="GJ300" s="19"/>
      <c r="GK300" s="141" t="str">
        <f t="shared" si="489"/>
        <v/>
      </c>
      <c r="GL300" s="142"/>
      <c r="GN300" s="826" t="str">
        <f t="shared" ca="1" si="537"/>
        <v/>
      </c>
      <c r="GO300" s="827"/>
    </row>
    <row r="301" spans="1:197" ht="12" customHeight="1" outlineLevel="3" x14ac:dyDescent="0.2">
      <c r="A301" s="187">
        <f t="shared" ca="1" si="527"/>
        <v>167</v>
      </c>
      <c r="B301" s="747" t="str">
        <f t="shared" ca="1" si="535"/>
        <v/>
      </c>
      <c r="C301" s="748"/>
      <c r="D301" s="749"/>
      <c r="E301" s="110"/>
      <c r="F301" s="114"/>
      <c r="G301" s="105"/>
      <c r="H301" s="128" t="s">
        <v>3</v>
      </c>
      <c r="I301" s="105"/>
      <c r="J301" s="121" t="s">
        <v>24</v>
      </c>
      <c r="K301" s="124" t="s">
        <v>100</v>
      </c>
      <c r="L301" s="367" t="s">
        <v>50</v>
      </c>
      <c r="M301" s="589">
        <f t="shared" si="532"/>
        <v>0</v>
      </c>
      <c r="N301" s="773" t="str">
        <f t="shared" si="538"/>
        <v>-</v>
      </c>
      <c r="O301" s="774" t="str">
        <f t="shared" si="539"/>
        <v>-</v>
      </c>
      <c r="P301" s="774" t="str">
        <f t="shared" si="540"/>
        <v>-</v>
      </c>
      <c r="Q301" s="774" t="str">
        <f t="shared" si="541"/>
        <v>-</v>
      </c>
      <c r="R301" s="774" t="str">
        <f t="shared" si="542"/>
        <v>-</v>
      </c>
      <c r="S301" s="280" t="str">
        <f t="shared" si="543"/>
        <v>-</v>
      </c>
      <c r="T301" s="291" t="str">
        <f t="shared" si="536"/>
        <v>OK</v>
      </c>
      <c r="U301" s="402"/>
      <c r="W301" s="644"/>
      <c r="X301" s="429"/>
      <c r="Z301" s="430"/>
      <c r="AA301" s="431"/>
      <c r="AB301" s="429"/>
      <c r="AD301" s="430"/>
      <c r="AE301" s="431"/>
      <c r="AF301" s="429"/>
      <c r="AH301" s="430"/>
      <c r="AI301" s="431"/>
      <c r="AJ301" s="600"/>
      <c r="AK301" s="601"/>
      <c r="AL301" s="602"/>
      <c r="AM301" s="621"/>
      <c r="AN301" s="221"/>
      <c r="AO301" s="574" t="str">
        <f>IF(AND(Type_1="Doc",OR(Y301&lt;&gt;"",AC301&lt;&gt;"",AG301&lt;&gt;"")),"Remove Value Cln 25, 29, 33",IF(AND(Type_1="Doc",OR(AA301&lt;&gt;"",AE301&lt;&gt;"",AI301&lt;&gt;"")),"Remove Value Cln 27, 31, 35",IF(OR(AND(X301&lt;&gt;"",Z301=""),AND(AB301&lt;&gt;"",AD301=""),AND(AF301&lt;&gt;"",AH301="")),"Missing Eng Function",IF(OR(AND(Y301&lt;&gt;"",AA301=""),AND(AC301&lt;&gt;"",AE301=""),AND(AG301&lt;&gt;"",AI301="")),"Missing Design Function","OK"))))</f>
        <v>OK</v>
      </c>
      <c r="AQ301" s="437"/>
      <c r="AR301" s="429"/>
      <c r="AT301" s="430"/>
      <c r="AU301" s="431"/>
      <c r="AV301" s="429"/>
      <c r="AX301" s="430"/>
      <c r="AY301" s="431"/>
      <c r="AZ301" s="429"/>
      <c r="BB301" s="430"/>
      <c r="BC301" s="431"/>
      <c r="BD301" s="600">
        <f t="shared" si="557"/>
        <v>0</v>
      </c>
      <c r="BE301" s="601">
        <f t="shared" si="557"/>
        <v>0</v>
      </c>
      <c r="BF301" s="602">
        <f t="shared" si="545"/>
        <v>0</v>
      </c>
      <c r="BG301" s="621"/>
      <c r="BH301" s="221"/>
      <c r="BI301" s="574" t="str">
        <f>IF(AND(Type_1="Doc",OR(AS301&lt;&gt;"",AW301&lt;&gt;"",BA301&lt;&gt;"")),"Remove Value Cln 25, 29, 33",IF(AND(Type_1="Doc",OR(AU301&lt;&gt;"",AY301&lt;&gt;"",BC301&lt;&gt;"")),"Remove Value Cln 47, 51, 55",IF(OR(AND(AR301&lt;&gt;"",AT301=""),AND(AV301&lt;&gt;"",AX301=""),AND(AZ301&lt;&gt;"",BB301="")),"Missing Eng Function",IF(OR(AND(AS301&lt;&gt;"",AU301=""),AND(AW301&lt;&gt;"",AY301=""),AND(BA301&lt;&gt;"",BC301="")),"Missing Design Function","OK"))))</f>
        <v>OK</v>
      </c>
      <c r="BK301" s="437"/>
      <c r="BL301" s="429"/>
      <c r="BN301" s="430"/>
      <c r="BO301" s="431"/>
      <c r="BP301" s="429"/>
      <c r="BR301" s="430"/>
      <c r="BS301" s="431"/>
      <c r="BT301" s="429"/>
      <c r="BV301" s="430"/>
      <c r="BW301" s="431"/>
      <c r="BX301" s="600"/>
      <c r="BY301" s="601"/>
      <c r="BZ301" s="602"/>
      <c r="CA301" s="621"/>
      <c r="CB301" s="221"/>
      <c r="CC301" s="574" t="str">
        <f t="shared" si="469"/>
        <v>OK</v>
      </c>
      <c r="CE301" s="443"/>
      <c r="CF301" s="429"/>
      <c r="CH301" s="430"/>
      <c r="CI301" s="431"/>
      <c r="CJ301" s="429"/>
      <c r="CL301" s="430"/>
      <c r="CM301" s="431"/>
      <c r="CN301" s="429"/>
      <c r="CP301" s="430"/>
      <c r="CQ301" s="431"/>
      <c r="CR301" s="600"/>
      <c r="CS301" s="601"/>
      <c r="CT301" s="602"/>
      <c r="CU301" s="610"/>
      <c r="CV301" s="221"/>
      <c r="CW301" s="574" t="str">
        <f t="shared" si="533"/>
        <v>OK</v>
      </c>
      <c r="CY301" s="437"/>
      <c r="CZ301" s="429"/>
      <c r="DB301" s="430"/>
      <c r="DC301" s="431"/>
      <c r="DD301" s="429"/>
      <c r="DF301" s="430"/>
      <c r="DG301" s="431"/>
      <c r="DH301" s="429"/>
      <c r="DJ301" s="430"/>
      <c r="DK301" s="431"/>
      <c r="DL301" s="600"/>
      <c r="DM301" s="601"/>
      <c r="DN301" s="602"/>
      <c r="DO301" s="609"/>
      <c r="DP301" s="221"/>
      <c r="DQ301" s="574" t="str">
        <f t="shared" si="534"/>
        <v>OK</v>
      </c>
      <c r="DS301" s="437"/>
      <c r="DT301" s="429"/>
      <c r="DU301" s="431"/>
      <c r="DW301" s="431"/>
      <c r="DY301" s="431"/>
      <c r="EA301" s="430"/>
      <c r="EB301" s="600"/>
      <c r="EC301" s="602"/>
      <c r="ED301" s="609"/>
      <c r="EE301" s="221"/>
      <c r="EF301" s="574" t="str">
        <f t="shared" si="523"/>
        <v>OK</v>
      </c>
      <c r="EH301" s="82"/>
      <c r="EI301" s="34" t="s">
        <v>30</v>
      </c>
      <c r="EJ301" s="11"/>
      <c r="EK301" s="61"/>
      <c r="EN301" s="97">
        <f t="shared" ref="EN301:EN364" si="558">AJ301</f>
        <v>0</v>
      </c>
      <c r="EO301" s="91">
        <f t="shared" ref="EO301:EO364" si="559">AK301</f>
        <v>0</v>
      </c>
      <c r="EP301" s="92"/>
      <c r="EQ301" s="85"/>
      <c r="ER301" s="89" t="str">
        <f>IF(OR(EN301="-",EQ301=""),"-",EQ301*EN301)</f>
        <v>-</v>
      </c>
      <c r="ES301" s="84"/>
      <c r="ET301" s="85"/>
      <c r="EU301" s="89" t="str">
        <f>IF(OR(EO301="-",ET301=""),"-",ET301*EO301)</f>
        <v>-</v>
      </c>
      <c r="EV301" s="90" t="str">
        <f>IF(AND(ER301="-",EU301="-"),"-",IF(ER301="-",EU301,IF(EU301="-",ER301,ER301+EU301)))</f>
        <v>-</v>
      </c>
      <c r="EY301" s="97" t="e">
        <f>#REF!</f>
        <v>#REF!</v>
      </c>
      <c r="EZ301" s="91" t="e">
        <f>#REF!</f>
        <v>#REF!</v>
      </c>
      <c r="FA301" s="92"/>
      <c r="FB301" s="85"/>
      <c r="FC301" s="89" t="e">
        <f>IF(OR(EY301="-",FB301=""),"-",FB301*EY301)</f>
        <v>#REF!</v>
      </c>
      <c r="FD301" s="84"/>
      <c r="FE301" s="85"/>
      <c r="FF301" s="89" t="e">
        <f>IF(OR(EZ301="-",FE301=""),"-",FE301*EZ301)</f>
        <v>#REF!</v>
      </c>
      <c r="FG301" s="90" t="e">
        <f>IF(AND(FC301="-",FF301="-"),"-",IF(FC301="-",FF301,IF(FF301="-",FC301,FC301+FF301)))</f>
        <v>#REF!</v>
      </c>
      <c r="FJ301" s="97" t="e">
        <f>#REF!</f>
        <v>#REF!</v>
      </c>
      <c r="FK301" s="91" t="e">
        <f>#REF!</f>
        <v>#REF!</v>
      </c>
      <c r="FL301" s="92"/>
      <c r="FM301" s="85"/>
      <c r="FN301" s="89" t="e">
        <f>IF(OR(FJ301="-",FM301=""),"-",FM301*FJ301)</f>
        <v>#REF!</v>
      </c>
      <c r="FO301" s="84"/>
      <c r="FP301" s="85"/>
      <c r="FQ301" s="89" t="e">
        <f>IF(OR(FK301="-",FP301=""),"-",FP301*FK301)</f>
        <v>#REF!</v>
      </c>
      <c r="FR301" s="90" t="e">
        <f>IF(AND(FN301="-",FQ301="-"),"-",IF(FN301="-",FQ301,IF(FQ301="-",FN301,FN301+FQ301)))</f>
        <v>#REF!</v>
      </c>
      <c r="FU301" s="97" t="e">
        <f>#REF!</f>
        <v>#REF!</v>
      </c>
      <c r="FV301" s="92"/>
      <c r="FW301" s="85"/>
      <c r="FX301" s="89" t="e">
        <f>IF(OR(FU301="-",FW301=""),"-",FW301*FU301)</f>
        <v>#REF!</v>
      </c>
      <c r="GA301" s="97" t="e">
        <f>#REF!</f>
        <v>#REF!</v>
      </c>
      <c r="GB301" s="91" t="e">
        <f>#REF!</f>
        <v>#REF!</v>
      </c>
      <c r="GC301" s="92"/>
      <c r="GD301" s="85"/>
      <c r="GE301" s="89" t="e">
        <f>IF(OR(GA301="-",GD301=""),"-",GD301*GA301)</f>
        <v>#REF!</v>
      </c>
      <c r="GF301" s="84"/>
      <c r="GG301" s="85"/>
      <c r="GH301" s="89" t="e">
        <f>IF(OR(GB301="-",GG301=""),"-",GG301*GB301)</f>
        <v>#REF!</v>
      </c>
      <c r="GI301" s="90" t="e">
        <f>IF(AND(GE301="-",GH301="-"),"-",IF(GE301="-",GH301,IF(GH301="-",GE301,GE301+GH301)))</f>
        <v>#REF!</v>
      </c>
      <c r="GK301" s="20" t="str">
        <f t="shared" ref="GK301:GK364" si="560">IF(C301+D301=0,"",C301+D301)</f>
        <v/>
      </c>
      <c r="GL301" s="21"/>
      <c r="GN301" s="826" t="str">
        <f t="shared" ca="1" si="537"/>
        <v/>
      </c>
      <c r="GO301" s="827"/>
    </row>
    <row r="302" spans="1:197" ht="12" customHeight="1" outlineLevel="3" x14ac:dyDescent="0.2">
      <c r="A302" s="187">
        <f t="shared" ca="1" si="527"/>
        <v>168</v>
      </c>
      <c r="B302" s="747" t="str">
        <f t="shared" ca="1" si="535"/>
        <v/>
      </c>
      <c r="C302" s="748"/>
      <c r="D302" s="749"/>
      <c r="E302" s="272" t="s">
        <v>395</v>
      </c>
      <c r="F302" s="271"/>
      <c r="G302" s="105"/>
      <c r="H302" s="128" t="s">
        <v>3</v>
      </c>
      <c r="I302" s="105"/>
      <c r="J302" s="121" t="s">
        <v>24</v>
      </c>
      <c r="K302" s="124" t="s">
        <v>100</v>
      </c>
      <c r="L302" s="367" t="s">
        <v>50</v>
      </c>
      <c r="M302" s="589">
        <f t="shared" si="532"/>
        <v>0</v>
      </c>
      <c r="N302" s="773" t="str">
        <f t="shared" si="538"/>
        <v>-</v>
      </c>
      <c r="O302" s="774" t="str">
        <f t="shared" si="539"/>
        <v>-</v>
      </c>
      <c r="P302" s="774" t="str">
        <f t="shared" si="540"/>
        <v>-</v>
      </c>
      <c r="Q302" s="774" t="str">
        <f t="shared" si="541"/>
        <v>-</v>
      </c>
      <c r="R302" s="774" t="str">
        <f t="shared" si="542"/>
        <v>-</v>
      </c>
      <c r="S302" s="280" t="str">
        <f t="shared" si="543"/>
        <v>-</v>
      </c>
      <c r="T302" s="291" t="str">
        <f t="shared" si="536"/>
        <v>OK</v>
      </c>
      <c r="U302" s="402"/>
      <c r="W302" s="504"/>
      <c r="X302" s="429"/>
      <c r="Z302" s="430"/>
      <c r="AA302" s="431"/>
      <c r="AB302" s="429"/>
      <c r="AD302" s="430"/>
      <c r="AE302" s="431"/>
      <c r="AF302" s="429"/>
      <c r="AH302" s="430"/>
      <c r="AI302" s="431"/>
      <c r="AJ302" s="600"/>
      <c r="AK302" s="601"/>
      <c r="AL302" s="605"/>
      <c r="AM302" s="621"/>
      <c r="AN302" s="221"/>
      <c r="AO302" s="574" t="str">
        <f>IF(AND(Type_1="Doc",OR(Y302&lt;&gt;"",AC302&lt;&gt;"",AG302&lt;&gt;"")),"Remove Value Cln 25, 29, 33",IF(AND(Type_1="Doc",OR(AA302&lt;&gt;"",AE302&lt;&gt;"",AI302&lt;&gt;"")),"Remove Value Cln 27, 31, 35",IF(OR(AND(X302&lt;&gt;"",Z302=""),AND(AB302&lt;&gt;"",AD302=""),AND(AF302&lt;&gt;"",AH302="")),"Missing Eng Function",IF(OR(AND(Y302&lt;&gt;"",AA302=""),AND(AC302&lt;&gt;"",AE302=""),AND(AG302&lt;&gt;"",AI302="")),"Missing Design Function","OK"))))</f>
        <v>OK</v>
      </c>
      <c r="AQ302" s="438"/>
      <c r="AR302" s="429"/>
      <c r="AT302" s="430"/>
      <c r="AU302" s="431"/>
      <c r="AV302" s="429"/>
      <c r="AX302" s="430"/>
      <c r="AY302" s="431"/>
      <c r="AZ302" s="429"/>
      <c r="BB302" s="430"/>
      <c r="BC302" s="431"/>
      <c r="BD302" s="600">
        <f t="shared" si="557"/>
        <v>0</v>
      </c>
      <c r="BE302" s="601">
        <f t="shared" si="557"/>
        <v>0</v>
      </c>
      <c r="BF302" s="605">
        <f t="shared" si="545"/>
        <v>0</v>
      </c>
      <c r="BG302" s="621"/>
      <c r="BH302" s="221"/>
      <c r="BI302" s="574" t="str">
        <f>IF(AND(Type_1="Doc",OR(AS302&lt;&gt;"",AW302&lt;&gt;"",BA302&lt;&gt;"")),"Remove Value Cln 25, 29, 33",IF(AND(Type_1="Doc",OR(AU302&lt;&gt;"",AY302&lt;&gt;"",BC302&lt;&gt;"")),"Remove Value Cln 47, 51, 55",IF(OR(AND(AR302&lt;&gt;"",AT302=""),AND(AV302&lt;&gt;"",AX302=""),AND(AZ302&lt;&gt;"",BB302="")),"Missing Eng Function",IF(OR(AND(AS302&lt;&gt;"",AU302=""),AND(AW302&lt;&gt;"",AY302=""),AND(BA302&lt;&gt;"",BC302="")),"Missing Design Function","OK"))))</f>
        <v>OK</v>
      </c>
      <c r="BK302" s="437"/>
      <c r="BL302" s="429"/>
      <c r="BN302" s="430"/>
      <c r="BO302" s="431"/>
      <c r="BP302" s="429"/>
      <c r="BR302" s="430"/>
      <c r="BS302" s="431"/>
      <c r="BT302" s="429"/>
      <c r="BV302" s="430"/>
      <c r="BW302" s="431"/>
      <c r="BX302" s="600"/>
      <c r="BY302" s="601"/>
      <c r="BZ302" s="602"/>
      <c r="CA302" s="621"/>
      <c r="CB302" s="221"/>
      <c r="CC302" s="574" t="str">
        <f t="shared" si="469"/>
        <v>OK</v>
      </c>
      <c r="CE302" s="443"/>
      <c r="CF302" s="429"/>
      <c r="CH302" s="430"/>
      <c r="CI302" s="431"/>
      <c r="CJ302" s="429"/>
      <c r="CL302" s="430"/>
      <c r="CM302" s="431"/>
      <c r="CN302" s="429"/>
      <c r="CP302" s="430"/>
      <c r="CQ302" s="431"/>
      <c r="CR302" s="600"/>
      <c r="CS302" s="601"/>
      <c r="CT302" s="602"/>
      <c r="CU302" s="610"/>
      <c r="CV302" s="221"/>
      <c r="CW302" s="574" t="str">
        <f t="shared" si="533"/>
        <v>OK</v>
      </c>
      <c r="CY302" s="438"/>
      <c r="CZ302" s="432"/>
      <c r="DA302" s="433"/>
      <c r="DB302" s="434"/>
      <c r="DC302" s="435"/>
      <c r="DD302" s="432"/>
      <c r="DE302" s="433"/>
      <c r="DF302" s="434"/>
      <c r="DG302" s="435"/>
      <c r="DH302" s="432"/>
      <c r="DI302" s="433"/>
      <c r="DJ302" s="434"/>
      <c r="DK302" s="435"/>
      <c r="DL302" s="603"/>
      <c r="DM302" s="604"/>
      <c r="DN302" s="605"/>
      <c r="DO302" s="611"/>
      <c r="DP302" s="221"/>
      <c r="DQ302" s="574" t="str">
        <f t="shared" si="534"/>
        <v>OK</v>
      </c>
      <c r="DS302" s="438"/>
      <c r="DT302" s="432"/>
      <c r="DU302" s="435"/>
      <c r="DV302" s="433"/>
      <c r="DW302" s="435"/>
      <c r="DX302" s="433"/>
      <c r="DY302" s="435"/>
      <c r="DZ302" s="433"/>
      <c r="EA302" s="434"/>
      <c r="EB302" s="603"/>
      <c r="EC302" s="605"/>
      <c r="ED302" s="611"/>
      <c r="EE302" s="221"/>
      <c r="EF302" s="574" t="str">
        <f t="shared" si="523"/>
        <v>OK</v>
      </c>
      <c r="EH302" s="82"/>
      <c r="EI302" s="34"/>
      <c r="EJ302" s="11"/>
      <c r="EK302" s="61"/>
      <c r="EN302" s="97">
        <f t="shared" si="558"/>
        <v>0</v>
      </c>
      <c r="EO302" s="91">
        <f t="shared" si="559"/>
        <v>0</v>
      </c>
      <c r="EP302" s="92"/>
      <c r="EQ302" s="85"/>
      <c r="ER302" s="89" t="str">
        <f>IF(OR(EN302="-",EQ302=""),"-",EQ302*EN302)</f>
        <v>-</v>
      </c>
      <c r="ES302" s="84"/>
      <c r="ET302" s="85"/>
      <c r="EU302" s="89" t="str">
        <f>IF(OR(EO302="-",ET302=""),"-",ET302*EO302)</f>
        <v>-</v>
      </c>
      <c r="EV302" s="90" t="str">
        <f>IF(AND(ER302="-",EU302="-"),"-",IF(ER302="-",EU302,IF(EU302="-",ER302,ER302+EU302)))</f>
        <v>-</v>
      </c>
      <c r="EY302" s="97" t="e">
        <f>#REF!</f>
        <v>#REF!</v>
      </c>
      <c r="EZ302" s="91" t="e">
        <f>#REF!</f>
        <v>#REF!</v>
      </c>
      <c r="FA302" s="92"/>
      <c r="FB302" s="85"/>
      <c r="FC302" s="89" t="e">
        <f>IF(OR(EY302="-",FB302=""),"-",FB302*EY302)</f>
        <v>#REF!</v>
      </c>
      <c r="FD302" s="84"/>
      <c r="FE302" s="85"/>
      <c r="FF302" s="89" t="e">
        <f>IF(OR(EZ302="-",FE302=""),"-",FE302*EZ302)</f>
        <v>#REF!</v>
      </c>
      <c r="FG302" s="90" t="e">
        <f>IF(AND(FC302="-",FF302="-"),"-",IF(FC302="-",FF302,IF(FF302="-",FC302,FC302+FF302)))</f>
        <v>#REF!</v>
      </c>
      <c r="FJ302" s="97" t="e">
        <f>#REF!</f>
        <v>#REF!</v>
      </c>
      <c r="FK302" s="91" t="e">
        <f>#REF!</f>
        <v>#REF!</v>
      </c>
      <c r="FL302" s="92"/>
      <c r="FM302" s="85"/>
      <c r="FN302" s="89" t="e">
        <f>IF(OR(FJ302="-",FM302=""),"-",FM302*FJ302)</f>
        <v>#REF!</v>
      </c>
      <c r="FO302" s="84"/>
      <c r="FP302" s="85"/>
      <c r="FQ302" s="89" t="e">
        <f>IF(OR(FK302="-",FP302=""),"-",FP302*FK302)</f>
        <v>#REF!</v>
      </c>
      <c r="FR302" s="90" t="e">
        <f>IF(AND(FN302="-",FQ302="-"),"-",IF(FN302="-",FQ302,IF(FQ302="-",FN302,FN302+FQ302)))</f>
        <v>#REF!</v>
      </c>
      <c r="FU302" s="97" t="e">
        <f>#REF!</f>
        <v>#REF!</v>
      </c>
      <c r="FV302" s="92"/>
      <c r="FW302" s="85"/>
      <c r="FX302" s="89" t="e">
        <f>IF(OR(FU302="-",FW302=""),"-",FW302*FU302)</f>
        <v>#REF!</v>
      </c>
      <c r="GA302" s="97" t="e">
        <f>#REF!</f>
        <v>#REF!</v>
      </c>
      <c r="GB302" s="91" t="e">
        <f>#REF!</f>
        <v>#REF!</v>
      </c>
      <c r="GC302" s="92"/>
      <c r="GD302" s="85"/>
      <c r="GE302" s="89" t="e">
        <f>IF(OR(GA302="-",GD302=""),"-",GD302*GA302)</f>
        <v>#REF!</v>
      </c>
      <c r="GF302" s="84"/>
      <c r="GG302" s="85"/>
      <c r="GH302" s="89" t="e">
        <f>IF(OR(GB302="-",GG302=""),"-",GG302*GB302)</f>
        <v>#REF!</v>
      </c>
      <c r="GI302" s="90" t="e">
        <f>IF(AND(GE302="-",GH302="-"),"-",IF(GE302="-",GH302,IF(GH302="-",GE302,GE302+GH302)))</f>
        <v>#REF!</v>
      </c>
      <c r="GK302" s="20" t="str">
        <f t="shared" si="560"/>
        <v/>
      </c>
      <c r="GL302" s="21"/>
      <c r="GN302" s="826" t="str">
        <f t="shared" ca="1" si="537"/>
        <v/>
      </c>
      <c r="GO302" s="827"/>
    </row>
    <row r="303" spans="1:197" ht="12" customHeight="1" outlineLevel="3" x14ac:dyDescent="0.2">
      <c r="A303" s="187">
        <f t="shared" ca="1" si="527"/>
        <v>169</v>
      </c>
      <c r="B303" s="757" t="str">
        <f t="shared" ca="1" si="535"/>
        <v/>
      </c>
      <c r="C303" s="758"/>
      <c r="D303" s="759"/>
      <c r="E303" s="231"/>
      <c r="F303" s="227"/>
      <c r="G303" s="228"/>
      <c r="H303" s="865"/>
      <c r="I303" s="229"/>
      <c r="J303" s="359"/>
      <c r="K303" s="359"/>
      <c r="L303" s="359"/>
      <c r="M303" s="397">
        <f t="shared" si="532"/>
        <v>0</v>
      </c>
      <c r="N303" s="775"/>
      <c r="O303" s="776"/>
      <c r="P303" s="776"/>
      <c r="Q303" s="776"/>
      <c r="R303" s="776"/>
      <c r="S303" s="282"/>
      <c r="T303" s="295"/>
      <c r="U303" s="406"/>
      <c r="W303" s="663"/>
      <c r="X303" s="664"/>
      <c r="Y303" s="664"/>
      <c r="Z303" s="664"/>
      <c r="AA303" s="664"/>
      <c r="AB303" s="664"/>
      <c r="AC303" s="664"/>
      <c r="AD303" s="664"/>
      <c r="AE303" s="664"/>
      <c r="AF303" s="664"/>
      <c r="AG303" s="664"/>
      <c r="AH303" s="664"/>
      <c r="AI303" s="665"/>
      <c r="AJ303" s="963"/>
      <c r="AK303" s="973"/>
      <c r="AL303" s="964"/>
      <c r="AM303" s="466"/>
      <c r="AN303" s="304"/>
      <c r="AO303" s="574"/>
      <c r="AQ303" s="663"/>
      <c r="AR303" s="664"/>
      <c r="AS303" s="664"/>
      <c r="AT303" s="664"/>
      <c r="AU303" s="664"/>
      <c r="AV303" s="664"/>
      <c r="AW303" s="664"/>
      <c r="AX303" s="664"/>
      <c r="AY303" s="664"/>
      <c r="AZ303" s="664"/>
      <c r="BA303" s="664"/>
      <c r="BB303" s="664"/>
      <c r="BC303" s="665"/>
      <c r="BD303" s="737"/>
      <c r="BE303" s="738"/>
      <c r="BF303" s="739"/>
      <c r="BG303" s="466"/>
      <c r="BH303" s="304"/>
      <c r="BI303" s="574"/>
      <c r="BK303" s="663"/>
      <c r="BL303" s="664"/>
      <c r="BM303" s="664"/>
      <c r="BN303" s="664"/>
      <c r="BO303" s="664"/>
      <c r="BP303" s="664"/>
      <c r="BQ303" s="664"/>
      <c r="BR303" s="664"/>
      <c r="BS303" s="664"/>
      <c r="BT303" s="664"/>
      <c r="BU303" s="664"/>
      <c r="BV303" s="664"/>
      <c r="BW303" s="665"/>
      <c r="BX303" s="963"/>
      <c r="BY303" s="973"/>
      <c r="BZ303" s="964"/>
      <c r="CA303" s="486"/>
      <c r="CB303" s="304"/>
      <c r="CC303" s="574"/>
      <c r="CE303" s="663"/>
      <c r="CF303" s="664"/>
      <c r="CG303" s="664"/>
      <c r="CH303" s="664"/>
      <c r="CI303" s="664"/>
      <c r="CJ303" s="664"/>
      <c r="CK303" s="664"/>
      <c r="CL303" s="664"/>
      <c r="CM303" s="664"/>
      <c r="CN303" s="664"/>
      <c r="CO303" s="664"/>
      <c r="CP303" s="664"/>
      <c r="CQ303" s="665"/>
      <c r="CR303" s="963"/>
      <c r="CS303" s="973"/>
      <c r="CT303" s="964"/>
      <c r="CU303" s="500"/>
      <c r="CV303" s="304"/>
      <c r="CW303" s="574" t="str">
        <f t="shared" si="533"/>
        <v>OK</v>
      </c>
      <c r="CY303" s="663"/>
      <c r="CZ303" s="664"/>
      <c r="DA303" s="664"/>
      <c r="DB303" s="664"/>
      <c r="DC303" s="664"/>
      <c r="DD303" s="664"/>
      <c r="DE303" s="664"/>
      <c r="DF303" s="664"/>
      <c r="DG303" s="664"/>
      <c r="DH303" s="664"/>
      <c r="DI303" s="664"/>
      <c r="DJ303" s="664"/>
      <c r="DK303" s="665"/>
      <c r="DL303" s="963"/>
      <c r="DM303" s="973"/>
      <c r="DN303" s="964"/>
      <c r="DO303" s="583"/>
      <c r="DP303" s="304"/>
      <c r="DQ303" s="574" t="str">
        <f t="shared" si="534"/>
        <v>OK</v>
      </c>
      <c r="DS303" s="663"/>
      <c r="DT303" s="664"/>
      <c r="DU303" s="664"/>
      <c r="DV303" s="664"/>
      <c r="DW303" s="664"/>
      <c r="DX303" s="664"/>
      <c r="DY303" s="664"/>
      <c r="DZ303" s="664"/>
      <c r="EA303" s="664"/>
      <c r="EB303" s="963"/>
      <c r="EC303" s="964"/>
      <c r="ED303" s="703"/>
      <c r="EE303" s="304"/>
      <c r="EF303" s="574" t="str">
        <f t="shared" si="523"/>
        <v>-</v>
      </c>
      <c r="EH303" s="82" t="s">
        <v>5</v>
      </c>
      <c r="EI303" s="34"/>
      <c r="EJ303" s="11"/>
      <c r="EK303" s="61"/>
      <c r="EN303" s="97">
        <f t="shared" si="558"/>
        <v>0</v>
      </c>
      <c r="EO303" s="91">
        <f t="shared" si="559"/>
        <v>0</v>
      </c>
      <c r="EP303" s="92"/>
      <c r="EQ303" s="85"/>
      <c r="ER303" s="89" t="str">
        <f t="shared" si="547"/>
        <v>-</v>
      </c>
      <c r="ES303" s="84"/>
      <c r="ET303" s="85"/>
      <c r="EU303" s="89" t="str">
        <f t="shared" si="548"/>
        <v>-</v>
      </c>
      <c r="EV303" s="90" t="str">
        <f t="shared" si="549"/>
        <v>-</v>
      </c>
      <c r="EY303" s="97" t="e">
        <f>#REF!</f>
        <v>#REF!</v>
      </c>
      <c r="EZ303" s="91" t="e">
        <f>#REF!</f>
        <v>#REF!</v>
      </c>
      <c r="FA303" s="92"/>
      <c r="FB303" s="85"/>
      <c r="FC303" s="89" t="e">
        <f t="shared" si="524"/>
        <v>#REF!</v>
      </c>
      <c r="FD303" s="84"/>
      <c r="FE303" s="85"/>
      <c r="FF303" s="89" t="e">
        <f t="shared" si="525"/>
        <v>#REF!</v>
      </c>
      <c r="FG303" s="90" t="e">
        <f t="shared" si="526"/>
        <v>#REF!</v>
      </c>
      <c r="FJ303" s="97" t="e">
        <f>#REF!</f>
        <v>#REF!</v>
      </c>
      <c r="FK303" s="91" t="e">
        <f>#REF!</f>
        <v>#REF!</v>
      </c>
      <c r="FL303" s="92"/>
      <c r="FM303" s="85"/>
      <c r="FN303" s="89" t="e">
        <f t="shared" si="550"/>
        <v>#REF!</v>
      </c>
      <c r="FO303" s="84"/>
      <c r="FP303" s="85"/>
      <c r="FQ303" s="89" t="e">
        <f t="shared" si="551"/>
        <v>#REF!</v>
      </c>
      <c r="FR303" s="90" t="e">
        <f t="shared" si="552"/>
        <v>#REF!</v>
      </c>
      <c r="FU303" s="97" t="e">
        <f>#REF!</f>
        <v>#REF!</v>
      </c>
      <c r="FV303" s="92"/>
      <c r="FW303" s="85"/>
      <c r="FX303" s="89" t="e">
        <f t="shared" si="553"/>
        <v>#REF!</v>
      </c>
      <c r="GA303" s="97" t="e">
        <f>#REF!</f>
        <v>#REF!</v>
      </c>
      <c r="GB303" s="91" t="e">
        <f>#REF!</f>
        <v>#REF!</v>
      </c>
      <c r="GC303" s="92"/>
      <c r="GD303" s="85"/>
      <c r="GE303" s="89" t="e">
        <f t="shared" si="554"/>
        <v>#REF!</v>
      </c>
      <c r="GF303" s="84"/>
      <c r="GG303" s="85"/>
      <c r="GH303" s="89" t="e">
        <f t="shared" si="555"/>
        <v>#REF!</v>
      </c>
      <c r="GI303" s="90" t="e">
        <f t="shared" si="556"/>
        <v>#REF!</v>
      </c>
      <c r="GK303" s="20" t="str">
        <f t="shared" si="560"/>
        <v/>
      </c>
      <c r="GL303" s="21"/>
      <c r="GN303" s="826" t="str">
        <f t="shared" ca="1" si="537"/>
        <v/>
      </c>
      <c r="GO303" s="827"/>
    </row>
    <row r="304" spans="1:197" s="143" customFormat="1" ht="12.75" customHeight="1" outlineLevel="2" x14ac:dyDescent="0.2">
      <c r="A304" s="187">
        <f t="shared" ca="1" si="527"/>
        <v>170</v>
      </c>
      <c r="B304" s="763" t="str">
        <f t="shared" ca="1" si="535"/>
        <v/>
      </c>
      <c r="C304" s="764"/>
      <c r="D304" s="765"/>
      <c r="E304" s="252" t="s">
        <v>105</v>
      </c>
      <c r="F304" s="253" t="s">
        <v>142</v>
      </c>
      <c r="G304" s="254"/>
      <c r="H304" s="879" t="s">
        <v>3</v>
      </c>
      <c r="I304" s="255"/>
      <c r="J304" s="256" t="s">
        <v>356</v>
      </c>
      <c r="K304" s="257" t="s">
        <v>52</v>
      </c>
      <c r="L304" s="459" t="s">
        <v>50</v>
      </c>
      <c r="M304" s="558">
        <f t="shared" si="532"/>
        <v>1</v>
      </c>
      <c r="N304" s="780" t="str">
        <f t="shared" si="538"/>
        <v>-</v>
      </c>
      <c r="O304" s="781" t="str">
        <f t="shared" si="539"/>
        <v>-</v>
      </c>
      <c r="P304" s="781">
        <f t="shared" si="540"/>
        <v>1</v>
      </c>
      <c r="Q304" s="781" t="str">
        <f t="shared" si="541"/>
        <v>-</v>
      </c>
      <c r="R304" s="781" t="str">
        <f t="shared" si="542"/>
        <v>-</v>
      </c>
      <c r="S304" s="782" t="str">
        <f t="shared" si="543"/>
        <v>-</v>
      </c>
      <c r="T304" s="293" t="str">
        <f t="shared" si="536"/>
        <v>OK</v>
      </c>
      <c r="U304" s="405"/>
      <c r="V304" s="19"/>
      <c r="W304" s="382"/>
      <c r="X304" s="334"/>
      <c r="Y304" s="335"/>
      <c r="Z304" s="335"/>
      <c r="AA304" s="335"/>
      <c r="AB304" s="335"/>
      <c r="AC304" s="335"/>
      <c r="AD304" s="335"/>
      <c r="AE304" s="335"/>
      <c r="AF304" s="335"/>
      <c r="AG304" s="335"/>
      <c r="AH304" s="335"/>
      <c r="AI304" s="336"/>
      <c r="AJ304" s="344">
        <f>AJ305+AJ309+AJ314</f>
        <v>0</v>
      </c>
      <c r="AK304" s="345">
        <f>AK305+AK309+AK314</f>
        <v>0</v>
      </c>
      <c r="AL304" s="346">
        <f>CD_TOTAL_04_16_ENG+CD_TOTAL_04_16_DESIGNER</f>
        <v>0</v>
      </c>
      <c r="AM304" s="586" t="str">
        <f t="shared" ref="AM304:AM314" si="561">IF(OR(AL304=0,AL304="-"),"-",AL304/CD_TOTAL_HOURS)</f>
        <v>-</v>
      </c>
      <c r="AN304" s="303"/>
      <c r="AO304" s="376" t="str">
        <f t="shared" si="491"/>
        <v>OK</v>
      </c>
      <c r="AP304" s="19"/>
      <c r="AQ304" s="382"/>
      <c r="AR304" s="334"/>
      <c r="AS304" s="335"/>
      <c r="AT304" s="335"/>
      <c r="AU304" s="335"/>
      <c r="AV304" s="335"/>
      <c r="AW304" s="335"/>
      <c r="AX304" s="335"/>
      <c r="AY304" s="335"/>
      <c r="AZ304" s="335"/>
      <c r="BA304" s="335"/>
      <c r="BB304" s="335"/>
      <c r="BC304" s="336"/>
      <c r="BD304" s="344">
        <f>BD305+BD309+BD314</f>
        <v>0</v>
      </c>
      <c r="BE304" s="345">
        <f>BE305+BE309+BE314</f>
        <v>0</v>
      </c>
      <c r="BF304" s="346">
        <f t="shared" si="545"/>
        <v>0</v>
      </c>
      <c r="BG304" s="586" t="str">
        <f t="shared" ref="BG304:BG314" si="562">IF(OR(BF304=0,BF304="-"),"-",BF304/BD_TOTAL_HOURS)</f>
        <v>-</v>
      </c>
      <c r="BH304" s="687"/>
      <c r="BI304" s="376" t="str">
        <f t="shared" si="492"/>
        <v>OK</v>
      </c>
      <c r="BJ304" s="19"/>
      <c r="BK304" s="382">
        <v>1</v>
      </c>
      <c r="BL304" s="334"/>
      <c r="BM304" s="335"/>
      <c r="BN304" s="335"/>
      <c r="BO304" s="335"/>
      <c r="BP304" s="335"/>
      <c r="BQ304" s="335"/>
      <c r="BR304" s="335"/>
      <c r="BS304" s="335"/>
      <c r="BT304" s="335"/>
      <c r="BU304" s="335"/>
      <c r="BV304" s="335"/>
      <c r="BW304" s="336"/>
      <c r="BX304" s="344">
        <f>BX305+BX309+BX314</f>
        <v>6</v>
      </c>
      <c r="BY304" s="345">
        <f>BY305+BY309+BY314</f>
        <v>0</v>
      </c>
      <c r="BZ304" s="346">
        <f>DD_TOTAL_04_16_ENG+DD_TOTAL_04_16_DESIGNER</f>
        <v>6</v>
      </c>
      <c r="CA304" s="586">
        <f t="shared" ref="CA304:CA316" si="563">IF(OR(BZ304=0,BZ304="-"),"-",BZ304/DD_TOTAL_HOURS)</f>
        <v>1.5306122448979591E-2</v>
      </c>
      <c r="CB304" s="303"/>
      <c r="CC304" s="376" t="str">
        <f t="shared" si="469"/>
        <v>OK</v>
      </c>
      <c r="CD304" s="19"/>
      <c r="CE304" s="382"/>
      <c r="CF304" s="334"/>
      <c r="CG304" s="335"/>
      <c r="CH304" s="335"/>
      <c r="CI304" s="335"/>
      <c r="CJ304" s="335"/>
      <c r="CK304" s="335"/>
      <c r="CL304" s="335"/>
      <c r="CM304" s="335"/>
      <c r="CN304" s="335"/>
      <c r="CO304" s="335"/>
      <c r="CP304" s="335"/>
      <c r="CQ304" s="336"/>
      <c r="CR304" s="344"/>
      <c r="CS304" s="345"/>
      <c r="CT304" s="346">
        <f>PRO_TOTAL_04_16_ENG</f>
        <v>0</v>
      </c>
      <c r="CU304" s="586" t="str">
        <f>IF(OR(CT304=0,CT304="-"),"-",CT304/PRO_TOTAL_HOURS)</f>
        <v>-</v>
      </c>
      <c r="CV304" s="303"/>
      <c r="CW304" s="376" t="str">
        <f t="shared" si="533"/>
        <v>OK</v>
      </c>
      <c r="CX304" s="19"/>
      <c r="CY304" s="525"/>
      <c r="CZ304" s="334"/>
      <c r="DA304" s="335"/>
      <c r="DB304" s="335"/>
      <c r="DC304" s="335"/>
      <c r="DD304" s="335"/>
      <c r="DE304" s="335"/>
      <c r="DF304" s="335"/>
      <c r="DG304" s="335"/>
      <c r="DH304" s="335"/>
      <c r="DI304" s="335"/>
      <c r="DJ304" s="335"/>
      <c r="DK304" s="336"/>
      <c r="DL304" s="344">
        <f>DL305+DL309+DL314</f>
        <v>0</v>
      </c>
      <c r="DM304" s="345">
        <f>DM305+DM309+DM314</f>
        <v>0</v>
      </c>
      <c r="DN304" s="346">
        <f>CONSTR_TOTAL_04_16_ENG+CONSTR_TOTAL_04_16_DESIGNER</f>
        <v>0</v>
      </c>
      <c r="DO304" s="586" t="str">
        <f>IF(OR(DN304=0,DN304="-"),"-",DN304/CONSTR_TOTAL_HOURS)</f>
        <v>-</v>
      </c>
      <c r="DP304" s="303"/>
      <c r="DQ304" s="376" t="str">
        <f t="shared" si="534"/>
        <v>OK</v>
      </c>
      <c r="DR304" s="19"/>
      <c r="DS304" s="525"/>
      <c r="DT304" s="334"/>
      <c r="DU304" s="335"/>
      <c r="DV304" s="335"/>
      <c r="DW304" s="335"/>
      <c r="DX304" s="335"/>
      <c r="DY304" s="335"/>
      <c r="DZ304" s="335"/>
      <c r="EA304" s="335"/>
      <c r="EB304" s="732">
        <f>EB305+EB309+EB314</f>
        <v>0</v>
      </c>
      <c r="EC304" s="733">
        <f>QUALIF_TOTAL_04_16_ENG</f>
        <v>0</v>
      </c>
      <c r="ED304" s="586" t="str">
        <f>IF(OR(EC304=0,EC304="-"),"-",EC304/QUALIF_TOTAL_HOURS)</f>
        <v>-</v>
      </c>
      <c r="EE304" s="303"/>
      <c r="EF304" s="376" t="str">
        <f t="shared" si="523"/>
        <v>-</v>
      </c>
      <c r="EG304" s="19"/>
      <c r="EH304" s="179" t="s">
        <v>5</v>
      </c>
      <c r="EI304" s="171"/>
      <c r="EJ304" s="134"/>
      <c r="EK304" s="133"/>
      <c r="EL304" s="19"/>
      <c r="EM304" s="19"/>
      <c r="EN304" s="135">
        <f t="shared" si="558"/>
        <v>0</v>
      </c>
      <c r="EO304" s="136">
        <f t="shared" si="559"/>
        <v>0</v>
      </c>
      <c r="EP304" s="137"/>
      <c r="EQ304" s="172"/>
      <c r="ER304" s="138" t="str">
        <f t="shared" si="547"/>
        <v>-</v>
      </c>
      <c r="ES304" s="139"/>
      <c r="ET304" s="172"/>
      <c r="EU304" s="138" t="str">
        <f t="shared" si="548"/>
        <v>-</v>
      </c>
      <c r="EV304" s="140" t="str">
        <f t="shared" si="549"/>
        <v>-</v>
      </c>
      <c r="EW304" s="19"/>
      <c r="EX304" s="19"/>
      <c r="EY304" s="135" t="e">
        <f>#REF!</f>
        <v>#REF!</v>
      </c>
      <c r="EZ304" s="136" t="e">
        <f>#REF!</f>
        <v>#REF!</v>
      </c>
      <c r="FA304" s="137"/>
      <c r="FB304" s="172"/>
      <c r="FC304" s="138" t="e">
        <f t="shared" si="524"/>
        <v>#REF!</v>
      </c>
      <c r="FD304" s="139"/>
      <c r="FE304" s="172"/>
      <c r="FF304" s="138" t="e">
        <f t="shared" si="525"/>
        <v>#REF!</v>
      </c>
      <c r="FG304" s="140" t="e">
        <f t="shared" si="526"/>
        <v>#REF!</v>
      </c>
      <c r="FH304" s="19"/>
      <c r="FI304" s="19"/>
      <c r="FJ304" s="135" t="e">
        <f>#REF!</f>
        <v>#REF!</v>
      </c>
      <c r="FK304" s="136" t="e">
        <f>#REF!</f>
        <v>#REF!</v>
      </c>
      <c r="FL304" s="137"/>
      <c r="FM304" s="172"/>
      <c r="FN304" s="138" t="e">
        <f t="shared" si="550"/>
        <v>#REF!</v>
      </c>
      <c r="FO304" s="139"/>
      <c r="FP304" s="172"/>
      <c r="FQ304" s="138" t="e">
        <f t="shared" si="551"/>
        <v>#REF!</v>
      </c>
      <c r="FR304" s="140" t="e">
        <f t="shared" si="552"/>
        <v>#REF!</v>
      </c>
      <c r="FS304" s="19"/>
      <c r="FT304" s="19"/>
      <c r="FU304" s="135" t="e">
        <f>#REF!</f>
        <v>#REF!</v>
      </c>
      <c r="FV304" s="137"/>
      <c r="FW304" s="172"/>
      <c r="FX304" s="138" t="e">
        <f t="shared" si="553"/>
        <v>#REF!</v>
      </c>
      <c r="FY304" s="19"/>
      <c r="FZ304" s="19"/>
      <c r="GA304" s="135" t="e">
        <f>#REF!</f>
        <v>#REF!</v>
      </c>
      <c r="GB304" s="136" t="e">
        <f>#REF!</f>
        <v>#REF!</v>
      </c>
      <c r="GC304" s="137"/>
      <c r="GD304" s="172"/>
      <c r="GE304" s="138" t="e">
        <f t="shared" si="554"/>
        <v>#REF!</v>
      </c>
      <c r="GF304" s="139"/>
      <c r="GG304" s="172"/>
      <c r="GH304" s="138" t="e">
        <f t="shared" si="555"/>
        <v>#REF!</v>
      </c>
      <c r="GI304" s="140" t="e">
        <f t="shared" si="556"/>
        <v>#REF!</v>
      </c>
      <c r="GJ304" s="19"/>
      <c r="GK304" s="141" t="str">
        <f t="shared" si="560"/>
        <v/>
      </c>
      <c r="GL304" s="142"/>
      <c r="GN304" s="826" t="str">
        <f t="shared" ca="1" si="537"/>
        <v/>
      </c>
      <c r="GO304" s="827"/>
    </row>
    <row r="305" spans="1:197" s="143" customFormat="1" ht="15.75" customHeight="1" outlineLevel="3" x14ac:dyDescent="0.2">
      <c r="A305" s="190">
        <f t="shared" ca="1" si="527"/>
        <v>171</v>
      </c>
      <c r="B305" s="744" t="str">
        <f t="shared" ca="1" si="535"/>
        <v/>
      </c>
      <c r="C305" s="752"/>
      <c r="D305" s="753"/>
      <c r="E305" s="180" t="s">
        <v>901</v>
      </c>
      <c r="F305" s="181" t="s">
        <v>58</v>
      </c>
      <c r="G305" s="182"/>
      <c r="H305" s="863" t="s">
        <v>3</v>
      </c>
      <c r="I305" s="183"/>
      <c r="J305" s="184" t="s">
        <v>23</v>
      </c>
      <c r="K305" s="199" t="s">
        <v>433</v>
      </c>
      <c r="L305" s="366"/>
      <c r="M305" s="560">
        <f t="shared" si="532"/>
        <v>1</v>
      </c>
      <c r="N305" s="814" t="str">
        <f>IF(OR(W305="",W305=0,W305="-"),"-",IF(W305=1,1,"POK"))</f>
        <v>-</v>
      </c>
      <c r="O305" s="815" t="str">
        <f>IF(OR(AQ305="",AQ305=0,AQ305="-"),"-",IF(AQ305=1,1,"POK"))</f>
        <v>-</v>
      </c>
      <c r="P305" s="815">
        <f>IF(OR(BK305="",BK305=0,BK305="-"),"-",IF(BK305=1,1,"POK"))</f>
        <v>1</v>
      </c>
      <c r="Q305" s="815" t="str">
        <f>IF(OR(CE305="",CE305=0,CE305="-"),"-",IF(CE305=1,1,"POK"))</f>
        <v>-</v>
      </c>
      <c r="R305" s="815" t="str">
        <f>IF(OR(CY305="",CY305=0,CY305="-"),"-",IF(CY305=1,1,"POK"))</f>
        <v>-</v>
      </c>
      <c r="S305" s="816" t="str">
        <f>IF(OR(DS305="",DS305=0,DS305="-"),"-",IF(DS305=1,1,"POK"))</f>
        <v>-</v>
      </c>
      <c r="T305" s="293" t="str">
        <f t="shared" si="536"/>
        <v>OK</v>
      </c>
      <c r="U305" s="403"/>
      <c r="V305" s="19"/>
      <c r="W305" s="788">
        <f>IF(SUM(W306:W308)=0,0,1)</f>
        <v>0</v>
      </c>
      <c r="X305" s="325"/>
      <c r="Y305" s="326"/>
      <c r="Z305" s="326"/>
      <c r="AA305" s="326"/>
      <c r="AB305" s="326"/>
      <c r="AC305" s="326"/>
      <c r="AD305" s="326"/>
      <c r="AE305" s="326"/>
      <c r="AF305" s="326"/>
      <c r="AG305" s="326"/>
      <c r="AH305" s="326"/>
      <c r="AI305" s="327"/>
      <c r="AJ305" s="353">
        <f>SUM(AJ306:AJ308)</f>
        <v>0</v>
      </c>
      <c r="AK305" s="354">
        <f>SUM(AK306:AK308)</f>
        <v>0</v>
      </c>
      <c r="AL305" s="351">
        <f>AJ305+AK305</f>
        <v>0</v>
      </c>
      <c r="AM305" s="356" t="str">
        <f t="shared" si="561"/>
        <v>-</v>
      </c>
      <c r="AN305" s="222"/>
      <c r="AO305" s="580" t="str">
        <f t="shared" si="491"/>
        <v>OK</v>
      </c>
      <c r="AP305" s="19"/>
      <c r="AQ305" s="788">
        <f>IF(SUM(AQ306:AQ308)=0,0,1)</f>
        <v>0</v>
      </c>
      <c r="AR305" s="325"/>
      <c r="AS305" s="326"/>
      <c r="AT305" s="326"/>
      <c r="AU305" s="326"/>
      <c r="AV305" s="326"/>
      <c r="AW305" s="326"/>
      <c r="AX305" s="326"/>
      <c r="AY305" s="326"/>
      <c r="AZ305" s="326"/>
      <c r="BA305" s="326"/>
      <c r="BB305" s="326"/>
      <c r="BC305" s="327"/>
      <c r="BD305" s="353">
        <f>SUM(BD306:BD308)</f>
        <v>0</v>
      </c>
      <c r="BE305" s="354">
        <f>SUM(BE306:BE308)</f>
        <v>0</v>
      </c>
      <c r="BF305" s="351">
        <f>BD305+BE305</f>
        <v>0</v>
      </c>
      <c r="BG305" s="356" t="str">
        <f t="shared" si="562"/>
        <v>-</v>
      </c>
      <c r="BH305" s="222"/>
      <c r="BI305" s="580" t="str">
        <f t="shared" si="492"/>
        <v>OK</v>
      </c>
      <c r="BJ305" s="19"/>
      <c r="BK305" s="788">
        <f>IF(SUM(BK306:BK308)=0,0,1)</f>
        <v>1</v>
      </c>
      <c r="BL305" s="325"/>
      <c r="BM305" s="326"/>
      <c r="BN305" s="326"/>
      <c r="BO305" s="326"/>
      <c r="BP305" s="326"/>
      <c r="BQ305" s="326"/>
      <c r="BR305" s="326"/>
      <c r="BS305" s="326"/>
      <c r="BT305" s="326"/>
      <c r="BU305" s="326"/>
      <c r="BV305" s="326"/>
      <c r="BW305" s="327"/>
      <c r="BX305" s="353">
        <f>SUM(BX306:BX308)</f>
        <v>3</v>
      </c>
      <c r="BY305" s="354">
        <f>SUM(BY306:BY308)</f>
        <v>0</v>
      </c>
      <c r="BZ305" s="351">
        <f>BX305+BY305</f>
        <v>3</v>
      </c>
      <c r="CA305" s="356">
        <f t="shared" si="563"/>
        <v>7.6530612244897957E-3</v>
      </c>
      <c r="CB305" s="222"/>
      <c r="CC305" s="574" t="str">
        <f>IF(AND(Type_1="Doc",OR(BM305&lt;&gt;"",BQ305&lt;&gt;"",BU305&lt;&gt;"")),"Remove Value Cln 65, 69, 73",IF(AND(Type_1="Doc",OR(BO305&lt;&gt;"",BS305&lt;&gt;"",BW305&lt;&gt;"")),"Remove Value Cln 67, 71, 75",IF(OR(AND(BL305&lt;&gt;"",BN305=""),AND(BP305&lt;&gt;"",BR305=""),AND(BT305&lt;&gt;"",BV305="")),"Missing Eng Function",IF(OR(AND(BM305&lt;&gt;"",BO305=""),AND(BQ305&lt;&gt;"",BS305=""),AND(BU305&lt;&gt;"",BW305="")),"Missing Design Function","OK"))))</f>
        <v>OK</v>
      </c>
      <c r="CD305" s="19"/>
      <c r="CE305" s="794">
        <f>IF(SUM(CE306:CE308)=0,0,1)</f>
        <v>0</v>
      </c>
      <c r="CF305" s="325"/>
      <c r="CG305" s="326"/>
      <c r="CH305" s="326"/>
      <c r="CI305" s="326"/>
      <c r="CJ305" s="326"/>
      <c r="CK305" s="326"/>
      <c r="CL305" s="326"/>
      <c r="CM305" s="326"/>
      <c r="CN305" s="326"/>
      <c r="CO305" s="326"/>
      <c r="CP305" s="326"/>
      <c r="CQ305" s="327"/>
      <c r="CR305" s="353">
        <f>SUM(CR306:CR308)</f>
        <v>0</v>
      </c>
      <c r="CS305" s="354">
        <f>SUM(CS306:CS308)</f>
        <v>0</v>
      </c>
      <c r="CT305" s="351">
        <f>CR305+CS305</f>
        <v>0</v>
      </c>
      <c r="CU305" s="356"/>
      <c r="CV305" s="222"/>
      <c r="CW305" s="580" t="str">
        <f t="shared" si="533"/>
        <v>OK</v>
      </c>
      <c r="CX305" s="19"/>
      <c r="CY305" s="792">
        <f>IF(SUM(CY306:CY308)=0,0,1)</f>
        <v>0</v>
      </c>
      <c r="CZ305" s="325"/>
      <c r="DA305" s="326"/>
      <c r="DB305" s="326"/>
      <c r="DC305" s="326"/>
      <c r="DD305" s="326"/>
      <c r="DE305" s="326"/>
      <c r="DF305" s="326"/>
      <c r="DG305" s="326"/>
      <c r="DH305" s="326"/>
      <c r="DI305" s="326"/>
      <c r="DJ305" s="326"/>
      <c r="DK305" s="327"/>
      <c r="DL305" s="353">
        <f>SUM(DL306:DL308)</f>
        <v>0</v>
      </c>
      <c r="DM305" s="354">
        <f>SUM(DM306:DM308)</f>
        <v>0</v>
      </c>
      <c r="DN305" s="351">
        <f>DL305+DM305</f>
        <v>0</v>
      </c>
      <c r="DO305" s="356" t="str">
        <f>IF(OR(DN305=0,DN305="-"),"-",DN305/CONSTR_TOTAL_HOURS)</f>
        <v>-</v>
      </c>
      <c r="DP305" s="222"/>
      <c r="DQ305" s="574" t="str">
        <f t="shared" si="534"/>
        <v>OK</v>
      </c>
      <c r="DR305" s="19"/>
      <c r="DS305" s="788">
        <f>IF(SUM(DS306:DS308)=0,0,1)</f>
        <v>0</v>
      </c>
      <c r="DT305" s="325"/>
      <c r="DU305" s="326"/>
      <c r="DV305" s="326"/>
      <c r="DW305" s="326"/>
      <c r="DX305" s="326"/>
      <c r="DY305" s="326"/>
      <c r="DZ305" s="326"/>
      <c r="EA305" s="326"/>
      <c r="EB305" s="353">
        <f>SUM(EB306:EB308)</f>
        <v>0</v>
      </c>
      <c r="EC305" s="723">
        <f>EB305</f>
        <v>0</v>
      </c>
      <c r="ED305" s="356" t="str">
        <f>IF(OR(EC305=0,EC305="-"),"-",EC305/QUALIF_TOTAL_HOURS)</f>
        <v>-</v>
      </c>
      <c r="EE305" s="222"/>
      <c r="EF305" s="574" t="str">
        <f t="shared" si="523"/>
        <v>-</v>
      </c>
      <c r="EG305" s="19"/>
      <c r="EH305" s="179" t="s">
        <v>5</v>
      </c>
      <c r="EI305" s="171" t="s">
        <v>184</v>
      </c>
      <c r="EJ305" s="134"/>
      <c r="EK305" s="133"/>
      <c r="EL305" s="19"/>
      <c r="EM305" s="19"/>
      <c r="EN305" s="135">
        <f t="shared" si="558"/>
        <v>0</v>
      </c>
      <c r="EO305" s="136">
        <f t="shared" si="559"/>
        <v>0</v>
      </c>
      <c r="EP305" s="137"/>
      <c r="EQ305" s="172"/>
      <c r="ER305" s="138" t="str">
        <f t="shared" si="547"/>
        <v>-</v>
      </c>
      <c r="ES305" s="139"/>
      <c r="ET305" s="172"/>
      <c r="EU305" s="138" t="str">
        <f t="shared" si="548"/>
        <v>-</v>
      </c>
      <c r="EV305" s="140" t="str">
        <f t="shared" si="549"/>
        <v>-</v>
      </c>
      <c r="EW305" s="19"/>
      <c r="EX305" s="19"/>
      <c r="EY305" s="135" t="e">
        <f>#REF!</f>
        <v>#REF!</v>
      </c>
      <c r="EZ305" s="136" t="e">
        <f>#REF!</f>
        <v>#REF!</v>
      </c>
      <c r="FA305" s="137"/>
      <c r="FB305" s="172"/>
      <c r="FC305" s="138" t="e">
        <f t="shared" si="524"/>
        <v>#REF!</v>
      </c>
      <c r="FD305" s="139"/>
      <c r="FE305" s="172"/>
      <c r="FF305" s="138" t="e">
        <f t="shared" si="525"/>
        <v>#REF!</v>
      </c>
      <c r="FG305" s="140" t="e">
        <f t="shared" si="526"/>
        <v>#REF!</v>
      </c>
      <c r="FH305" s="19"/>
      <c r="FI305" s="19"/>
      <c r="FJ305" s="135" t="e">
        <f>#REF!</f>
        <v>#REF!</v>
      </c>
      <c r="FK305" s="136" t="e">
        <f>#REF!</f>
        <v>#REF!</v>
      </c>
      <c r="FL305" s="137"/>
      <c r="FM305" s="172"/>
      <c r="FN305" s="138" t="e">
        <f t="shared" si="550"/>
        <v>#REF!</v>
      </c>
      <c r="FO305" s="139"/>
      <c r="FP305" s="172"/>
      <c r="FQ305" s="138" t="e">
        <f t="shared" si="551"/>
        <v>#REF!</v>
      </c>
      <c r="FR305" s="140" t="e">
        <f t="shared" si="552"/>
        <v>#REF!</v>
      </c>
      <c r="FS305" s="19"/>
      <c r="FT305" s="19"/>
      <c r="FU305" s="135" t="e">
        <f>#REF!</f>
        <v>#REF!</v>
      </c>
      <c r="FV305" s="137"/>
      <c r="FW305" s="172"/>
      <c r="FX305" s="138" t="e">
        <f t="shared" si="553"/>
        <v>#REF!</v>
      </c>
      <c r="FY305" s="19"/>
      <c r="FZ305" s="19"/>
      <c r="GA305" s="135" t="e">
        <f>#REF!</f>
        <v>#REF!</v>
      </c>
      <c r="GB305" s="136" t="e">
        <f>#REF!</f>
        <v>#REF!</v>
      </c>
      <c r="GC305" s="137"/>
      <c r="GD305" s="172"/>
      <c r="GE305" s="138" t="e">
        <f t="shared" si="554"/>
        <v>#REF!</v>
      </c>
      <c r="GF305" s="139"/>
      <c r="GG305" s="172"/>
      <c r="GH305" s="138" t="e">
        <f t="shared" si="555"/>
        <v>#REF!</v>
      </c>
      <c r="GI305" s="140" t="e">
        <f t="shared" si="556"/>
        <v>#REF!</v>
      </c>
      <c r="GJ305" s="19"/>
      <c r="GK305" s="141" t="str">
        <f t="shared" si="560"/>
        <v/>
      </c>
      <c r="GL305" s="142"/>
      <c r="GN305" s="826" t="str">
        <f t="shared" ca="1" si="537"/>
        <v/>
      </c>
      <c r="GO305" s="827"/>
    </row>
    <row r="306" spans="1:197" ht="12" customHeight="1" outlineLevel="3" x14ac:dyDescent="0.2">
      <c r="A306" s="187">
        <f t="shared" ca="1" si="527"/>
        <v>172</v>
      </c>
      <c r="B306" s="747" t="str">
        <f t="shared" ca="1" si="535"/>
        <v/>
      </c>
      <c r="C306" s="748"/>
      <c r="D306" s="749"/>
      <c r="E306" s="110"/>
      <c r="F306" s="108"/>
      <c r="G306" s="105" t="s">
        <v>902</v>
      </c>
      <c r="H306" s="128" t="s">
        <v>3</v>
      </c>
      <c r="I306" s="105"/>
      <c r="J306" s="121" t="s">
        <v>26</v>
      </c>
      <c r="K306" s="124" t="s">
        <v>105</v>
      </c>
      <c r="L306" s="367" t="s">
        <v>50</v>
      </c>
      <c r="M306" s="589">
        <f t="shared" si="532"/>
        <v>1</v>
      </c>
      <c r="N306" s="773" t="str">
        <f t="shared" si="538"/>
        <v>-</v>
      </c>
      <c r="O306" s="774" t="str">
        <f t="shared" si="539"/>
        <v>-</v>
      </c>
      <c r="P306" s="774">
        <f t="shared" si="540"/>
        <v>1</v>
      </c>
      <c r="Q306" s="774" t="str">
        <f t="shared" si="541"/>
        <v>-</v>
      </c>
      <c r="R306" s="774" t="str">
        <f t="shared" si="542"/>
        <v>-</v>
      </c>
      <c r="S306" s="280" t="str">
        <f t="shared" si="543"/>
        <v>-</v>
      </c>
      <c r="T306" s="291" t="str">
        <f t="shared" si="536"/>
        <v>OK</v>
      </c>
      <c r="U306" s="402"/>
      <c r="W306" s="643"/>
      <c r="X306" s="575"/>
      <c r="Y306" s="576"/>
      <c r="Z306" s="410" t="s">
        <v>374</v>
      </c>
      <c r="AA306" s="411" t="s">
        <v>407</v>
      </c>
      <c r="AB306" s="576"/>
      <c r="AC306" s="576"/>
      <c r="AD306" s="410" t="s">
        <v>375</v>
      </c>
      <c r="AE306" s="411" t="s">
        <v>408</v>
      </c>
      <c r="AF306" s="576"/>
      <c r="AG306" s="576"/>
      <c r="AH306" s="410" t="s">
        <v>376</v>
      </c>
      <c r="AI306" s="411" t="s">
        <v>409</v>
      </c>
      <c r="AJ306" s="591" t="str">
        <f t="shared" ref="AJ306:AK308" si="564">IF(AND(X306="",AB306="",AF306=""),"-",X306+AB306+AF306)</f>
        <v>-</v>
      </c>
      <c r="AK306" s="592" t="str">
        <f t="shared" si="564"/>
        <v>-</v>
      </c>
      <c r="AL306" s="593" t="str">
        <f>IF(AND(X306="",AB306="",AF306="",Y306="",AC306="",AG306=""),"-",SUM(X306:AG306))</f>
        <v>-</v>
      </c>
      <c r="AM306" s="594" t="str">
        <f t="shared" si="561"/>
        <v>-</v>
      </c>
      <c r="AN306" s="221"/>
      <c r="AO306" s="574" t="str">
        <f t="shared" si="491"/>
        <v>OK</v>
      </c>
      <c r="AQ306" s="263"/>
      <c r="AR306" s="347"/>
      <c r="AS306" s="348"/>
      <c r="AT306" s="410" t="s">
        <v>374</v>
      </c>
      <c r="AU306" s="411" t="s">
        <v>407</v>
      </c>
      <c r="AV306" s="348"/>
      <c r="AW306" s="348"/>
      <c r="AX306" s="410" t="s">
        <v>375</v>
      </c>
      <c r="AY306" s="411" t="s">
        <v>408</v>
      </c>
      <c r="AZ306" s="348"/>
      <c r="BA306" s="348"/>
      <c r="BB306" s="410" t="s">
        <v>376</v>
      </c>
      <c r="BC306" s="411" t="s">
        <v>409</v>
      </c>
      <c r="BD306" s="591" t="str">
        <f t="shared" ref="BD306:BD308" si="565">IF(AND(AR306="",AV306="",AZ306=""),"-",AR306+AV306+AZ306)</f>
        <v>-</v>
      </c>
      <c r="BE306" s="592" t="str">
        <f t="shared" ref="BE306:BE308" si="566">IF(AND(AS306="",AW306="",BA306=""),"-",AS306+AW306+BA306)</f>
        <v>-</v>
      </c>
      <c r="BF306" s="593" t="str">
        <f>IF(AND(AR306="",AV306="",AZ306="",AS306="",AW306="",BA306=""),"-",SUM(AR306:BA306))</f>
        <v>-</v>
      </c>
      <c r="BG306" s="594" t="str">
        <f t="shared" si="562"/>
        <v>-</v>
      </c>
      <c r="BH306" s="221"/>
      <c r="BI306" s="574" t="str">
        <f t="shared" si="492"/>
        <v>OK</v>
      </c>
      <c r="BK306" s="263">
        <v>1</v>
      </c>
      <c r="BL306" s="208">
        <v>3</v>
      </c>
      <c r="BM306" s="316"/>
      <c r="BN306" s="410" t="s">
        <v>374</v>
      </c>
      <c r="BO306" s="411" t="s">
        <v>407</v>
      </c>
      <c r="BP306" s="209"/>
      <c r="BQ306" s="316"/>
      <c r="BR306" s="410" t="s">
        <v>375</v>
      </c>
      <c r="BS306" s="411" t="s">
        <v>408</v>
      </c>
      <c r="BT306" s="209"/>
      <c r="BU306" s="316"/>
      <c r="BV306" s="410" t="s">
        <v>376</v>
      </c>
      <c r="BW306" s="411" t="s">
        <v>409</v>
      </c>
      <c r="BX306" s="591">
        <f t="shared" ref="BX306:BY308" si="567">IF(AND(BL306="",BP306="",BT306=""),"-",BL306+BP306+BT306)</f>
        <v>3</v>
      </c>
      <c r="BY306" s="592" t="str">
        <f t="shared" si="567"/>
        <v>-</v>
      </c>
      <c r="BZ306" s="593">
        <f>IF(AND(BL306="",BP306="",BT306="",BM306="",BQ306="",BU306=""),"-",SUM(BL306:BU306))</f>
        <v>3</v>
      </c>
      <c r="CA306" s="594">
        <f t="shared" si="563"/>
        <v>7.6530612244897957E-3</v>
      </c>
      <c r="CB306" s="221"/>
      <c r="CC306" s="574" t="str">
        <f>IF(AND(Type_1="Doc",OR(BM306&lt;&gt;"",BQ306&lt;&gt;"",BU306&lt;&gt;"")),"Remove Value Cln 65, 69, 73",IF(AND(Type_1="Doc",OR(BO306&lt;&gt;"",BS306&lt;&gt;"",BW306&lt;&gt;"")),"Remove Value Cln 67, 71, 75",IF(OR(AND(BL306&lt;&gt;"",BN306=""),AND(BP306&lt;&gt;"",BR306=""),AND(BT306&lt;&gt;"",BV306="")),"Missing Eng Function",IF(OR(AND(BM306&lt;&gt;"",BO306=""),AND(BQ306&lt;&gt;"",BS306=""),AND(BU306&lt;&gt;"",BW306="")),"Missing Design Function","OK"))))</f>
        <v>OK</v>
      </c>
      <c r="CE306" s="443"/>
      <c r="CF306" s="529"/>
      <c r="CH306" s="430"/>
      <c r="CI306" s="431"/>
      <c r="CJ306" s="429"/>
      <c r="CL306" s="430"/>
      <c r="CM306" s="431"/>
      <c r="CN306" s="429"/>
      <c r="CP306" s="430"/>
      <c r="CQ306" s="431"/>
      <c r="CR306" s="607"/>
      <c r="CS306" s="626"/>
      <c r="CT306" s="608"/>
      <c r="CU306" s="609"/>
      <c r="CV306" s="221"/>
      <c r="CW306" s="574" t="str">
        <f t="shared" si="533"/>
        <v>OK</v>
      </c>
      <c r="CY306" s="437"/>
      <c r="CZ306" s="429"/>
      <c r="DB306" s="430"/>
      <c r="DC306" s="431"/>
      <c r="DD306" s="429"/>
      <c r="DF306" s="430"/>
      <c r="DG306" s="431"/>
      <c r="DH306" s="429"/>
      <c r="DJ306" s="430"/>
      <c r="DK306" s="431"/>
      <c r="DL306" s="607"/>
      <c r="DM306" s="598"/>
      <c r="DN306" s="608"/>
      <c r="DO306" s="609"/>
      <c r="DP306" s="221"/>
      <c r="DQ306" s="574" t="str">
        <f t="shared" si="534"/>
        <v>OK</v>
      </c>
      <c r="DS306" s="437"/>
      <c r="DT306" s="429"/>
      <c r="DU306" s="431"/>
      <c r="DW306" s="431"/>
      <c r="DY306" s="431"/>
      <c r="EA306" s="430"/>
      <c r="EB306" s="607"/>
      <c r="EC306" s="608"/>
      <c r="ED306" s="609"/>
      <c r="EE306" s="221"/>
      <c r="EF306" s="574" t="str">
        <f t="shared" si="523"/>
        <v>-</v>
      </c>
      <c r="EH306" s="82"/>
      <c r="EI306" s="34"/>
      <c r="EJ306" s="11"/>
      <c r="EK306" s="61"/>
      <c r="EN306" s="97" t="str">
        <f t="shared" si="558"/>
        <v>-</v>
      </c>
      <c r="EO306" s="91" t="str">
        <f t="shared" si="559"/>
        <v>-</v>
      </c>
      <c r="EP306" s="92"/>
      <c r="EQ306" s="85"/>
      <c r="ER306" s="89" t="str">
        <f t="shared" si="547"/>
        <v>-</v>
      </c>
      <c r="ES306" s="84"/>
      <c r="ET306" s="85"/>
      <c r="EU306" s="89" t="str">
        <f t="shared" si="548"/>
        <v>-</v>
      </c>
      <c r="EV306" s="90" t="str">
        <f t="shared" si="549"/>
        <v>-</v>
      </c>
      <c r="EY306" s="97" t="e">
        <f>#REF!</f>
        <v>#REF!</v>
      </c>
      <c r="EZ306" s="91" t="e">
        <f>#REF!</f>
        <v>#REF!</v>
      </c>
      <c r="FA306" s="92"/>
      <c r="FB306" s="85"/>
      <c r="FC306" s="89" t="e">
        <f t="shared" si="524"/>
        <v>#REF!</v>
      </c>
      <c r="FD306" s="84"/>
      <c r="FE306" s="85"/>
      <c r="FF306" s="89" t="e">
        <f t="shared" si="525"/>
        <v>#REF!</v>
      </c>
      <c r="FG306" s="90" t="e">
        <f t="shared" si="526"/>
        <v>#REF!</v>
      </c>
      <c r="FJ306" s="97" t="e">
        <f>#REF!</f>
        <v>#REF!</v>
      </c>
      <c r="FK306" s="91" t="e">
        <f>#REF!</f>
        <v>#REF!</v>
      </c>
      <c r="FL306" s="92"/>
      <c r="FM306" s="85"/>
      <c r="FN306" s="89" t="e">
        <f t="shared" si="550"/>
        <v>#REF!</v>
      </c>
      <c r="FO306" s="84"/>
      <c r="FP306" s="85"/>
      <c r="FQ306" s="89" t="e">
        <f t="shared" si="551"/>
        <v>#REF!</v>
      </c>
      <c r="FR306" s="90" t="e">
        <f t="shared" si="552"/>
        <v>#REF!</v>
      </c>
      <c r="FU306" s="97" t="e">
        <f>#REF!</f>
        <v>#REF!</v>
      </c>
      <c r="FV306" s="92"/>
      <c r="FW306" s="85"/>
      <c r="FX306" s="89" t="e">
        <f t="shared" si="553"/>
        <v>#REF!</v>
      </c>
      <c r="GA306" s="97" t="e">
        <f>#REF!</f>
        <v>#REF!</v>
      </c>
      <c r="GB306" s="91" t="e">
        <f>#REF!</f>
        <v>#REF!</v>
      </c>
      <c r="GC306" s="92"/>
      <c r="GD306" s="85"/>
      <c r="GE306" s="89" t="e">
        <f t="shared" si="554"/>
        <v>#REF!</v>
      </c>
      <c r="GF306" s="84"/>
      <c r="GG306" s="85"/>
      <c r="GH306" s="89" t="e">
        <f t="shared" si="555"/>
        <v>#REF!</v>
      </c>
      <c r="GI306" s="90" t="e">
        <f t="shared" si="556"/>
        <v>#REF!</v>
      </c>
      <c r="GK306" s="20" t="str">
        <f t="shared" si="560"/>
        <v/>
      </c>
      <c r="GL306" s="21"/>
      <c r="GN306" s="826" t="str">
        <f t="shared" ca="1" si="537"/>
        <v/>
      </c>
      <c r="GO306" s="827"/>
    </row>
    <row r="307" spans="1:197" ht="12" customHeight="1" outlineLevel="3" x14ac:dyDescent="0.2">
      <c r="A307" s="187">
        <f t="shared" ca="1" si="527"/>
        <v>173</v>
      </c>
      <c r="B307" s="747" t="str">
        <f t="shared" ca="1" si="535"/>
        <v/>
      </c>
      <c r="C307" s="748"/>
      <c r="D307" s="749"/>
      <c r="E307" s="110"/>
      <c r="F307" s="108"/>
      <c r="G307" s="105" t="s">
        <v>997</v>
      </c>
      <c r="H307" s="128" t="s">
        <v>3</v>
      </c>
      <c r="I307" s="105"/>
      <c r="J307" s="121" t="s">
        <v>26</v>
      </c>
      <c r="K307" s="124" t="s">
        <v>105</v>
      </c>
      <c r="L307" s="367" t="s">
        <v>50</v>
      </c>
      <c r="M307" s="589">
        <f t="shared" si="532"/>
        <v>0</v>
      </c>
      <c r="N307" s="773" t="str">
        <f t="shared" si="538"/>
        <v>-</v>
      </c>
      <c r="O307" s="774" t="str">
        <f t="shared" si="539"/>
        <v>-</v>
      </c>
      <c r="P307" s="774" t="str">
        <f t="shared" si="540"/>
        <v>-</v>
      </c>
      <c r="Q307" s="774" t="str">
        <f t="shared" si="541"/>
        <v>-</v>
      </c>
      <c r="R307" s="774" t="str">
        <f t="shared" si="542"/>
        <v>-</v>
      </c>
      <c r="S307" s="280" t="str">
        <f t="shared" si="543"/>
        <v>-</v>
      </c>
      <c r="T307" s="291" t="str">
        <f t="shared" si="536"/>
        <v>OK</v>
      </c>
      <c r="U307" s="402"/>
      <c r="W307" s="643"/>
      <c r="X307" s="575"/>
      <c r="Y307" s="576"/>
      <c r="Z307" s="410" t="s">
        <v>374</v>
      </c>
      <c r="AA307" s="411" t="s">
        <v>407</v>
      </c>
      <c r="AB307" s="576"/>
      <c r="AC307" s="576"/>
      <c r="AD307" s="410" t="s">
        <v>375</v>
      </c>
      <c r="AE307" s="411" t="s">
        <v>408</v>
      </c>
      <c r="AF307" s="576"/>
      <c r="AG307" s="576"/>
      <c r="AH307" s="410" t="s">
        <v>376</v>
      </c>
      <c r="AI307" s="411" t="s">
        <v>409</v>
      </c>
      <c r="AJ307" s="591" t="str">
        <f t="shared" si="564"/>
        <v>-</v>
      </c>
      <c r="AK307" s="592" t="str">
        <f t="shared" si="564"/>
        <v>-</v>
      </c>
      <c r="AL307" s="593" t="str">
        <f>IF(AND(X307="",AB307="",AF307="",Y307="",AC307="",AG307=""),"-",SUM(X307:AG307))</f>
        <v>-</v>
      </c>
      <c r="AM307" s="594" t="str">
        <f>IF(OR(AL307=0,AL307="-"),"-",AL307/CD_TOTAL_HOURS)</f>
        <v>-</v>
      </c>
      <c r="AN307" s="221"/>
      <c r="AO307" s="574" t="str">
        <f>IF(AND(Type_1="Doc",OR(Y307&lt;&gt;"",AC307&lt;&gt;"",AG307&lt;&gt;"")),"Remove Value Cln 25, 29, 33",IF(AND(Type_1="Doc",OR(AA307&lt;&gt;"",AE307&lt;&gt;"",AI307&lt;&gt;"")),"Remove Value Cln 27, 31, 35",IF(OR(AND(X307&lt;&gt;"",Z307=""),AND(AB307&lt;&gt;"",AD307=""),AND(AF307&lt;&gt;"",AH307="")),"Missing Eng Function",IF(OR(AND(Y307&lt;&gt;"",AA307=""),AND(AC307&lt;&gt;"",AE307=""),AND(AG307&lt;&gt;"",AI307="")),"Missing Design Function","OK"))))</f>
        <v>OK</v>
      </c>
      <c r="AQ307" s="263"/>
      <c r="AR307" s="347"/>
      <c r="AS307" s="348"/>
      <c r="AT307" s="410" t="s">
        <v>374</v>
      </c>
      <c r="AU307" s="411" t="s">
        <v>407</v>
      </c>
      <c r="AV307" s="348"/>
      <c r="AW307" s="348"/>
      <c r="AX307" s="410" t="s">
        <v>375</v>
      </c>
      <c r="AY307" s="411" t="s">
        <v>408</v>
      </c>
      <c r="AZ307" s="348"/>
      <c r="BA307" s="348"/>
      <c r="BB307" s="410" t="s">
        <v>376</v>
      </c>
      <c r="BC307" s="411" t="s">
        <v>409</v>
      </c>
      <c r="BD307" s="591" t="str">
        <f t="shared" si="565"/>
        <v>-</v>
      </c>
      <c r="BE307" s="592" t="str">
        <f t="shared" si="566"/>
        <v>-</v>
      </c>
      <c r="BF307" s="593" t="str">
        <f>IF(AND(AR307="",AV307="",AZ307="",AS307="",AW307="",BA307=""),"-",SUM(AR307:BA307))</f>
        <v>-</v>
      </c>
      <c r="BG307" s="594" t="str">
        <f>IF(OR(BF307=0,BF307="-"),"-",BF307/BD_TOTAL_HOURS)</f>
        <v>-</v>
      </c>
      <c r="BH307" s="221"/>
      <c r="BI307" s="574" t="str">
        <f>IF(AND(Type_1="Doc",OR(AS307&lt;&gt;"",AW307&lt;&gt;"",BA307&lt;&gt;"")),"Remove Value Cln 25, 29, 33",IF(AND(Type_1="Doc",OR(AU307&lt;&gt;"",AY307&lt;&gt;"",BC307&lt;&gt;"")),"Remove Value Cln 47, 51, 55",IF(OR(AND(AR307&lt;&gt;"",AT307=""),AND(AV307&lt;&gt;"",AX307=""),AND(AZ307&lt;&gt;"",BB307="")),"Missing Eng Function",IF(OR(AND(AS307&lt;&gt;"",AU307=""),AND(AW307&lt;&gt;"",AY307=""),AND(BA307&lt;&gt;"",BC307="")),"Missing Design Function","OK"))))</f>
        <v>OK</v>
      </c>
      <c r="BK307" s="263"/>
      <c r="BL307" s="208"/>
      <c r="BM307" s="316"/>
      <c r="BN307" s="410" t="s">
        <v>374</v>
      </c>
      <c r="BO307" s="411" t="s">
        <v>407</v>
      </c>
      <c r="BP307" s="209"/>
      <c r="BQ307" s="316"/>
      <c r="BR307" s="410" t="s">
        <v>375</v>
      </c>
      <c r="BS307" s="411" t="s">
        <v>408</v>
      </c>
      <c r="BT307" s="209"/>
      <c r="BU307" s="316"/>
      <c r="BV307" s="410" t="s">
        <v>376</v>
      </c>
      <c r="BW307" s="411" t="s">
        <v>409</v>
      </c>
      <c r="BX307" s="591" t="str">
        <f t="shared" si="567"/>
        <v>-</v>
      </c>
      <c r="BY307" s="592" t="str">
        <f t="shared" si="567"/>
        <v>-</v>
      </c>
      <c r="BZ307" s="593" t="str">
        <f>IF(AND(BL307="",BP307="",BT307="",BM307="",BQ307="",BU307=""),"-",SUM(BL307:BU307))</f>
        <v>-</v>
      </c>
      <c r="CA307" s="594" t="str">
        <f>IF(OR(BZ307=0,BZ307="-"),"-",BZ307/DD_TOTAL_HOURS)</f>
        <v>-</v>
      </c>
      <c r="CB307" s="221"/>
      <c r="CC307" s="574" t="str">
        <f>IF(AND(Type_1="Doc",OR(BM307&lt;&gt;"",BQ307&lt;&gt;"",BU307&lt;&gt;"")),"Remove Value Cln 65, 69, 73",IF(AND(Type_1="Doc",OR(BO307&lt;&gt;"",BS307&lt;&gt;"",BW307&lt;&gt;"")),"Remove Value Cln 67, 71, 75",IF(OR(AND(BL307&lt;&gt;"",BN307=""),AND(BP307&lt;&gt;"",BR307=""),AND(BT307&lt;&gt;"",BV307="")),"Missing Eng Function",IF(OR(AND(BM307&lt;&gt;"",BO307=""),AND(BQ307&lt;&gt;"",BS307=""),AND(BU307&lt;&gt;"",BW307="")),"Missing Design Function","OK"))))</f>
        <v>OK</v>
      </c>
      <c r="CE307" s="443"/>
      <c r="CF307" s="429"/>
      <c r="CH307" s="430"/>
      <c r="CI307" s="431"/>
      <c r="CJ307" s="429"/>
      <c r="CL307" s="430"/>
      <c r="CM307" s="431"/>
      <c r="CN307" s="429"/>
      <c r="CP307" s="430"/>
      <c r="CQ307" s="431"/>
      <c r="CR307" s="600"/>
      <c r="CS307" s="617"/>
      <c r="CT307" s="602"/>
      <c r="CU307" s="610"/>
      <c r="CV307" s="221"/>
      <c r="CW307" s="574" t="str">
        <f t="shared" si="533"/>
        <v>OK</v>
      </c>
      <c r="CY307" s="437"/>
      <c r="CZ307" s="429"/>
      <c r="DB307" s="430"/>
      <c r="DC307" s="431"/>
      <c r="DD307" s="429"/>
      <c r="DF307" s="430"/>
      <c r="DG307" s="431"/>
      <c r="DH307" s="429"/>
      <c r="DJ307" s="430"/>
      <c r="DK307" s="431"/>
      <c r="DL307" s="600"/>
      <c r="DM307" s="601"/>
      <c r="DN307" s="602"/>
      <c r="DO307" s="610"/>
      <c r="DP307" s="221"/>
      <c r="DQ307" s="574" t="str">
        <f t="shared" si="534"/>
        <v>OK</v>
      </c>
      <c r="DS307" s="437"/>
      <c r="DT307" s="429"/>
      <c r="DU307" s="431"/>
      <c r="DW307" s="431"/>
      <c r="DY307" s="431"/>
      <c r="EA307" s="430"/>
      <c r="EB307" s="600"/>
      <c r="EC307" s="602"/>
      <c r="ED307" s="610"/>
      <c r="EE307" s="221"/>
      <c r="EF307" s="574" t="str">
        <f t="shared" si="523"/>
        <v>-</v>
      </c>
      <c r="EH307" s="82"/>
      <c r="EI307" s="34"/>
      <c r="EJ307" s="11"/>
      <c r="EK307" s="61"/>
      <c r="EN307" s="97" t="str">
        <f t="shared" si="558"/>
        <v>-</v>
      </c>
      <c r="EO307" s="91" t="str">
        <f t="shared" si="559"/>
        <v>-</v>
      </c>
      <c r="EP307" s="92"/>
      <c r="EQ307" s="85"/>
      <c r="ER307" s="89" t="str">
        <f>IF(OR(EN307="-",EQ307=""),"-",EQ307*EN307)</f>
        <v>-</v>
      </c>
      <c r="ES307" s="84"/>
      <c r="ET307" s="85"/>
      <c r="EU307" s="89" t="str">
        <f>IF(OR(EO307="-",ET307=""),"-",ET307*EO307)</f>
        <v>-</v>
      </c>
      <c r="EV307" s="90" t="str">
        <f>IF(AND(ER307="-",EU307="-"),"-",IF(ER307="-",EU307,IF(EU307="-",ER307,ER307+EU307)))</f>
        <v>-</v>
      </c>
      <c r="EY307" s="97" t="e">
        <f>#REF!</f>
        <v>#REF!</v>
      </c>
      <c r="EZ307" s="91" t="e">
        <f>#REF!</f>
        <v>#REF!</v>
      </c>
      <c r="FA307" s="92"/>
      <c r="FB307" s="85"/>
      <c r="FC307" s="89" t="e">
        <f>IF(OR(EY307="-",FB307=""),"-",FB307*EY307)</f>
        <v>#REF!</v>
      </c>
      <c r="FD307" s="84"/>
      <c r="FE307" s="85"/>
      <c r="FF307" s="89" t="e">
        <f>IF(OR(EZ307="-",FE307=""),"-",FE307*EZ307)</f>
        <v>#REF!</v>
      </c>
      <c r="FG307" s="90" t="e">
        <f>IF(AND(FC307="-",FF307="-"),"-",IF(FC307="-",FF307,IF(FF307="-",FC307,FC307+FF307)))</f>
        <v>#REF!</v>
      </c>
      <c r="FJ307" s="97" t="e">
        <f>#REF!</f>
        <v>#REF!</v>
      </c>
      <c r="FK307" s="91" t="e">
        <f>#REF!</f>
        <v>#REF!</v>
      </c>
      <c r="FL307" s="92"/>
      <c r="FM307" s="85"/>
      <c r="FN307" s="89" t="e">
        <f>IF(OR(FJ307="-",FM307=""),"-",FM307*FJ307)</f>
        <v>#REF!</v>
      </c>
      <c r="FO307" s="84"/>
      <c r="FP307" s="85"/>
      <c r="FQ307" s="89" t="e">
        <f>IF(OR(FK307="-",FP307=""),"-",FP307*FK307)</f>
        <v>#REF!</v>
      </c>
      <c r="FR307" s="90" t="e">
        <f>IF(AND(FN307="-",FQ307="-"),"-",IF(FN307="-",FQ307,IF(FQ307="-",FN307,FN307+FQ307)))</f>
        <v>#REF!</v>
      </c>
      <c r="FU307" s="97" t="e">
        <f>#REF!</f>
        <v>#REF!</v>
      </c>
      <c r="FV307" s="92"/>
      <c r="FW307" s="85"/>
      <c r="FX307" s="89" t="e">
        <f>IF(OR(FU307="-",FW307=""),"-",FW307*FU307)</f>
        <v>#REF!</v>
      </c>
      <c r="GA307" s="97" t="e">
        <f>#REF!</f>
        <v>#REF!</v>
      </c>
      <c r="GB307" s="91" t="e">
        <f>#REF!</f>
        <v>#REF!</v>
      </c>
      <c r="GC307" s="92"/>
      <c r="GD307" s="85"/>
      <c r="GE307" s="89" t="e">
        <f>IF(OR(GA307="-",GD307=""),"-",GD307*GA307)</f>
        <v>#REF!</v>
      </c>
      <c r="GF307" s="84"/>
      <c r="GG307" s="85"/>
      <c r="GH307" s="89" t="e">
        <f>IF(OR(GB307="-",GG307=""),"-",GG307*GB307)</f>
        <v>#REF!</v>
      </c>
      <c r="GI307" s="90" t="e">
        <f>IF(AND(GE307="-",GH307="-"),"-",IF(GE307="-",GH307,IF(GH307="-",GE307,GE307+GH307)))</f>
        <v>#REF!</v>
      </c>
      <c r="GK307" s="20" t="str">
        <f t="shared" si="560"/>
        <v/>
      </c>
      <c r="GL307" s="21"/>
      <c r="GN307" s="826" t="str">
        <f t="shared" ca="1" si="537"/>
        <v/>
      </c>
      <c r="GO307" s="827"/>
    </row>
    <row r="308" spans="1:197" ht="12" customHeight="1" outlineLevel="3" x14ac:dyDescent="0.2">
      <c r="A308" s="187">
        <f t="shared" ca="1" si="527"/>
        <v>174</v>
      </c>
      <c r="B308" s="747" t="str">
        <f t="shared" ca="1" si="535"/>
        <v/>
      </c>
      <c r="C308" s="748"/>
      <c r="D308" s="749"/>
      <c r="E308" s="272" t="s">
        <v>395</v>
      </c>
      <c r="F308" s="271"/>
      <c r="G308" s="105"/>
      <c r="H308" s="128" t="s">
        <v>3</v>
      </c>
      <c r="I308" s="105"/>
      <c r="J308" s="121" t="s">
        <v>26</v>
      </c>
      <c r="K308" s="124" t="s">
        <v>105</v>
      </c>
      <c r="L308" s="367" t="s">
        <v>50</v>
      </c>
      <c r="M308" s="589">
        <f t="shared" si="532"/>
        <v>0</v>
      </c>
      <c r="N308" s="773" t="str">
        <f t="shared" si="538"/>
        <v>-</v>
      </c>
      <c r="O308" s="774" t="str">
        <f t="shared" si="539"/>
        <v>-</v>
      </c>
      <c r="P308" s="774" t="str">
        <f t="shared" si="540"/>
        <v>-</v>
      </c>
      <c r="Q308" s="774" t="str">
        <f t="shared" si="541"/>
        <v>-</v>
      </c>
      <c r="R308" s="774" t="str">
        <f t="shared" si="542"/>
        <v>-</v>
      </c>
      <c r="S308" s="280" t="str">
        <f t="shared" si="543"/>
        <v>-</v>
      </c>
      <c r="T308" s="291" t="str">
        <f t="shared" si="536"/>
        <v>OK</v>
      </c>
      <c r="U308" s="402"/>
      <c r="W308" s="643"/>
      <c r="X308" s="575"/>
      <c r="Y308" s="576"/>
      <c r="Z308" s="410" t="s">
        <v>374</v>
      </c>
      <c r="AA308" s="411" t="s">
        <v>407</v>
      </c>
      <c r="AB308" s="576"/>
      <c r="AC308" s="576"/>
      <c r="AD308" s="410" t="s">
        <v>375</v>
      </c>
      <c r="AE308" s="411" t="s">
        <v>408</v>
      </c>
      <c r="AF308" s="576"/>
      <c r="AG308" s="576"/>
      <c r="AH308" s="410" t="s">
        <v>376</v>
      </c>
      <c r="AI308" s="411" t="s">
        <v>409</v>
      </c>
      <c r="AJ308" s="591" t="str">
        <f t="shared" si="564"/>
        <v>-</v>
      </c>
      <c r="AK308" s="592" t="str">
        <f t="shared" si="564"/>
        <v>-</v>
      </c>
      <c r="AL308" s="593" t="str">
        <f>IF(AND(X308="",AB308="",AF308="",Y308="",AC308="",AG308=""),"-",SUM(X308:AG308))</f>
        <v>-</v>
      </c>
      <c r="AM308" s="619" t="str">
        <f t="shared" si="561"/>
        <v>-</v>
      </c>
      <c r="AN308" s="221"/>
      <c r="AO308" s="574" t="str">
        <f t="shared" si="491"/>
        <v>OK</v>
      </c>
      <c r="AQ308" s="263"/>
      <c r="AR308" s="347"/>
      <c r="AS308" s="348"/>
      <c r="AT308" s="410" t="s">
        <v>374</v>
      </c>
      <c r="AU308" s="411" t="s">
        <v>407</v>
      </c>
      <c r="AV308" s="348"/>
      <c r="AW308" s="348"/>
      <c r="AX308" s="410" t="s">
        <v>375</v>
      </c>
      <c r="AY308" s="411" t="s">
        <v>408</v>
      </c>
      <c r="AZ308" s="348"/>
      <c r="BA308" s="348"/>
      <c r="BB308" s="410" t="s">
        <v>376</v>
      </c>
      <c r="BC308" s="411" t="s">
        <v>409</v>
      </c>
      <c r="BD308" s="591" t="str">
        <f t="shared" si="565"/>
        <v>-</v>
      </c>
      <c r="BE308" s="592" t="str">
        <f t="shared" si="566"/>
        <v>-</v>
      </c>
      <c r="BF308" s="593" t="str">
        <f>IF(AND(AR308="",AV308="",AZ308="",AS308="",AW308="",BA308=""),"-",SUM(AR308:BA308))</f>
        <v>-</v>
      </c>
      <c r="BG308" s="677" t="str">
        <f t="shared" si="562"/>
        <v>-</v>
      </c>
      <c r="BH308" s="221"/>
      <c r="BI308" s="574" t="str">
        <f t="shared" si="492"/>
        <v>OK</v>
      </c>
      <c r="BK308" s="263"/>
      <c r="BL308" s="208"/>
      <c r="BM308" s="316"/>
      <c r="BN308" s="410"/>
      <c r="BO308" s="411"/>
      <c r="BP308" s="209"/>
      <c r="BQ308" s="316"/>
      <c r="BR308" s="410"/>
      <c r="BS308" s="411"/>
      <c r="BT308" s="209"/>
      <c r="BU308" s="316"/>
      <c r="BV308" s="410"/>
      <c r="BW308" s="411"/>
      <c r="BX308" s="591" t="str">
        <f t="shared" si="567"/>
        <v>-</v>
      </c>
      <c r="BY308" s="592" t="str">
        <f t="shared" si="567"/>
        <v>-</v>
      </c>
      <c r="BZ308" s="593" t="str">
        <f>IF(AND(BL308="",BP308="",BT308="",BM308="",BQ308="",BU308=""),"-",SUM(BL308:BU308))</f>
        <v>-</v>
      </c>
      <c r="CA308" s="594" t="str">
        <f t="shared" si="563"/>
        <v>-</v>
      </c>
      <c r="CB308" s="221"/>
      <c r="CC308" s="574" t="str">
        <f>IF(AND(Type_1="Doc",OR(BM308&lt;&gt;"",BQ308&lt;&gt;"",BU308&lt;&gt;"")),"Remove Value Cln 65, 69, 73",IF(AND(Type_1="Doc",OR(BO308&lt;&gt;"",BS308&lt;&gt;"",BW308&lt;&gt;"")),"Remove Value Cln 67, 71, 75",IF(OR(AND(BL308&lt;&gt;"",BN308=""),AND(BP308&lt;&gt;"",BR308=""),AND(BT308&lt;&gt;"",BV308="")),"Missing Eng Function",IF(OR(AND(BM308&lt;&gt;"",BO308=""),AND(BQ308&lt;&gt;"",BS308=""),AND(BU308&lt;&gt;"",BW308="")),"Missing Design Function","OK"))))</f>
        <v>OK</v>
      </c>
      <c r="CE308" s="443"/>
      <c r="CF308" s="432"/>
      <c r="CH308" s="430"/>
      <c r="CI308" s="431"/>
      <c r="CJ308" s="429"/>
      <c r="CL308" s="430"/>
      <c r="CM308" s="431"/>
      <c r="CN308" s="429"/>
      <c r="CP308" s="430"/>
      <c r="CQ308" s="431"/>
      <c r="CR308" s="603"/>
      <c r="CS308" s="617"/>
      <c r="CT308" s="605"/>
      <c r="CU308" s="611"/>
      <c r="CV308" s="221"/>
      <c r="CW308" s="574" t="str">
        <f t="shared" si="533"/>
        <v>OK</v>
      </c>
      <c r="CY308" s="438"/>
      <c r="CZ308" s="432"/>
      <c r="DA308" s="433"/>
      <c r="DB308" s="434"/>
      <c r="DC308" s="435"/>
      <c r="DD308" s="432"/>
      <c r="DE308" s="433"/>
      <c r="DF308" s="434"/>
      <c r="DG308" s="435"/>
      <c r="DH308" s="432"/>
      <c r="DI308" s="433"/>
      <c r="DJ308" s="434"/>
      <c r="DK308" s="435"/>
      <c r="DL308" s="603"/>
      <c r="DM308" s="604"/>
      <c r="DN308" s="605"/>
      <c r="DO308" s="611"/>
      <c r="DP308" s="221"/>
      <c r="DQ308" s="574" t="str">
        <f t="shared" si="534"/>
        <v>OK</v>
      </c>
      <c r="DS308" s="438"/>
      <c r="DT308" s="432"/>
      <c r="DU308" s="435"/>
      <c r="DV308" s="433"/>
      <c r="DW308" s="435"/>
      <c r="DX308" s="433"/>
      <c r="DY308" s="435"/>
      <c r="DZ308" s="433"/>
      <c r="EA308" s="434"/>
      <c r="EB308" s="603"/>
      <c r="EC308" s="605"/>
      <c r="ED308" s="611"/>
      <c r="EE308" s="221"/>
      <c r="EF308" s="574" t="str">
        <f t="shared" si="523"/>
        <v>-</v>
      </c>
      <c r="EH308" s="82"/>
      <c r="EI308" s="34"/>
      <c r="EJ308" s="11"/>
      <c r="EK308" s="61"/>
      <c r="EN308" s="97" t="str">
        <f t="shared" si="558"/>
        <v>-</v>
      </c>
      <c r="EO308" s="91" t="str">
        <f t="shared" si="559"/>
        <v>-</v>
      </c>
      <c r="EP308" s="92"/>
      <c r="EQ308" s="85"/>
      <c r="ER308" s="89" t="str">
        <f t="shared" si="547"/>
        <v>-</v>
      </c>
      <c r="ES308" s="84"/>
      <c r="ET308" s="85"/>
      <c r="EU308" s="89" t="str">
        <f t="shared" si="548"/>
        <v>-</v>
      </c>
      <c r="EV308" s="90" t="str">
        <f t="shared" si="549"/>
        <v>-</v>
      </c>
      <c r="EY308" s="97" t="e">
        <f>#REF!</f>
        <v>#REF!</v>
      </c>
      <c r="EZ308" s="91" t="e">
        <f>#REF!</f>
        <v>#REF!</v>
      </c>
      <c r="FA308" s="92"/>
      <c r="FB308" s="85"/>
      <c r="FC308" s="89" t="e">
        <f t="shared" si="524"/>
        <v>#REF!</v>
      </c>
      <c r="FD308" s="84"/>
      <c r="FE308" s="85"/>
      <c r="FF308" s="89" t="e">
        <f t="shared" si="525"/>
        <v>#REF!</v>
      </c>
      <c r="FG308" s="90" t="e">
        <f t="shared" si="526"/>
        <v>#REF!</v>
      </c>
      <c r="FJ308" s="97" t="e">
        <f>#REF!</f>
        <v>#REF!</v>
      </c>
      <c r="FK308" s="91" t="e">
        <f>#REF!</f>
        <v>#REF!</v>
      </c>
      <c r="FL308" s="92"/>
      <c r="FM308" s="85"/>
      <c r="FN308" s="89" t="e">
        <f t="shared" si="550"/>
        <v>#REF!</v>
      </c>
      <c r="FO308" s="84"/>
      <c r="FP308" s="85"/>
      <c r="FQ308" s="89" t="e">
        <f t="shared" si="551"/>
        <v>#REF!</v>
      </c>
      <c r="FR308" s="90" t="e">
        <f t="shared" si="552"/>
        <v>#REF!</v>
      </c>
      <c r="FU308" s="97" t="e">
        <f>#REF!</f>
        <v>#REF!</v>
      </c>
      <c r="FV308" s="92"/>
      <c r="FW308" s="85"/>
      <c r="FX308" s="89" t="e">
        <f t="shared" si="553"/>
        <v>#REF!</v>
      </c>
      <c r="GA308" s="97" t="e">
        <f>#REF!</f>
        <v>#REF!</v>
      </c>
      <c r="GB308" s="91" t="e">
        <f>#REF!</f>
        <v>#REF!</v>
      </c>
      <c r="GC308" s="92"/>
      <c r="GD308" s="85"/>
      <c r="GE308" s="89" t="e">
        <f t="shared" si="554"/>
        <v>#REF!</v>
      </c>
      <c r="GF308" s="84"/>
      <c r="GG308" s="85"/>
      <c r="GH308" s="89" t="e">
        <f t="shared" si="555"/>
        <v>#REF!</v>
      </c>
      <c r="GI308" s="90" t="e">
        <f t="shared" si="556"/>
        <v>#REF!</v>
      </c>
      <c r="GK308" s="20" t="str">
        <f t="shared" si="560"/>
        <v/>
      </c>
      <c r="GL308" s="21"/>
      <c r="GN308" s="826" t="str">
        <f t="shared" ca="1" si="537"/>
        <v/>
      </c>
      <c r="GO308" s="827"/>
    </row>
    <row r="309" spans="1:197" s="143" customFormat="1" ht="15.75" customHeight="1" outlineLevel="3" x14ac:dyDescent="0.2">
      <c r="A309" s="190">
        <f t="shared" ca="1" si="527"/>
        <v>175</v>
      </c>
      <c r="B309" s="744" t="str">
        <f t="shared" ca="1" si="535"/>
        <v/>
      </c>
      <c r="C309" s="752"/>
      <c r="D309" s="753"/>
      <c r="E309" s="180" t="s">
        <v>214</v>
      </c>
      <c r="F309" s="181" t="s">
        <v>274</v>
      </c>
      <c r="G309" s="182"/>
      <c r="H309" s="863" t="s">
        <v>3</v>
      </c>
      <c r="I309" s="183"/>
      <c r="J309" s="184" t="s">
        <v>23</v>
      </c>
      <c r="K309" s="199" t="s">
        <v>105</v>
      </c>
      <c r="L309" s="366"/>
      <c r="M309" s="560">
        <f t="shared" si="532"/>
        <v>1</v>
      </c>
      <c r="N309" s="814" t="str">
        <f>IF(OR(W309="",W309=0,W309="-"),"-",IF(W309=1,1,"POK"))</f>
        <v>-</v>
      </c>
      <c r="O309" s="815" t="str">
        <f>IF(OR(AQ309="",AQ309=0,AQ309="-"),"-",IF(AQ309=1,1,"POK"))</f>
        <v>-</v>
      </c>
      <c r="P309" s="815">
        <f>IF(OR(BK309="",BK309=0,BK309="-"),"-",IF(BK309=1,1,"POK"))</f>
        <v>1</v>
      </c>
      <c r="Q309" s="815" t="str">
        <f>IF(OR(CE309="",CE309=0,CE309="-"),"-",IF(CE309=1,1,"POK"))</f>
        <v>-</v>
      </c>
      <c r="R309" s="815" t="str">
        <f>IF(OR(CY309="",CY309=0,CY309="-"),"-",IF(CY309=1,1,"POK"))</f>
        <v>-</v>
      </c>
      <c r="S309" s="816" t="str">
        <f>IF(OR(DS309="",DS309=0,DS309="-"),"-",IF(DS309=1,1,"POK"))</f>
        <v>-</v>
      </c>
      <c r="T309" s="293" t="str">
        <f t="shared" si="536"/>
        <v>OK</v>
      </c>
      <c r="U309" s="403"/>
      <c r="V309" s="19"/>
      <c r="W309" s="788">
        <f>IF(SUM(W310:W313)=0,0,1)</f>
        <v>0</v>
      </c>
      <c r="X309" s="325"/>
      <c r="Y309" s="326"/>
      <c r="Z309" s="326"/>
      <c r="AA309" s="326"/>
      <c r="AB309" s="326"/>
      <c r="AC309" s="326"/>
      <c r="AD309" s="326"/>
      <c r="AE309" s="326"/>
      <c r="AF309" s="326"/>
      <c r="AG309" s="326"/>
      <c r="AH309" s="326"/>
      <c r="AI309" s="327"/>
      <c r="AJ309" s="353">
        <f>SUM(AJ310:AJ313)</f>
        <v>0</v>
      </c>
      <c r="AK309" s="354">
        <f>SUM(AK310:AK313)</f>
        <v>0</v>
      </c>
      <c r="AL309" s="351">
        <f>AJ309+AK309</f>
        <v>0</v>
      </c>
      <c r="AM309" s="356" t="str">
        <f t="shared" si="561"/>
        <v>-</v>
      </c>
      <c r="AN309" s="222"/>
      <c r="AO309" s="580" t="str">
        <f t="shared" si="491"/>
        <v>OK</v>
      </c>
      <c r="AP309" s="19"/>
      <c r="AQ309" s="788">
        <f>IF(SUM(AQ310:AQ313)=0,0,1)</f>
        <v>0</v>
      </c>
      <c r="AR309" s="325"/>
      <c r="AS309" s="326"/>
      <c r="AT309" s="326"/>
      <c r="AU309" s="326"/>
      <c r="AV309" s="326"/>
      <c r="AW309" s="326"/>
      <c r="AX309" s="326"/>
      <c r="AY309" s="326"/>
      <c r="AZ309" s="326"/>
      <c r="BA309" s="326"/>
      <c r="BB309" s="326"/>
      <c r="BC309" s="327"/>
      <c r="BD309" s="353">
        <f>SUM(BD310:BD313)</f>
        <v>0</v>
      </c>
      <c r="BE309" s="354">
        <f>SUM(BE310:BE313)</f>
        <v>0</v>
      </c>
      <c r="BF309" s="351">
        <f>BD309+BE309</f>
        <v>0</v>
      </c>
      <c r="BG309" s="356" t="str">
        <f t="shared" si="562"/>
        <v>-</v>
      </c>
      <c r="BH309" s="222"/>
      <c r="BI309" s="580" t="str">
        <f t="shared" si="492"/>
        <v>OK</v>
      </c>
      <c r="BJ309" s="19"/>
      <c r="BK309" s="788">
        <f>IF(SUM(BK310:BK313)=0,0,1)</f>
        <v>1</v>
      </c>
      <c r="BL309" s="325"/>
      <c r="BM309" s="326"/>
      <c r="BN309" s="326"/>
      <c r="BO309" s="326"/>
      <c r="BP309" s="326"/>
      <c r="BQ309" s="326"/>
      <c r="BR309" s="326"/>
      <c r="BS309" s="326"/>
      <c r="BT309" s="326"/>
      <c r="BU309" s="326"/>
      <c r="BV309" s="326"/>
      <c r="BW309" s="327"/>
      <c r="BX309" s="353">
        <f>SUM(BX310:BX313)</f>
        <v>3</v>
      </c>
      <c r="BY309" s="354">
        <f>SUM(BY310:BY313)</f>
        <v>0</v>
      </c>
      <c r="BZ309" s="351">
        <f>BX309+BY309</f>
        <v>3</v>
      </c>
      <c r="CA309" s="356">
        <f t="shared" si="563"/>
        <v>7.6530612244897957E-3</v>
      </c>
      <c r="CB309" s="222"/>
      <c r="CC309" s="574" t="str">
        <f t="shared" ref="CC309:CC453" si="568">IF(AND(Type_1="Doc",OR(BM309&lt;&gt;"",BQ309&lt;&gt;"",BU309&lt;&gt;"")),"Remove Value Cln 65, 69, 73",IF(AND(Type_1="Doc",OR(BO309&lt;&gt;"",BS309&lt;&gt;"",BW309&lt;&gt;"")),"Remove Value Cln 67, 71, 75",IF(OR(AND(BL309&lt;&gt;"",BN309=""),AND(BP309&lt;&gt;"",BR309=""),AND(BT309&lt;&gt;"",BV309="")),"Missing Eng Function",IF(OR(AND(BM309&lt;&gt;"",BO309=""),AND(BQ309&lt;&gt;"",BS309=""),AND(BU309&lt;&gt;"",BW309="")),"Missing Design Function","OK"))))</f>
        <v>OK</v>
      </c>
      <c r="CD309" s="19"/>
      <c r="CE309" s="792">
        <f>IF(SUM(CE310:CE313)=0,0,1)</f>
        <v>0</v>
      </c>
      <c r="CF309" s="325"/>
      <c r="CG309" s="326"/>
      <c r="CH309" s="326"/>
      <c r="CI309" s="326"/>
      <c r="CJ309" s="326"/>
      <c r="CK309" s="326"/>
      <c r="CL309" s="326"/>
      <c r="CM309" s="326"/>
      <c r="CN309" s="326"/>
      <c r="CO309" s="326"/>
      <c r="CP309" s="326"/>
      <c r="CQ309" s="327"/>
      <c r="CR309" s="353">
        <f>SUM(CR310:CR313)</f>
        <v>0</v>
      </c>
      <c r="CS309" s="354">
        <f>SUM(CS310:CS313)</f>
        <v>0</v>
      </c>
      <c r="CT309" s="351">
        <f>CR309+CS309</f>
        <v>0</v>
      </c>
      <c r="CU309" s="356"/>
      <c r="CV309" s="222"/>
      <c r="CW309" s="580" t="str">
        <f t="shared" si="533"/>
        <v>OK</v>
      </c>
      <c r="CX309" s="19"/>
      <c r="CY309" s="792">
        <f>IF(SUM(CY310:CY313)=0,0,1)</f>
        <v>0</v>
      </c>
      <c r="CZ309" s="325"/>
      <c r="DA309" s="326"/>
      <c r="DB309" s="326"/>
      <c r="DC309" s="326"/>
      <c r="DD309" s="326"/>
      <c r="DE309" s="326"/>
      <c r="DF309" s="326"/>
      <c r="DG309" s="326"/>
      <c r="DH309" s="326"/>
      <c r="DI309" s="326"/>
      <c r="DJ309" s="326"/>
      <c r="DK309" s="327"/>
      <c r="DL309" s="353">
        <f>SUM(DL310:DL313)</f>
        <v>0</v>
      </c>
      <c r="DM309" s="354">
        <f>SUM(DM310:DM313)</f>
        <v>0</v>
      </c>
      <c r="DN309" s="351">
        <f>DL309+DM309</f>
        <v>0</v>
      </c>
      <c r="DO309" s="356" t="str">
        <f>IF(OR(DN309=0,DN309="-"),"-",DN309/CONSTR_TOTAL_HOURS)</f>
        <v>-</v>
      </c>
      <c r="DP309" s="222"/>
      <c r="DQ309" s="574" t="str">
        <f t="shared" si="534"/>
        <v>OK</v>
      </c>
      <c r="DR309" s="19"/>
      <c r="DS309" s="788">
        <f>IF(SUM(DS310:DS313)=0,0,1)</f>
        <v>0</v>
      </c>
      <c r="DT309" s="325"/>
      <c r="DU309" s="326"/>
      <c r="DV309" s="326"/>
      <c r="DW309" s="326"/>
      <c r="DX309" s="326"/>
      <c r="DY309" s="326"/>
      <c r="DZ309" s="326"/>
      <c r="EA309" s="326"/>
      <c r="EB309" s="353">
        <f>SUM(EB310:EB313)</f>
        <v>0</v>
      </c>
      <c r="EC309" s="723">
        <f>EB309</f>
        <v>0</v>
      </c>
      <c r="ED309" s="356" t="str">
        <f>IF(OR(EC309=0,EC309="-"),"-",EC309/QUALIF_TOTAL_HOURS)</f>
        <v>-</v>
      </c>
      <c r="EE309" s="222"/>
      <c r="EF309" s="574" t="str">
        <f t="shared" si="523"/>
        <v>-</v>
      </c>
      <c r="EG309" s="19"/>
      <c r="EH309" s="179" t="s">
        <v>5</v>
      </c>
      <c r="EI309" s="171" t="s">
        <v>4</v>
      </c>
      <c r="EJ309" s="134"/>
      <c r="EK309" s="133"/>
      <c r="EL309" s="19"/>
      <c r="EM309" s="19"/>
      <c r="EN309" s="135">
        <f t="shared" si="558"/>
        <v>0</v>
      </c>
      <c r="EO309" s="136">
        <f t="shared" si="559"/>
        <v>0</v>
      </c>
      <c r="EP309" s="137"/>
      <c r="EQ309" s="172"/>
      <c r="ER309" s="138" t="str">
        <f t="shared" si="547"/>
        <v>-</v>
      </c>
      <c r="ES309" s="139"/>
      <c r="ET309" s="172"/>
      <c r="EU309" s="138" t="str">
        <f t="shared" si="548"/>
        <v>-</v>
      </c>
      <c r="EV309" s="140" t="str">
        <f t="shared" si="549"/>
        <v>-</v>
      </c>
      <c r="EW309" s="19"/>
      <c r="EX309" s="19"/>
      <c r="EY309" s="135" t="e">
        <f>#REF!</f>
        <v>#REF!</v>
      </c>
      <c r="EZ309" s="136" t="e">
        <f>#REF!</f>
        <v>#REF!</v>
      </c>
      <c r="FA309" s="137"/>
      <c r="FB309" s="172"/>
      <c r="FC309" s="138" t="e">
        <f t="shared" si="524"/>
        <v>#REF!</v>
      </c>
      <c r="FD309" s="139"/>
      <c r="FE309" s="172"/>
      <c r="FF309" s="138" t="e">
        <f t="shared" si="525"/>
        <v>#REF!</v>
      </c>
      <c r="FG309" s="140" t="e">
        <f t="shared" si="526"/>
        <v>#REF!</v>
      </c>
      <c r="FH309" s="19"/>
      <c r="FI309" s="19"/>
      <c r="FJ309" s="135" t="e">
        <f>#REF!</f>
        <v>#REF!</v>
      </c>
      <c r="FK309" s="136" t="e">
        <f>#REF!</f>
        <v>#REF!</v>
      </c>
      <c r="FL309" s="137"/>
      <c r="FM309" s="172"/>
      <c r="FN309" s="138" t="e">
        <f t="shared" si="550"/>
        <v>#REF!</v>
      </c>
      <c r="FO309" s="139"/>
      <c r="FP309" s="172"/>
      <c r="FQ309" s="138" t="e">
        <f t="shared" si="551"/>
        <v>#REF!</v>
      </c>
      <c r="FR309" s="140" t="e">
        <f t="shared" si="552"/>
        <v>#REF!</v>
      </c>
      <c r="FS309" s="19"/>
      <c r="FT309" s="19"/>
      <c r="FU309" s="135" t="e">
        <f>#REF!</f>
        <v>#REF!</v>
      </c>
      <c r="FV309" s="137"/>
      <c r="FW309" s="172"/>
      <c r="FX309" s="138" t="e">
        <f t="shared" si="553"/>
        <v>#REF!</v>
      </c>
      <c r="FY309" s="19"/>
      <c r="FZ309" s="19"/>
      <c r="GA309" s="135" t="e">
        <f>#REF!</f>
        <v>#REF!</v>
      </c>
      <c r="GB309" s="136" t="e">
        <f>#REF!</f>
        <v>#REF!</v>
      </c>
      <c r="GC309" s="137"/>
      <c r="GD309" s="172"/>
      <c r="GE309" s="138" t="e">
        <f t="shared" si="554"/>
        <v>#REF!</v>
      </c>
      <c r="GF309" s="139"/>
      <c r="GG309" s="172"/>
      <c r="GH309" s="138" t="e">
        <f t="shared" si="555"/>
        <v>#REF!</v>
      </c>
      <c r="GI309" s="140" t="e">
        <f t="shared" si="556"/>
        <v>#REF!</v>
      </c>
      <c r="GJ309" s="19"/>
      <c r="GK309" s="141" t="str">
        <f t="shared" si="560"/>
        <v/>
      </c>
      <c r="GL309" s="142"/>
      <c r="GN309" s="826" t="str">
        <f t="shared" ca="1" si="537"/>
        <v/>
      </c>
      <c r="GO309" s="827"/>
    </row>
    <row r="310" spans="1:197" ht="12" customHeight="1" outlineLevel="3" x14ac:dyDescent="0.2">
      <c r="A310" s="187">
        <f t="shared" ca="1" si="527"/>
        <v>176</v>
      </c>
      <c r="B310" s="747" t="str">
        <f t="shared" ca="1" si="535"/>
        <v/>
      </c>
      <c r="C310" s="748"/>
      <c r="D310" s="749"/>
      <c r="E310" s="110"/>
      <c r="F310" s="104"/>
      <c r="G310" s="105" t="s">
        <v>35</v>
      </c>
      <c r="H310" s="863" t="s">
        <v>3</v>
      </c>
      <c r="I310" s="105"/>
      <c r="J310" s="121" t="s">
        <v>24</v>
      </c>
      <c r="K310" s="124" t="s">
        <v>105</v>
      </c>
      <c r="L310" s="367" t="s">
        <v>50</v>
      </c>
      <c r="M310" s="589">
        <f t="shared" si="532"/>
        <v>1</v>
      </c>
      <c r="N310" s="773" t="str">
        <f t="shared" si="538"/>
        <v>-</v>
      </c>
      <c r="O310" s="774" t="str">
        <f t="shared" si="539"/>
        <v>-</v>
      </c>
      <c r="P310" s="774">
        <f t="shared" si="540"/>
        <v>1</v>
      </c>
      <c r="Q310" s="774" t="str">
        <f t="shared" si="541"/>
        <v>-</v>
      </c>
      <c r="R310" s="774" t="str">
        <f t="shared" si="542"/>
        <v>-</v>
      </c>
      <c r="S310" s="280" t="str">
        <f t="shared" si="543"/>
        <v>-</v>
      </c>
      <c r="T310" s="291" t="str">
        <f t="shared" si="536"/>
        <v>OK</v>
      </c>
      <c r="U310" s="402"/>
      <c r="W310" s="643"/>
      <c r="X310" s="208"/>
      <c r="Y310" s="419"/>
      <c r="Z310" s="410" t="s">
        <v>374</v>
      </c>
      <c r="AA310" s="422"/>
      <c r="AB310" s="209"/>
      <c r="AC310" s="419"/>
      <c r="AD310" s="410" t="s">
        <v>375</v>
      </c>
      <c r="AE310" s="422"/>
      <c r="AF310" s="209"/>
      <c r="AG310" s="419"/>
      <c r="AH310" s="410" t="s">
        <v>376</v>
      </c>
      <c r="AI310" s="422"/>
      <c r="AJ310" s="591" t="str">
        <f>IF(AND(X310="",AB310="",AF310=""),"-",X310+AB310+AF310)</f>
        <v>-</v>
      </c>
      <c r="AK310" s="595"/>
      <c r="AL310" s="593" t="str">
        <f>IF(AND(X310="",AB310="",AF310="",Y310="",AC310="",AG310=""),"-",SUM(X310:AG310))</f>
        <v>-</v>
      </c>
      <c r="AM310" s="594" t="str">
        <f t="shared" si="561"/>
        <v>-</v>
      </c>
      <c r="AN310" s="221"/>
      <c r="AO310" s="574" t="str">
        <f t="shared" si="491"/>
        <v>OK</v>
      </c>
      <c r="AQ310" s="263"/>
      <c r="AR310" s="208"/>
      <c r="AS310" s="419"/>
      <c r="AT310" s="410" t="s">
        <v>374</v>
      </c>
      <c r="AU310" s="422"/>
      <c r="AV310" s="209"/>
      <c r="AW310" s="419"/>
      <c r="AX310" s="410" t="s">
        <v>375</v>
      </c>
      <c r="AY310" s="422"/>
      <c r="AZ310" s="209"/>
      <c r="BA310" s="419"/>
      <c r="BB310" s="410" t="s">
        <v>376</v>
      </c>
      <c r="BC310" s="422"/>
      <c r="BD310" s="591" t="str">
        <f>IF(AND(AR310="",AV310="",AZ310=""),"-",AR310+AV310+AZ310)</f>
        <v>-</v>
      </c>
      <c r="BE310" s="595"/>
      <c r="BF310" s="593" t="str">
        <f>IF(AND(AR310="",AV310="",AZ310="",AS310="",AW310="",BA310=""),"-",SUM(AR310:BA310))</f>
        <v>-</v>
      </c>
      <c r="BG310" s="594" t="str">
        <f t="shared" si="562"/>
        <v>-</v>
      </c>
      <c r="BH310" s="221"/>
      <c r="BI310" s="574" t="str">
        <f t="shared" si="492"/>
        <v>OK</v>
      </c>
      <c r="BK310" s="263">
        <v>1</v>
      </c>
      <c r="BL310" s="208">
        <v>3</v>
      </c>
      <c r="BM310" s="419"/>
      <c r="BN310" s="410" t="s">
        <v>374</v>
      </c>
      <c r="BO310" s="422"/>
      <c r="BP310" s="209"/>
      <c r="BQ310" s="419"/>
      <c r="BR310" s="410" t="s">
        <v>375</v>
      </c>
      <c r="BS310" s="422"/>
      <c r="BT310" s="209"/>
      <c r="BU310" s="419"/>
      <c r="BV310" s="410" t="s">
        <v>376</v>
      </c>
      <c r="BW310" s="422"/>
      <c r="BX310" s="591">
        <f>IF(AND(BL310="",BP310="",BT310=""),"-",BL310+BP310+BT310)</f>
        <v>3</v>
      </c>
      <c r="BY310" s="595"/>
      <c r="BZ310" s="593">
        <f>IF(AND(BL310="",BP310="",BT310="",BM310="",BQ310="",BU310=""),"-",SUM(BL310:BU310))</f>
        <v>3</v>
      </c>
      <c r="CA310" s="594">
        <f t="shared" si="563"/>
        <v>7.6530612244897957E-3</v>
      </c>
      <c r="CB310" s="221"/>
      <c r="CC310" s="574" t="str">
        <f t="shared" si="568"/>
        <v>OK</v>
      </c>
      <c r="CE310" s="443"/>
      <c r="CF310" s="429"/>
      <c r="CH310" s="430"/>
      <c r="CI310" s="431"/>
      <c r="CJ310" s="429"/>
      <c r="CL310" s="430"/>
      <c r="CM310" s="431"/>
      <c r="CN310" s="429"/>
      <c r="CP310" s="430"/>
      <c r="CQ310" s="431"/>
      <c r="CR310" s="600"/>
      <c r="CS310" s="601"/>
      <c r="CT310" s="602"/>
      <c r="CU310" s="610"/>
      <c r="CV310" s="221"/>
      <c r="CW310" s="574" t="str">
        <f t="shared" si="533"/>
        <v>OK</v>
      </c>
      <c r="CY310" s="437"/>
      <c r="CZ310" s="429"/>
      <c r="DB310" s="430"/>
      <c r="DC310" s="431"/>
      <c r="DD310" s="429"/>
      <c r="DF310" s="430"/>
      <c r="DG310" s="431"/>
      <c r="DH310" s="429"/>
      <c r="DJ310" s="430"/>
      <c r="DK310" s="431"/>
      <c r="DL310" s="607"/>
      <c r="DM310" s="626"/>
      <c r="DN310" s="608"/>
      <c r="DO310" s="609"/>
      <c r="DP310" s="221"/>
      <c r="DQ310" s="574" t="str">
        <f t="shared" si="534"/>
        <v>OK</v>
      </c>
      <c r="DS310" s="437"/>
      <c r="DT310" s="429"/>
      <c r="DU310" s="431"/>
      <c r="DW310" s="431"/>
      <c r="DY310" s="431"/>
      <c r="EA310" s="430"/>
      <c r="EB310" s="607"/>
      <c r="EC310" s="608"/>
      <c r="ED310" s="609"/>
      <c r="EE310" s="221"/>
      <c r="EF310" s="574" t="str">
        <f t="shared" si="523"/>
        <v>OK</v>
      </c>
      <c r="EH310" s="82"/>
      <c r="EI310" s="34" t="s">
        <v>4</v>
      </c>
      <c r="EJ310" s="11"/>
      <c r="EK310" s="61"/>
      <c r="EN310" s="97" t="str">
        <f t="shared" si="558"/>
        <v>-</v>
      </c>
      <c r="EO310" s="91">
        <f t="shared" si="559"/>
        <v>0</v>
      </c>
      <c r="EP310" s="92"/>
      <c r="EQ310" s="85"/>
      <c r="ER310" s="89" t="str">
        <f t="shared" si="547"/>
        <v>-</v>
      </c>
      <c r="ES310" s="84"/>
      <c r="ET310" s="85"/>
      <c r="EU310" s="89" t="str">
        <f t="shared" si="548"/>
        <v>-</v>
      </c>
      <c r="EV310" s="90" t="str">
        <f t="shared" si="549"/>
        <v>-</v>
      </c>
      <c r="EY310" s="97" t="e">
        <f>#REF!</f>
        <v>#REF!</v>
      </c>
      <c r="EZ310" s="91" t="e">
        <f>#REF!</f>
        <v>#REF!</v>
      </c>
      <c r="FA310" s="92"/>
      <c r="FB310" s="85"/>
      <c r="FC310" s="89" t="e">
        <f t="shared" si="524"/>
        <v>#REF!</v>
      </c>
      <c r="FD310" s="84"/>
      <c r="FE310" s="85"/>
      <c r="FF310" s="89" t="e">
        <f t="shared" si="525"/>
        <v>#REF!</v>
      </c>
      <c r="FG310" s="90" t="e">
        <f t="shared" si="526"/>
        <v>#REF!</v>
      </c>
      <c r="FJ310" s="97" t="e">
        <f>#REF!</f>
        <v>#REF!</v>
      </c>
      <c r="FK310" s="91" t="e">
        <f>#REF!</f>
        <v>#REF!</v>
      </c>
      <c r="FL310" s="92"/>
      <c r="FM310" s="85"/>
      <c r="FN310" s="89" t="e">
        <f t="shared" si="550"/>
        <v>#REF!</v>
      </c>
      <c r="FO310" s="84"/>
      <c r="FP310" s="85"/>
      <c r="FQ310" s="89" t="e">
        <f t="shared" si="551"/>
        <v>#REF!</v>
      </c>
      <c r="FR310" s="90" t="e">
        <f t="shared" si="552"/>
        <v>#REF!</v>
      </c>
      <c r="FU310" s="97" t="e">
        <f>#REF!</f>
        <v>#REF!</v>
      </c>
      <c r="FV310" s="92"/>
      <c r="FW310" s="85"/>
      <c r="FX310" s="89" t="e">
        <f t="shared" si="553"/>
        <v>#REF!</v>
      </c>
      <c r="GA310" s="97" t="e">
        <f>#REF!</f>
        <v>#REF!</v>
      </c>
      <c r="GB310" s="91" t="e">
        <f>#REF!</f>
        <v>#REF!</v>
      </c>
      <c r="GC310" s="92"/>
      <c r="GD310" s="85"/>
      <c r="GE310" s="89" t="e">
        <f t="shared" si="554"/>
        <v>#REF!</v>
      </c>
      <c r="GF310" s="84"/>
      <c r="GG310" s="85"/>
      <c r="GH310" s="89" t="e">
        <f t="shared" si="555"/>
        <v>#REF!</v>
      </c>
      <c r="GI310" s="90" t="e">
        <f t="shared" si="556"/>
        <v>#REF!</v>
      </c>
      <c r="GK310" s="20" t="str">
        <f t="shared" si="560"/>
        <v/>
      </c>
      <c r="GL310" s="21"/>
      <c r="GN310" s="826" t="str">
        <f t="shared" ca="1" si="537"/>
        <v/>
      </c>
      <c r="GO310" s="827"/>
    </row>
    <row r="311" spans="1:197" ht="12" customHeight="1" outlineLevel="3" x14ac:dyDescent="0.2">
      <c r="A311" s="187">
        <f t="shared" ca="1" si="527"/>
        <v>177</v>
      </c>
      <c r="B311" s="747" t="str">
        <f t="shared" ca="1" si="535"/>
        <v/>
      </c>
      <c r="C311" s="748"/>
      <c r="D311" s="749"/>
      <c r="E311" s="110"/>
      <c r="F311" s="104"/>
      <c r="G311" s="105" t="s">
        <v>35</v>
      </c>
      <c r="H311" s="128" t="s">
        <v>3</v>
      </c>
      <c r="I311" s="105"/>
      <c r="J311" s="121" t="s">
        <v>24</v>
      </c>
      <c r="K311" s="124" t="s">
        <v>105</v>
      </c>
      <c r="L311" s="367" t="s">
        <v>50</v>
      </c>
      <c r="M311" s="589">
        <f t="shared" si="532"/>
        <v>0</v>
      </c>
      <c r="N311" s="773" t="str">
        <f t="shared" si="538"/>
        <v>-</v>
      </c>
      <c r="O311" s="774" t="str">
        <f t="shared" si="539"/>
        <v>-</v>
      </c>
      <c r="P311" s="774" t="str">
        <f t="shared" si="540"/>
        <v>-</v>
      </c>
      <c r="Q311" s="774" t="str">
        <f t="shared" si="541"/>
        <v>-</v>
      </c>
      <c r="R311" s="774" t="str">
        <f t="shared" si="542"/>
        <v>-</v>
      </c>
      <c r="S311" s="280" t="str">
        <f t="shared" si="543"/>
        <v>-</v>
      </c>
      <c r="T311" s="291" t="str">
        <f t="shared" si="536"/>
        <v>OK</v>
      </c>
      <c r="U311" s="402"/>
      <c r="W311" s="643"/>
      <c r="X311" s="208"/>
      <c r="Y311" s="420"/>
      <c r="Z311" s="410" t="s">
        <v>374</v>
      </c>
      <c r="AA311" s="423"/>
      <c r="AB311" s="209"/>
      <c r="AC311" s="420"/>
      <c r="AD311" s="410" t="s">
        <v>375</v>
      </c>
      <c r="AE311" s="423"/>
      <c r="AF311" s="209"/>
      <c r="AG311" s="420"/>
      <c r="AH311" s="410" t="s">
        <v>376</v>
      </c>
      <c r="AI311" s="423"/>
      <c r="AJ311" s="591" t="str">
        <f>IF(AND(X311="",AB311="",AF311=""),"-",X311+AB311+AF311)</f>
        <v>-</v>
      </c>
      <c r="AK311" s="596"/>
      <c r="AL311" s="593" t="str">
        <f>IF(AND(X311="",AB311="",AF311="",Y311="",AC311="",AG311=""),"-",SUM(X311:AG311))</f>
        <v>-</v>
      </c>
      <c r="AM311" s="594" t="str">
        <f t="shared" si="561"/>
        <v>-</v>
      </c>
      <c r="AN311" s="221"/>
      <c r="AO311" s="574" t="str">
        <f t="shared" si="491"/>
        <v>OK</v>
      </c>
      <c r="AQ311" s="263"/>
      <c r="AR311" s="208"/>
      <c r="AS311" s="420"/>
      <c r="AT311" s="410" t="s">
        <v>374</v>
      </c>
      <c r="AU311" s="423"/>
      <c r="AV311" s="209"/>
      <c r="AW311" s="420"/>
      <c r="AX311" s="410" t="s">
        <v>375</v>
      </c>
      <c r="AY311" s="423"/>
      <c r="AZ311" s="209"/>
      <c r="BA311" s="420"/>
      <c r="BB311" s="410" t="s">
        <v>376</v>
      </c>
      <c r="BC311" s="423"/>
      <c r="BD311" s="591" t="str">
        <f>IF(AND(AR311="",AV311="",AZ311=""),"-",AR311+AV311+AZ311)</f>
        <v>-</v>
      </c>
      <c r="BE311" s="596"/>
      <c r="BF311" s="593" t="str">
        <f>IF(AND(AR311="",AV311="",AZ311="",AS311="",AW311="",BA311=""),"-",SUM(AR311:BA311))</f>
        <v>-</v>
      </c>
      <c r="BG311" s="594" t="str">
        <f t="shared" si="562"/>
        <v>-</v>
      </c>
      <c r="BH311" s="221"/>
      <c r="BI311" s="574" t="str">
        <f t="shared" si="492"/>
        <v>OK</v>
      </c>
      <c r="BK311" s="263"/>
      <c r="BL311" s="208"/>
      <c r="BM311" s="420"/>
      <c r="BN311" s="410" t="s">
        <v>374</v>
      </c>
      <c r="BO311" s="423"/>
      <c r="BP311" s="209"/>
      <c r="BQ311" s="420"/>
      <c r="BR311" s="410" t="s">
        <v>375</v>
      </c>
      <c r="BS311" s="423"/>
      <c r="BT311" s="209"/>
      <c r="BU311" s="420"/>
      <c r="BV311" s="410" t="s">
        <v>376</v>
      </c>
      <c r="BW311" s="423"/>
      <c r="BX311" s="591" t="str">
        <f>IF(AND(BL311="",BP311="",BT311=""),"-",BL311+BP311+BT311)</f>
        <v>-</v>
      </c>
      <c r="BY311" s="596"/>
      <c r="BZ311" s="593" t="str">
        <f>IF(AND(BL311="",BP311="",BT311="",BM311="",BQ311="",BU311=""),"-",SUM(BL311:BU311))</f>
        <v>-</v>
      </c>
      <c r="CA311" s="594" t="str">
        <f t="shared" si="563"/>
        <v>-</v>
      </c>
      <c r="CB311" s="221"/>
      <c r="CC311" s="574" t="str">
        <f t="shared" si="568"/>
        <v>OK</v>
      </c>
      <c r="CE311" s="443"/>
      <c r="CF311" s="429"/>
      <c r="CH311" s="430"/>
      <c r="CI311" s="431"/>
      <c r="CJ311" s="429"/>
      <c r="CL311" s="430"/>
      <c r="CM311" s="431"/>
      <c r="CN311" s="429"/>
      <c r="CP311" s="430"/>
      <c r="CQ311" s="431"/>
      <c r="CR311" s="600"/>
      <c r="CS311" s="601"/>
      <c r="CT311" s="602"/>
      <c r="CU311" s="610"/>
      <c r="CV311" s="221"/>
      <c r="CW311" s="574" t="str">
        <f t="shared" si="533"/>
        <v>OK</v>
      </c>
      <c r="CY311" s="437"/>
      <c r="CZ311" s="429"/>
      <c r="DB311" s="430"/>
      <c r="DC311" s="431"/>
      <c r="DD311" s="429"/>
      <c r="DF311" s="430"/>
      <c r="DG311" s="431"/>
      <c r="DH311" s="429"/>
      <c r="DJ311" s="430"/>
      <c r="DK311" s="431"/>
      <c r="DL311" s="600"/>
      <c r="DM311" s="617"/>
      <c r="DN311" s="602"/>
      <c r="DO311" s="610"/>
      <c r="DP311" s="221"/>
      <c r="DQ311" s="574" t="str">
        <f t="shared" si="534"/>
        <v>OK</v>
      </c>
      <c r="DS311" s="437"/>
      <c r="DT311" s="429"/>
      <c r="DU311" s="431"/>
      <c r="DW311" s="431"/>
      <c r="DY311" s="431"/>
      <c r="EA311" s="430"/>
      <c r="EB311" s="600"/>
      <c r="EC311" s="602"/>
      <c r="ED311" s="610"/>
      <c r="EE311" s="221"/>
      <c r="EF311" s="574" t="str">
        <f t="shared" si="523"/>
        <v>OK</v>
      </c>
      <c r="EH311" s="82"/>
      <c r="EI311" s="34" t="s">
        <v>4</v>
      </c>
      <c r="EJ311" s="11"/>
      <c r="EK311" s="61"/>
      <c r="EN311" s="97" t="str">
        <f t="shared" si="558"/>
        <v>-</v>
      </c>
      <c r="EO311" s="91">
        <f t="shared" si="559"/>
        <v>0</v>
      </c>
      <c r="EP311" s="92"/>
      <c r="EQ311" s="85"/>
      <c r="ER311" s="89" t="str">
        <f t="shared" si="547"/>
        <v>-</v>
      </c>
      <c r="ES311" s="84"/>
      <c r="ET311" s="85"/>
      <c r="EU311" s="89" t="str">
        <f t="shared" si="548"/>
        <v>-</v>
      </c>
      <c r="EV311" s="90" t="str">
        <f t="shared" si="549"/>
        <v>-</v>
      </c>
      <c r="EY311" s="97" t="e">
        <f>#REF!</f>
        <v>#REF!</v>
      </c>
      <c r="EZ311" s="91" t="e">
        <f>#REF!</f>
        <v>#REF!</v>
      </c>
      <c r="FA311" s="92"/>
      <c r="FB311" s="85"/>
      <c r="FC311" s="89" t="e">
        <f t="shared" si="524"/>
        <v>#REF!</v>
      </c>
      <c r="FD311" s="84"/>
      <c r="FE311" s="85"/>
      <c r="FF311" s="89" t="e">
        <f t="shared" si="525"/>
        <v>#REF!</v>
      </c>
      <c r="FG311" s="90" t="e">
        <f t="shared" si="526"/>
        <v>#REF!</v>
      </c>
      <c r="FJ311" s="97" t="e">
        <f>#REF!</f>
        <v>#REF!</v>
      </c>
      <c r="FK311" s="91" t="e">
        <f>#REF!</f>
        <v>#REF!</v>
      </c>
      <c r="FL311" s="92"/>
      <c r="FM311" s="85"/>
      <c r="FN311" s="89" t="e">
        <f t="shared" si="550"/>
        <v>#REF!</v>
      </c>
      <c r="FO311" s="84"/>
      <c r="FP311" s="85"/>
      <c r="FQ311" s="89" t="e">
        <f t="shared" si="551"/>
        <v>#REF!</v>
      </c>
      <c r="FR311" s="90" t="e">
        <f t="shared" si="552"/>
        <v>#REF!</v>
      </c>
      <c r="FU311" s="97" t="e">
        <f>#REF!</f>
        <v>#REF!</v>
      </c>
      <c r="FV311" s="92"/>
      <c r="FW311" s="85"/>
      <c r="FX311" s="89" t="e">
        <f t="shared" si="553"/>
        <v>#REF!</v>
      </c>
      <c r="GA311" s="97" t="e">
        <f>#REF!</f>
        <v>#REF!</v>
      </c>
      <c r="GB311" s="91" t="e">
        <f>#REF!</f>
        <v>#REF!</v>
      </c>
      <c r="GC311" s="92"/>
      <c r="GD311" s="85"/>
      <c r="GE311" s="89" t="e">
        <f t="shared" si="554"/>
        <v>#REF!</v>
      </c>
      <c r="GF311" s="84"/>
      <c r="GG311" s="85"/>
      <c r="GH311" s="89" t="e">
        <f t="shared" si="555"/>
        <v>#REF!</v>
      </c>
      <c r="GI311" s="90" t="e">
        <f t="shared" si="556"/>
        <v>#REF!</v>
      </c>
      <c r="GK311" s="20" t="str">
        <f t="shared" si="560"/>
        <v/>
      </c>
      <c r="GL311" s="21"/>
      <c r="GN311" s="826" t="str">
        <f t="shared" ca="1" si="537"/>
        <v/>
      </c>
      <c r="GO311" s="827"/>
    </row>
    <row r="312" spans="1:197" ht="12" customHeight="1" outlineLevel="3" x14ac:dyDescent="0.2">
      <c r="A312" s="187">
        <f t="shared" ca="1" si="527"/>
        <v>178</v>
      </c>
      <c r="B312" s="747" t="str">
        <f t="shared" ca="1" si="535"/>
        <v/>
      </c>
      <c r="C312" s="748"/>
      <c r="D312" s="749"/>
      <c r="E312" s="110"/>
      <c r="F312" s="104"/>
      <c r="G312" s="105" t="s">
        <v>71</v>
      </c>
      <c r="H312" s="128" t="s">
        <v>3</v>
      </c>
      <c r="I312" s="105"/>
      <c r="J312" s="121" t="s">
        <v>24</v>
      </c>
      <c r="K312" s="124" t="s">
        <v>105</v>
      </c>
      <c r="L312" s="367" t="s">
        <v>50</v>
      </c>
      <c r="M312" s="589">
        <f t="shared" si="532"/>
        <v>0</v>
      </c>
      <c r="N312" s="773" t="str">
        <f t="shared" si="538"/>
        <v>-</v>
      </c>
      <c r="O312" s="774" t="str">
        <f t="shared" si="539"/>
        <v>-</v>
      </c>
      <c r="P312" s="774" t="str">
        <f t="shared" si="540"/>
        <v>-</v>
      </c>
      <c r="Q312" s="774" t="str">
        <f t="shared" si="541"/>
        <v>-</v>
      </c>
      <c r="R312" s="774" t="str">
        <f t="shared" si="542"/>
        <v>-</v>
      </c>
      <c r="S312" s="280" t="str">
        <f t="shared" si="543"/>
        <v>-</v>
      </c>
      <c r="T312" s="291" t="str">
        <f t="shared" si="536"/>
        <v>OK</v>
      </c>
      <c r="U312" s="402"/>
      <c r="W312" s="643"/>
      <c r="X312" s="208"/>
      <c r="Y312" s="420"/>
      <c r="Z312" s="410" t="s">
        <v>374</v>
      </c>
      <c r="AA312" s="423"/>
      <c r="AB312" s="209"/>
      <c r="AC312" s="420"/>
      <c r="AD312" s="410" t="s">
        <v>375</v>
      </c>
      <c r="AE312" s="423"/>
      <c r="AF312" s="209"/>
      <c r="AG312" s="420"/>
      <c r="AH312" s="410" t="s">
        <v>376</v>
      </c>
      <c r="AI312" s="423"/>
      <c r="AJ312" s="591" t="str">
        <f>IF(AND(X312="",AB312="",AF312=""),"-",X312+AB312+AF312)</f>
        <v>-</v>
      </c>
      <c r="AK312" s="596"/>
      <c r="AL312" s="593" t="str">
        <f>IF(AND(X312="",AB312="",AF312="",Y312="",AC312="",AG312=""),"-",SUM(X312:AG312))</f>
        <v>-</v>
      </c>
      <c r="AM312" s="594" t="str">
        <f t="shared" si="561"/>
        <v>-</v>
      </c>
      <c r="AN312" s="221"/>
      <c r="AO312" s="574" t="str">
        <f t="shared" si="491"/>
        <v>OK</v>
      </c>
      <c r="AQ312" s="263"/>
      <c r="AR312" s="208"/>
      <c r="AS312" s="420"/>
      <c r="AT312" s="410" t="s">
        <v>374</v>
      </c>
      <c r="AU312" s="423"/>
      <c r="AV312" s="209"/>
      <c r="AW312" s="420"/>
      <c r="AX312" s="410" t="s">
        <v>375</v>
      </c>
      <c r="AY312" s="423"/>
      <c r="AZ312" s="209"/>
      <c r="BA312" s="420"/>
      <c r="BB312" s="410" t="s">
        <v>376</v>
      </c>
      <c r="BC312" s="423"/>
      <c r="BD312" s="591" t="str">
        <f>IF(AND(AR312="",AV312="",AZ312=""),"-",AR312+AV312+AZ312)</f>
        <v>-</v>
      </c>
      <c r="BE312" s="596"/>
      <c r="BF312" s="593" t="str">
        <f>IF(AND(AR312="",AV312="",AZ312="",AS312="",AW312="",BA312=""),"-",SUM(AR312:BA312))</f>
        <v>-</v>
      </c>
      <c r="BG312" s="594" t="str">
        <f t="shared" si="562"/>
        <v>-</v>
      </c>
      <c r="BH312" s="221"/>
      <c r="BI312" s="574" t="str">
        <f t="shared" si="492"/>
        <v>OK</v>
      </c>
      <c r="BK312" s="263"/>
      <c r="BL312" s="208"/>
      <c r="BM312" s="420"/>
      <c r="BN312" s="410" t="s">
        <v>374</v>
      </c>
      <c r="BO312" s="423"/>
      <c r="BP312" s="209"/>
      <c r="BQ312" s="420"/>
      <c r="BR312" s="410" t="s">
        <v>375</v>
      </c>
      <c r="BS312" s="423"/>
      <c r="BT312" s="209"/>
      <c r="BU312" s="420"/>
      <c r="BV312" s="410" t="s">
        <v>376</v>
      </c>
      <c r="BW312" s="423"/>
      <c r="BX312" s="591" t="str">
        <f>IF(AND(BL312="",BP312="",BT312=""),"-",BL312+BP312+BT312)</f>
        <v>-</v>
      </c>
      <c r="BY312" s="596"/>
      <c r="BZ312" s="593" t="str">
        <f>IF(AND(BL312="",BP312="",BT312="",BM312="",BQ312="",BU312=""),"-",SUM(BL312:BU312))</f>
        <v>-</v>
      </c>
      <c r="CA312" s="594" t="str">
        <f t="shared" si="563"/>
        <v>-</v>
      </c>
      <c r="CB312" s="221"/>
      <c r="CC312" s="574" t="str">
        <f t="shared" si="568"/>
        <v>OK</v>
      </c>
      <c r="CE312" s="443"/>
      <c r="CF312" s="429"/>
      <c r="CH312" s="430"/>
      <c r="CI312" s="431"/>
      <c r="CJ312" s="429"/>
      <c r="CL312" s="430"/>
      <c r="CM312" s="431"/>
      <c r="CN312" s="429"/>
      <c r="CP312" s="430"/>
      <c r="CQ312" s="431"/>
      <c r="CR312" s="600"/>
      <c r="CS312" s="601"/>
      <c r="CT312" s="602"/>
      <c r="CU312" s="610"/>
      <c r="CV312" s="221"/>
      <c r="CW312" s="574" t="str">
        <f t="shared" si="533"/>
        <v>OK</v>
      </c>
      <c r="CY312" s="437"/>
      <c r="CZ312" s="429"/>
      <c r="DB312" s="430"/>
      <c r="DC312" s="431"/>
      <c r="DD312" s="429"/>
      <c r="DF312" s="430"/>
      <c r="DG312" s="431"/>
      <c r="DH312" s="429"/>
      <c r="DJ312" s="430"/>
      <c r="DK312" s="431"/>
      <c r="DL312" s="600"/>
      <c r="DM312" s="617"/>
      <c r="DN312" s="602"/>
      <c r="DO312" s="610"/>
      <c r="DP312" s="221"/>
      <c r="DQ312" s="574" t="str">
        <f t="shared" si="534"/>
        <v>OK</v>
      </c>
      <c r="DS312" s="437"/>
      <c r="DT312" s="429"/>
      <c r="DU312" s="431"/>
      <c r="DW312" s="431"/>
      <c r="DY312" s="431"/>
      <c r="EA312" s="430"/>
      <c r="EB312" s="600"/>
      <c r="EC312" s="602"/>
      <c r="ED312" s="610"/>
      <c r="EE312" s="221"/>
      <c r="EF312" s="574" t="str">
        <f t="shared" si="523"/>
        <v>OK</v>
      </c>
      <c r="EH312" s="82"/>
      <c r="EI312" s="34" t="s">
        <v>4</v>
      </c>
      <c r="EJ312" s="11"/>
      <c r="EK312" s="61"/>
      <c r="EN312" s="97" t="str">
        <f t="shared" si="558"/>
        <v>-</v>
      </c>
      <c r="EO312" s="91">
        <f t="shared" si="559"/>
        <v>0</v>
      </c>
      <c r="EP312" s="92"/>
      <c r="EQ312" s="85"/>
      <c r="ER312" s="89" t="str">
        <f t="shared" si="547"/>
        <v>-</v>
      </c>
      <c r="ES312" s="84"/>
      <c r="ET312" s="85"/>
      <c r="EU312" s="89" t="str">
        <f t="shared" si="548"/>
        <v>-</v>
      </c>
      <c r="EV312" s="90" t="str">
        <f t="shared" si="549"/>
        <v>-</v>
      </c>
      <c r="EY312" s="97" t="e">
        <f>#REF!</f>
        <v>#REF!</v>
      </c>
      <c r="EZ312" s="91" t="e">
        <f>#REF!</f>
        <v>#REF!</v>
      </c>
      <c r="FA312" s="92"/>
      <c r="FB312" s="85"/>
      <c r="FC312" s="89" t="e">
        <f t="shared" si="524"/>
        <v>#REF!</v>
      </c>
      <c r="FD312" s="84"/>
      <c r="FE312" s="85"/>
      <c r="FF312" s="89" t="e">
        <f t="shared" si="525"/>
        <v>#REF!</v>
      </c>
      <c r="FG312" s="90" t="e">
        <f t="shared" si="526"/>
        <v>#REF!</v>
      </c>
      <c r="FJ312" s="97" t="e">
        <f>#REF!</f>
        <v>#REF!</v>
      </c>
      <c r="FK312" s="91" t="e">
        <f>#REF!</f>
        <v>#REF!</v>
      </c>
      <c r="FL312" s="92"/>
      <c r="FM312" s="85"/>
      <c r="FN312" s="89" t="e">
        <f t="shared" si="550"/>
        <v>#REF!</v>
      </c>
      <c r="FO312" s="84"/>
      <c r="FP312" s="85"/>
      <c r="FQ312" s="89" t="e">
        <f t="shared" si="551"/>
        <v>#REF!</v>
      </c>
      <c r="FR312" s="90" t="e">
        <f t="shared" si="552"/>
        <v>#REF!</v>
      </c>
      <c r="FU312" s="97" t="e">
        <f>#REF!</f>
        <v>#REF!</v>
      </c>
      <c r="FV312" s="92"/>
      <c r="FW312" s="85"/>
      <c r="FX312" s="89" t="e">
        <f t="shared" si="553"/>
        <v>#REF!</v>
      </c>
      <c r="GA312" s="97" t="e">
        <f>#REF!</f>
        <v>#REF!</v>
      </c>
      <c r="GB312" s="91" t="e">
        <f>#REF!</f>
        <v>#REF!</v>
      </c>
      <c r="GC312" s="92"/>
      <c r="GD312" s="85"/>
      <c r="GE312" s="89" t="e">
        <f t="shared" si="554"/>
        <v>#REF!</v>
      </c>
      <c r="GF312" s="84"/>
      <c r="GG312" s="85"/>
      <c r="GH312" s="89" t="e">
        <f t="shared" si="555"/>
        <v>#REF!</v>
      </c>
      <c r="GI312" s="90" t="e">
        <f t="shared" si="556"/>
        <v>#REF!</v>
      </c>
      <c r="GK312" s="20" t="str">
        <f t="shared" si="560"/>
        <v/>
      </c>
      <c r="GL312" s="21"/>
      <c r="GN312" s="826" t="str">
        <f t="shared" ca="1" si="537"/>
        <v/>
      </c>
      <c r="GO312" s="827"/>
    </row>
    <row r="313" spans="1:197" ht="12" customHeight="1" outlineLevel="3" x14ac:dyDescent="0.2">
      <c r="A313" s="187">
        <f t="shared" ca="1" si="527"/>
        <v>179</v>
      </c>
      <c r="B313" s="747" t="str">
        <f t="shared" ca="1" si="535"/>
        <v/>
      </c>
      <c r="C313" s="748"/>
      <c r="D313" s="749"/>
      <c r="E313" s="272" t="s">
        <v>395</v>
      </c>
      <c r="F313" s="271"/>
      <c r="G313" s="105"/>
      <c r="H313" s="128" t="s">
        <v>3</v>
      </c>
      <c r="I313" s="105"/>
      <c r="J313" s="121" t="s">
        <v>24</v>
      </c>
      <c r="K313" s="124" t="s">
        <v>105</v>
      </c>
      <c r="L313" s="367" t="s">
        <v>50</v>
      </c>
      <c r="M313" s="589">
        <f t="shared" si="532"/>
        <v>0</v>
      </c>
      <c r="N313" s="773" t="str">
        <f t="shared" si="538"/>
        <v>-</v>
      </c>
      <c r="O313" s="774" t="str">
        <f t="shared" si="539"/>
        <v>-</v>
      </c>
      <c r="P313" s="774" t="str">
        <f t="shared" si="540"/>
        <v>-</v>
      </c>
      <c r="Q313" s="774" t="str">
        <f t="shared" si="541"/>
        <v>-</v>
      </c>
      <c r="R313" s="774" t="str">
        <f t="shared" si="542"/>
        <v>-</v>
      </c>
      <c r="S313" s="280" t="str">
        <f t="shared" si="543"/>
        <v>-</v>
      </c>
      <c r="T313" s="291" t="str">
        <f t="shared" si="536"/>
        <v>OK</v>
      </c>
      <c r="U313" s="402"/>
      <c r="W313" s="643"/>
      <c r="X313" s="208"/>
      <c r="Y313" s="421"/>
      <c r="Z313" s="410" t="s">
        <v>374</v>
      </c>
      <c r="AA313" s="424"/>
      <c r="AB313" s="209"/>
      <c r="AC313" s="421"/>
      <c r="AD313" s="410" t="s">
        <v>375</v>
      </c>
      <c r="AE313" s="424"/>
      <c r="AF313" s="209"/>
      <c r="AG313" s="421"/>
      <c r="AH313" s="410" t="s">
        <v>376</v>
      </c>
      <c r="AI313" s="424"/>
      <c r="AJ313" s="591" t="str">
        <f>IF(AND(X313="",AB313="",AF313=""),"-",X313+AB313+AF313)</f>
        <v>-</v>
      </c>
      <c r="AK313" s="472"/>
      <c r="AL313" s="593" t="str">
        <f>IF(AND(X313="",AB313="",AF313="",Y313="",AC313="",AG313=""),"-",SUM(X313:AG313))</f>
        <v>-</v>
      </c>
      <c r="AM313" s="619" t="str">
        <f t="shared" si="561"/>
        <v>-</v>
      </c>
      <c r="AN313" s="221"/>
      <c r="AO313" s="574" t="str">
        <f t="shared" si="491"/>
        <v>OK</v>
      </c>
      <c r="AQ313" s="263"/>
      <c r="AR313" s="208"/>
      <c r="AS313" s="421"/>
      <c r="AT313" s="410" t="s">
        <v>374</v>
      </c>
      <c r="AU313" s="424"/>
      <c r="AV313" s="209"/>
      <c r="AW313" s="421"/>
      <c r="AX313" s="410" t="s">
        <v>375</v>
      </c>
      <c r="AY313" s="424"/>
      <c r="AZ313" s="209"/>
      <c r="BA313" s="421"/>
      <c r="BB313" s="410" t="s">
        <v>376</v>
      </c>
      <c r="BC313" s="424"/>
      <c r="BD313" s="591" t="str">
        <f>IF(AND(AR313="",AV313="",AZ313=""),"-",AR313+AV313+AZ313)</f>
        <v>-</v>
      </c>
      <c r="BE313" s="472"/>
      <c r="BF313" s="593" t="str">
        <f>IF(AND(AR313="",AV313="",AZ313="",AS313="",AW313="",BA313=""),"-",SUM(AR313:BA313))</f>
        <v>-</v>
      </c>
      <c r="BG313" s="677" t="str">
        <f t="shared" si="562"/>
        <v>-</v>
      </c>
      <c r="BH313" s="221"/>
      <c r="BI313" s="574" t="str">
        <f t="shared" si="492"/>
        <v>OK</v>
      </c>
      <c r="BK313" s="263"/>
      <c r="BL313" s="208"/>
      <c r="BM313" s="421"/>
      <c r="BN313" s="410"/>
      <c r="BO313" s="424"/>
      <c r="BP313" s="209"/>
      <c r="BQ313" s="421"/>
      <c r="BR313" s="410"/>
      <c r="BS313" s="424"/>
      <c r="BT313" s="209"/>
      <c r="BU313" s="421"/>
      <c r="BV313" s="410"/>
      <c r="BW313" s="424"/>
      <c r="BX313" s="591" t="str">
        <f>IF(AND(BL313="",BP313="",BT313=""),"-",BL313+BP313+BT313)</f>
        <v>-</v>
      </c>
      <c r="BY313" s="472"/>
      <c r="BZ313" s="593" t="str">
        <f>IF(AND(BL313="",BP313="",BT313="",BM313="",BQ313="",BU313=""),"-",SUM(BL313:BU313))</f>
        <v>-</v>
      </c>
      <c r="CA313" s="677" t="str">
        <f t="shared" si="563"/>
        <v>-</v>
      </c>
      <c r="CB313" s="221"/>
      <c r="CC313" s="574" t="str">
        <f t="shared" si="568"/>
        <v>OK</v>
      </c>
      <c r="CE313" s="443"/>
      <c r="CF313" s="429"/>
      <c r="CH313" s="430"/>
      <c r="CI313" s="431"/>
      <c r="CJ313" s="429"/>
      <c r="CL313" s="430"/>
      <c r="CM313" s="431"/>
      <c r="CN313" s="429"/>
      <c r="CP313" s="430"/>
      <c r="CQ313" s="431"/>
      <c r="CR313" s="600"/>
      <c r="CS313" s="601"/>
      <c r="CT313" s="605"/>
      <c r="CU313" s="610"/>
      <c r="CV313" s="221"/>
      <c r="CW313" s="574" t="str">
        <f t="shared" si="533"/>
        <v>OK</v>
      </c>
      <c r="CY313" s="437"/>
      <c r="CZ313" s="429"/>
      <c r="DB313" s="430"/>
      <c r="DC313" s="431"/>
      <c r="DD313" s="429"/>
      <c r="DF313" s="430"/>
      <c r="DG313" s="431"/>
      <c r="DH313" s="429"/>
      <c r="DJ313" s="430"/>
      <c r="DK313" s="431"/>
      <c r="DL313" s="600"/>
      <c r="DM313" s="617"/>
      <c r="DN313" s="602"/>
      <c r="DO313" s="610"/>
      <c r="DP313" s="221"/>
      <c r="DQ313" s="574" t="str">
        <f t="shared" si="534"/>
        <v>OK</v>
      </c>
      <c r="DS313" s="437"/>
      <c r="DT313" s="429"/>
      <c r="DU313" s="431"/>
      <c r="DW313" s="435"/>
      <c r="DY313" s="435"/>
      <c r="EA313" s="430"/>
      <c r="EB313" s="600"/>
      <c r="EC313" s="602"/>
      <c r="ED313" s="610"/>
      <c r="EE313" s="221"/>
      <c r="EF313" s="574" t="str">
        <f t="shared" si="523"/>
        <v>OK</v>
      </c>
      <c r="EH313" s="82"/>
      <c r="EI313" s="34"/>
      <c r="EJ313" s="11"/>
      <c r="EK313" s="61"/>
      <c r="EN313" s="97" t="str">
        <f t="shared" si="558"/>
        <v>-</v>
      </c>
      <c r="EO313" s="91">
        <f t="shared" si="559"/>
        <v>0</v>
      </c>
      <c r="EP313" s="92"/>
      <c r="EQ313" s="85"/>
      <c r="ER313" s="89" t="str">
        <f t="shared" si="547"/>
        <v>-</v>
      </c>
      <c r="ES313" s="84"/>
      <c r="ET313" s="85"/>
      <c r="EU313" s="89" t="str">
        <f t="shared" si="548"/>
        <v>-</v>
      </c>
      <c r="EV313" s="90" t="str">
        <f t="shared" si="549"/>
        <v>-</v>
      </c>
      <c r="EY313" s="97" t="e">
        <f>#REF!</f>
        <v>#REF!</v>
      </c>
      <c r="EZ313" s="91" t="e">
        <f>#REF!</f>
        <v>#REF!</v>
      </c>
      <c r="FA313" s="92"/>
      <c r="FB313" s="85"/>
      <c r="FC313" s="89" t="e">
        <f t="shared" si="524"/>
        <v>#REF!</v>
      </c>
      <c r="FD313" s="84"/>
      <c r="FE313" s="85"/>
      <c r="FF313" s="89" t="e">
        <f t="shared" si="525"/>
        <v>#REF!</v>
      </c>
      <c r="FG313" s="90" t="e">
        <f t="shared" si="526"/>
        <v>#REF!</v>
      </c>
      <c r="FJ313" s="97" t="e">
        <f>#REF!</f>
        <v>#REF!</v>
      </c>
      <c r="FK313" s="91" t="e">
        <f>#REF!</f>
        <v>#REF!</v>
      </c>
      <c r="FL313" s="92"/>
      <c r="FM313" s="85"/>
      <c r="FN313" s="89" t="e">
        <f t="shared" si="550"/>
        <v>#REF!</v>
      </c>
      <c r="FO313" s="84"/>
      <c r="FP313" s="85"/>
      <c r="FQ313" s="89" t="e">
        <f t="shared" si="551"/>
        <v>#REF!</v>
      </c>
      <c r="FR313" s="90" t="e">
        <f t="shared" si="552"/>
        <v>#REF!</v>
      </c>
      <c r="FU313" s="97" t="e">
        <f>#REF!</f>
        <v>#REF!</v>
      </c>
      <c r="FV313" s="92"/>
      <c r="FW313" s="85"/>
      <c r="FX313" s="89" t="e">
        <f t="shared" si="553"/>
        <v>#REF!</v>
      </c>
      <c r="GA313" s="97" t="e">
        <f>#REF!</f>
        <v>#REF!</v>
      </c>
      <c r="GB313" s="91" t="e">
        <f>#REF!</f>
        <v>#REF!</v>
      </c>
      <c r="GC313" s="92"/>
      <c r="GD313" s="85"/>
      <c r="GE313" s="89" t="e">
        <f t="shared" si="554"/>
        <v>#REF!</v>
      </c>
      <c r="GF313" s="84"/>
      <c r="GG313" s="85"/>
      <c r="GH313" s="89" t="e">
        <f t="shared" si="555"/>
        <v>#REF!</v>
      </c>
      <c r="GI313" s="90" t="e">
        <f t="shared" si="556"/>
        <v>#REF!</v>
      </c>
      <c r="GK313" s="20" t="str">
        <f t="shared" si="560"/>
        <v/>
      </c>
      <c r="GL313" s="21"/>
      <c r="GN313" s="826" t="str">
        <f t="shared" ca="1" si="537"/>
        <v/>
      </c>
      <c r="GO313" s="827"/>
    </row>
    <row r="314" spans="1:197" s="143" customFormat="1" ht="15.75" customHeight="1" outlineLevel="3" x14ac:dyDescent="0.2">
      <c r="A314" s="190">
        <f t="shared" ca="1" si="527"/>
        <v>180</v>
      </c>
      <c r="B314" s="744" t="str">
        <f t="shared" ca="1" si="535"/>
        <v/>
      </c>
      <c r="C314" s="752"/>
      <c r="D314" s="753"/>
      <c r="E314" s="180" t="s">
        <v>210</v>
      </c>
      <c r="F314" s="196" t="s">
        <v>145</v>
      </c>
      <c r="G314" s="182"/>
      <c r="H314" s="863" t="s">
        <v>3</v>
      </c>
      <c r="I314" s="183"/>
      <c r="J314" s="184" t="s">
        <v>23</v>
      </c>
      <c r="K314" s="199" t="s">
        <v>105</v>
      </c>
      <c r="L314" s="366"/>
      <c r="M314" s="560">
        <f t="shared" si="532"/>
        <v>0</v>
      </c>
      <c r="N314" s="814" t="str">
        <f>IF(OR(W314="",W314=0,W314="-"),"-",IF(W314=1,1,"POK"))</f>
        <v>-</v>
      </c>
      <c r="O314" s="815" t="str">
        <f>IF(OR(AQ314="",AQ314=0,AQ314="-"),"-",IF(AQ314=1,1,"POK"))</f>
        <v>-</v>
      </c>
      <c r="P314" s="815" t="str">
        <f>IF(OR(BK314="",BK314=0,BK314="-"),"-",IF(BK314=1,1,"POK"))</f>
        <v>-</v>
      </c>
      <c r="Q314" s="815" t="str">
        <f>IF(OR(CE314="",CE314=0,CE314="-"),"-",IF(CE314=1,1,"POK"))</f>
        <v>-</v>
      </c>
      <c r="R314" s="815" t="str">
        <f>IF(OR(CY314="",CY314=0,CY314="-"),"-",IF(CY314=1,1,"POK"))</f>
        <v>-</v>
      </c>
      <c r="S314" s="816" t="str">
        <f>IF(OR(DS314="",DS314=0,DS314="-"),"-",IF(DS314=1,1,"POK"))</f>
        <v>-</v>
      </c>
      <c r="T314" s="293" t="str">
        <f t="shared" si="536"/>
        <v>OK</v>
      </c>
      <c r="U314" s="403"/>
      <c r="V314" s="19"/>
      <c r="W314" s="792">
        <f>IF(SUM(W315:W316)=0,0,1)</f>
        <v>0</v>
      </c>
      <c r="X314" s="325"/>
      <c r="Y314" s="326"/>
      <c r="Z314" s="326"/>
      <c r="AA314" s="326"/>
      <c r="AB314" s="326"/>
      <c r="AC314" s="326"/>
      <c r="AD314" s="326"/>
      <c r="AE314" s="326"/>
      <c r="AF314" s="326"/>
      <c r="AG314" s="326"/>
      <c r="AH314" s="326"/>
      <c r="AI314" s="327"/>
      <c r="AJ314" s="353">
        <f>SUM(AJ315:AJ316)</f>
        <v>0</v>
      </c>
      <c r="AK314" s="354">
        <f>SUM(AK315:AK316)</f>
        <v>0</v>
      </c>
      <c r="AL314" s="351">
        <f>AJ314+AK314</f>
        <v>0</v>
      </c>
      <c r="AM314" s="356" t="str">
        <f t="shared" si="561"/>
        <v>-</v>
      </c>
      <c r="AN314" s="222"/>
      <c r="AO314" s="580" t="str">
        <f t="shared" si="491"/>
        <v>OK</v>
      </c>
      <c r="AP314" s="19"/>
      <c r="AQ314" s="792">
        <f>IF(SUM(AQ315:AQ316)=0,0,1)</f>
        <v>0</v>
      </c>
      <c r="AR314" s="325"/>
      <c r="AS314" s="326"/>
      <c r="AT314" s="326"/>
      <c r="AU314" s="326"/>
      <c r="AV314" s="326"/>
      <c r="AW314" s="326"/>
      <c r="AX314" s="326"/>
      <c r="AY314" s="326"/>
      <c r="AZ314" s="326"/>
      <c r="BA314" s="326"/>
      <c r="BB314" s="326"/>
      <c r="BC314" s="327"/>
      <c r="BD314" s="353">
        <f>SUM(BD315:BD316)</f>
        <v>0</v>
      </c>
      <c r="BE314" s="354">
        <f>SUM(BE315:BE316)</f>
        <v>0</v>
      </c>
      <c r="BF314" s="351">
        <f>BD314+BE314</f>
        <v>0</v>
      </c>
      <c r="BG314" s="356" t="str">
        <f t="shared" si="562"/>
        <v>-</v>
      </c>
      <c r="BH314" s="222"/>
      <c r="BI314" s="580" t="str">
        <f t="shared" si="492"/>
        <v>OK</v>
      </c>
      <c r="BJ314" s="19"/>
      <c r="BK314" s="792">
        <f>IF(SUM(BK315:BK316)=0,0,1)</f>
        <v>0</v>
      </c>
      <c r="BL314" s="325"/>
      <c r="BM314" s="326"/>
      <c r="BN314" s="326"/>
      <c r="BO314" s="326"/>
      <c r="BP314" s="326"/>
      <c r="BQ314" s="326"/>
      <c r="BR314" s="326"/>
      <c r="BS314" s="326"/>
      <c r="BT314" s="326"/>
      <c r="BU314" s="326"/>
      <c r="BV314" s="326"/>
      <c r="BW314" s="327"/>
      <c r="BX314" s="353">
        <f>SUM(BX315:BX316)</f>
        <v>0</v>
      </c>
      <c r="BY314" s="354">
        <f>SUM(BY315:BY316)</f>
        <v>0</v>
      </c>
      <c r="BZ314" s="351">
        <f>BX314+BY314</f>
        <v>0</v>
      </c>
      <c r="CA314" s="356" t="str">
        <f t="shared" si="563"/>
        <v>-</v>
      </c>
      <c r="CB314" s="222"/>
      <c r="CC314" s="574" t="str">
        <f t="shared" si="568"/>
        <v>OK</v>
      </c>
      <c r="CD314" s="19"/>
      <c r="CE314" s="792">
        <f>IF(SUM(CE315:CE316)=0,0,1)</f>
        <v>0</v>
      </c>
      <c r="CF314" s="325"/>
      <c r="CG314" s="326"/>
      <c r="CH314" s="326"/>
      <c r="CI314" s="326"/>
      <c r="CJ314" s="326"/>
      <c r="CK314" s="326"/>
      <c r="CL314" s="326"/>
      <c r="CM314" s="326"/>
      <c r="CN314" s="326"/>
      <c r="CO314" s="326"/>
      <c r="CP314" s="326"/>
      <c r="CQ314" s="327"/>
      <c r="CR314" s="353">
        <f>SUM(CR315:CR316)</f>
        <v>0</v>
      </c>
      <c r="CS314" s="354">
        <f>SUM(CS315:CS316)</f>
        <v>0</v>
      </c>
      <c r="CT314" s="351">
        <f>CR314+CS314</f>
        <v>0</v>
      </c>
      <c r="CU314" s="356"/>
      <c r="CV314" s="222"/>
      <c r="CW314" s="580" t="str">
        <f t="shared" si="533"/>
        <v>OK</v>
      </c>
      <c r="CX314" s="19"/>
      <c r="CY314" s="792">
        <f>IF(SUM(CY315:CY316)=0,0,1)</f>
        <v>0</v>
      </c>
      <c r="CZ314" s="325"/>
      <c r="DA314" s="326"/>
      <c r="DB314" s="326"/>
      <c r="DC314" s="326"/>
      <c r="DD314" s="326"/>
      <c r="DE314" s="326"/>
      <c r="DF314" s="326"/>
      <c r="DG314" s="326"/>
      <c r="DH314" s="326"/>
      <c r="DI314" s="326"/>
      <c r="DJ314" s="326"/>
      <c r="DK314" s="327"/>
      <c r="DL314" s="353">
        <f>SUM(DL315:DL316)</f>
        <v>0</v>
      </c>
      <c r="DM314" s="354">
        <f>SUM(DM315:DM316)</f>
        <v>0</v>
      </c>
      <c r="DN314" s="857">
        <f>DL314+DM314</f>
        <v>0</v>
      </c>
      <c r="DO314" s="356" t="str">
        <f>IF(OR(DN314=0,DN314="-"),"-",DN314/CONSTR_TOTAL_HOURS)</f>
        <v>-</v>
      </c>
      <c r="DP314" s="222"/>
      <c r="DQ314" s="574" t="str">
        <f t="shared" si="534"/>
        <v>OK</v>
      </c>
      <c r="DR314" s="19"/>
      <c r="DS314" s="792">
        <f>IF(SUM(DS315:DS316)=0,0,1)</f>
        <v>0</v>
      </c>
      <c r="DT314" s="325"/>
      <c r="DU314" s="326"/>
      <c r="DV314" s="326"/>
      <c r="DW314" s="326"/>
      <c r="DX314" s="326"/>
      <c r="DY314" s="326"/>
      <c r="DZ314" s="326"/>
      <c r="EA314" s="326"/>
      <c r="EB314" s="353">
        <f>SUM(EB315:EB316)</f>
        <v>0</v>
      </c>
      <c r="EC314" s="710">
        <f>EB314</f>
        <v>0</v>
      </c>
      <c r="ED314" s="356" t="str">
        <f>IF(OR(EC314=0,EC314="-"),"-",EC314/QUALIF_TOTAL_HOURS)</f>
        <v>-</v>
      </c>
      <c r="EE314" s="222"/>
      <c r="EF314" s="574" t="str">
        <f t="shared" si="523"/>
        <v>-</v>
      </c>
      <c r="EG314" s="19"/>
      <c r="EH314" s="179" t="s">
        <v>5</v>
      </c>
      <c r="EI314" s="171" t="s">
        <v>30</v>
      </c>
      <c r="EJ314" s="134"/>
      <c r="EK314" s="133"/>
      <c r="EL314" s="19"/>
      <c r="EM314" s="19"/>
      <c r="EN314" s="135">
        <f t="shared" si="558"/>
        <v>0</v>
      </c>
      <c r="EO314" s="136">
        <f t="shared" si="559"/>
        <v>0</v>
      </c>
      <c r="EP314" s="137"/>
      <c r="EQ314" s="172"/>
      <c r="ER314" s="138" t="str">
        <f t="shared" si="547"/>
        <v>-</v>
      </c>
      <c r="ES314" s="139"/>
      <c r="ET314" s="172"/>
      <c r="EU314" s="138" t="str">
        <f t="shared" si="548"/>
        <v>-</v>
      </c>
      <c r="EV314" s="140" t="str">
        <f t="shared" si="549"/>
        <v>-</v>
      </c>
      <c r="EW314" s="19"/>
      <c r="EX314" s="19"/>
      <c r="EY314" s="135" t="e">
        <f>#REF!</f>
        <v>#REF!</v>
      </c>
      <c r="EZ314" s="136" t="e">
        <f>#REF!</f>
        <v>#REF!</v>
      </c>
      <c r="FA314" s="137"/>
      <c r="FB314" s="172"/>
      <c r="FC314" s="138" t="e">
        <f t="shared" si="524"/>
        <v>#REF!</v>
      </c>
      <c r="FD314" s="139"/>
      <c r="FE314" s="172"/>
      <c r="FF314" s="138" t="e">
        <f t="shared" si="525"/>
        <v>#REF!</v>
      </c>
      <c r="FG314" s="140" t="e">
        <f t="shared" si="526"/>
        <v>#REF!</v>
      </c>
      <c r="FH314" s="19"/>
      <c r="FI314" s="19"/>
      <c r="FJ314" s="135" t="e">
        <f>#REF!</f>
        <v>#REF!</v>
      </c>
      <c r="FK314" s="136" t="e">
        <f>#REF!</f>
        <v>#REF!</v>
      </c>
      <c r="FL314" s="137"/>
      <c r="FM314" s="172"/>
      <c r="FN314" s="138" t="e">
        <f t="shared" si="550"/>
        <v>#REF!</v>
      </c>
      <c r="FO314" s="139"/>
      <c r="FP314" s="172"/>
      <c r="FQ314" s="138" t="e">
        <f t="shared" si="551"/>
        <v>#REF!</v>
      </c>
      <c r="FR314" s="140" t="e">
        <f t="shared" si="552"/>
        <v>#REF!</v>
      </c>
      <c r="FS314" s="19"/>
      <c r="FT314" s="19"/>
      <c r="FU314" s="135" t="e">
        <f>#REF!</f>
        <v>#REF!</v>
      </c>
      <c r="FV314" s="137"/>
      <c r="FW314" s="172"/>
      <c r="FX314" s="138" t="e">
        <f t="shared" si="553"/>
        <v>#REF!</v>
      </c>
      <c r="FY314" s="19"/>
      <c r="FZ314" s="19"/>
      <c r="GA314" s="135" t="e">
        <f>#REF!</f>
        <v>#REF!</v>
      </c>
      <c r="GB314" s="136" t="e">
        <f>#REF!</f>
        <v>#REF!</v>
      </c>
      <c r="GC314" s="137"/>
      <c r="GD314" s="172"/>
      <c r="GE314" s="138" t="e">
        <f t="shared" si="554"/>
        <v>#REF!</v>
      </c>
      <c r="GF314" s="139"/>
      <c r="GG314" s="172"/>
      <c r="GH314" s="138" t="e">
        <f t="shared" si="555"/>
        <v>#REF!</v>
      </c>
      <c r="GI314" s="140" t="e">
        <f t="shared" si="556"/>
        <v>#REF!</v>
      </c>
      <c r="GJ314" s="19"/>
      <c r="GK314" s="141" t="str">
        <f t="shared" si="560"/>
        <v/>
      </c>
      <c r="GL314" s="142"/>
      <c r="GN314" s="826" t="str">
        <f t="shared" ca="1" si="537"/>
        <v/>
      </c>
      <c r="GO314" s="827"/>
    </row>
    <row r="315" spans="1:197" ht="24" customHeight="1" outlineLevel="3" x14ac:dyDescent="0.2">
      <c r="A315" s="187">
        <f t="shared" ca="1" si="527"/>
        <v>181</v>
      </c>
      <c r="B315" s="747" t="str">
        <f t="shared" ca="1" si="535"/>
        <v/>
      </c>
      <c r="C315" s="748"/>
      <c r="D315" s="749"/>
      <c r="E315" s="110"/>
      <c r="F315" s="114"/>
      <c r="G315" s="105" t="s">
        <v>144</v>
      </c>
      <c r="H315" s="128" t="s">
        <v>3</v>
      </c>
      <c r="I315" s="105"/>
      <c r="J315" s="121" t="s">
        <v>24</v>
      </c>
      <c r="K315" s="123" t="s">
        <v>105</v>
      </c>
      <c r="L315" s="367" t="s">
        <v>50</v>
      </c>
      <c r="M315" s="589">
        <f t="shared" si="532"/>
        <v>0</v>
      </c>
      <c r="N315" s="773" t="str">
        <f t="shared" si="538"/>
        <v>-</v>
      </c>
      <c r="O315" s="774" t="str">
        <f t="shared" si="539"/>
        <v>-</v>
      </c>
      <c r="P315" s="774" t="str">
        <f t="shared" si="540"/>
        <v>-</v>
      </c>
      <c r="Q315" s="774" t="str">
        <f t="shared" si="541"/>
        <v>-</v>
      </c>
      <c r="R315" s="774" t="str">
        <f t="shared" si="542"/>
        <v>-</v>
      </c>
      <c r="S315" s="280" t="str">
        <f t="shared" si="543"/>
        <v>-</v>
      </c>
      <c r="T315" s="291" t="str">
        <f t="shared" si="536"/>
        <v>OK</v>
      </c>
      <c r="U315" s="402"/>
      <c r="W315" s="504"/>
      <c r="X315" s="429"/>
      <c r="Z315" s="430"/>
      <c r="AA315" s="431"/>
      <c r="AB315" s="429"/>
      <c r="AD315" s="430"/>
      <c r="AE315" s="431"/>
      <c r="AF315" s="429"/>
      <c r="AH315" s="430"/>
      <c r="AI315" s="431"/>
      <c r="AJ315" s="600"/>
      <c r="AK315" s="601"/>
      <c r="AL315" s="602"/>
      <c r="AM315" s="621"/>
      <c r="AN315" s="221"/>
      <c r="AO315" s="574" t="str">
        <f t="shared" ref="AO315:AO460" si="569">IF(AND(Type_1="Doc",OR(Y315&lt;&gt;"",AC315&lt;&gt;"",AG315&lt;&gt;"")),"Remove Value Cln 25, 29, 33",IF(AND(Type_1="Doc",OR(AA315&lt;&gt;"",AE315&lt;&gt;"",AI315&lt;&gt;"")),"Remove Value Cln 27, 31, 35",IF(OR(AND(X315&lt;&gt;"",Z315=""),AND(AB315&lt;&gt;"",AD315=""),AND(AF315&lt;&gt;"",AH315="")),"Missing Eng Function",IF(OR(AND(Y315&lt;&gt;"",AA315=""),AND(AC315&lt;&gt;"",AE315=""),AND(AG315&lt;&gt;"",AI315="")),"Missing Design Function","OK"))))</f>
        <v>OK</v>
      </c>
      <c r="AQ315" s="437"/>
      <c r="AR315" s="429"/>
      <c r="AT315" s="430"/>
      <c r="AU315" s="431"/>
      <c r="AV315" s="429"/>
      <c r="AX315" s="430"/>
      <c r="AY315" s="431"/>
      <c r="AZ315" s="429"/>
      <c r="BB315" s="430"/>
      <c r="BC315" s="431"/>
      <c r="BD315" s="600"/>
      <c r="BE315" s="601"/>
      <c r="BF315" s="602"/>
      <c r="BG315" s="621"/>
      <c r="BH315" s="221"/>
      <c r="BI315" s="574" t="str">
        <f t="shared" ref="BI315:BI460" si="570">IF(AND(Type_1="Doc",OR(AS315&lt;&gt;"",AW315&lt;&gt;"",BA315&lt;&gt;"")),"Remove Value Cln 25, 29, 33",IF(AND(Type_1="Doc",OR(AU315&lt;&gt;"",AY315&lt;&gt;"",BC315&lt;&gt;"")),"Remove Value Cln 47, 51, 55",IF(OR(AND(AR315&lt;&gt;"",AT315=""),AND(AV315&lt;&gt;"",AX315=""),AND(AZ315&lt;&gt;"",BB315="")),"Missing Eng Function",IF(OR(AND(AS315&lt;&gt;"",AU315=""),AND(AW315&lt;&gt;"",AY315=""),AND(BA315&lt;&gt;"",BC315="")),"Missing Design Function","OK"))))</f>
        <v>OK</v>
      </c>
      <c r="BK315" s="263"/>
      <c r="BL315" s="208"/>
      <c r="BM315" s="419"/>
      <c r="BN315" s="410" t="s">
        <v>374</v>
      </c>
      <c r="BO315" s="422"/>
      <c r="BP315" s="209"/>
      <c r="BQ315" s="419"/>
      <c r="BR315" s="410" t="s">
        <v>375</v>
      </c>
      <c r="BS315" s="422"/>
      <c r="BT315" s="209"/>
      <c r="BU315" s="419"/>
      <c r="BV315" s="410" t="s">
        <v>376</v>
      </c>
      <c r="BW315" s="422"/>
      <c r="BX315" s="591" t="str">
        <f>IF(AND(BL315="",BP315="",BT315=""),"-",BL315+BP315+BT315)</f>
        <v>-</v>
      </c>
      <c r="BY315" s="595"/>
      <c r="BZ315" s="593" t="str">
        <f>IF(AND(BL315="",BP315="",BT315="",BM315="",BQ315="",BU315=""),"-",SUM(BL315:BU315))</f>
        <v>-</v>
      </c>
      <c r="CA315" s="594" t="str">
        <f t="shared" si="563"/>
        <v>-</v>
      </c>
      <c r="CB315" s="221"/>
      <c r="CC315" s="574" t="str">
        <f t="shared" si="568"/>
        <v>OK</v>
      </c>
      <c r="CE315" s="443"/>
      <c r="CF315" s="429"/>
      <c r="CH315" s="430"/>
      <c r="CI315" s="431"/>
      <c r="CJ315" s="429"/>
      <c r="CL315" s="430"/>
      <c r="CM315" s="431"/>
      <c r="CN315" s="429"/>
      <c r="CP315" s="430"/>
      <c r="CQ315" s="431"/>
      <c r="CR315" s="600"/>
      <c r="CS315" s="601"/>
      <c r="CT315" s="602"/>
      <c r="CU315" s="610"/>
      <c r="CV315" s="221"/>
      <c r="CW315" s="574" t="str">
        <f t="shared" si="533"/>
        <v>OK</v>
      </c>
      <c r="CY315" s="437"/>
      <c r="CZ315" s="429"/>
      <c r="DB315" s="430"/>
      <c r="DC315" s="431"/>
      <c r="DD315" s="429"/>
      <c r="DF315" s="430"/>
      <c r="DG315" s="431"/>
      <c r="DH315" s="429"/>
      <c r="DJ315" s="430"/>
      <c r="DK315" s="431"/>
      <c r="DL315" s="600"/>
      <c r="DM315" s="601"/>
      <c r="DN315" s="602"/>
      <c r="DO315" s="609"/>
      <c r="DP315" s="221"/>
      <c r="DQ315" s="574" t="str">
        <f t="shared" si="534"/>
        <v>OK</v>
      </c>
      <c r="DS315" s="437"/>
      <c r="DT315" s="429"/>
      <c r="DU315" s="431"/>
      <c r="DW315" s="431"/>
      <c r="DY315" s="431"/>
      <c r="EA315" s="430"/>
      <c r="EB315" s="600"/>
      <c r="EC315" s="602"/>
      <c r="ED315" s="609"/>
      <c r="EE315" s="221"/>
      <c r="EF315" s="574" t="str">
        <f t="shared" si="523"/>
        <v>OK</v>
      </c>
      <c r="EH315" s="82"/>
      <c r="EI315" s="34" t="s">
        <v>30</v>
      </c>
      <c r="EJ315" s="11"/>
      <c r="EK315" s="61"/>
      <c r="EN315" s="97">
        <f t="shared" si="558"/>
        <v>0</v>
      </c>
      <c r="EO315" s="91">
        <f t="shared" si="559"/>
        <v>0</v>
      </c>
      <c r="EP315" s="92"/>
      <c r="EQ315" s="85"/>
      <c r="ER315" s="89" t="str">
        <f t="shared" si="547"/>
        <v>-</v>
      </c>
      <c r="ES315" s="84"/>
      <c r="ET315" s="85"/>
      <c r="EU315" s="89" t="str">
        <f t="shared" si="548"/>
        <v>-</v>
      </c>
      <c r="EV315" s="90" t="str">
        <f t="shared" si="549"/>
        <v>-</v>
      </c>
      <c r="EY315" s="97" t="e">
        <f>#REF!</f>
        <v>#REF!</v>
      </c>
      <c r="EZ315" s="91" t="e">
        <f>#REF!</f>
        <v>#REF!</v>
      </c>
      <c r="FA315" s="92"/>
      <c r="FB315" s="85"/>
      <c r="FC315" s="89" t="e">
        <f t="shared" si="524"/>
        <v>#REF!</v>
      </c>
      <c r="FD315" s="84"/>
      <c r="FE315" s="85"/>
      <c r="FF315" s="89" t="e">
        <f t="shared" si="525"/>
        <v>#REF!</v>
      </c>
      <c r="FG315" s="90" t="e">
        <f t="shared" si="526"/>
        <v>#REF!</v>
      </c>
      <c r="FJ315" s="97" t="e">
        <f>#REF!</f>
        <v>#REF!</v>
      </c>
      <c r="FK315" s="91" t="e">
        <f>#REF!</f>
        <v>#REF!</v>
      </c>
      <c r="FL315" s="92"/>
      <c r="FM315" s="85"/>
      <c r="FN315" s="89" t="e">
        <f t="shared" si="550"/>
        <v>#REF!</v>
      </c>
      <c r="FO315" s="84"/>
      <c r="FP315" s="85"/>
      <c r="FQ315" s="89" t="e">
        <f t="shared" si="551"/>
        <v>#REF!</v>
      </c>
      <c r="FR315" s="90" t="e">
        <f t="shared" si="552"/>
        <v>#REF!</v>
      </c>
      <c r="FU315" s="97" t="e">
        <f>#REF!</f>
        <v>#REF!</v>
      </c>
      <c r="FV315" s="92"/>
      <c r="FW315" s="85"/>
      <c r="FX315" s="89" t="e">
        <f t="shared" si="553"/>
        <v>#REF!</v>
      </c>
      <c r="GA315" s="97" t="e">
        <f>#REF!</f>
        <v>#REF!</v>
      </c>
      <c r="GB315" s="91" t="e">
        <f>#REF!</f>
        <v>#REF!</v>
      </c>
      <c r="GC315" s="92"/>
      <c r="GD315" s="85"/>
      <c r="GE315" s="89" t="e">
        <f t="shared" si="554"/>
        <v>#REF!</v>
      </c>
      <c r="GF315" s="84"/>
      <c r="GG315" s="85"/>
      <c r="GH315" s="89" t="e">
        <f t="shared" si="555"/>
        <v>#REF!</v>
      </c>
      <c r="GI315" s="90" t="e">
        <f t="shared" si="556"/>
        <v>#REF!</v>
      </c>
      <c r="GK315" s="20" t="str">
        <f t="shared" si="560"/>
        <v/>
      </c>
      <c r="GL315" s="21"/>
      <c r="GN315" s="826" t="str">
        <f t="shared" ca="1" si="537"/>
        <v/>
      </c>
      <c r="GO315" s="827"/>
    </row>
    <row r="316" spans="1:197" ht="12" customHeight="1" outlineLevel="3" x14ac:dyDescent="0.2">
      <c r="A316" s="187">
        <f t="shared" ca="1" si="527"/>
        <v>182</v>
      </c>
      <c r="B316" s="747" t="str">
        <f t="shared" ca="1" si="535"/>
        <v/>
      </c>
      <c r="C316" s="748"/>
      <c r="D316" s="749"/>
      <c r="E316" s="272" t="s">
        <v>395</v>
      </c>
      <c r="F316" s="271"/>
      <c r="G316" s="105"/>
      <c r="H316" s="128" t="s">
        <v>3</v>
      </c>
      <c r="I316" s="105"/>
      <c r="J316" s="121" t="s">
        <v>24</v>
      </c>
      <c r="K316" s="123" t="s">
        <v>105</v>
      </c>
      <c r="L316" s="367" t="s">
        <v>50</v>
      </c>
      <c r="M316" s="589">
        <f t="shared" si="532"/>
        <v>0</v>
      </c>
      <c r="N316" s="773" t="str">
        <f t="shared" si="538"/>
        <v>-</v>
      </c>
      <c r="O316" s="774" t="str">
        <f t="shared" si="539"/>
        <v>-</v>
      </c>
      <c r="P316" s="774" t="str">
        <f t="shared" si="540"/>
        <v>-</v>
      </c>
      <c r="Q316" s="774" t="str">
        <f t="shared" si="541"/>
        <v>-</v>
      </c>
      <c r="R316" s="774" t="str">
        <f t="shared" si="542"/>
        <v>-</v>
      </c>
      <c r="S316" s="280" t="str">
        <f t="shared" si="543"/>
        <v>-</v>
      </c>
      <c r="T316" s="291" t="str">
        <f t="shared" si="536"/>
        <v>OK</v>
      </c>
      <c r="U316" s="402"/>
      <c r="W316" s="504"/>
      <c r="X316" s="429"/>
      <c r="Z316" s="430"/>
      <c r="AA316" s="431"/>
      <c r="AB316" s="429"/>
      <c r="AD316" s="430"/>
      <c r="AE316" s="431"/>
      <c r="AF316" s="429"/>
      <c r="AH316" s="430"/>
      <c r="AI316" s="431"/>
      <c r="AJ316" s="600"/>
      <c r="AK316" s="601"/>
      <c r="AL316" s="605"/>
      <c r="AM316" s="621"/>
      <c r="AN316" s="221"/>
      <c r="AO316" s="574" t="str">
        <f t="shared" si="569"/>
        <v>OK</v>
      </c>
      <c r="AQ316" s="438"/>
      <c r="AR316" s="429"/>
      <c r="AT316" s="430"/>
      <c r="AU316" s="431"/>
      <c r="AV316" s="429"/>
      <c r="AX316" s="430"/>
      <c r="AY316" s="431"/>
      <c r="AZ316" s="429"/>
      <c r="BB316" s="430"/>
      <c r="BC316" s="431"/>
      <c r="BD316" s="600"/>
      <c r="BE316" s="601"/>
      <c r="BF316" s="605"/>
      <c r="BG316" s="621"/>
      <c r="BH316" s="221"/>
      <c r="BI316" s="574" t="str">
        <f t="shared" si="570"/>
        <v>OK</v>
      </c>
      <c r="BK316" s="263"/>
      <c r="BL316" s="208"/>
      <c r="BM316" s="421"/>
      <c r="BN316" s="410"/>
      <c r="BO316" s="424"/>
      <c r="BP316" s="209"/>
      <c r="BQ316" s="421"/>
      <c r="BR316" s="410"/>
      <c r="BS316" s="424"/>
      <c r="BT316" s="209"/>
      <c r="BU316" s="421"/>
      <c r="BV316" s="410"/>
      <c r="BW316" s="424"/>
      <c r="BX316" s="591" t="str">
        <f>IF(AND(BL316="",BP316="",BT316=""),"-",BL316+BP316+BT316)</f>
        <v>-</v>
      </c>
      <c r="BY316" s="596"/>
      <c r="BZ316" s="593" t="str">
        <f>IF(AND(BL316="",BP316="",BT316="",BM316="",BQ316="",BU316=""),"-",SUM(BL316:BU316))</f>
        <v>-</v>
      </c>
      <c r="CA316" s="677" t="str">
        <f t="shared" si="563"/>
        <v>-</v>
      </c>
      <c r="CB316" s="221"/>
      <c r="CC316" s="574" t="str">
        <f t="shared" si="568"/>
        <v>OK</v>
      </c>
      <c r="CE316" s="443"/>
      <c r="CF316" s="429"/>
      <c r="CH316" s="430"/>
      <c r="CI316" s="431"/>
      <c r="CJ316" s="429"/>
      <c r="CL316" s="430"/>
      <c r="CM316" s="431"/>
      <c r="CN316" s="429"/>
      <c r="CP316" s="430"/>
      <c r="CQ316" s="431"/>
      <c r="CR316" s="600"/>
      <c r="CS316" s="601"/>
      <c r="CT316" s="602"/>
      <c r="CU316" s="610"/>
      <c r="CV316" s="221"/>
      <c r="CW316" s="574" t="str">
        <f t="shared" si="533"/>
        <v>OK</v>
      </c>
      <c r="CY316" s="437"/>
      <c r="CZ316" s="429"/>
      <c r="DB316" s="430"/>
      <c r="DC316" s="431"/>
      <c r="DD316" s="429"/>
      <c r="DF316" s="430"/>
      <c r="DG316" s="431"/>
      <c r="DH316" s="429"/>
      <c r="DJ316" s="430"/>
      <c r="DK316" s="431"/>
      <c r="DL316" s="600"/>
      <c r="DM316" s="617"/>
      <c r="DN316" s="602"/>
      <c r="DO316" s="611"/>
      <c r="DP316" s="221"/>
      <c r="DQ316" s="574" t="str">
        <f t="shared" si="534"/>
        <v>OK</v>
      </c>
      <c r="DS316" s="437"/>
      <c r="DT316" s="429"/>
      <c r="DU316" s="431"/>
      <c r="DW316" s="435"/>
      <c r="DY316" s="435"/>
      <c r="EA316" s="430"/>
      <c r="EB316" s="600"/>
      <c r="EC316" s="602"/>
      <c r="ED316" s="611"/>
      <c r="EE316" s="221"/>
      <c r="EF316" s="574" t="str">
        <f t="shared" si="523"/>
        <v>OK</v>
      </c>
      <c r="EH316" s="82"/>
      <c r="EI316" s="34"/>
      <c r="EJ316" s="11"/>
      <c r="EK316" s="61"/>
      <c r="EN316" s="97">
        <f t="shared" si="558"/>
        <v>0</v>
      </c>
      <c r="EO316" s="91">
        <f t="shared" si="559"/>
        <v>0</v>
      </c>
      <c r="EP316" s="92"/>
      <c r="EQ316" s="85"/>
      <c r="ER316" s="89" t="str">
        <f t="shared" si="547"/>
        <v>-</v>
      </c>
      <c r="ES316" s="84"/>
      <c r="ET316" s="85"/>
      <c r="EU316" s="89" t="str">
        <f t="shared" si="548"/>
        <v>-</v>
      </c>
      <c r="EV316" s="90" t="str">
        <f t="shared" si="549"/>
        <v>-</v>
      </c>
      <c r="EY316" s="97" t="e">
        <f>#REF!</f>
        <v>#REF!</v>
      </c>
      <c r="EZ316" s="91" t="e">
        <f>#REF!</f>
        <v>#REF!</v>
      </c>
      <c r="FA316" s="92"/>
      <c r="FB316" s="85"/>
      <c r="FC316" s="89" t="e">
        <f t="shared" si="524"/>
        <v>#REF!</v>
      </c>
      <c r="FD316" s="84"/>
      <c r="FE316" s="85"/>
      <c r="FF316" s="89" t="e">
        <f t="shared" si="525"/>
        <v>#REF!</v>
      </c>
      <c r="FG316" s="90" t="e">
        <f t="shared" si="526"/>
        <v>#REF!</v>
      </c>
      <c r="FJ316" s="97" t="e">
        <f>#REF!</f>
        <v>#REF!</v>
      </c>
      <c r="FK316" s="91" t="e">
        <f>#REF!</f>
        <v>#REF!</v>
      </c>
      <c r="FL316" s="92"/>
      <c r="FM316" s="85"/>
      <c r="FN316" s="89" t="e">
        <f t="shared" si="550"/>
        <v>#REF!</v>
      </c>
      <c r="FO316" s="84"/>
      <c r="FP316" s="85"/>
      <c r="FQ316" s="89" t="e">
        <f t="shared" si="551"/>
        <v>#REF!</v>
      </c>
      <c r="FR316" s="90" t="e">
        <f t="shared" si="552"/>
        <v>#REF!</v>
      </c>
      <c r="FU316" s="97" t="e">
        <f>#REF!</f>
        <v>#REF!</v>
      </c>
      <c r="FV316" s="92"/>
      <c r="FW316" s="85"/>
      <c r="FX316" s="89" t="e">
        <f t="shared" si="553"/>
        <v>#REF!</v>
      </c>
      <c r="GA316" s="97" t="e">
        <f>#REF!</f>
        <v>#REF!</v>
      </c>
      <c r="GB316" s="91" t="e">
        <f>#REF!</f>
        <v>#REF!</v>
      </c>
      <c r="GC316" s="92"/>
      <c r="GD316" s="85"/>
      <c r="GE316" s="89" t="e">
        <f t="shared" si="554"/>
        <v>#REF!</v>
      </c>
      <c r="GF316" s="84"/>
      <c r="GG316" s="85"/>
      <c r="GH316" s="89" t="e">
        <f t="shared" si="555"/>
        <v>#REF!</v>
      </c>
      <c r="GI316" s="90" t="e">
        <f t="shared" si="556"/>
        <v>#REF!</v>
      </c>
      <c r="GK316" s="20" t="str">
        <f t="shared" si="560"/>
        <v/>
      </c>
      <c r="GL316" s="21"/>
      <c r="GN316" s="826" t="str">
        <f t="shared" ca="1" si="537"/>
        <v/>
      </c>
      <c r="GO316" s="827"/>
    </row>
    <row r="317" spans="1:197" ht="12" customHeight="1" outlineLevel="3" x14ac:dyDescent="0.2">
      <c r="A317" s="187">
        <f t="shared" ca="1" si="527"/>
        <v>183</v>
      </c>
      <c r="B317" s="757" t="str">
        <f t="shared" ca="1" si="535"/>
        <v/>
      </c>
      <c r="C317" s="758"/>
      <c r="D317" s="759"/>
      <c r="E317" s="231"/>
      <c r="F317" s="227"/>
      <c r="G317" s="228"/>
      <c r="H317" s="865"/>
      <c r="I317" s="229"/>
      <c r="J317" s="359"/>
      <c r="K317" s="359"/>
      <c r="L317" s="359"/>
      <c r="M317" s="397">
        <f t="shared" si="532"/>
        <v>0</v>
      </c>
      <c r="N317" s="775"/>
      <c r="O317" s="776"/>
      <c r="P317" s="776"/>
      <c r="Q317" s="776"/>
      <c r="R317" s="776"/>
      <c r="S317" s="282"/>
      <c r="T317" s="295"/>
      <c r="U317" s="406"/>
      <c r="W317" s="663"/>
      <c r="X317" s="664"/>
      <c r="Y317" s="664"/>
      <c r="Z317" s="664"/>
      <c r="AA317" s="664"/>
      <c r="AB317" s="664"/>
      <c r="AC317" s="664"/>
      <c r="AD317" s="664"/>
      <c r="AE317" s="664"/>
      <c r="AF317" s="664"/>
      <c r="AG317" s="664"/>
      <c r="AH317" s="664"/>
      <c r="AI317" s="665"/>
      <c r="AJ317" s="963"/>
      <c r="AK317" s="973"/>
      <c r="AL317" s="964"/>
      <c r="AM317" s="466"/>
      <c r="AN317" s="304"/>
      <c r="AO317" s="574"/>
      <c r="AQ317" s="663"/>
      <c r="AR317" s="664"/>
      <c r="AS317" s="664"/>
      <c r="AT317" s="664"/>
      <c r="AU317" s="664"/>
      <c r="AV317" s="664"/>
      <c r="AW317" s="664"/>
      <c r="AX317" s="664"/>
      <c r="AY317" s="664"/>
      <c r="AZ317" s="664"/>
      <c r="BA317" s="664"/>
      <c r="BB317" s="664"/>
      <c r="BC317" s="665"/>
      <c r="BD317" s="963"/>
      <c r="BE317" s="973"/>
      <c r="BF317" s="964"/>
      <c r="BG317" s="466"/>
      <c r="BH317" s="304"/>
      <c r="BI317" s="574"/>
      <c r="BK317" s="663"/>
      <c r="BL317" s="664"/>
      <c r="BM317" s="664"/>
      <c r="BN317" s="664"/>
      <c r="BO317" s="664"/>
      <c r="BP317" s="664"/>
      <c r="BQ317" s="664"/>
      <c r="BR317" s="664"/>
      <c r="BS317" s="664"/>
      <c r="BT317" s="664"/>
      <c r="BU317" s="664"/>
      <c r="BV317" s="664"/>
      <c r="BW317" s="665"/>
      <c r="BX317" s="963"/>
      <c r="BY317" s="973"/>
      <c r="BZ317" s="964"/>
      <c r="CA317" s="486"/>
      <c r="CB317" s="304"/>
      <c r="CC317" s="574"/>
      <c r="CE317" s="663"/>
      <c r="CF317" s="664"/>
      <c r="CG317" s="664"/>
      <c r="CH317" s="664"/>
      <c r="CI317" s="664"/>
      <c r="CJ317" s="664"/>
      <c r="CK317" s="664"/>
      <c r="CL317" s="664"/>
      <c r="CM317" s="664"/>
      <c r="CN317" s="664"/>
      <c r="CO317" s="664"/>
      <c r="CP317" s="664"/>
      <c r="CQ317" s="665"/>
      <c r="CR317" s="963"/>
      <c r="CS317" s="973"/>
      <c r="CT317" s="964"/>
      <c r="CU317" s="500"/>
      <c r="CV317" s="304"/>
      <c r="CW317" s="574" t="str">
        <f t="shared" si="533"/>
        <v>OK</v>
      </c>
      <c r="CY317" s="663"/>
      <c r="CZ317" s="664"/>
      <c r="DA317" s="664"/>
      <c r="DB317" s="664"/>
      <c r="DC317" s="664"/>
      <c r="DD317" s="664"/>
      <c r="DE317" s="664"/>
      <c r="DF317" s="664"/>
      <c r="DG317" s="664"/>
      <c r="DH317" s="664"/>
      <c r="DI317" s="664"/>
      <c r="DJ317" s="664"/>
      <c r="DK317" s="665"/>
      <c r="DL317" s="963"/>
      <c r="DM317" s="973"/>
      <c r="DN317" s="964"/>
      <c r="DO317" s="583"/>
      <c r="DP317" s="304"/>
      <c r="DQ317" s="574" t="str">
        <f t="shared" si="534"/>
        <v>OK</v>
      </c>
      <c r="DS317" s="663"/>
      <c r="DT317" s="664"/>
      <c r="DU317" s="664"/>
      <c r="DV317" s="664"/>
      <c r="DW317" s="664"/>
      <c r="DX317" s="664"/>
      <c r="DY317" s="664"/>
      <c r="DZ317" s="664"/>
      <c r="EA317" s="664"/>
      <c r="EB317" s="963"/>
      <c r="EC317" s="964"/>
      <c r="ED317" s="703"/>
      <c r="EE317" s="304"/>
      <c r="EF317" s="574" t="str">
        <f t="shared" si="523"/>
        <v>-</v>
      </c>
      <c r="EH317" s="82" t="s">
        <v>5</v>
      </c>
      <c r="EI317" s="34"/>
      <c r="EJ317" s="11"/>
      <c r="EK317" s="61"/>
      <c r="EN317" s="97">
        <f t="shared" si="558"/>
        <v>0</v>
      </c>
      <c r="EO317" s="91">
        <f t="shared" si="559"/>
        <v>0</v>
      </c>
      <c r="EP317" s="92"/>
      <c r="EQ317" s="85"/>
      <c r="ER317" s="89" t="str">
        <f t="shared" si="547"/>
        <v>-</v>
      </c>
      <c r="ES317" s="84"/>
      <c r="ET317" s="85"/>
      <c r="EU317" s="89" t="str">
        <f t="shared" si="548"/>
        <v>-</v>
      </c>
      <c r="EV317" s="90" t="str">
        <f t="shared" si="549"/>
        <v>-</v>
      </c>
      <c r="EY317" s="97" t="e">
        <f>#REF!</f>
        <v>#REF!</v>
      </c>
      <c r="EZ317" s="91" t="e">
        <f>#REF!</f>
        <v>#REF!</v>
      </c>
      <c r="FA317" s="92"/>
      <c r="FB317" s="85"/>
      <c r="FC317" s="89" t="e">
        <f t="shared" si="524"/>
        <v>#REF!</v>
      </c>
      <c r="FD317" s="84"/>
      <c r="FE317" s="85"/>
      <c r="FF317" s="89" t="e">
        <f t="shared" si="525"/>
        <v>#REF!</v>
      </c>
      <c r="FG317" s="90" t="e">
        <f t="shared" si="526"/>
        <v>#REF!</v>
      </c>
      <c r="FJ317" s="97" t="e">
        <f>#REF!</f>
        <v>#REF!</v>
      </c>
      <c r="FK317" s="91" t="e">
        <f>#REF!</f>
        <v>#REF!</v>
      </c>
      <c r="FL317" s="92"/>
      <c r="FM317" s="85"/>
      <c r="FN317" s="89" t="e">
        <f t="shared" si="550"/>
        <v>#REF!</v>
      </c>
      <c r="FO317" s="84"/>
      <c r="FP317" s="85"/>
      <c r="FQ317" s="89" t="e">
        <f t="shared" si="551"/>
        <v>#REF!</v>
      </c>
      <c r="FR317" s="90" t="e">
        <f t="shared" si="552"/>
        <v>#REF!</v>
      </c>
      <c r="FU317" s="97" t="e">
        <f>#REF!</f>
        <v>#REF!</v>
      </c>
      <c r="FV317" s="92"/>
      <c r="FW317" s="85"/>
      <c r="FX317" s="89" t="e">
        <f t="shared" si="553"/>
        <v>#REF!</v>
      </c>
      <c r="GA317" s="97" t="e">
        <f>#REF!</f>
        <v>#REF!</v>
      </c>
      <c r="GB317" s="91" t="e">
        <f>#REF!</f>
        <v>#REF!</v>
      </c>
      <c r="GC317" s="92"/>
      <c r="GD317" s="85"/>
      <c r="GE317" s="89" t="e">
        <f t="shared" si="554"/>
        <v>#REF!</v>
      </c>
      <c r="GF317" s="84"/>
      <c r="GG317" s="85"/>
      <c r="GH317" s="89" t="e">
        <f t="shared" si="555"/>
        <v>#REF!</v>
      </c>
      <c r="GI317" s="90" t="e">
        <f t="shared" si="556"/>
        <v>#REF!</v>
      </c>
      <c r="GK317" s="20" t="str">
        <f t="shared" si="560"/>
        <v/>
      </c>
      <c r="GL317" s="21"/>
      <c r="GN317" s="826" t="str">
        <f t="shared" ca="1" si="537"/>
        <v/>
      </c>
      <c r="GO317" s="827"/>
    </row>
    <row r="318" spans="1:197" ht="12" customHeight="1" outlineLevel="2" x14ac:dyDescent="0.2">
      <c r="A318" s="187">
        <f t="shared" ca="1" si="527"/>
        <v>184</v>
      </c>
      <c r="B318" s="757" t="str">
        <f t="shared" ca="1" si="535"/>
        <v/>
      </c>
      <c r="C318" s="758"/>
      <c r="D318" s="759"/>
      <c r="E318" s="231"/>
      <c r="F318" s="227"/>
      <c r="G318" s="228"/>
      <c r="H318" s="865"/>
      <c r="I318" s="229"/>
      <c r="J318" s="359"/>
      <c r="K318" s="359"/>
      <c r="L318" s="359"/>
      <c r="M318" s="397">
        <f t="shared" si="532"/>
        <v>0</v>
      </c>
      <c r="N318" s="775"/>
      <c r="O318" s="776"/>
      <c r="P318" s="776"/>
      <c r="Q318" s="776"/>
      <c r="R318" s="776"/>
      <c r="S318" s="282"/>
      <c r="T318" s="295"/>
      <c r="U318" s="406"/>
      <c r="W318" s="666"/>
      <c r="X318" s="667"/>
      <c r="Y318" s="667"/>
      <c r="Z318" s="667"/>
      <c r="AA318" s="667"/>
      <c r="AB318" s="667"/>
      <c r="AC318" s="667"/>
      <c r="AD318" s="667"/>
      <c r="AE318" s="667"/>
      <c r="AF318" s="667"/>
      <c r="AG318" s="667"/>
      <c r="AH318" s="667"/>
      <c r="AI318" s="668"/>
      <c r="AJ318" s="963"/>
      <c r="AK318" s="973"/>
      <c r="AL318" s="964"/>
      <c r="AM318" s="466"/>
      <c r="AN318" s="304"/>
      <c r="AO318" s="574"/>
      <c r="AQ318" s="666"/>
      <c r="AR318" s="667"/>
      <c r="AS318" s="667"/>
      <c r="AT318" s="667"/>
      <c r="AU318" s="667"/>
      <c r="AV318" s="667"/>
      <c r="AW318" s="667"/>
      <c r="AX318" s="667"/>
      <c r="AY318" s="667"/>
      <c r="AZ318" s="667"/>
      <c r="BA318" s="667"/>
      <c r="BB318" s="667"/>
      <c r="BC318" s="668"/>
      <c r="BD318" s="963"/>
      <c r="BE318" s="973"/>
      <c r="BF318" s="964"/>
      <c r="BG318" s="466"/>
      <c r="BH318" s="304"/>
      <c r="BI318" s="574"/>
      <c r="BK318" s="666"/>
      <c r="BL318" s="667"/>
      <c r="BM318" s="667"/>
      <c r="BN318" s="667"/>
      <c r="BO318" s="667"/>
      <c r="BP318" s="667"/>
      <c r="BQ318" s="667"/>
      <c r="BR318" s="667"/>
      <c r="BS318" s="667"/>
      <c r="BT318" s="667"/>
      <c r="BU318" s="667"/>
      <c r="BV318" s="667"/>
      <c r="BW318" s="668"/>
      <c r="BX318" s="963"/>
      <c r="BY318" s="973"/>
      <c r="BZ318" s="964"/>
      <c r="CA318" s="486"/>
      <c r="CB318" s="304"/>
      <c r="CC318" s="574"/>
      <c r="CE318" s="666"/>
      <c r="CF318" s="667"/>
      <c r="CG318" s="667"/>
      <c r="CH318" s="667"/>
      <c r="CI318" s="667"/>
      <c r="CJ318" s="667"/>
      <c r="CK318" s="667"/>
      <c r="CL318" s="667"/>
      <c r="CM318" s="667"/>
      <c r="CN318" s="667"/>
      <c r="CO318" s="667"/>
      <c r="CP318" s="667"/>
      <c r="CQ318" s="668"/>
      <c r="CR318" s="963"/>
      <c r="CS318" s="973"/>
      <c r="CT318" s="964"/>
      <c r="CU318" s="500"/>
      <c r="CV318" s="304"/>
      <c r="CW318" s="574" t="str">
        <f t="shared" si="533"/>
        <v>OK</v>
      </c>
      <c r="CY318" s="666"/>
      <c r="CZ318" s="667"/>
      <c r="DA318" s="667"/>
      <c r="DB318" s="667"/>
      <c r="DC318" s="667"/>
      <c r="DD318" s="667"/>
      <c r="DE318" s="667"/>
      <c r="DF318" s="667"/>
      <c r="DG318" s="667"/>
      <c r="DH318" s="667"/>
      <c r="DI318" s="667"/>
      <c r="DJ318" s="667"/>
      <c r="DK318" s="668"/>
      <c r="DL318" s="963"/>
      <c r="DM318" s="973"/>
      <c r="DN318" s="964"/>
      <c r="DO318" s="583"/>
      <c r="DP318" s="304"/>
      <c r="DQ318" s="574" t="str">
        <f t="shared" si="534"/>
        <v>OK</v>
      </c>
      <c r="DS318" s="666"/>
      <c r="DT318" s="667"/>
      <c r="DU318" s="667"/>
      <c r="DV318" s="667"/>
      <c r="DW318" s="667"/>
      <c r="DX318" s="667"/>
      <c r="DY318" s="667"/>
      <c r="DZ318" s="667"/>
      <c r="EA318" s="667"/>
      <c r="EB318" s="963"/>
      <c r="EC318" s="964"/>
      <c r="ED318" s="703"/>
      <c r="EE318" s="304"/>
      <c r="EF318" s="574" t="str">
        <f t="shared" si="523"/>
        <v>-</v>
      </c>
      <c r="EH318" s="82" t="s">
        <v>5</v>
      </c>
      <c r="EI318" s="34"/>
      <c r="EJ318" s="11"/>
      <c r="EK318" s="61"/>
      <c r="EN318" s="97">
        <f t="shared" si="558"/>
        <v>0</v>
      </c>
      <c r="EO318" s="91">
        <f t="shared" si="559"/>
        <v>0</v>
      </c>
      <c r="EP318" s="92"/>
      <c r="EQ318" s="85"/>
      <c r="ER318" s="89" t="str">
        <f t="shared" si="547"/>
        <v>-</v>
      </c>
      <c r="ES318" s="84"/>
      <c r="ET318" s="85"/>
      <c r="EU318" s="89" t="str">
        <f t="shared" si="548"/>
        <v>-</v>
      </c>
      <c r="EV318" s="90" t="str">
        <f t="shared" si="549"/>
        <v>-</v>
      </c>
      <c r="EY318" s="97" t="e">
        <f>#REF!</f>
        <v>#REF!</v>
      </c>
      <c r="EZ318" s="91" t="e">
        <f>#REF!</f>
        <v>#REF!</v>
      </c>
      <c r="FA318" s="92"/>
      <c r="FB318" s="85"/>
      <c r="FC318" s="89" t="e">
        <f t="shared" si="524"/>
        <v>#REF!</v>
      </c>
      <c r="FD318" s="84"/>
      <c r="FE318" s="85"/>
      <c r="FF318" s="89" t="e">
        <f t="shared" si="525"/>
        <v>#REF!</v>
      </c>
      <c r="FG318" s="90" t="e">
        <f t="shared" si="526"/>
        <v>#REF!</v>
      </c>
      <c r="FJ318" s="97" t="e">
        <f>#REF!</f>
        <v>#REF!</v>
      </c>
      <c r="FK318" s="91" t="e">
        <f>#REF!</f>
        <v>#REF!</v>
      </c>
      <c r="FL318" s="92"/>
      <c r="FM318" s="85"/>
      <c r="FN318" s="89" t="e">
        <f t="shared" si="550"/>
        <v>#REF!</v>
      </c>
      <c r="FO318" s="84"/>
      <c r="FP318" s="85"/>
      <c r="FQ318" s="89" t="e">
        <f t="shared" si="551"/>
        <v>#REF!</v>
      </c>
      <c r="FR318" s="90" t="e">
        <f t="shared" si="552"/>
        <v>#REF!</v>
      </c>
      <c r="FU318" s="97" t="e">
        <f>#REF!</f>
        <v>#REF!</v>
      </c>
      <c r="FV318" s="92"/>
      <c r="FW318" s="85"/>
      <c r="FX318" s="89" t="e">
        <f t="shared" si="553"/>
        <v>#REF!</v>
      </c>
      <c r="GA318" s="97" t="e">
        <f>#REF!</f>
        <v>#REF!</v>
      </c>
      <c r="GB318" s="91" t="e">
        <f>#REF!</f>
        <v>#REF!</v>
      </c>
      <c r="GC318" s="92"/>
      <c r="GD318" s="85"/>
      <c r="GE318" s="89" t="e">
        <f t="shared" si="554"/>
        <v>#REF!</v>
      </c>
      <c r="GF318" s="84"/>
      <c r="GG318" s="85"/>
      <c r="GH318" s="89" t="e">
        <f t="shared" si="555"/>
        <v>#REF!</v>
      </c>
      <c r="GI318" s="90" t="e">
        <f t="shared" si="556"/>
        <v>#REF!</v>
      </c>
      <c r="GK318" s="20" t="str">
        <f t="shared" si="560"/>
        <v/>
      </c>
      <c r="GL318" s="21"/>
      <c r="GN318" s="826" t="str">
        <f t="shared" ca="1" si="537"/>
        <v/>
      </c>
      <c r="GO318" s="827"/>
    </row>
    <row r="319" spans="1:197" s="155" customFormat="1" ht="28.5" customHeight="1" outlineLevel="1" x14ac:dyDescent="0.2">
      <c r="A319" s="187">
        <f t="shared" ca="1" si="527"/>
        <v>185</v>
      </c>
      <c r="B319" s="760" t="str">
        <f t="shared" ca="1" si="535"/>
        <v/>
      </c>
      <c r="C319" s="761"/>
      <c r="D319" s="762"/>
      <c r="E319" s="243" t="s">
        <v>95</v>
      </c>
      <c r="F319" s="244" t="s">
        <v>96</v>
      </c>
      <c r="G319" s="245"/>
      <c r="H319" s="877" t="s">
        <v>3</v>
      </c>
      <c r="I319" s="246"/>
      <c r="J319" s="247" t="s">
        <v>166</v>
      </c>
      <c r="K319" s="251" t="s">
        <v>3</v>
      </c>
      <c r="L319" s="460" t="s">
        <v>50</v>
      </c>
      <c r="M319" s="518">
        <f t="shared" si="532"/>
        <v>1</v>
      </c>
      <c r="N319" s="783" t="str">
        <f t="shared" si="538"/>
        <v>-</v>
      </c>
      <c r="O319" s="784" t="str">
        <f t="shared" si="539"/>
        <v>-</v>
      </c>
      <c r="P319" s="784">
        <f t="shared" si="540"/>
        <v>1</v>
      </c>
      <c r="Q319" s="784">
        <f t="shared" si="541"/>
        <v>1</v>
      </c>
      <c r="R319" s="784">
        <f t="shared" si="542"/>
        <v>1</v>
      </c>
      <c r="S319" s="785">
        <f t="shared" si="543"/>
        <v>1</v>
      </c>
      <c r="T319" s="294" t="str">
        <f t="shared" si="536"/>
        <v>OK</v>
      </c>
      <c r="U319" s="387"/>
      <c r="V319" s="144"/>
      <c r="W319" s="380"/>
      <c r="X319" s="331"/>
      <c r="Y319" s="332"/>
      <c r="Z319" s="332"/>
      <c r="AA319" s="332"/>
      <c r="AB319" s="332"/>
      <c r="AC319" s="332"/>
      <c r="AD319" s="332"/>
      <c r="AE319" s="332"/>
      <c r="AF319" s="332"/>
      <c r="AG319" s="332"/>
      <c r="AH319" s="332"/>
      <c r="AI319" s="333"/>
      <c r="AJ319" s="337">
        <f>CD_TOTAL_04_21_ENG+CD_TOTAL_04_22_ENG+CD_TOTAL_04_23_ENG++CD_TOTAL_04_24_ENG+CD_TOTAL_04_25_ENG+CD_TOTAL_04_26_ENG</f>
        <v>0</v>
      </c>
      <c r="AK319" s="338">
        <f>CD_TOTAL_04_21_DESIGNER+CD_TOTAL_04_22_DESIGNER+CD_TOTAL_04_23_DESIGNER+CD_TOTAL_04_24_DESIGNER+CD_TOTAL_04_25_DESIGNER+CD_TOTAL_04_26_DESIGNER</f>
        <v>0</v>
      </c>
      <c r="AL319" s="339">
        <f>+CD_TOTAL_04_20_ENG+CD_TOTAL_04_20_DESIGNER</f>
        <v>0</v>
      </c>
      <c r="AM319" s="587" t="str">
        <f t="shared" ref="AM319:AM327" si="571">IF(OR(AL319=0,AL319="-"),"-",AL319/CD_TOTAL_HOURS)</f>
        <v>-</v>
      </c>
      <c r="AN319" s="242"/>
      <c r="AO319" s="376" t="str">
        <f t="shared" si="569"/>
        <v>OK</v>
      </c>
      <c r="AP319" s="144"/>
      <c r="AQ319" s="380"/>
      <c r="AR319" s="331"/>
      <c r="AS319" s="332"/>
      <c r="AT319" s="332"/>
      <c r="AU319" s="332"/>
      <c r="AV319" s="332"/>
      <c r="AW319" s="332"/>
      <c r="AX319" s="332"/>
      <c r="AY319" s="332"/>
      <c r="AZ319" s="332"/>
      <c r="BA319" s="332"/>
      <c r="BB319" s="332"/>
      <c r="BC319" s="333"/>
      <c r="BD319" s="337">
        <f>CD_TOTAL_04_21_ENG+CD_TOTAL_04_22_ENG+CD_TOTAL_04_23_ENG++CD_TOTAL_04_24_ENG+CD_TOTAL_04_25_ENG+CD_TOTAL_04_26_ENG</f>
        <v>0</v>
      </c>
      <c r="BE319" s="338">
        <f>CD_TOTAL_04_21_DESIGNER+CD_TOTAL_04_22_DESIGNER+CD_TOTAL_04_23_DESIGNER+CD_TOTAL_04_24_DESIGNER+CD_TOTAL_04_25_DESIGNER+CD_TOTAL_04_26_DESIGNER</f>
        <v>0</v>
      </c>
      <c r="BF319" s="339">
        <f>+CD_TOTAL_04_20_ENG+CD_TOTAL_04_20_DESIGNER</f>
        <v>0</v>
      </c>
      <c r="BG319" s="587" t="str">
        <f t="shared" ref="BG319:BG328" si="572">IF(OR(BF319=0,BF319="-"),"-",BF319/BD_TOTAL_HOURS)</f>
        <v>-</v>
      </c>
      <c r="BH319" s="685"/>
      <c r="BI319" s="376" t="str">
        <f t="shared" si="570"/>
        <v>OK</v>
      </c>
      <c r="BJ319" s="144"/>
      <c r="BK319" s="380">
        <v>1</v>
      </c>
      <c r="BL319" s="331"/>
      <c r="BM319" s="332"/>
      <c r="BN319" s="332"/>
      <c r="BO319" s="332"/>
      <c r="BP319" s="332"/>
      <c r="BQ319" s="332"/>
      <c r="BR319" s="332"/>
      <c r="BS319" s="332"/>
      <c r="BT319" s="332"/>
      <c r="BU319" s="332"/>
      <c r="BV319" s="332"/>
      <c r="BW319" s="333"/>
      <c r="BX319" s="337">
        <f>DD_TOTAL_04_21_ENG+DD_TOTAL_04_22_ENG+DD_TOTAL_04_23_ENG++DD_TOTAL_04_24_ENG+DD_TOTAL_04_25_ENG+DD_TOTAL_04_26_ENG</f>
        <v>80</v>
      </c>
      <c r="BY319" s="338">
        <f>DD_TOTAL_04_21_DESIGNER+DD_TOTAL_04_22_DESIGNER+DD_TOTAL_04_23_DESIGNER+DD_TOTAL_04_24_DESIGNER+DD_TOTAL_04_25_DESIGNER+DD_TOTAL_04_26_DESIGNER</f>
        <v>0</v>
      </c>
      <c r="BZ319" s="339">
        <f>+DD_TOTAL_04_20_ENG+DD_TOTAL_04_20_DESIGNER</f>
        <v>80</v>
      </c>
      <c r="CA319" s="587">
        <f>IF(OR(BZ319=0,BZ319="-"),"-",BZ319/DD_TOTAL_HOURS)</f>
        <v>0.20408163265306123</v>
      </c>
      <c r="CB319" s="242"/>
      <c r="CC319" s="376" t="str">
        <f t="shared" si="568"/>
        <v>OK</v>
      </c>
      <c r="CD319" s="144"/>
      <c r="CE319" s="380">
        <v>1</v>
      </c>
      <c r="CF319" s="331"/>
      <c r="CG319" s="332"/>
      <c r="CH319" s="332"/>
      <c r="CI319" s="332"/>
      <c r="CJ319" s="332"/>
      <c r="CK319" s="332"/>
      <c r="CL319" s="332"/>
      <c r="CM319" s="332"/>
      <c r="CN319" s="332"/>
      <c r="CO319" s="332"/>
      <c r="CP319" s="332"/>
      <c r="CQ319" s="333"/>
      <c r="CR319" s="337">
        <f>PRO_TOTAL_04_21_ENG+PRO_TOTAL_04_22_ENG+PRO_TOTAL_04_23_ENG+PRO_TOTAL_04_24_ENG+PRO_TOTAL_04_25_ENG+PRO_TOTAL_04_26_ENG</f>
        <v>27</v>
      </c>
      <c r="CS319" s="338"/>
      <c r="CT319" s="339">
        <f>PRO_TOTAL_04_20_ENG</f>
        <v>27</v>
      </c>
      <c r="CU319" s="587">
        <f>IF(OR(CT319=0,CT319="-"),"-",CT319/PRO_TOTAL_HOURS)</f>
        <v>0.23893805309734514</v>
      </c>
      <c r="CV319" s="242"/>
      <c r="CW319" s="376" t="str">
        <f t="shared" si="533"/>
        <v>OK</v>
      </c>
      <c r="CX319" s="144"/>
      <c r="CY319" s="380">
        <v>1</v>
      </c>
      <c r="CZ319" s="331"/>
      <c r="DA319" s="332"/>
      <c r="DB319" s="332"/>
      <c r="DC319" s="332"/>
      <c r="DD319" s="332"/>
      <c r="DE319" s="332"/>
      <c r="DF319" s="332"/>
      <c r="DG319" s="332"/>
      <c r="DH319" s="332"/>
      <c r="DI319" s="332"/>
      <c r="DJ319" s="332"/>
      <c r="DK319" s="333"/>
      <c r="DL319" s="337">
        <f>CONSTR_TOTAL_04_21_ENG+CONSTR_TOTAL_04_22_ENG+CONSTR_TOTAL_04_23_ENG++CONSTR_TOTAL_04_24_ENG+CONSTR_TOTAL_04_25_ENG+CONSTR_TOTAL_04_26_ENG</f>
        <v>115</v>
      </c>
      <c r="DM319" s="338">
        <f>CONSTR_TOTAL_04_21_DESIGNER+CONSTR_TOTAL_04_22_DESIGNER+CONSTR_TOTAL_04_23_DESIGNER+CONSTR_TOTAL_04_24_DESIGNER+CONSTR_TOTAL_04_25_DESIGNER+CONSTR_TOTAL_04_26_DESIGNER</f>
        <v>0</v>
      </c>
      <c r="DN319" s="339">
        <f>+CONSTR_TOTAL_04_20_ENG+CONSTR_TOTAL_04_20_DESIGNER</f>
        <v>115</v>
      </c>
      <c r="DO319" s="587">
        <f>IF(OR(DN319=0,DN319="-"),"-",DN319/CONSTR_TOTAL_HOURS)</f>
        <v>0.26932084309133492</v>
      </c>
      <c r="DP319" s="242"/>
      <c r="DQ319" s="376" t="str">
        <f t="shared" si="534"/>
        <v>OK</v>
      </c>
      <c r="DR319" s="144"/>
      <c r="DS319" s="380">
        <v>1</v>
      </c>
      <c r="DT319" s="331"/>
      <c r="DU319" s="332"/>
      <c r="DV319" s="332"/>
      <c r="DW319" s="332"/>
      <c r="DX319" s="332"/>
      <c r="DY319" s="332"/>
      <c r="DZ319" s="332"/>
      <c r="EA319" s="332"/>
      <c r="EB319" s="729">
        <f>QUALIF_TOTAL_04_21_ENG+QUALIF_TOTAL_04_22_ENG+QUALIF_TOTAL_04_23_ENG++QUALIF_TOTAL_04_24_ENG+QUALIF_TOTAL_04_25_ENG+QUALIF_TOTAL_04_26_ENG</f>
        <v>154</v>
      </c>
      <c r="EC319" s="730">
        <f>+QUALIF_TOTAL_04_20_ENG</f>
        <v>154</v>
      </c>
      <c r="ED319" s="587">
        <f>IF(OR(EC319=0,EC319="-"),"-",EC319/QUALIF_TOTAL_HOURS)</f>
        <v>0.1828978622327791</v>
      </c>
      <c r="EE319" s="242"/>
      <c r="EF319" s="376" t="str">
        <f t="shared" si="523"/>
        <v>-</v>
      </c>
      <c r="EG319" s="144"/>
      <c r="EH319" s="177" t="s">
        <v>5</v>
      </c>
      <c r="EI319" s="173"/>
      <c r="EJ319" s="146"/>
      <c r="EK319" s="145"/>
      <c r="EL319" s="144"/>
      <c r="EM319" s="144"/>
      <c r="EN319" s="147">
        <f t="shared" si="558"/>
        <v>0</v>
      </c>
      <c r="EO319" s="148">
        <f t="shared" si="559"/>
        <v>0</v>
      </c>
      <c r="EP319" s="149"/>
      <c r="EQ319" s="174"/>
      <c r="ER319" s="150" t="str">
        <f t="shared" si="547"/>
        <v>-</v>
      </c>
      <c r="ES319" s="151"/>
      <c r="ET319" s="174"/>
      <c r="EU319" s="150" t="str">
        <f t="shared" si="548"/>
        <v>-</v>
      </c>
      <c r="EV319" s="152" t="str">
        <f t="shared" si="549"/>
        <v>-</v>
      </c>
      <c r="EW319" s="144"/>
      <c r="EX319" s="144"/>
      <c r="EY319" s="147" t="e">
        <f>#REF!</f>
        <v>#REF!</v>
      </c>
      <c r="EZ319" s="148" t="e">
        <f>#REF!</f>
        <v>#REF!</v>
      </c>
      <c r="FA319" s="149"/>
      <c r="FB319" s="174"/>
      <c r="FC319" s="150" t="e">
        <f t="shared" si="524"/>
        <v>#REF!</v>
      </c>
      <c r="FD319" s="151"/>
      <c r="FE319" s="174"/>
      <c r="FF319" s="150" t="e">
        <f t="shared" si="525"/>
        <v>#REF!</v>
      </c>
      <c r="FG319" s="152" t="e">
        <f t="shared" si="526"/>
        <v>#REF!</v>
      </c>
      <c r="FH319" s="144"/>
      <c r="FI319" s="144"/>
      <c r="FJ319" s="147" t="e">
        <f>#REF!</f>
        <v>#REF!</v>
      </c>
      <c r="FK319" s="148" t="e">
        <f>#REF!</f>
        <v>#REF!</v>
      </c>
      <c r="FL319" s="149"/>
      <c r="FM319" s="174"/>
      <c r="FN319" s="150" t="e">
        <f t="shared" si="550"/>
        <v>#REF!</v>
      </c>
      <c r="FO319" s="151"/>
      <c r="FP319" s="174"/>
      <c r="FQ319" s="150" t="e">
        <f t="shared" si="551"/>
        <v>#REF!</v>
      </c>
      <c r="FR319" s="152" t="e">
        <f t="shared" si="552"/>
        <v>#REF!</v>
      </c>
      <c r="FS319" s="144"/>
      <c r="FT319" s="144"/>
      <c r="FU319" s="147" t="e">
        <f>#REF!</f>
        <v>#REF!</v>
      </c>
      <c r="FV319" s="149"/>
      <c r="FW319" s="174"/>
      <c r="FX319" s="150" t="e">
        <f t="shared" si="553"/>
        <v>#REF!</v>
      </c>
      <c r="FY319" s="144"/>
      <c r="FZ319" s="144"/>
      <c r="GA319" s="147" t="e">
        <f>#REF!</f>
        <v>#REF!</v>
      </c>
      <c r="GB319" s="148" t="e">
        <f>#REF!</f>
        <v>#REF!</v>
      </c>
      <c r="GC319" s="149"/>
      <c r="GD319" s="174"/>
      <c r="GE319" s="150" t="e">
        <f t="shared" si="554"/>
        <v>#REF!</v>
      </c>
      <c r="GF319" s="151"/>
      <c r="GG319" s="174"/>
      <c r="GH319" s="150" t="e">
        <f t="shared" si="555"/>
        <v>#REF!</v>
      </c>
      <c r="GI319" s="152" t="e">
        <f t="shared" si="556"/>
        <v>#REF!</v>
      </c>
      <c r="GJ319" s="144"/>
      <c r="GK319" s="153" t="str">
        <f t="shared" si="560"/>
        <v/>
      </c>
      <c r="GL319" s="154"/>
      <c r="GN319" s="826" t="str">
        <f t="shared" ca="1" si="537"/>
        <v/>
      </c>
      <c r="GO319" s="827"/>
    </row>
    <row r="320" spans="1:197" s="143" customFormat="1" ht="12.75" customHeight="1" outlineLevel="2" x14ac:dyDescent="0.2">
      <c r="A320" s="187">
        <f t="shared" ca="1" si="527"/>
        <v>186</v>
      </c>
      <c r="B320" s="763" t="str">
        <f t="shared" ca="1" si="535"/>
        <v/>
      </c>
      <c r="C320" s="764"/>
      <c r="D320" s="765"/>
      <c r="E320" s="252" t="s">
        <v>433</v>
      </c>
      <c r="F320" s="253" t="s">
        <v>434</v>
      </c>
      <c r="G320" s="254"/>
      <c r="H320" s="879" t="s">
        <v>3</v>
      </c>
      <c r="I320" s="255"/>
      <c r="J320" s="256" t="s">
        <v>356</v>
      </c>
      <c r="K320" s="257" t="s">
        <v>95</v>
      </c>
      <c r="L320" s="459"/>
      <c r="M320" s="558">
        <f t="shared" si="532"/>
        <v>0</v>
      </c>
      <c r="N320" s="780" t="str">
        <f t="shared" si="538"/>
        <v>-</v>
      </c>
      <c r="O320" s="781" t="str">
        <f t="shared" si="539"/>
        <v>-</v>
      </c>
      <c r="P320" s="781" t="str">
        <f t="shared" si="540"/>
        <v>-</v>
      </c>
      <c r="Q320" s="781" t="str">
        <f t="shared" si="541"/>
        <v>-</v>
      </c>
      <c r="R320" s="781" t="str">
        <f t="shared" si="542"/>
        <v>-</v>
      </c>
      <c r="S320" s="782" t="str">
        <f t="shared" si="543"/>
        <v>-</v>
      </c>
      <c r="T320" s="293" t="str">
        <f t="shared" si="536"/>
        <v>OK</v>
      </c>
      <c r="U320" s="405"/>
      <c r="V320" s="19"/>
      <c r="W320" s="381"/>
      <c r="X320" s="657"/>
      <c r="Y320" s="658"/>
      <c r="Z320" s="658"/>
      <c r="AA320" s="658"/>
      <c r="AB320" s="658"/>
      <c r="AC320" s="658"/>
      <c r="AD320" s="658"/>
      <c r="AE320" s="658"/>
      <c r="AF320" s="658"/>
      <c r="AG320" s="658"/>
      <c r="AH320" s="658"/>
      <c r="AI320" s="659"/>
      <c r="AJ320" s="340">
        <f>AJ321+AJ324+AJ327+AJ330+AJ345+AJ353</f>
        <v>0</v>
      </c>
      <c r="AK320" s="341">
        <f>AK321+AK324+AK327+AK330+AK345+AK353</f>
        <v>0</v>
      </c>
      <c r="AL320" s="342">
        <f>CD_TOTAL_04_21_ENG+CD_TOTAL_04_21_DESIGNER</f>
        <v>0</v>
      </c>
      <c r="AM320" s="343" t="str">
        <f t="shared" si="571"/>
        <v>-</v>
      </c>
      <c r="AN320" s="259"/>
      <c r="AO320" s="376" t="str">
        <f t="shared" si="569"/>
        <v>OK</v>
      </c>
      <c r="AP320" s="19"/>
      <c r="AQ320" s="381"/>
      <c r="AR320" s="657"/>
      <c r="AS320" s="658"/>
      <c r="AT320" s="658"/>
      <c r="AU320" s="658"/>
      <c r="AV320" s="658"/>
      <c r="AW320" s="658"/>
      <c r="AX320" s="658"/>
      <c r="AY320" s="658"/>
      <c r="AZ320" s="658"/>
      <c r="BA320" s="658"/>
      <c r="BB320" s="658"/>
      <c r="BC320" s="659"/>
      <c r="BD320" s="340">
        <f>BD321+BD324+BD327+BD330+BD345+BD353</f>
        <v>0</v>
      </c>
      <c r="BE320" s="341">
        <f>BE321+BE324+BE327+BE330+BE345+BE353</f>
        <v>0</v>
      </c>
      <c r="BF320" s="342">
        <f>BD_TOTAL_04_21_ENG+BD_TOTAL_04_21_DESIGNER</f>
        <v>0</v>
      </c>
      <c r="BG320" s="343" t="str">
        <f t="shared" si="572"/>
        <v>-</v>
      </c>
      <c r="BH320" s="686"/>
      <c r="BI320" s="376" t="str">
        <f t="shared" si="570"/>
        <v>OK</v>
      </c>
      <c r="BJ320" s="19"/>
      <c r="BK320" s="381"/>
      <c r="BL320" s="657"/>
      <c r="BM320" s="658"/>
      <c r="BN320" s="658"/>
      <c r="BO320" s="658"/>
      <c r="BP320" s="658"/>
      <c r="BQ320" s="658"/>
      <c r="BR320" s="658"/>
      <c r="BS320" s="658"/>
      <c r="BT320" s="658"/>
      <c r="BU320" s="658"/>
      <c r="BV320" s="658"/>
      <c r="BW320" s="659"/>
      <c r="BX320" s="340">
        <f>BX321+BX324+BX327+BX330+BX345+BX353</f>
        <v>0</v>
      </c>
      <c r="BY320" s="341">
        <f>BY321+BY324+BY327+BY330+BY345+BY353</f>
        <v>0</v>
      </c>
      <c r="BZ320" s="342">
        <f>DD_TOTAL_04_21_ENG+DD_TOTAL_04_21_DESIGNER</f>
        <v>0</v>
      </c>
      <c r="CA320" s="343" t="str">
        <f>IF(OR(BZ320=0,BZ320="-"),"-",BZ320/DD_TOTAL_HOURS)</f>
        <v>-</v>
      </c>
      <c r="CB320" s="259"/>
      <c r="CC320" s="376" t="str">
        <f t="shared" si="568"/>
        <v>OK</v>
      </c>
      <c r="CD320" s="19"/>
      <c r="CE320" s="381"/>
      <c r="CF320" s="657"/>
      <c r="CG320" s="658"/>
      <c r="CH320" s="658"/>
      <c r="CI320" s="658"/>
      <c r="CJ320" s="658"/>
      <c r="CK320" s="658"/>
      <c r="CL320" s="658"/>
      <c r="CM320" s="658"/>
      <c r="CN320" s="658"/>
      <c r="CO320" s="658"/>
      <c r="CP320" s="658"/>
      <c r="CQ320" s="659"/>
      <c r="CR320" s="340">
        <f>CR345+CR353</f>
        <v>0</v>
      </c>
      <c r="CS320" s="341"/>
      <c r="CT320" s="342">
        <f>PRO_TOTAL_04_21_ENG</f>
        <v>0</v>
      </c>
      <c r="CU320" s="343" t="str">
        <f>IF(OR(CT320=0,CT320="-"),"-",CT320/PRO_TOTAL_HOURS)</f>
        <v>-</v>
      </c>
      <c r="CV320" s="259"/>
      <c r="CW320" s="376" t="str">
        <f t="shared" si="533"/>
        <v>OK</v>
      </c>
      <c r="CX320" s="19"/>
      <c r="CY320" s="381"/>
      <c r="CZ320" s="657"/>
      <c r="DA320" s="658"/>
      <c r="DB320" s="658"/>
      <c r="DC320" s="658"/>
      <c r="DD320" s="658"/>
      <c r="DE320" s="658"/>
      <c r="DF320" s="658"/>
      <c r="DG320" s="658"/>
      <c r="DH320" s="658"/>
      <c r="DI320" s="658"/>
      <c r="DJ320" s="658"/>
      <c r="DK320" s="659"/>
      <c r="DL320" s="340">
        <f>DL321+DL324+DL327+DL330+DL345+DL353</f>
        <v>0</v>
      </c>
      <c r="DM320" s="341">
        <f>DM321+DM324+DM327+DM330+DM345+DM353</f>
        <v>0</v>
      </c>
      <c r="DN320" s="342">
        <f>CONSTR_TOTAL_04_21_ENG+CONSTR_TOTAL_04_21_DESIGNER</f>
        <v>0</v>
      </c>
      <c r="DO320" s="343" t="str">
        <f>IF(OR(DN320=0,DN320="-"),"-",DN320/CONSTR_TOTAL_HOURS)</f>
        <v>-</v>
      </c>
      <c r="DP320" s="259"/>
      <c r="DQ320" s="376" t="str">
        <f t="shared" si="534"/>
        <v>OK</v>
      </c>
      <c r="DR320" s="19"/>
      <c r="DS320" s="381"/>
      <c r="DT320" s="657"/>
      <c r="DU320" s="658"/>
      <c r="DV320" s="658"/>
      <c r="DW320" s="658"/>
      <c r="DX320" s="658"/>
      <c r="DY320" s="658"/>
      <c r="DZ320" s="658"/>
      <c r="EA320" s="658"/>
      <c r="EB320" s="727">
        <f>EB321+EB324+EB327+EB330+EB345+EB353</f>
        <v>0</v>
      </c>
      <c r="EC320" s="731">
        <f>QUALIF_TOTAL_04_21_ENG</f>
        <v>0</v>
      </c>
      <c r="ED320" s="343" t="str">
        <f>IF(OR(EC320=0,EC320="-"),"-",EC320/QUALIF_TOTAL_HOURS)</f>
        <v>-</v>
      </c>
      <c r="EE320" s="259"/>
      <c r="EF320" s="376" t="str">
        <f t="shared" si="523"/>
        <v>-</v>
      </c>
      <c r="EG320" s="19"/>
      <c r="EH320" s="179" t="s">
        <v>5</v>
      </c>
      <c r="EI320" s="171"/>
      <c r="EJ320" s="134"/>
      <c r="EK320" s="133"/>
      <c r="EL320" s="19"/>
      <c r="EM320" s="19"/>
      <c r="EN320" s="135">
        <f t="shared" si="558"/>
        <v>0</v>
      </c>
      <c r="EO320" s="136">
        <f t="shared" si="559"/>
        <v>0</v>
      </c>
      <c r="EP320" s="137"/>
      <c r="EQ320" s="172"/>
      <c r="ER320" s="138" t="str">
        <f t="shared" ref="ER320:ER364" si="573">IF(OR(EN320="-",EQ320=""),"-",EQ320*EN320)</f>
        <v>-</v>
      </c>
      <c r="ES320" s="139"/>
      <c r="ET320" s="172"/>
      <c r="EU320" s="138" t="str">
        <f t="shared" ref="EU320:EU364" si="574">IF(OR(EO320="-",ET320=""),"-",ET320*EO320)</f>
        <v>-</v>
      </c>
      <c r="EV320" s="140" t="str">
        <f t="shared" ref="EV320:EV364" si="575">IF(AND(ER320="-",EU320="-"),"-",IF(ER320="-",EU320,IF(EU320="-",ER320,ER320+EU320)))</f>
        <v>-</v>
      </c>
      <c r="EW320" s="19"/>
      <c r="EX320" s="19"/>
      <c r="EY320" s="135" t="e">
        <f>#REF!</f>
        <v>#REF!</v>
      </c>
      <c r="EZ320" s="136" t="e">
        <f>#REF!</f>
        <v>#REF!</v>
      </c>
      <c r="FA320" s="137"/>
      <c r="FB320" s="172"/>
      <c r="FC320" s="138" t="e">
        <f t="shared" ref="FC320:FC364" si="576">IF(OR(EY320="-",FB320=""),"-",FB320*EY320)</f>
        <v>#REF!</v>
      </c>
      <c r="FD320" s="139"/>
      <c r="FE320" s="172"/>
      <c r="FF320" s="138" t="e">
        <f t="shared" ref="FF320:FF364" si="577">IF(OR(EZ320="-",FE320=""),"-",FE320*EZ320)</f>
        <v>#REF!</v>
      </c>
      <c r="FG320" s="140" t="e">
        <f t="shared" ref="FG320:FG364" si="578">IF(AND(FC320="-",FF320="-"),"-",IF(FC320="-",FF320,IF(FF320="-",FC320,FC320+FF320)))</f>
        <v>#REF!</v>
      </c>
      <c r="FH320" s="19"/>
      <c r="FI320" s="19"/>
      <c r="FJ320" s="135" t="e">
        <f>#REF!</f>
        <v>#REF!</v>
      </c>
      <c r="FK320" s="136" t="e">
        <f>#REF!</f>
        <v>#REF!</v>
      </c>
      <c r="FL320" s="137"/>
      <c r="FM320" s="172"/>
      <c r="FN320" s="138" t="e">
        <f t="shared" ref="FN320:FN364" si="579">IF(OR(FJ320="-",FM320=""),"-",FM320*FJ320)</f>
        <v>#REF!</v>
      </c>
      <c r="FO320" s="139"/>
      <c r="FP320" s="172"/>
      <c r="FQ320" s="138" t="e">
        <f t="shared" ref="FQ320:FQ364" si="580">IF(OR(FK320="-",FP320=""),"-",FP320*FK320)</f>
        <v>#REF!</v>
      </c>
      <c r="FR320" s="140" t="e">
        <f t="shared" ref="FR320:FR364" si="581">IF(AND(FN320="-",FQ320="-"),"-",IF(FN320="-",FQ320,IF(FQ320="-",FN320,FN320+FQ320)))</f>
        <v>#REF!</v>
      </c>
      <c r="FS320" s="19"/>
      <c r="FT320" s="19"/>
      <c r="FU320" s="135" t="e">
        <f>#REF!</f>
        <v>#REF!</v>
      </c>
      <c r="FV320" s="137"/>
      <c r="FW320" s="172"/>
      <c r="FX320" s="138" t="e">
        <f t="shared" ref="FX320:FX364" si="582">IF(OR(FU320="-",FW320=""),"-",FW320*FU320)</f>
        <v>#REF!</v>
      </c>
      <c r="FY320" s="19"/>
      <c r="FZ320" s="19"/>
      <c r="GA320" s="135" t="e">
        <f>#REF!</f>
        <v>#REF!</v>
      </c>
      <c r="GB320" s="136" t="e">
        <f>#REF!</f>
        <v>#REF!</v>
      </c>
      <c r="GC320" s="137"/>
      <c r="GD320" s="172"/>
      <c r="GE320" s="138" t="e">
        <f t="shared" ref="GE320:GE364" si="583">IF(OR(GA320="-",GD320=""),"-",GD320*GA320)</f>
        <v>#REF!</v>
      </c>
      <c r="GF320" s="139"/>
      <c r="GG320" s="172"/>
      <c r="GH320" s="138" t="e">
        <f t="shared" ref="GH320:GH364" si="584">IF(OR(GB320="-",GG320=""),"-",GG320*GB320)</f>
        <v>#REF!</v>
      </c>
      <c r="GI320" s="140" t="e">
        <f t="shared" ref="GI320:GI364" si="585">IF(AND(GE320="-",GH320="-"),"-",IF(GE320="-",GH320,IF(GH320="-",GE320,GE320+GH320)))</f>
        <v>#REF!</v>
      </c>
      <c r="GJ320" s="19"/>
      <c r="GK320" s="141" t="str">
        <f t="shared" si="560"/>
        <v/>
      </c>
      <c r="GL320" s="142"/>
      <c r="GN320" s="826" t="str">
        <f t="shared" ca="1" si="537"/>
        <v/>
      </c>
      <c r="GO320" s="827"/>
    </row>
    <row r="321" spans="1:197" s="143" customFormat="1" ht="15.75" customHeight="1" outlineLevel="3" x14ac:dyDescent="0.2">
      <c r="A321" s="190">
        <f t="shared" ca="1" si="527"/>
        <v>187</v>
      </c>
      <c r="B321" s="744" t="str">
        <f t="shared" ca="1" si="535"/>
        <v/>
      </c>
      <c r="C321" s="752"/>
      <c r="D321" s="753"/>
      <c r="E321" s="180" t="s">
        <v>435</v>
      </c>
      <c r="F321" s="181" t="s">
        <v>58</v>
      </c>
      <c r="G321" s="182"/>
      <c r="H321" s="863" t="s">
        <v>3</v>
      </c>
      <c r="I321" s="183"/>
      <c r="J321" s="184" t="s">
        <v>23</v>
      </c>
      <c r="K321" s="199" t="s">
        <v>433</v>
      </c>
      <c r="L321" s="366"/>
      <c r="M321" s="560">
        <f t="shared" si="532"/>
        <v>0</v>
      </c>
      <c r="N321" s="814" t="str">
        <f>IF(OR(W321="",W321=0,W321="-"),"-",IF(W321=1,1,"POK"))</f>
        <v>-</v>
      </c>
      <c r="O321" s="815" t="str">
        <f>IF(OR(AQ321="",AQ321=0,AQ321="-"),"-",IF(AQ321=1,1,"POK"))</f>
        <v>-</v>
      </c>
      <c r="P321" s="815" t="str">
        <f>IF(OR(BK321="",BK321=0,BK321="-"),"-",IF(BK321=1,1,"POK"))</f>
        <v>-</v>
      </c>
      <c r="Q321" s="815" t="str">
        <f>IF(OR(CE321="",CE321=0,CE321="-"),"-",IF(CE321=1,1,"POK"))</f>
        <v>-</v>
      </c>
      <c r="R321" s="815" t="str">
        <f>IF(OR(CY321="",CY321=0,CY321="-"),"-",IF(CY321=1,1,"POK"))</f>
        <v>-</v>
      </c>
      <c r="S321" s="816" t="str">
        <f>IF(OR(DS321="",DS321=0,DS321="-"),"-",IF(DS321=1,1,"POK"))</f>
        <v>-</v>
      </c>
      <c r="T321" s="293" t="str">
        <f t="shared" si="536"/>
        <v>OK</v>
      </c>
      <c r="U321" s="403"/>
      <c r="V321" s="19"/>
      <c r="W321" s="788">
        <f>IF(SUM(W322:W323)=0,0,1)</f>
        <v>0</v>
      </c>
      <c r="X321" s="325"/>
      <c r="Y321" s="326"/>
      <c r="Z321" s="326"/>
      <c r="AA321" s="326"/>
      <c r="AB321" s="326"/>
      <c r="AC321" s="326"/>
      <c r="AD321" s="326"/>
      <c r="AE321" s="326"/>
      <c r="AF321" s="326"/>
      <c r="AG321" s="326"/>
      <c r="AH321" s="326"/>
      <c r="AI321" s="327"/>
      <c r="AJ321" s="353">
        <f>SUM(AJ322:AJ323)</f>
        <v>0</v>
      </c>
      <c r="AK321" s="354">
        <f>SUM(AK322:AK323)</f>
        <v>0</v>
      </c>
      <c r="AL321" s="351">
        <f>AJ321+AK321</f>
        <v>0</v>
      </c>
      <c r="AM321" s="356" t="str">
        <f t="shared" si="571"/>
        <v>-</v>
      </c>
      <c r="AN321" s="222"/>
      <c r="AO321" s="580" t="str">
        <f t="shared" si="569"/>
        <v>OK</v>
      </c>
      <c r="AP321" s="19"/>
      <c r="AQ321" s="788">
        <f>IF(SUM(AQ322:AQ323)=0,0,1)</f>
        <v>0</v>
      </c>
      <c r="AR321" s="325"/>
      <c r="AS321" s="326"/>
      <c r="AT321" s="326"/>
      <c r="AU321" s="326"/>
      <c r="AV321" s="326"/>
      <c r="AW321" s="326"/>
      <c r="AX321" s="326"/>
      <c r="AY321" s="326"/>
      <c r="AZ321" s="326"/>
      <c r="BA321" s="326"/>
      <c r="BB321" s="326"/>
      <c r="BC321" s="327"/>
      <c r="BD321" s="353">
        <f>SUM(BD322:BD323)</f>
        <v>0</v>
      </c>
      <c r="BE321" s="354">
        <f>SUM(BE322:BE323)</f>
        <v>0</v>
      </c>
      <c r="BF321" s="351">
        <f>BD321+BE321</f>
        <v>0</v>
      </c>
      <c r="BG321" s="356" t="str">
        <f t="shared" si="572"/>
        <v>-</v>
      </c>
      <c r="BH321" s="222"/>
      <c r="BI321" s="580" t="str">
        <f t="shared" si="570"/>
        <v>OK</v>
      </c>
      <c r="BJ321" s="19"/>
      <c r="BK321" s="794">
        <f>IF(SUM(BK322:BK323)=0,0,1)</f>
        <v>0</v>
      </c>
      <c r="BL321" s="325"/>
      <c r="BM321" s="326"/>
      <c r="BN321" s="326"/>
      <c r="BO321" s="326"/>
      <c r="BP321" s="326"/>
      <c r="BQ321" s="326"/>
      <c r="BR321" s="326"/>
      <c r="BS321" s="326"/>
      <c r="BT321" s="326"/>
      <c r="BU321" s="326"/>
      <c r="BV321" s="326"/>
      <c r="BW321" s="327"/>
      <c r="BX321" s="353">
        <f>SUM(BX322:BX323)</f>
        <v>0</v>
      </c>
      <c r="BY321" s="354">
        <f>SUM(BY322:BY323)</f>
        <v>0</v>
      </c>
      <c r="BZ321" s="351">
        <f>BX321+BY321</f>
        <v>0</v>
      </c>
      <c r="CA321" s="356" t="str">
        <f>IF(OR(BZ321=0,BZ321="-"),"-",BZ321/DD_TOTAL_HOURS)</f>
        <v>-</v>
      </c>
      <c r="CB321" s="222"/>
      <c r="CC321" s="574" t="str">
        <f t="shared" si="568"/>
        <v>OK</v>
      </c>
      <c r="CD321" s="19"/>
      <c r="CE321" s="794">
        <f>IF(SUM(CE322:CE323)=0,0,1)</f>
        <v>0</v>
      </c>
      <c r="CF321" s="325"/>
      <c r="CG321" s="326"/>
      <c r="CH321" s="326"/>
      <c r="CI321" s="326"/>
      <c r="CJ321" s="326"/>
      <c r="CK321" s="326"/>
      <c r="CL321" s="326"/>
      <c r="CM321" s="326"/>
      <c r="CN321" s="326"/>
      <c r="CO321" s="326"/>
      <c r="CP321" s="326"/>
      <c r="CQ321" s="327"/>
      <c r="CR321" s="353">
        <f>SUM(CR322:CR323)</f>
        <v>0</v>
      </c>
      <c r="CS321" s="354">
        <f>SUM(CS322:CS323)</f>
        <v>0</v>
      </c>
      <c r="CT321" s="351">
        <f>CR321+CS321</f>
        <v>0</v>
      </c>
      <c r="CU321" s="356"/>
      <c r="CV321" s="222"/>
      <c r="CW321" s="580" t="str">
        <f t="shared" si="533"/>
        <v>OK</v>
      </c>
      <c r="CX321" s="19"/>
      <c r="CY321" s="794">
        <f>IF(SUM(CY322:CY323)=0,0,1)</f>
        <v>0</v>
      </c>
      <c r="CZ321" s="325"/>
      <c r="DA321" s="326"/>
      <c r="DB321" s="326"/>
      <c r="DC321" s="326"/>
      <c r="DD321" s="326"/>
      <c r="DE321" s="326"/>
      <c r="DF321" s="326"/>
      <c r="DG321" s="326"/>
      <c r="DH321" s="326"/>
      <c r="DI321" s="326"/>
      <c r="DJ321" s="326"/>
      <c r="DK321" s="327"/>
      <c r="DL321" s="353">
        <f>SUM(DL322:DL323)</f>
        <v>0</v>
      </c>
      <c r="DM321" s="354">
        <f>SUM(DM322:DM323)</f>
        <v>0</v>
      </c>
      <c r="DN321" s="351">
        <f>DL321+DM321</f>
        <v>0</v>
      </c>
      <c r="DO321" s="356" t="str">
        <f>IF(OR(DN321=0,DN321="-"),"-",DN321/CONSTR_TOTAL_HOURS)</f>
        <v>-</v>
      </c>
      <c r="DP321" s="222"/>
      <c r="DQ321" s="574" t="str">
        <f t="shared" si="534"/>
        <v>OK</v>
      </c>
      <c r="DR321" s="19"/>
      <c r="DS321" s="788">
        <f>IF(SUM(DS322:DS323)=0,0,1)</f>
        <v>0</v>
      </c>
      <c r="DT321" s="325"/>
      <c r="DU321" s="326"/>
      <c r="DV321" s="326"/>
      <c r="DW321" s="326"/>
      <c r="DX321" s="326"/>
      <c r="DY321" s="326"/>
      <c r="DZ321" s="326"/>
      <c r="EA321" s="326"/>
      <c r="EB321" s="353">
        <f>SUM(EB322:EB323)</f>
        <v>0</v>
      </c>
      <c r="EC321" s="710">
        <f>EB321</f>
        <v>0</v>
      </c>
      <c r="ED321" s="356" t="str">
        <f>IF(OR(EC321=0,EC321="-"),"-",EC321/QUALIF_TOTAL_HOURS)</f>
        <v>-</v>
      </c>
      <c r="EE321" s="222"/>
      <c r="EF321" s="574" t="str">
        <f t="shared" si="523"/>
        <v>-</v>
      </c>
      <c r="EH321" s="179" t="s">
        <v>5</v>
      </c>
      <c r="EI321" s="171" t="s">
        <v>184</v>
      </c>
      <c r="EJ321" s="134"/>
      <c r="EK321" s="133"/>
      <c r="EL321" s="19"/>
      <c r="EM321" s="19"/>
      <c r="EN321" s="135">
        <f t="shared" si="558"/>
        <v>0</v>
      </c>
      <c r="EO321" s="136">
        <f t="shared" si="559"/>
        <v>0</v>
      </c>
      <c r="EP321" s="137"/>
      <c r="EQ321" s="172"/>
      <c r="ER321" s="138" t="str">
        <f t="shared" si="573"/>
        <v>-</v>
      </c>
      <c r="ES321" s="139"/>
      <c r="ET321" s="172"/>
      <c r="EU321" s="138" t="str">
        <f t="shared" si="574"/>
        <v>-</v>
      </c>
      <c r="EV321" s="140" t="str">
        <f t="shared" si="575"/>
        <v>-</v>
      </c>
      <c r="EW321" s="19"/>
      <c r="EX321" s="19"/>
      <c r="EY321" s="135" t="e">
        <f>#REF!</f>
        <v>#REF!</v>
      </c>
      <c r="EZ321" s="136" t="e">
        <f>#REF!</f>
        <v>#REF!</v>
      </c>
      <c r="FA321" s="137"/>
      <c r="FB321" s="172"/>
      <c r="FC321" s="138" t="e">
        <f t="shared" si="576"/>
        <v>#REF!</v>
      </c>
      <c r="FD321" s="139"/>
      <c r="FE321" s="172"/>
      <c r="FF321" s="138" t="e">
        <f t="shared" si="577"/>
        <v>#REF!</v>
      </c>
      <c r="FG321" s="140" t="e">
        <f t="shared" si="578"/>
        <v>#REF!</v>
      </c>
      <c r="FH321" s="19"/>
      <c r="FI321" s="19"/>
      <c r="FJ321" s="135" t="e">
        <f>#REF!</f>
        <v>#REF!</v>
      </c>
      <c r="FK321" s="136" t="e">
        <f>#REF!</f>
        <v>#REF!</v>
      </c>
      <c r="FL321" s="137"/>
      <c r="FM321" s="172"/>
      <c r="FN321" s="138" t="e">
        <f t="shared" si="579"/>
        <v>#REF!</v>
      </c>
      <c r="FO321" s="139"/>
      <c r="FP321" s="172"/>
      <c r="FQ321" s="138" t="e">
        <f t="shared" si="580"/>
        <v>#REF!</v>
      </c>
      <c r="FR321" s="140" t="e">
        <f t="shared" si="581"/>
        <v>#REF!</v>
      </c>
      <c r="FS321" s="19"/>
      <c r="FT321" s="19"/>
      <c r="FU321" s="135" t="e">
        <f>#REF!</f>
        <v>#REF!</v>
      </c>
      <c r="FV321" s="137"/>
      <c r="FW321" s="172"/>
      <c r="FX321" s="138" t="e">
        <f t="shared" si="582"/>
        <v>#REF!</v>
      </c>
      <c r="FY321" s="19"/>
      <c r="FZ321" s="19"/>
      <c r="GA321" s="135" t="e">
        <f>#REF!</f>
        <v>#REF!</v>
      </c>
      <c r="GB321" s="136" t="e">
        <f>#REF!</f>
        <v>#REF!</v>
      </c>
      <c r="GC321" s="137"/>
      <c r="GD321" s="172"/>
      <c r="GE321" s="138" t="e">
        <f t="shared" si="583"/>
        <v>#REF!</v>
      </c>
      <c r="GF321" s="139"/>
      <c r="GG321" s="172"/>
      <c r="GH321" s="138" t="e">
        <f t="shared" si="584"/>
        <v>#REF!</v>
      </c>
      <c r="GI321" s="140" t="e">
        <f t="shared" si="585"/>
        <v>#REF!</v>
      </c>
      <c r="GJ321" s="19"/>
      <c r="GK321" s="141" t="str">
        <f t="shared" si="560"/>
        <v/>
      </c>
      <c r="GL321" s="142"/>
      <c r="GN321" s="826" t="str">
        <f t="shared" ca="1" si="537"/>
        <v/>
      </c>
      <c r="GO321" s="827"/>
    </row>
    <row r="322" spans="1:197" ht="12" customHeight="1" outlineLevel="3" x14ac:dyDescent="0.2">
      <c r="A322" s="187">
        <f t="shared" ca="1" si="527"/>
        <v>188</v>
      </c>
      <c r="B322" s="747" t="str">
        <f t="shared" ca="1" si="535"/>
        <v/>
      </c>
      <c r="C322" s="748"/>
      <c r="D322" s="749"/>
      <c r="E322" s="110"/>
      <c r="F322" s="108"/>
      <c r="G322" s="105" t="s">
        <v>935</v>
      </c>
      <c r="H322" s="128" t="s">
        <v>3</v>
      </c>
      <c r="I322" s="105" t="s">
        <v>72</v>
      </c>
      <c r="J322" s="364" t="s">
        <v>26</v>
      </c>
      <c r="K322" s="471" t="s">
        <v>433</v>
      </c>
      <c r="L322" s="367" t="s">
        <v>50</v>
      </c>
      <c r="M322" s="589">
        <f t="shared" si="532"/>
        <v>0</v>
      </c>
      <c r="N322" s="773" t="str">
        <f t="shared" si="538"/>
        <v>-</v>
      </c>
      <c r="O322" s="774" t="str">
        <f t="shared" si="539"/>
        <v>-</v>
      </c>
      <c r="P322" s="774" t="str">
        <f t="shared" si="540"/>
        <v>-</v>
      </c>
      <c r="Q322" s="774" t="str">
        <f t="shared" si="541"/>
        <v>-</v>
      </c>
      <c r="R322" s="774" t="str">
        <f t="shared" si="542"/>
        <v>-</v>
      </c>
      <c r="S322" s="280" t="str">
        <f t="shared" si="543"/>
        <v>-</v>
      </c>
      <c r="T322" s="291" t="str">
        <f t="shared" si="536"/>
        <v>OK</v>
      </c>
      <c r="U322" s="402"/>
      <c r="W322" s="643"/>
      <c r="X322" s="575"/>
      <c r="Y322" s="576"/>
      <c r="Z322" s="410" t="s">
        <v>374</v>
      </c>
      <c r="AA322" s="411" t="s">
        <v>407</v>
      </c>
      <c r="AB322" s="576"/>
      <c r="AC322" s="576"/>
      <c r="AD322" s="410" t="s">
        <v>375</v>
      </c>
      <c r="AE322" s="411" t="s">
        <v>408</v>
      </c>
      <c r="AF322" s="576"/>
      <c r="AG322" s="576"/>
      <c r="AH322" s="410" t="s">
        <v>376</v>
      </c>
      <c r="AI322" s="411" t="s">
        <v>409</v>
      </c>
      <c r="AJ322" s="591" t="str">
        <f>IF(AND(X322="",AB322="",AF322=""),"-",X322+AB322+AF322)</f>
        <v>-</v>
      </c>
      <c r="AK322" s="592" t="str">
        <f>IF(AND(Y322="",AC322="",AG322=""),"-",Y322+AC322+AG322)</f>
        <v>-</v>
      </c>
      <c r="AL322" s="593" t="str">
        <f>IF(AND(X322="",AB322="",AF322="",Y322="",AC322="",AG322=""),"-",SUM(X322:AG322))</f>
        <v>-</v>
      </c>
      <c r="AM322" s="594" t="str">
        <f t="shared" si="571"/>
        <v>-</v>
      </c>
      <c r="AN322" s="221"/>
      <c r="AO322" s="574" t="str">
        <f t="shared" si="569"/>
        <v>OK</v>
      </c>
      <c r="AQ322" s="263"/>
      <c r="AR322" s="347"/>
      <c r="AS322" s="348"/>
      <c r="AT322" s="410" t="s">
        <v>374</v>
      </c>
      <c r="AU322" s="411" t="s">
        <v>407</v>
      </c>
      <c r="AV322" s="348"/>
      <c r="AW322" s="348"/>
      <c r="AX322" s="410" t="s">
        <v>375</v>
      </c>
      <c r="AY322" s="411" t="s">
        <v>408</v>
      </c>
      <c r="AZ322" s="348"/>
      <c r="BA322" s="348"/>
      <c r="BB322" s="410" t="s">
        <v>376</v>
      </c>
      <c r="BC322" s="411" t="s">
        <v>409</v>
      </c>
      <c r="BD322" s="591" t="str">
        <f>IF(AND(AR322="",AV322="",AZ322=""),"-",AR322+AV322+AZ322)</f>
        <v>-</v>
      </c>
      <c r="BE322" s="592" t="str">
        <f>IF(AND(AS322="",AW322="",BA322=""),"-",AS322+AW322+BA322)</f>
        <v>-</v>
      </c>
      <c r="BF322" s="593" t="str">
        <f>IF(AND(AR322="",AV322="",AZ322="",AS322="",AW322="",BA322=""),"-",SUM(AR322:BA322))</f>
        <v>-</v>
      </c>
      <c r="BG322" s="594" t="str">
        <f t="shared" si="572"/>
        <v>-</v>
      </c>
      <c r="BH322" s="221"/>
      <c r="BI322" s="574" t="str">
        <f t="shared" si="570"/>
        <v>OK</v>
      </c>
      <c r="BK322" s="443"/>
      <c r="BL322" s="425"/>
      <c r="BN322" s="430"/>
      <c r="BO322" s="431"/>
      <c r="BP322" s="429"/>
      <c r="BR322" s="430"/>
      <c r="BS322" s="431"/>
      <c r="BT322" s="429"/>
      <c r="BV322" s="430"/>
      <c r="BW322" s="431"/>
      <c r="BX322" s="600"/>
      <c r="BY322" s="601"/>
      <c r="BZ322" s="602"/>
      <c r="CA322" s="609"/>
      <c r="CB322" s="221"/>
      <c r="CC322" s="574" t="str">
        <f t="shared" si="568"/>
        <v>OK</v>
      </c>
      <c r="CE322" s="443"/>
      <c r="CF322" s="425"/>
      <c r="CH322" s="430"/>
      <c r="CI322" s="431"/>
      <c r="CJ322" s="429"/>
      <c r="CL322" s="430"/>
      <c r="CM322" s="431"/>
      <c r="CN322" s="429"/>
      <c r="CP322" s="430"/>
      <c r="CQ322" s="431"/>
      <c r="CR322" s="597"/>
      <c r="CS322" s="617"/>
      <c r="CT322" s="599"/>
      <c r="CU322" s="609"/>
      <c r="CV322" s="221"/>
      <c r="CW322" s="574" t="str">
        <f t="shared" si="533"/>
        <v>OK</v>
      </c>
      <c r="CY322" s="443"/>
      <c r="CZ322" s="425"/>
      <c r="DB322" s="430"/>
      <c r="DC322" s="431"/>
      <c r="DD322" s="429"/>
      <c r="DF322" s="430"/>
      <c r="DG322" s="431"/>
      <c r="DH322" s="429"/>
      <c r="DJ322" s="430"/>
      <c r="DK322" s="431"/>
      <c r="DL322" s="607"/>
      <c r="DM322" s="598"/>
      <c r="DN322" s="608"/>
      <c r="DO322" s="609"/>
      <c r="DP322" s="221"/>
      <c r="DQ322" s="574" t="str">
        <f t="shared" si="534"/>
        <v>OK</v>
      </c>
      <c r="DS322" s="443"/>
      <c r="DT322" s="425"/>
      <c r="DU322" s="431"/>
      <c r="DW322" s="431"/>
      <c r="DY322" s="431"/>
      <c r="EA322" s="430"/>
      <c r="EB322" s="607"/>
      <c r="EC322" s="608"/>
      <c r="ED322" s="609"/>
      <c r="EE322" s="221"/>
      <c r="EF322" s="574" t="str">
        <f t="shared" si="523"/>
        <v>-</v>
      </c>
      <c r="EH322" s="82"/>
      <c r="EI322" s="34"/>
      <c r="EJ322" s="11"/>
      <c r="EK322" s="61"/>
      <c r="EN322" s="97" t="str">
        <f t="shared" si="558"/>
        <v>-</v>
      </c>
      <c r="EO322" s="91" t="str">
        <f t="shared" si="559"/>
        <v>-</v>
      </c>
      <c r="EP322" s="92"/>
      <c r="EQ322" s="85"/>
      <c r="ER322" s="89" t="str">
        <f t="shared" si="573"/>
        <v>-</v>
      </c>
      <c r="ES322" s="84"/>
      <c r="ET322" s="85"/>
      <c r="EU322" s="89" t="str">
        <f t="shared" si="574"/>
        <v>-</v>
      </c>
      <c r="EV322" s="90" t="str">
        <f t="shared" si="575"/>
        <v>-</v>
      </c>
      <c r="EY322" s="97" t="e">
        <f>#REF!</f>
        <v>#REF!</v>
      </c>
      <c r="EZ322" s="91" t="e">
        <f>#REF!</f>
        <v>#REF!</v>
      </c>
      <c r="FA322" s="92"/>
      <c r="FB322" s="85"/>
      <c r="FC322" s="89" t="e">
        <f t="shared" si="576"/>
        <v>#REF!</v>
      </c>
      <c r="FD322" s="84"/>
      <c r="FE322" s="85"/>
      <c r="FF322" s="89" t="e">
        <f t="shared" si="577"/>
        <v>#REF!</v>
      </c>
      <c r="FG322" s="90" t="e">
        <f t="shared" si="578"/>
        <v>#REF!</v>
      </c>
      <c r="FJ322" s="97" t="e">
        <f>#REF!</f>
        <v>#REF!</v>
      </c>
      <c r="FK322" s="91" t="e">
        <f>#REF!</f>
        <v>#REF!</v>
      </c>
      <c r="FL322" s="92"/>
      <c r="FM322" s="85"/>
      <c r="FN322" s="89" t="e">
        <f t="shared" si="579"/>
        <v>#REF!</v>
      </c>
      <c r="FO322" s="84"/>
      <c r="FP322" s="85"/>
      <c r="FQ322" s="89" t="e">
        <f t="shared" si="580"/>
        <v>#REF!</v>
      </c>
      <c r="FR322" s="90" t="e">
        <f t="shared" si="581"/>
        <v>#REF!</v>
      </c>
      <c r="FU322" s="97" t="e">
        <f>#REF!</f>
        <v>#REF!</v>
      </c>
      <c r="FV322" s="92"/>
      <c r="FW322" s="85"/>
      <c r="FX322" s="89" t="e">
        <f t="shared" si="582"/>
        <v>#REF!</v>
      </c>
      <c r="GA322" s="97" t="e">
        <f>#REF!</f>
        <v>#REF!</v>
      </c>
      <c r="GB322" s="91" t="e">
        <f>#REF!</f>
        <v>#REF!</v>
      </c>
      <c r="GC322" s="92"/>
      <c r="GD322" s="85"/>
      <c r="GE322" s="89" t="e">
        <f t="shared" si="583"/>
        <v>#REF!</v>
      </c>
      <c r="GF322" s="84"/>
      <c r="GG322" s="85"/>
      <c r="GH322" s="89" t="e">
        <f t="shared" si="584"/>
        <v>#REF!</v>
      </c>
      <c r="GI322" s="90" t="e">
        <f t="shared" si="585"/>
        <v>#REF!</v>
      </c>
      <c r="GK322" s="20" t="str">
        <f t="shared" si="560"/>
        <v/>
      </c>
      <c r="GL322" s="21"/>
      <c r="GN322" s="826" t="str">
        <f t="shared" ca="1" si="537"/>
        <v/>
      </c>
      <c r="GO322" s="827"/>
    </row>
    <row r="323" spans="1:197" ht="12" customHeight="1" outlineLevel="3" x14ac:dyDescent="0.2">
      <c r="A323" s="187">
        <f t="shared" ca="1" si="527"/>
        <v>189</v>
      </c>
      <c r="B323" s="747" t="str">
        <f t="shared" ca="1" si="535"/>
        <v/>
      </c>
      <c r="C323" s="748"/>
      <c r="D323" s="749"/>
      <c r="E323" s="272" t="s">
        <v>395</v>
      </c>
      <c r="F323" s="271"/>
      <c r="G323" s="105"/>
      <c r="H323" s="128" t="s">
        <v>3</v>
      </c>
      <c r="I323" s="105"/>
      <c r="J323" s="364" t="s">
        <v>26</v>
      </c>
      <c r="K323" s="471" t="s">
        <v>433</v>
      </c>
      <c r="L323" s="367" t="s">
        <v>50</v>
      </c>
      <c r="M323" s="589">
        <f t="shared" si="532"/>
        <v>0</v>
      </c>
      <c r="N323" s="773" t="str">
        <f t="shared" si="538"/>
        <v>-</v>
      </c>
      <c r="O323" s="774" t="str">
        <f t="shared" si="539"/>
        <v>-</v>
      </c>
      <c r="P323" s="774" t="str">
        <f t="shared" si="540"/>
        <v>-</v>
      </c>
      <c r="Q323" s="774" t="str">
        <f t="shared" si="541"/>
        <v>-</v>
      </c>
      <c r="R323" s="774" t="str">
        <f t="shared" si="542"/>
        <v>-</v>
      </c>
      <c r="S323" s="280" t="str">
        <f t="shared" si="543"/>
        <v>-</v>
      </c>
      <c r="T323" s="291" t="str">
        <f t="shared" si="536"/>
        <v>OK</v>
      </c>
      <c r="U323" s="402"/>
      <c r="W323" s="643"/>
      <c r="X323" s="575"/>
      <c r="Y323" s="576"/>
      <c r="Z323" s="410" t="s">
        <v>374</v>
      </c>
      <c r="AA323" s="411" t="s">
        <v>407</v>
      </c>
      <c r="AB323" s="576"/>
      <c r="AC323" s="576"/>
      <c r="AD323" s="410" t="s">
        <v>375</v>
      </c>
      <c r="AE323" s="411" t="s">
        <v>408</v>
      </c>
      <c r="AF323" s="576"/>
      <c r="AG323" s="576"/>
      <c r="AH323" s="410" t="s">
        <v>376</v>
      </c>
      <c r="AI323" s="411" t="s">
        <v>409</v>
      </c>
      <c r="AJ323" s="591" t="str">
        <f>IF(AND(X323="",AB323="",AF323=""),"-",X323+AB323+AF323)</f>
        <v>-</v>
      </c>
      <c r="AK323" s="592" t="str">
        <f>IF(AND(Y323="",AC323="",AG323=""),"-",Y323+AC323+AG323)</f>
        <v>-</v>
      </c>
      <c r="AL323" s="593" t="str">
        <f>IF(AND(X323="",AB323="",AF323="",Y323="",AC323="",AG323=""),"-",SUM(X323:AG323))</f>
        <v>-</v>
      </c>
      <c r="AM323" s="619" t="str">
        <f t="shared" si="571"/>
        <v>-</v>
      </c>
      <c r="AN323" s="221"/>
      <c r="AO323" s="574" t="str">
        <f t="shared" si="569"/>
        <v>OK</v>
      </c>
      <c r="AQ323" s="263"/>
      <c r="AR323" s="347"/>
      <c r="AS323" s="348"/>
      <c r="AT323" s="410" t="s">
        <v>374</v>
      </c>
      <c r="AU323" s="411" t="s">
        <v>407</v>
      </c>
      <c r="AV323" s="348"/>
      <c r="AW323" s="348"/>
      <c r="AX323" s="410" t="s">
        <v>375</v>
      </c>
      <c r="AY323" s="411" t="s">
        <v>408</v>
      </c>
      <c r="AZ323" s="348"/>
      <c r="BA323" s="348"/>
      <c r="BB323" s="410" t="s">
        <v>376</v>
      </c>
      <c r="BC323" s="411" t="s">
        <v>409</v>
      </c>
      <c r="BD323" s="591" t="str">
        <f>IF(AND(AR323="",AV323="",AZ323=""),"-",AR323+AV323+AZ323)</f>
        <v>-</v>
      </c>
      <c r="BE323" s="592" t="str">
        <f>IF(AND(AS323="",AW323="",BA323=""),"-",AS323+AW323+BA323)</f>
        <v>-</v>
      </c>
      <c r="BF323" s="593" t="str">
        <f>IF(AND(AR323="",AV323="",AZ323="",AS323="",AW323="",BA323=""),"-",SUM(AR323:BA323))</f>
        <v>-</v>
      </c>
      <c r="BG323" s="677" t="str">
        <f t="shared" si="572"/>
        <v>-</v>
      </c>
      <c r="BH323" s="221"/>
      <c r="BI323" s="574" t="str">
        <f t="shared" si="570"/>
        <v>OK</v>
      </c>
      <c r="BK323" s="443"/>
      <c r="BL323" s="432"/>
      <c r="BN323" s="430"/>
      <c r="BO323" s="431"/>
      <c r="BP323" s="429"/>
      <c r="BR323" s="430"/>
      <c r="BS323" s="431"/>
      <c r="BT323" s="429"/>
      <c r="BV323" s="430"/>
      <c r="BW323" s="431"/>
      <c r="BX323" s="600"/>
      <c r="BY323" s="601"/>
      <c r="BZ323" s="602"/>
      <c r="CA323" s="611"/>
      <c r="CB323" s="221"/>
      <c r="CC323" s="574" t="str">
        <f t="shared" si="568"/>
        <v>OK</v>
      </c>
      <c r="CE323" s="443"/>
      <c r="CF323" s="432"/>
      <c r="CH323" s="430"/>
      <c r="CI323" s="431"/>
      <c r="CJ323" s="429"/>
      <c r="CL323" s="430"/>
      <c r="CM323" s="431"/>
      <c r="CN323" s="429"/>
      <c r="CP323" s="430"/>
      <c r="CQ323" s="431"/>
      <c r="CR323" s="603"/>
      <c r="CS323" s="617"/>
      <c r="CT323" s="605"/>
      <c r="CU323" s="611"/>
      <c r="CV323" s="221"/>
      <c r="CW323" s="574" t="str">
        <f t="shared" si="533"/>
        <v>OK</v>
      </c>
      <c r="CY323" s="443"/>
      <c r="CZ323" s="432"/>
      <c r="DB323" s="430"/>
      <c r="DC323" s="431"/>
      <c r="DD323" s="429"/>
      <c r="DF323" s="430"/>
      <c r="DG323" s="431"/>
      <c r="DH323" s="429"/>
      <c r="DJ323" s="430"/>
      <c r="DK323" s="431"/>
      <c r="DL323" s="603"/>
      <c r="DM323" s="604"/>
      <c r="DN323" s="605"/>
      <c r="DO323" s="611"/>
      <c r="DP323" s="221"/>
      <c r="DQ323" s="574" t="str">
        <f t="shared" si="534"/>
        <v>OK</v>
      </c>
      <c r="DS323" s="443"/>
      <c r="DT323" s="432"/>
      <c r="DU323" s="431"/>
      <c r="DW323" s="435"/>
      <c r="DY323" s="435"/>
      <c r="EA323" s="430"/>
      <c r="EB323" s="603"/>
      <c r="EC323" s="605"/>
      <c r="ED323" s="611"/>
      <c r="EE323" s="221"/>
      <c r="EF323" s="574" t="str">
        <f t="shared" si="523"/>
        <v>-</v>
      </c>
      <c r="EH323" s="82"/>
      <c r="EI323" s="34"/>
      <c r="EJ323" s="11"/>
      <c r="EK323" s="61"/>
      <c r="EN323" s="97" t="str">
        <f t="shared" si="558"/>
        <v>-</v>
      </c>
      <c r="EO323" s="91" t="str">
        <f t="shared" si="559"/>
        <v>-</v>
      </c>
      <c r="EP323" s="92"/>
      <c r="EQ323" s="85"/>
      <c r="ER323" s="89" t="str">
        <f t="shared" si="573"/>
        <v>-</v>
      </c>
      <c r="ES323" s="84"/>
      <c r="ET323" s="85"/>
      <c r="EU323" s="89" t="str">
        <f t="shared" si="574"/>
        <v>-</v>
      </c>
      <c r="EV323" s="90" t="str">
        <f t="shared" si="575"/>
        <v>-</v>
      </c>
      <c r="EY323" s="97" t="e">
        <f>#REF!</f>
        <v>#REF!</v>
      </c>
      <c r="EZ323" s="91" t="e">
        <f>#REF!</f>
        <v>#REF!</v>
      </c>
      <c r="FA323" s="92"/>
      <c r="FB323" s="85"/>
      <c r="FC323" s="89" t="e">
        <f t="shared" si="576"/>
        <v>#REF!</v>
      </c>
      <c r="FD323" s="84"/>
      <c r="FE323" s="85"/>
      <c r="FF323" s="89" t="e">
        <f t="shared" si="577"/>
        <v>#REF!</v>
      </c>
      <c r="FG323" s="90" t="e">
        <f t="shared" si="578"/>
        <v>#REF!</v>
      </c>
      <c r="FJ323" s="97" t="e">
        <f>#REF!</f>
        <v>#REF!</v>
      </c>
      <c r="FK323" s="91" t="e">
        <f>#REF!</f>
        <v>#REF!</v>
      </c>
      <c r="FL323" s="92"/>
      <c r="FM323" s="85"/>
      <c r="FN323" s="89" t="e">
        <f t="shared" si="579"/>
        <v>#REF!</v>
      </c>
      <c r="FO323" s="84"/>
      <c r="FP323" s="85"/>
      <c r="FQ323" s="89" t="e">
        <f t="shared" si="580"/>
        <v>#REF!</v>
      </c>
      <c r="FR323" s="90" t="e">
        <f t="shared" si="581"/>
        <v>#REF!</v>
      </c>
      <c r="FU323" s="97" t="e">
        <f>#REF!</f>
        <v>#REF!</v>
      </c>
      <c r="FV323" s="92"/>
      <c r="FW323" s="85"/>
      <c r="FX323" s="89" t="e">
        <f t="shared" si="582"/>
        <v>#REF!</v>
      </c>
      <c r="GA323" s="97" t="e">
        <f>#REF!</f>
        <v>#REF!</v>
      </c>
      <c r="GB323" s="91" t="e">
        <f>#REF!</f>
        <v>#REF!</v>
      </c>
      <c r="GC323" s="92"/>
      <c r="GD323" s="85"/>
      <c r="GE323" s="89" t="e">
        <f t="shared" si="583"/>
        <v>#REF!</v>
      </c>
      <c r="GF323" s="84"/>
      <c r="GG323" s="85"/>
      <c r="GH323" s="89" t="e">
        <f t="shared" si="584"/>
        <v>#REF!</v>
      </c>
      <c r="GI323" s="90" t="e">
        <f t="shared" si="585"/>
        <v>#REF!</v>
      </c>
      <c r="GK323" s="20" t="str">
        <f t="shared" si="560"/>
        <v/>
      </c>
      <c r="GL323" s="21"/>
      <c r="GN323" s="826" t="str">
        <f t="shared" ca="1" si="537"/>
        <v/>
      </c>
      <c r="GO323" s="827"/>
    </row>
    <row r="324" spans="1:197" s="143" customFormat="1" ht="15.75" customHeight="1" outlineLevel="3" x14ac:dyDescent="0.2">
      <c r="A324" s="190">
        <f t="shared" ca="1" si="527"/>
        <v>190</v>
      </c>
      <c r="B324" s="744" t="str">
        <f t="shared" ca="1" si="535"/>
        <v/>
      </c>
      <c r="C324" s="752"/>
      <c r="D324" s="753"/>
      <c r="E324" s="180" t="s">
        <v>931</v>
      </c>
      <c r="F324" s="181" t="s">
        <v>274</v>
      </c>
      <c r="G324" s="182"/>
      <c r="H324" s="863" t="s">
        <v>3</v>
      </c>
      <c r="I324" s="183"/>
      <c r="J324" s="184" t="s">
        <v>23</v>
      </c>
      <c r="K324" s="199" t="s">
        <v>433</v>
      </c>
      <c r="L324" s="366"/>
      <c r="M324" s="560">
        <f t="shared" si="532"/>
        <v>0</v>
      </c>
      <c r="N324" s="814" t="str">
        <f>IF(OR(W324="",W324=0,W324="-"),"-",IF(W324=1,1,"POK"))</f>
        <v>-</v>
      </c>
      <c r="O324" s="815" t="str">
        <f>IF(OR(AQ324="",AQ324=0,AQ324="-"),"-",IF(AQ324=1,1,"POK"))</f>
        <v>-</v>
      </c>
      <c r="P324" s="815" t="str">
        <f>IF(OR(BK324="",BK324=0,BK324="-"),"-",IF(BK324=1,1,"POK"))</f>
        <v>-</v>
      </c>
      <c r="Q324" s="815" t="str">
        <f>IF(OR(CE324="",CE324=0,CE324="-"),"-",IF(CE324=1,1,"POK"))</f>
        <v>-</v>
      </c>
      <c r="R324" s="815" t="str">
        <f>IF(OR(CY324="",CY324=0,CY324="-"),"-",IF(CY324=1,1,"POK"))</f>
        <v>-</v>
      </c>
      <c r="S324" s="816" t="str">
        <f>IF(OR(DS324="",DS324=0,DS324="-"),"-",IF(DS324=1,1,"POK"))</f>
        <v>-</v>
      </c>
      <c r="T324" s="293" t="str">
        <f t="shared" si="536"/>
        <v>OK</v>
      </c>
      <c r="U324" s="403"/>
      <c r="V324" s="19"/>
      <c r="W324" s="788">
        <f>IF(SUM(W325:W326)=0,0,1)</f>
        <v>0</v>
      </c>
      <c r="X324" s="325"/>
      <c r="Y324" s="326"/>
      <c r="Z324" s="326"/>
      <c r="AA324" s="326"/>
      <c r="AB324" s="326"/>
      <c r="AC324" s="326"/>
      <c r="AD324" s="326"/>
      <c r="AE324" s="326"/>
      <c r="AF324" s="326"/>
      <c r="AG324" s="326"/>
      <c r="AH324" s="326"/>
      <c r="AI324" s="327"/>
      <c r="AJ324" s="384">
        <f>SUM(AJ325:AJ326)</f>
        <v>0</v>
      </c>
      <c r="AK324" s="385">
        <f>SUM(AK325:AK326)</f>
        <v>0</v>
      </c>
      <c r="AL324" s="351">
        <f>AJ324+AK324</f>
        <v>0</v>
      </c>
      <c r="AM324" s="356" t="str">
        <f t="shared" si="571"/>
        <v>-</v>
      </c>
      <c r="AN324" s="222"/>
      <c r="AO324" s="580" t="str">
        <f t="shared" si="569"/>
        <v>OK</v>
      </c>
      <c r="AP324" s="19"/>
      <c r="AQ324" s="788">
        <f>IF(SUM(AQ325:AQ326)=0,0,1)</f>
        <v>0</v>
      </c>
      <c r="AR324" s="325"/>
      <c r="AS324" s="326"/>
      <c r="AT324" s="326"/>
      <c r="AU324" s="326"/>
      <c r="AV324" s="326"/>
      <c r="AW324" s="326"/>
      <c r="AX324" s="326"/>
      <c r="AY324" s="326"/>
      <c r="AZ324" s="326"/>
      <c r="BA324" s="326"/>
      <c r="BB324" s="326"/>
      <c r="BC324" s="327"/>
      <c r="BD324" s="384">
        <f>SUM(BD325:BD326)</f>
        <v>0</v>
      </c>
      <c r="BE324" s="385">
        <f>SUM(BE325:BE326)</f>
        <v>0</v>
      </c>
      <c r="BF324" s="351">
        <f>BD324+BE324</f>
        <v>0</v>
      </c>
      <c r="BG324" s="356" t="str">
        <f t="shared" si="572"/>
        <v>-</v>
      </c>
      <c r="BH324" s="222"/>
      <c r="BI324" s="580" t="str">
        <f t="shared" si="570"/>
        <v>OK</v>
      </c>
      <c r="BJ324" s="19"/>
      <c r="BK324" s="788">
        <f>IF(SUM(BK325:BK326)=0,0,1)</f>
        <v>0</v>
      </c>
      <c r="BL324" s="325"/>
      <c r="BM324" s="326"/>
      <c r="BN324" s="326"/>
      <c r="BO324" s="326"/>
      <c r="BP324" s="326"/>
      <c r="BQ324" s="326"/>
      <c r="BR324" s="326"/>
      <c r="BS324" s="326"/>
      <c r="BT324" s="326"/>
      <c r="BU324" s="326"/>
      <c r="BV324" s="326"/>
      <c r="BW324" s="327"/>
      <c r="BX324" s="384">
        <f>SUM(BX325:BX326)</f>
        <v>0</v>
      </c>
      <c r="BY324" s="385">
        <f>SUM(BY325:BY326)</f>
        <v>0</v>
      </c>
      <c r="BZ324" s="710">
        <f>BX324+BY324</f>
        <v>0</v>
      </c>
      <c r="CA324" s="356" t="str">
        <f t="shared" ref="CA324:CA329" si="586">IF(OR(BZ324=0,BZ324="-"),"-",BZ324/DD_TOTAL_HOURS)</f>
        <v>-</v>
      </c>
      <c r="CB324" s="222"/>
      <c r="CC324" s="574" t="str">
        <f t="shared" si="568"/>
        <v>OK</v>
      </c>
      <c r="CD324" s="19"/>
      <c r="CE324" s="792">
        <f>IF(SUM(CE325:CE326)=0,0,1)</f>
        <v>0</v>
      </c>
      <c r="CF324" s="325"/>
      <c r="CG324" s="326"/>
      <c r="CH324" s="326"/>
      <c r="CI324" s="326"/>
      <c r="CJ324" s="326"/>
      <c r="CK324" s="326"/>
      <c r="CL324" s="326"/>
      <c r="CM324" s="326"/>
      <c r="CN324" s="326"/>
      <c r="CO324" s="326"/>
      <c r="CP324" s="326"/>
      <c r="CQ324" s="327"/>
      <c r="CR324" s="384">
        <f>SUM(CR325:CR326)</f>
        <v>0</v>
      </c>
      <c r="CS324" s="385">
        <f>SUM(CS325:CS326)</f>
        <v>0</v>
      </c>
      <c r="CT324" s="710">
        <f>CR324+CS324</f>
        <v>0</v>
      </c>
      <c r="CU324" s="356"/>
      <c r="CV324" s="222"/>
      <c r="CW324" s="580" t="str">
        <f t="shared" si="533"/>
        <v>OK</v>
      </c>
      <c r="CX324" s="19"/>
      <c r="CY324" s="788">
        <f>IF(SUM(CY325:CY326)=0,0,1)</f>
        <v>0</v>
      </c>
      <c r="CZ324" s="325"/>
      <c r="DA324" s="326"/>
      <c r="DB324" s="326"/>
      <c r="DC324" s="326"/>
      <c r="DD324" s="326"/>
      <c r="DE324" s="326"/>
      <c r="DF324" s="326"/>
      <c r="DG324" s="326"/>
      <c r="DH324" s="326"/>
      <c r="DI324" s="326"/>
      <c r="DJ324" s="326"/>
      <c r="DK324" s="327"/>
      <c r="DL324" s="384">
        <f>SUM(DL325:DL326)</f>
        <v>0</v>
      </c>
      <c r="DM324" s="385">
        <f>SUM(DM325:DM326)</f>
        <v>0</v>
      </c>
      <c r="DN324" s="710">
        <f>DL324+DM324</f>
        <v>0</v>
      </c>
      <c r="DO324" s="356" t="str">
        <f t="shared" ref="DO324:DO330" si="587">IF(OR(DN324=0,DN324="-"),"-",DN324/CONSTR_TOTAL_HOURS)</f>
        <v>-</v>
      </c>
      <c r="DP324" s="222"/>
      <c r="DQ324" s="574" t="str">
        <f t="shared" si="534"/>
        <v>OK</v>
      </c>
      <c r="DR324" s="19"/>
      <c r="DS324" s="788">
        <f>IF(SUM(DS325:DS326)=0,0,1)</f>
        <v>0</v>
      </c>
      <c r="DT324" s="325"/>
      <c r="DU324" s="326"/>
      <c r="DV324" s="326"/>
      <c r="DW324" s="326"/>
      <c r="DX324" s="326"/>
      <c r="DY324" s="326"/>
      <c r="DZ324" s="326"/>
      <c r="EA324" s="326"/>
      <c r="EB324" s="384">
        <f>SUM(EB325:EB326)</f>
        <v>0</v>
      </c>
      <c r="EC324" s="723">
        <f>EB324</f>
        <v>0</v>
      </c>
      <c r="ED324" s="356" t="str">
        <f>IF(OR(EC324=0,EC324="-"),"-",EC324/QUALIF_TOTAL_HOURS)</f>
        <v>-</v>
      </c>
      <c r="EE324" s="222"/>
      <c r="EF324" s="574" t="str">
        <f t="shared" si="523"/>
        <v>-</v>
      </c>
      <c r="EG324" s="19"/>
      <c r="EH324" s="179" t="s">
        <v>5</v>
      </c>
      <c r="EI324" s="171" t="s">
        <v>4</v>
      </c>
      <c r="EJ324" s="134"/>
      <c r="EK324" s="133"/>
      <c r="EL324" s="19"/>
      <c r="EM324" s="19"/>
      <c r="EN324" s="135">
        <f t="shared" si="558"/>
        <v>0</v>
      </c>
      <c r="EO324" s="136">
        <f t="shared" si="559"/>
        <v>0</v>
      </c>
      <c r="EP324" s="137"/>
      <c r="EQ324" s="172"/>
      <c r="ER324" s="138" t="str">
        <f t="shared" si="573"/>
        <v>-</v>
      </c>
      <c r="ES324" s="139"/>
      <c r="ET324" s="172"/>
      <c r="EU324" s="138" t="str">
        <f t="shared" si="574"/>
        <v>-</v>
      </c>
      <c r="EV324" s="140" t="str">
        <f t="shared" si="575"/>
        <v>-</v>
      </c>
      <c r="EW324" s="19"/>
      <c r="EX324" s="19"/>
      <c r="EY324" s="135" t="e">
        <f>#REF!</f>
        <v>#REF!</v>
      </c>
      <c r="EZ324" s="136" t="e">
        <f>#REF!</f>
        <v>#REF!</v>
      </c>
      <c r="FA324" s="137"/>
      <c r="FB324" s="172"/>
      <c r="FC324" s="138" t="e">
        <f t="shared" si="576"/>
        <v>#REF!</v>
      </c>
      <c r="FD324" s="139"/>
      <c r="FE324" s="172"/>
      <c r="FF324" s="138" t="e">
        <f t="shared" si="577"/>
        <v>#REF!</v>
      </c>
      <c r="FG324" s="140" t="e">
        <f t="shared" si="578"/>
        <v>#REF!</v>
      </c>
      <c r="FH324" s="19"/>
      <c r="FI324" s="19"/>
      <c r="FJ324" s="135" t="e">
        <f>#REF!</f>
        <v>#REF!</v>
      </c>
      <c r="FK324" s="136" t="e">
        <f>#REF!</f>
        <v>#REF!</v>
      </c>
      <c r="FL324" s="137"/>
      <c r="FM324" s="172"/>
      <c r="FN324" s="138" t="e">
        <f t="shared" si="579"/>
        <v>#REF!</v>
      </c>
      <c r="FO324" s="139"/>
      <c r="FP324" s="172"/>
      <c r="FQ324" s="138" t="e">
        <f t="shared" si="580"/>
        <v>#REF!</v>
      </c>
      <c r="FR324" s="140" t="e">
        <f t="shared" si="581"/>
        <v>#REF!</v>
      </c>
      <c r="FS324" s="19"/>
      <c r="FT324" s="19"/>
      <c r="FU324" s="135" t="e">
        <f>#REF!</f>
        <v>#REF!</v>
      </c>
      <c r="FV324" s="137"/>
      <c r="FW324" s="172"/>
      <c r="FX324" s="138" t="e">
        <f t="shared" si="582"/>
        <v>#REF!</v>
      </c>
      <c r="FY324" s="19"/>
      <c r="FZ324" s="19"/>
      <c r="GA324" s="135" t="e">
        <f>#REF!</f>
        <v>#REF!</v>
      </c>
      <c r="GB324" s="136" t="e">
        <f>#REF!</f>
        <v>#REF!</v>
      </c>
      <c r="GC324" s="137"/>
      <c r="GD324" s="172"/>
      <c r="GE324" s="138" t="e">
        <f t="shared" si="583"/>
        <v>#REF!</v>
      </c>
      <c r="GF324" s="139"/>
      <c r="GG324" s="172"/>
      <c r="GH324" s="138" t="e">
        <f t="shared" si="584"/>
        <v>#REF!</v>
      </c>
      <c r="GI324" s="140" t="e">
        <f t="shared" si="585"/>
        <v>#REF!</v>
      </c>
      <c r="GJ324" s="19"/>
      <c r="GK324" s="141" t="str">
        <f t="shared" si="560"/>
        <v/>
      </c>
      <c r="GL324" s="142"/>
      <c r="GN324" s="826" t="str">
        <f t="shared" ca="1" si="537"/>
        <v/>
      </c>
      <c r="GO324" s="827"/>
    </row>
    <row r="325" spans="1:197" ht="12" customHeight="1" outlineLevel="3" x14ac:dyDescent="0.2">
      <c r="A325" s="187">
        <f ca="1">OFFSET(A325,-1,0,1,1)+1</f>
        <v>191</v>
      </c>
      <c r="B325" s="747" t="str">
        <f t="shared" ca="1" si="535"/>
        <v/>
      </c>
      <c r="C325" s="748"/>
      <c r="D325" s="749"/>
      <c r="E325" s="272"/>
      <c r="F325" s="271"/>
      <c r="G325" s="105" t="s">
        <v>922</v>
      </c>
      <c r="H325" s="128" t="s">
        <v>3</v>
      </c>
      <c r="I325" s="105"/>
      <c r="J325" s="364" t="s">
        <v>24</v>
      </c>
      <c r="K325" s="471" t="s">
        <v>433</v>
      </c>
      <c r="L325" s="367" t="s">
        <v>50</v>
      </c>
      <c r="M325" s="589">
        <f t="shared" si="532"/>
        <v>0</v>
      </c>
      <c r="N325" s="773" t="str">
        <f t="shared" si="538"/>
        <v>-</v>
      </c>
      <c r="O325" s="774" t="str">
        <f t="shared" si="539"/>
        <v>-</v>
      </c>
      <c r="P325" s="774" t="str">
        <f t="shared" si="540"/>
        <v>-</v>
      </c>
      <c r="Q325" s="774" t="str">
        <f t="shared" si="541"/>
        <v>-</v>
      </c>
      <c r="R325" s="774" t="str">
        <f t="shared" si="542"/>
        <v>-</v>
      </c>
      <c r="S325" s="280" t="str">
        <f t="shared" si="543"/>
        <v>-</v>
      </c>
      <c r="T325" s="291" t="str">
        <f t="shared" si="536"/>
        <v>OK</v>
      </c>
      <c r="U325" s="402"/>
      <c r="W325" s="643"/>
      <c r="X325" s="208"/>
      <c r="Y325" s="420"/>
      <c r="Z325" s="410" t="s">
        <v>374</v>
      </c>
      <c r="AA325" s="423"/>
      <c r="AB325" s="429"/>
      <c r="AD325" s="430"/>
      <c r="AE325" s="431"/>
      <c r="AF325" s="429"/>
      <c r="AH325" s="430"/>
      <c r="AI325" s="431"/>
      <c r="AJ325" s="591" t="str">
        <f>IF(AND(X325="",AB325="",AF325=""),"-",X325+AB325+AF325)</f>
        <v>-</v>
      </c>
      <c r="AK325" s="629"/>
      <c r="AL325" s="593" t="str">
        <f>IF(AND(X325="",AB325="",AF325="",Y325="",AC325="",AG325=""),"-",SUM(X325:AG325))</f>
        <v>-</v>
      </c>
      <c r="AM325" s="619" t="str">
        <f t="shared" si="571"/>
        <v>-</v>
      </c>
      <c r="AN325" s="221"/>
      <c r="AO325" s="574" t="str">
        <f t="shared" si="569"/>
        <v>OK</v>
      </c>
      <c r="AQ325" s="263"/>
      <c r="AR325" s="208"/>
      <c r="AS325" s="419"/>
      <c r="AT325" s="410" t="s">
        <v>374</v>
      </c>
      <c r="AU325" s="422"/>
      <c r="AV325" s="529"/>
      <c r="AW325" s="426"/>
      <c r="AX325" s="427"/>
      <c r="AY325" s="530"/>
      <c r="AZ325" s="529"/>
      <c r="BA325" s="426"/>
      <c r="BB325" s="427"/>
      <c r="BC325" s="530"/>
      <c r="BD325" s="591" t="str">
        <f>IF(AND(AR325="",AV325="",AZ325=""),"-",AR325+AV325+AZ325)</f>
        <v>-</v>
      </c>
      <c r="BE325" s="629"/>
      <c r="BF325" s="593" t="str">
        <f>IF(AND(AR325="",AV325="",AZ325="",AS325="",AW325="",BA325=""),"-",SUM(AR325:BA325))</f>
        <v>-</v>
      </c>
      <c r="BG325" s="677" t="str">
        <f t="shared" si="572"/>
        <v>-</v>
      </c>
      <c r="BH325" s="221"/>
      <c r="BI325" s="574" t="str">
        <f t="shared" si="570"/>
        <v>OK</v>
      </c>
      <c r="BK325" s="263"/>
      <c r="BL325" s="208"/>
      <c r="BM325" s="419"/>
      <c r="BN325" s="410" t="s">
        <v>374</v>
      </c>
      <c r="BO325" s="422"/>
      <c r="BP325" s="529"/>
      <c r="BQ325" s="426"/>
      <c r="BR325" s="427"/>
      <c r="BS325" s="530"/>
      <c r="BT325" s="529"/>
      <c r="BU325" s="426"/>
      <c r="BV325" s="427"/>
      <c r="BW325" s="530"/>
      <c r="BX325" s="591" t="str">
        <f>IF(AND(BL325="",BP325="",BT325=""),"-",BL325+BP325+BT325)</f>
        <v>-</v>
      </c>
      <c r="BY325" s="629"/>
      <c r="BZ325" s="593" t="str">
        <f>IF(AND(BL325="",BP325="",BT325="",BM325="",BQ325="",BU325=""),"-",SUM(BL325:BU325))</f>
        <v>-</v>
      </c>
      <c r="CA325" s="680" t="str">
        <f t="shared" si="586"/>
        <v>-</v>
      </c>
      <c r="CB325" s="221"/>
      <c r="CC325" s="574" t="str">
        <f t="shared" si="568"/>
        <v>OK</v>
      </c>
      <c r="CE325" s="443"/>
      <c r="CF325" s="429"/>
      <c r="CH325" s="430"/>
      <c r="CI325" s="431"/>
      <c r="CJ325" s="429"/>
      <c r="CL325" s="430"/>
      <c r="CM325" s="431"/>
      <c r="CN325" s="429"/>
      <c r="CP325" s="430"/>
      <c r="CQ325" s="431"/>
      <c r="CR325" s="600"/>
      <c r="CS325" s="601"/>
      <c r="CT325" s="608"/>
      <c r="CU325" s="610"/>
      <c r="CV325" s="221"/>
      <c r="CW325" s="574" t="str">
        <f t="shared" si="533"/>
        <v>OK</v>
      </c>
      <c r="CY325" s="263"/>
      <c r="CZ325" s="208"/>
      <c r="DA325" s="419"/>
      <c r="DB325" s="410" t="s">
        <v>374</v>
      </c>
      <c r="DC325" s="422"/>
      <c r="DD325" s="429"/>
      <c r="DF325" s="430"/>
      <c r="DG325" s="431"/>
      <c r="DH325" s="429"/>
      <c r="DJ325" s="430"/>
      <c r="DK325" s="431"/>
      <c r="DL325" s="591" t="str">
        <f>IF(AND(CZ325="",DD325="",DH325=""),"-",CZ325+DD325+DH325)</f>
        <v>-</v>
      </c>
      <c r="DM325" s="629"/>
      <c r="DN325" s="593" t="str">
        <f>IF(AND(CZ325="",DD325="",DH325="",DA325="",DE325="",DI325=""),"-",SUM(CZ325:DI325))</f>
        <v>-</v>
      </c>
      <c r="DO325" s="680" t="str">
        <f t="shared" si="587"/>
        <v>-</v>
      </c>
      <c r="DP325" s="221"/>
      <c r="DQ325" s="574" t="str">
        <f t="shared" si="534"/>
        <v>OK</v>
      </c>
      <c r="DS325" s="263"/>
      <c r="DT325" s="429"/>
      <c r="DU325" s="431"/>
      <c r="DW325" s="431"/>
      <c r="DY325" s="431"/>
      <c r="DZ325" s="370"/>
      <c r="EA325" s="274" t="s">
        <v>376</v>
      </c>
      <c r="EB325" s="712" t="str">
        <f>IF(AND(DT325="",DV325="",DX325="",DZ325=""),"-",DT325+DV325+DX325+DZ325)</f>
        <v>-</v>
      </c>
      <c r="EC325" s="707" t="str">
        <f>EB325</f>
        <v>-</v>
      </c>
      <c r="ED325" s="623" t="str">
        <f>IF(OR(EC325=0,EC325="-"),"-",EC325/QUALIF_TOTAL_HOURS)</f>
        <v>-</v>
      </c>
      <c r="EE325" s="221"/>
      <c r="EF325" s="574" t="str">
        <f t="shared" si="523"/>
        <v>OK</v>
      </c>
      <c r="EH325" s="82"/>
      <c r="EI325" s="34"/>
      <c r="EJ325" s="11"/>
      <c r="EK325" s="61"/>
      <c r="EN325" s="97" t="str">
        <f t="shared" si="558"/>
        <v>-</v>
      </c>
      <c r="EO325" s="91">
        <f t="shared" si="559"/>
        <v>0</v>
      </c>
      <c r="EP325" s="92"/>
      <c r="EQ325" s="85"/>
      <c r="ER325" s="89" t="str">
        <f t="shared" ref="ER325:ER343" si="588">IF(OR(EN325="-",EQ325=""),"-",EQ325*EN325)</f>
        <v>-</v>
      </c>
      <c r="ES325" s="84"/>
      <c r="ET325" s="85"/>
      <c r="EU325" s="89" t="str">
        <f t="shared" ref="EU325:EU343" si="589">IF(OR(EO325="-",ET325=""),"-",ET325*EO325)</f>
        <v>-</v>
      </c>
      <c r="EV325" s="90" t="str">
        <f t="shared" ref="EV325:EV343" si="590">IF(AND(ER325="-",EU325="-"),"-",IF(ER325="-",EU325,IF(EU325="-",ER325,ER325+EU325)))</f>
        <v>-</v>
      </c>
      <c r="EY325" s="97" t="e">
        <f>#REF!</f>
        <v>#REF!</v>
      </c>
      <c r="EZ325" s="91" t="e">
        <f>#REF!</f>
        <v>#REF!</v>
      </c>
      <c r="FA325" s="92"/>
      <c r="FB325" s="85"/>
      <c r="FC325" s="89" t="e">
        <f t="shared" ref="FC325:FC343" si="591">IF(OR(EY325="-",FB325=""),"-",FB325*EY325)</f>
        <v>#REF!</v>
      </c>
      <c r="FD325" s="84"/>
      <c r="FE325" s="85"/>
      <c r="FF325" s="89" t="e">
        <f t="shared" ref="FF325:FF343" si="592">IF(OR(EZ325="-",FE325=""),"-",FE325*EZ325)</f>
        <v>#REF!</v>
      </c>
      <c r="FG325" s="90" t="e">
        <f t="shared" ref="FG325:FG343" si="593">IF(AND(FC325="-",FF325="-"),"-",IF(FC325="-",FF325,IF(FF325="-",FC325,FC325+FF325)))</f>
        <v>#REF!</v>
      </c>
      <c r="FJ325" s="97" t="e">
        <f>#REF!</f>
        <v>#REF!</v>
      </c>
      <c r="FK325" s="91" t="e">
        <f>#REF!</f>
        <v>#REF!</v>
      </c>
      <c r="FL325" s="92"/>
      <c r="FM325" s="85"/>
      <c r="FN325" s="89" t="e">
        <f t="shared" ref="FN325:FN343" si="594">IF(OR(FJ325="-",FM325=""),"-",FM325*FJ325)</f>
        <v>#REF!</v>
      </c>
      <c r="FO325" s="84"/>
      <c r="FP325" s="85"/>
      <c r="FQ325" s="89" t="e">
        <f t="shared" ref="FQ325:FQ343" si="595">IF(OR(FK325="-",FP325=""),"-",FP325*FK325)</f>
        <v>#REF!</v>
      </c>
      <c r="FR325" s="90" t="e">
        <f t="shared" ref="FR325:FR343" si="596">IF(AND(FN325="-",FQ325="-"),"-",IF(FN325="-",FQ325,IF(FQ325="-",FN325,FN325+FQ325)))</f>
        <v>#REF!</v>
      </c>
      <c r="FU325" s="97" t="e">
        <f>#REF!</f>
        <v>#REF!</v>
      </c>
      <c r="FV325" s="92"/>
      <c r="FW325" s="85"/>
      <c r="FX325" s="89" t="e">
        <f>IF(OR(FU325="-",FW325=""),"-",FW325*FU325)</f>
        <v>#REF!</v>
      </c>
      <c r="GA325" s="97" t="e">
        <f>#REF!</f>
        <v>#REF!</v>
      </c>
      <c r="GB325" s="91" t="e">
        <f>#REF!</f>
        <v>#REF!</v>
      </c>
      <c r="GC325" s="92"/>
      <c r="GD325" s="85"/>
      <c r="GE325" s="89" t="e">
        <f t="shared" ref="GE325:GE343" si="597">IF(OR(GA325="-",GD325=""),"-",GD325*GA325)</f>
        <v>#REF!</v>
      </c>
      <c r="GF325" s="84"/>
      <c r="GG325" s="85"/>
      <c r="GH325" s="89" t="e">
        <f t="shared" ref="GH325:GH343" si="598">IF(OR(GB325="-",GG325=""),"-",GG325*GB325)</f>
        <v>#REF!</v>
      </c>
      <c r="GI325" s="90" t="e">
        <f t="shared" ref="GI325:GI343" si="599">IF(AND(GE325="-",GH325="-"),"-",IF(GE325="-",GH325,IF(GH325="-",GE325,GE325+GH325)))</f>
        <v>#REF!</v>
      </c>
      <c r="GK325" s="20" t="str">
        <f t="shared" si="560"/>
        <v/>
      </c>
      <c r="GL325" s="21"/>
      <c r="GN325" s="826" t="str">
        <f t="shared" ca="1" si="537"/>
        <v/>
      </c>
      <c r="GO325" s="827"/>
    </row>
    <row r="326" spans="1:197" ht="12" customHeight="1" outlineLevel="3" x14ac:dyDescent="0.2">
      <c r="A326" s="187">
        <f ca="1">OFFSET(A326,-1,0,1,1)+1</f>
        <v>192</v>
      </c>
      <c r="B326" s="747" t="str">
        <f t="shared" ca="1" si="535"/>
        <v/>
      </c>
      <c r="C326" s="748"/>
      <c r="D326" s="749"/>
      <c r="E326" s="272" t="s">
        <v>395</v>
      </c>
      <c r="F326" s="271"/>
      <c r="G326" s="105"/>
      <c r="H326" s="128" t="s">
        <v>3</v>
      </c>
      <c r="I326" s="105"/>
      <c r="J326" s="364" t="s">
        <v>24</v>
      </c>
      <c r="K326" s="471" t="s">
        <v>433</v>
      </c>
      <c r="L326" s="367"/>
      <c r="M326" s="589">
        <f t="shared" si="532"/>
        <v>0</v>
      </c>
      <c r="N326" s="773" t="str">
        <f t="shared" si="538"/>
        <v>-</v>
      </c>
      <c r="O326" s="774" t="str">
        <f t="shared" si="539"/>
        <v>-</v>
      </c>
      <c r="P326" s="774" t="str">
        <f t="shared" si="540"/>
        <v>-</v>
      </c>
      <c r="Q326" s="774" t="str">
        <f t="shared" si="541"/>
        <v>-</v>
      </c>
      <c r="R326" s="774" t="str">
        <f t="shared" si="542"/>
        <v>-</v>
      </c>
      <c r="S326" s="280" t="str">
        <f t="shared" si="543"/>
        <v>-</v>
      </c>
      <c r="T326" s="291" t="str">
        <f t="shared" si="536"/>
        <v>OK</v>
      </c>
      <c r="U326" s="402"/>
      <c r="W326" s="643"/>
      <c r="X326" s="208"/>
      <c r="Y326" s="420"/>
      <c r="Z326" s="410" t="s">
        <v>374</v>
      </c>
      <c r="AA326" s="423"/>
      <c r="AB326" s="209"/>
      <c r="AC326" s="421"/>
      <c r="AD326" s="410" t="s">
        <v>375</v>
      </c>
      <c r="AE326" s="423"/>
      <c r="AF326" s="209"/>
      <c r="AG326" s="420"/>
      <c r="AH326" s="410" t="s">
        <v>376</v>
      </c>
      <c r="AI326" s="431"/>
      <c r="AJ326" s="591" t="str">
        <f>IF(AND(X326="",AB326="",AF326=""),"-",X326+AB326+AF326)</f>
        <v>-</v>
      </c>
      <c r="AK326" s="618"/>
      <c r="AL326" s="593" t="str">
        <f>IF(AND(X326="",AB326="",AF326="",Y326="",AC326="",AG326=""),"-",SUM(X326:AG326))</f>
        <v>-</v>
      </c>
      <c r="AM326" s="619" t="str">
        <f t="shared" si="571"/>
        <v>-</v>
      </c>
      <c r="AN326" s="221"/>
      <c r="AO326" s="574" t="str">
        <f t="shared" si="569"/>
        <v>OK</v>
      </c>
      <c r="AQ326" s="263"/>
      <c r="AR326" s="208"/>
      <c r="AS326" s="421"/>
      <c r="AT326" s="410" t="s">
        <v>374</v>
      </c>
      <c r="AU326" s="424"/>
      <c r="AV326" s="209"/>
      <c r="AW326" s="421"/>
      <c r="AX326" s="410" t="s">
        <v>375</v>
      </c>
      <c r="AY326" s="424"/>
      <c r="AZ326" s="209"/>
      <c r="BA326" s="421"/>
      <c r="BB326" s="410" t="s">
        <v>376</v>
      </c>
      <c r="BC326" s="424"/>
      <c r="BD326" s="591" t="str">
        <f>IF(AND(AR326="",AV326="",AZ326=""),"-",AR326+AV326+AZ326)</f>
        <v>-</v>
      </c>
      <c r="BE326" s="618"/>
      <c r="BF326" s="593" t="str">
        <f>IF(AND(AR326="",AV326="",AZ326="",AS326="",AW326="",BA326=""),"-",SUM(AR326:BA326))</f>
        <v>-</v>
      </c>
      <c r="BG326" s="677" t="str">
        <f t="shared" si="572"/>
        <v>-</v>
      </c>
      <c r="BH326" s="221"/>
      <c r="BI326" s="574" t="str">
        <f t="shared" si="570"/>
        <v>OK</v>
      </c>
      <c r="BK326" s="263"/>
      <c r="BL326" s="208"/>
      <c r="BM326" s="421"/>
      <c r="BN326" s="410"/>
      <c r="BO326" s="424"/>
      <c r="BP326" s="209"/>
      <c r="BQ326" s="421"/>
      <c r="BR326" s="410"/>
      <c r="BS326" s="424"/>
      <c r="BT326" s="209"/>
      <c r="BU326" s="421"/>
      <c r="BV326" s="410"/>
      <c r="BW326" s="424"/>
      <c r="BX326" s="591" t="str">
        <f>IF(AND(BL326="",BP326="",BT326=""),"-",BL326+BP326+BT326)</f>
        <v>-</v>
      </c>
      <c r="BY326" s="618"/>
      <c r="BZ326" s="593" t="str">
        <f>IF(AND(BL326="",BP326="",BT326="",BM326="",BQ326="",BU326=""),"-",SUM(BL326:BU326))</f>
        <v>-</v>
      </c>
      <c r="CA326" s="680" t="str">
        <f t="shared" si="586"/>
        <v>-</v>
      </c>
      <c r="CB326" s="221"/>
      <c r="CC326" s="574" t="str">
        <f t="shared" si="568"/>
        <v>OK</v>
      </c>
      <c r="CE326" s="443"/>
      <c r="CF326" s="429"/>
      <c r="CH326" s="430"/>
      <c r="CI326" s="431"/>
      <c r="CJ326" s="429"/>
      <c r="CL326" s="430"/>
      <c r="CM326" s="431"/>
      <c r="CN326" s="429"/>
      <c r="CP326" s="430"/>
      <c r="CQ326" s="431"/>
      <c r="CR326" s="600"/>
      <c r="CS326" s="601"/>
      <c r="CT326" s="605"/>
      <c r="CU326" s="610"/>
      <c r="CV326" s="221"/>
      <c r="CW326" s="574" t="str">
        <f t="shared" si="533"/>
        <v>OK</v>
      </c>
      <c r="CY326" s="263"/>
      <c r="CZ326" s="208"/>
      <c r="DA326" s="421"/>
      <c r="DB326" s="410"/>
      <c r="DC326" s="424"/>
      <c r="DD326" s="209"/>
      <c r="DE326" s="421"/>
      <c r="DF326" s="410"/>
      <c r="DG326" s="424"/>
      <c r="DH326" s="209"/>
      <c r="DI326" s="421"/>
      <c r="DJ326" s="410"/>
      <c r="DK326" s="424"/>
      <c r="DL326" s="591" t="str">
        <f>IF(AND(CZ326="",DD326="",DH326=""),"-",CZ326+DD326+DH326)</f>
        <v>-</v>
      </c>
      <c r="DM326" s="618"/>
      <c r="DN326" s="593" t="str">
        <f>IF(AND(CZ326="",DD326="",DH326="",DA326="",DE326="",DI326=""),"-",SUM(CZ326:DI326))</f>
        <v>-</v>
      </c>
      <c r="DO326" s="680" t="str">
        <f t="shared" si="587"/>
        <v>-</v>
      </c>
      <c r="DP326" s="221"/>
      <c r="DQ326" s="574" t="str">
        <f t="shared" si="534"/>
        <v>OK</v>
      </c>
      <c r="DS326" s="263"/>
      <c r="DT326" s="208"/>
      <c r="DU326" s="277"/>
      <c r="DV326" s="370"/>
      <c r="DW326" s="277"/>
      <c r="DX326" s="370"/>
      <c r="DY326" s="277"/>
      <c r="DZ326" s="370"/>
      <c r="EA326" s="274"/>
      <c r="EB326" s="712" t="str">
        <f>IF(AND(DT326="",DV326="",DX326="",DZ326=""),"-",DT326+DV326+DX326+DZ326)</f>
        <v>-</v>
      </c>
      <c r="EC326" s="707" t="str">
        <f>EB326</f>
        <v>-</v>
      </c>
      <c r="ED326" s="623" t="str">
        <f>IF(OR(EC326=0,EC326="-"),"-",EC326/QUALIF_TOTAL_HOURS)</f>
        <v>-</v>
      </c>
      <c r="EE326" s="221"/>
      <c r="EF326" s="574" t="str">
        <f t="shared" si="523"/>
        <v>OK</v>
      </c>
      <c r="EH326" s="82"/>
      <c r="EI326" s="34"/>
      <c r="EJ326" s="11"/>
      <c r="EK326" s="61"/>
      <c r="EN326" s="97" t="str">
        <f t="shared" si="558"/>
        <v>-</v>
      </c>
      <c r="EO326" s="91">
        <f t="shared" si="559"/>
        <v>0</v>
      </c>
      <c r="EP326" s="92"/>
      <c r="EQ326" s="85"/>
      <c r="ER326" s="89" t="str">
        <f t="shared" si="588"/>
        <v>-</v>
      </c>
      <c r="ES326" s="84"/>
      <c r="ET326" s="85"/>
      <c r="EU326" s="89" t="str">
        <f t="shared" si="589"/>
        <v>-</v>
      </c>
      <c r="EV326" s="90" t="str">
        <f t="shared" si="590"/>
        <v>-</v>
      </c>
      <c r="EY326" s="97" t="e">
        <f>#REF!</f>
        <v>#REF!</v>
      </c>
      <c r="EZ326" s="91" t="e">
        <f>#REF!</f>
        <v>#REF!</v>
      </c>
      <c r="FA326" s="92"/>
      <c r="FB326" s="85"/>
      <c r="FC326" s="89" t="e">
        <f t="shared" si="591"/>
        <v>#REF!</v>
      </c>
      <c r="FD326" s="84"/>
      <c r="FE326" s="85"/>
      <c r="FF326" s="89" t="e">
        <f t="shared" si="592"/>
        <v>#REF!</v>
      </c>
      <c r="FG326" s="90" t="e">
        <f t="shared" si="593"/>
        <v>#REF!</v>
      </c>
      <c r="FJ326" s="97" t="e">
        <f>#REF!</f>
        <v>#REF!</v>
      </c>
      <c r="FK326" s="91" t="e">
        <f>#REF!</f>
        <v>#REF!</v>
      </c>
      <c r="FL326" s="92"/>
      <c r="FM326" s="85"/>
      <c r="FN326" s="89" t="e">
        <f t="shared" si="594"/>
        <v>#REF!</v>
      </c>
      <c r="FO326" s="84"/>
      <c r="FP326" s="85"/>
      <c r="FQ326" s="89" t="e">
        <f t="shared" si="595"/>
        <v>#REF!</v>
      </c>
      <c r="FR326" s="90" t="e">
        <f t="shared" si="596"/>
        <v>#REF!</v>
      </c>
      <c r="FU326" s="97" t="e">
        <f>#REF!</f>
        <v>#REF!</v>
      </c>
      <c r="FV326" s="92"/>
      <c r="FW326" s="85"/>
      <c r="FX326" s="89" t="e">
        <f>IF(OR(FU326="-",FW326=""),"-",FW326*FU326)</f>
        <v>#REF!</v>
      </c>
      <c r="GA326" s="97" t="e">
        <f>#REF!</f>
        <v>#REF!</v>
      </c>
      <c r="GB326" s="91" t="e">
        <f>#REF!</f>
        <v>#REF!</v>
      </c>
      <c r="GC326" s="92"/>
      <c r="GD326" s="85"/>
      <c r="GE326" s="89" t="e">
        <f t="shared" si="597"/>
        <v>#REF!</v>
      </c>
      <c r="GF326" s="84"/>
      <c r="GG326" s="85"/>
      <c r="GH326" s="89" t="e">
        <f t="shared" si="598"/>
        <v>#REF!</v>
      </c>
      <c r="GI326" s="90" t="e">
        <f t="shared" si="599"/>
        <v>#REF!</v>
      </c>
      <c r="GK326" s="20" t="str">
        <f t="shared" si="560"/>
        <v/>
      </c>
      <c r="GL326" s="21"/>
      <c r="GN326" s="826" t="str">
        <f t="shared" ca="1" si="537"/>
        <v/>
      </c>
      <c r="GO326" s="827"/>
    </row>
    <row r="327" spans="1:197" s="143" customFormat="1" ht="15.75" customHeight="1" outlineLevel="3" x14ac:dyDescent="0.2">
      <c r="A327" s="190">
        <f t="shared" ref="A327:A339" ca="1" si="600">OFFSET(A327,-1,0,1,1)+1</f>
        <v>193</v>
      </c>
      <c r="B327" s="744" t="str">
        <f t="shared" ca="1" si="535"/>
        <v/>
      </c>
      <c r="C327" s="752"/>
      <c r="D327" s="753"/>
      <c r="E327" s="184" t="s">
        <v>933</v>
      </c>
      <c r="F327" s="181" t="s">
        <v>855</v>
      </c>
      <c r="G327" s="182"/>
      <c r="H327" s="863" t="s">
        <v>3</v>
      </c>
      <c r="I327" s="183"/>
      <c r="J327" s="184" t="s">
        <v>23</v>
      </c>
      <c r="K327" s="199" t="s">
        <v>433</v>
      </c>
      <c r="L327" s="366"/>
      <c r="M327" s="560">
        <f t="shared" si="532"/>
        <v>0</v>
      </c>
      <c r="N327" s="814" t="str">
        <f>IF(OR(W327="",W327=0,W327="-"),"-",IF(W327=1,1,"POK"))</f>
        <v>-</v>
      </c>
      <c r="O327" s="815" t="str">
        <f>IF(OR(AQ327="",AQ327=0,AQ327="-"),"-",IF(AQ327=1,1,"POK"))</f>
        <v>-</v>
      </c>
      <c r="P327" s="815" t="str">
        <f>IF(OR(BK327="",BK327=0,BK327="-"),"-",IF(BK327=1,1,"POK"))</f>
        <v>-</v>
      </c>
      <c r="Q327" s="815" t="str">
        <f>IF(OR(CE327="",CE327=0,CE327="-"),"-",IF(CE327=1,1,"POK"))</f>
        <v>-</v>
      </c>
      <c r="R327" s="815" t="str">
        <f>IF(OR(CY327="",CY327=0,CY327="-"),"-",IF(CY327=1,1,"POK"))</f>
        <v>-</v>
      </c>
      <c r="S327" s="816" t="str">
        <f>IF(OR(DS327="",DS327=0,DS327="-"),"-",IF(DS327=1,1,"POK"))</f>
        <v>-</v>
      </c>
      <c r="T327" s="293" t="str">
        <f t="shared" si="536"/>
        <v>OK</v>
      </c>
      <c r="U327" s="403"/>
      <c r="V327" s="19"/>
      <c r="W327" s="792">
        <f>IF(SUM(W328:W329)=0,0,1)</f>
        <v>0</v>
      </c>
      <c r="X327" s="325"/>
      <c r="Y327" s="326"/>
      <c r="Z327" s="326"/>
      <c r="AA327" s="326"/>
      <c r="AB327" s="326"/>
      <c r="AC327" s="326"/>
      <c r="AD327" s="326"/>
      <c r="AE327" s="326"/>
      <c r="AF327" s="326"/>
      <c r="AG327" s="326"/>
      <c r="AH327" s="326"/>
      <c r="AI327" s="327"/>
      <c r="AJ327" s="353">
        <f>SUM(AJ328:AJ329)</f>
        <v>0</v>
      </c>
      <c r="AK327" s="354">
        <f>SUM(AK328:AK329)</f>
        <v>0</v>
      </c>
      <c r="AL327" s="351">
        <f>AJ327+AK327</f>
        <v>0</v>
      </c>
      <c r="AM327" s="356" t="str">
        <f t="shared" si="571"/>
        <v>-</v>
      </c>
      <c r="AN327" s="222"/>
      <c r="AO327" s="580" t="str">
        <f t="shared" ref="AO327:AO344" si="601">IF(AND(Type_1="Doc",OR(Y327&lt;&gt;"",AC327&lt;&gt;"",AG327&lt;&gt;"")),"Remove Value Cln 25, 29, 33",IF(AND(Type_1="Doc",OR(AA327&lt;&gt;"",AE327&lt;&gt;"",AI327&lt;&gt;"")),"Remove Value Cln 27, 31, 35",IF(OR(AND(X327&lt;&gt;"",Z327=""),AND(AB327&lt;&gt;"",AD327=""),AND(AF327&lt;&gt;"",AH327="")),"Missing Eng Function",IF(OR(AND(Y327&lt;&gt;"",AA327=""),AND(AC327&lt;&gt;"",AE327=""),AND(AG327&lt;&gt;"",AI327="")),"Missing Design Function","OK"))))</f>
        <v>OK</v>
      </c>
      <c r="AP327" s="19"/>
      <c r="AQ327" s="788">
        <f>IF(SUM(AQ328:AQ329)=0,0,1)</f>
        <v>0</v>
      </c>
      <c r="AR327" s="325"/>
      <c r="AS327" s="326"/>
      <c r="AT327" s="326"/>
      <c r="AU327" s="326"/>
      <c r="AV327" s="326"/>
      <c r="AW327" s="326"/>
      <c r="AX327" s="326"/>
      <c r="AY327" s="326"/>
      <c r="AZ327" s="326"/>
      <c r="BA327" s="326"/>
      <c r="BB327" s="326"/>
      <c r="BC327" s="327"/>
      <c r="BD327" s="353">
        <f>SUM(BD328:BD329)</f>
        <v>0</v>
      </c>
      <c r="BE327" s="354">
        <f>SUM(BE328:BE329)</f>
        <v>0</v>
      </c>
      <c r="BF327" s="351">
        <f>BD327+BE327</f>
        <v>0</v>
      </c>
      <c r="BG327" s="356" t="str">
        <f t="shared" si="572"/>
        <v>-</v>
      </c>
      <c r="BH327" s="222"/>
      <c r="BI327" s="580" t="str">
        <f t="shared" ref="BI327:BI344" si="602">IF(AND(Type_1="Doc",OR(AS327&lt;&gt;"",AW327&lt;&gt;"",BA327&lt;&gt;"")),"Remove Value Cln 25, 29, 33",IF(AND(Type_1="Doc",OR(AU327&lt;&gt;"",AY327&lt;&gt;"",BC327&lt;&gt;"")),"Remove Value Cln 47, 51, 55",IF(OR(AND(AR327&lt;&gt;"",AT327=""),AND(AV327&lt;&gt;"",AX327=""),AND(AZ327&lt;&gt;"",BB327="")),"Missing Eng Function",IF(OR(AND(AS327&lt;&gt;"",AU327=""),AND(AW327&lt;&gt;"",AY327=""),AND(BA327&lt;&gt;"",BC327="")),"Missing Design Function","OK"))))</f>
        <v>OK</v>
      </c>
      <c r="BJ327" s="19"/>
      <c r="BK327" s="788">
        <f>IF(SUM(BK328:BK329)=0,0,1)</f>
        <v>0</v>
      </c>
      <c r="BL327" s="325"/>
      <c r="BM327" s="326"/>
      <c r="BN327" s="326"/>
      <c r="BO327" s="326"/>
      <c r="BP327" s="326"/>
      <c r="BQ327" s="326"/>
      <c r="BR327" s="326"/>
      <c r="BS327" s="326"/>
      <c r="BT327" s="326"/>
      <c r="BU327" s="326"/>
      <c r="BV327" s="326"/>
      <c r="BW327" s="327"/>
      <c r="BX327" s="353">
        <f>SUM(BX328:BX329)</f>
        <v>0</v>
      </c>
      <c r="BY327" s="354">
        <f>SUM(BY328:BY329)</f>
        <v>0</v>
      </c>
      <c r="BZ327" s="351">
        <f>BX327+BY327</f>
        <v>0</v>
      </c>
      <c r="CA327" s="356" t="str">
        <f t="shared" si="586"/>
        <v>-</v>
      </c>
      <c r="CB327" s="222"/>
      <c r="CC327" s="574" t="str">
        <f t="shared" ref="CC327:CC344" si="603">IF(AND(Type_1="Doc",OR(BM327&lt;&gt;"",BQ327&lt;&gt;"",BU327&lt;&gt;"")),"Remove Value Cln 65, 69, 73",IF(AND(Type_1="Doc",OR(BO327&lt;&gt;"",BS327&lt;&gt;"",BW327&lt;&gt;"")),"Remove Value Cln 67, 71, 75",IF(OR(AND(BL327&lt;&gt;"",BN327=""),AND(BP327&lt;&gt;"",BR327=""),AND(BT327&lt;&gt;"",BV327="")),"Missing Eng Function",IF(OR(AND(BM327&lt;&gt;"",BO327=""),AND(BQ327&lt;&gt;"",BS327=""),AND(BU327&lt;&gt;"",BW327="")),"Missing Design Function","OK"))))</f>
        <v>OK</v>
      </c>
      <c r="CD327" s="19"/>
      <c r="CE327" s="792">
        <f>IF(SUM(CE328:CE329)=0,0,1)</f>
        <v>0</v>
      </c>
      <c r="CF327" s="325"/>
      <c r="CG327" s="326"/>
      <c r="CH327" s="326"/>
      <c r="CI327" s="326"/>
      <c r="CJ327" s="326"/>
      <c r="CK327" s="326"/>
      <c r="CL327" s="326"/>
      <c r="CM327" s="326"/>
      <c r="CN327" s="326"/>
      <c r="CO327" s="326"/>
      <c r="CP327" s="326"/>
      <c r="CQ327" s="327"/>
      <c r="CR327" s="353">
        <f>SUM(CR328:CR329)</f>
        <v>0</v>
      </c>
      <c r="CS327" s="354">
        <f>SUM(CS328:CS329)</f>
        <v>0</v>
      </c>
      <c r="CT327" s="351">
        <f>CR327+CS327</f>
        <v>0</v>
      </c>
      <c r="CU327" s="356"/>
      <c r="CV327" s="222"/>
      <c r="CW327" s="580" t="str">
        <f t="shared" si="533"/>
        <v>OK</v>
      </c>
      <c r="CX327" s="19"/>
      <c r="CY327" s="788">
        <f>IF(SUM(CY328:CY329)=0,0,1)</f>
        <v>0</v>
      </c>
      <c r="CZ327" s="325"/>
      <c r="DA327" s="326"/>
      <c r="DB327" s="326"/>
      <c r="DC327" s="326"/>
      <c r="DD327" s="326"/>
      <c r="DE327" s="326"/>
      <c r="DF327" s="326"/>
      <c r="DG327" s="326"/>
      <c r="DH327" s="326"/>
      <c r="DI327" s="326"/>
      <c r="DJ327" s="326"/>
      <c r="DK327" s="327"/>
      <c r="DL327" s="353">
        <f>SUM(DL328:DL329)</f>
        <v>0</v>
      </c>
      <c r="DM327" s="354">
        <f>SUM(DM328:DM329)</f>
        <v>0</v>
      </c>
      <c r="DN327" s="351">
        <f>DL327+DM327</f>
        <v>0</v>
      </c>
      <c r="DO327" s="356" t="str">
        <f t="shared" si="587"/>
        <v>-</v>
      </c>
      <c r="DP327" s="222"/>
      <c r="DQ327" s="574" t="str">
        <f t="shared" si="534"/>
        <v>OK</v>
      </c>
      <c r="DR327" s="19"/>
      <c r="DS327" s="788">
        <f>IF(SUM(DS328:DS329)=0,0,1)</f>
        <v>0</v>
      </c>
      <c r="DT327" s="325"/>
      <c r="DU327" s="326"/>
      <c r="DV327" s="326"/>
      <c r="DW327" s="326"/>
      <c r="DX327" s="326"/>
      <c r="DY327" s="326"/>
      <c r="DZ327" s="326"/>
      <c r="EA327" s="326"/>
      <c r="EB327" s="353">
        <f>SUM(EB328:EB329)</f>
        <v>0</v>
      </c>
      <c r="EC327" s="723">
        <f>EB327</f>
        <v>0</v>
      </c>
      <c r="ED327" s="356" t="str">
        <f>IF(OR(EC327=0,EC327="-"),"-",EC327/QUALIF_TOTAL_HOURS)</f>
        <v>-</v>
      </c>
      <c r="EE327" s="222"/>
      <c r="EF327" s="574" t="str">
        <f t="shared" si="523"/>
        <v>-</v>
      </c>
      <c r="EG327" s="19"/>
      <c r="EH327" s="179" t="s">
        <v>5</v>
      </c>
      <c r="EI327" s="171" t="s">
        <v>4</v>
      </c>
      <c r="EJ327" s="134"/>
      <c r="EK327" s="133"/>
      <c r="EL327" s="19"/>
      <c r="EM327" s="19"/>
      <c r="EN327" s="135">
        <f t="shared" si="558"/>
        <v>0</v>
      </c>
      <c r="EO327" s="136">
        <f t="shared" si="559"/>
        <v>0</v>
      </c>
      <c r="EP327" s="137"/>
      <c r="EQ327" s="172"/>
      <c r="ER327" s="138" t="str">
        <f t="shared" si="588"/>
        <v>-</v>
      </c>
      <c r="ES327" s="139"/>
      <c r="ET327" s="172"/>
      <c r="EU327" s="138" t="str">
        <f t="shared" si="589"/>
        <v>-</v>
      </c>
      <c r="EV327" s="140" t="str">
        <f t="shared" si="590"/>
        <v>-</v>
      </c>
      <c r="EW327" s="19"/>
      <c r="EX327" s="19"/>
      <c r="EY327" s="135" t="e">
        <f>#REF!</f>
        <v>#REF!</v>
      </c>
      <c r="EZ327" s="136" t="e">
        <f>#REF!</f>
        <v>#REF!</v>
      </c>
      <c r="FA327" s="137"/>
      <c r="FB327" s="172"/>
      <c r="FC327" s="138" t="e">
        <f t="shared" si="591"/>
        <v>#REF!</v>
      </c>
      <c r="FD327" s="139"/>
      <c r="FE327" s="172"/>
      <c r="FF327" s="138" t="e">
        <f t="shared" si="592"/>
        <v>#REF!</v>
      </c>
      <c r="FG327" s="140" t="e">
        <f t="shared" si="593"/>
        <v>#REF!</v>
      </c>
      <c r="FH327" s="19"/>
      <c r="FI327" s="19"/>
      <c r="FJ327" s="135" t="e">
        <f>#REF!</f>
        <v>#REF!</v>
      </c>
      <c r="FK327" s="136" t="e">
        <f>#REF!</f>
        <v>#REF!</v>
      </c>
      <c r="FL327" s="137"/>
      <c r="FM327" s="172"/>
      <c r="FN327" s="138" t="e">
        <f t="shared" si="594"/>
        <v>#REF!</v>
      </c>
      <c r="FO327" s="139"/>
      <c r="FP327" s="172"/>
      <c r="FQ327" s="138" t="e">
        <f t="shared" si="595"/>
        <v>#REF!</v>
      </c>
      <c r="FR327" s="140" t="e">
        <f t="shared" si="596"/>
        <v>#REF!</v>
      </c>
      <c r="FS327" s="19"/>
      <c r="FT327" s="19"/>
      <c r="FU327" s="135" t="e">
        <f>#REF!</f>
        <v>#REF!</v>
      </c>
      <c r="FV327" s="137"/>
      <c r="FW327" s="172"/>
      <c r="FX327" s="138" t="e">
        <f t="shared" ref="FX327:FX344" si="604">IF(OR(FU327="-",FW327=""),"-",FW327*FU327)</f>
        <v>#REF!</v>
      </c>
      <c r="FY327" s="19"/>
      <c r="FZ327" s="19"/>
      <c r="GA327" s="135" t="e">
        <f>#REF!</f>
        <v>#REF!</v>
      </c>
      <c r="GB327" s="136" t="e">
        <f>#REF!</f>
        <v>#REF!</v>
      </c>
      <c r="GC327" s="137"/>
      <c r="GD327" s="172"/>
      <c r="GE327" s="138" t="e">
        <f t="shared" si="597"/>
        <v>#REF!</v>
      </c>
      <c r="GF327" s="139"/>
      <c r="GG327" s="172"/>
      <c r="GH327" s="138" t="e">
        <f t="shared" si="598"/>
        <v>#REF!</v>
      </c>
      <c r="GI327" s="140" t="e">
        <f t="shared" si="599"/>
        <v>#REF!</v>
      </c>
      <c r="GJ327" s="19"/>
      <c r="GK327" s="141" t="str">
        <f t="shared" si="560"/>
        <v/>
      </c>
      <c r="GL327" s="142"/>
      <c r="GN327" s="826" t="str">
        <f t="shared" ca="1" si="537"/>
        <v/>
      </c>
      <c r="GO327" s="827"/>
    </row>
    <row r="328" spans="1:197" ht="12" customHeight="1" outlineLevel="3" x14ac:dyDescent="0.2">
      <c r="A328" s="187">
        <f t="shared" ca="1" si="600"/>
        <v>194</v>
      </c>
      <c r="B328" s="747" t="str">
        <f t="shared" ca="1" si="535"/>
        <v/>
      </c>
      <c r="C328" s="748"/>
      <c r="D328" s="749"/>
      <c r="E328" s="110"/>
      <c r="F328" s="104"/>
      <c r="G328" s="105" t="s">
        <v>936</v>
      </c>
      <c r="H328" s="128" t="s">
        <v>3</v>
      </c>
      <c r="I328" s="105"/>
      <c r="J328" s="364" t="s">
        <v>26</v>
      </c>
      <c r="K328" s="471" t="s">
        <v>433</v>
      </c>
      <c r="L328" s="367" t="s">
        <v>50</v>
      </c>
      <c r="M328" s="589">
        <f t="shared" si="532"/>
        <v>0</v>
      </c>
      <c r="N328" s="773" t="str">
        <f t="shared" si="538"/>
        <v>-</v>
      </c>
      <c r="O328" s="774" t="str">
        <f t="shared" si="539"/>
        <v>-</v>
      </c>
      <c r="P328" s="774" t="str">
        <f t="shared" si="540"/>
        <v>-</v>
      </c>
      <c r="Q328" s="774" t="str">
        <f t="shared" si="541"/>
        <v>-</v>
      </c>
      <c r="R328" s="774" t="str">
        <f t="shared" si="542"/>
        <v>-</v>
      </c>
      <c r="S328" s="280" t="str">
        <f t="shared" si="543"/>
        <v>-</v>
      </c>
      <c r="T328" s="291" t="str">
        <f t="shared" si="536"/>
        <v>OK</v>
      </c>
      <c r="U328" s="402"/>
      <c r="W328" s="644"/>
      <c r="X328" s="429"/>
      <c r="Z328" s="430"/>
      <c r="AA328" s="431"/>
      <c r="AB328" s="429"/>
      <c r="AD328" s="430"/>
      <c r="AE328" s="431"/>
      <c r="AF328" s="429"/>
      <c r="AH328" s="430"/>
      <c r="AI328" s="431"/>
      <c r="AJ328" s="607"/>
      <c r="AK328" s="598"/>
      <c r="AL328" s="608"/>
      <c r="AM328" s="609"/>
      <c r="AN328" s="221"/>
      <c r="AO328" s="574" t="str">
        <f t="shared" si="601"/>
        <v>OK</v>
      </c>
      <c r="AQ328" s="263"/>
      <c r="AR328" s="208"/>
      <c r="AS328" s="316"/>
      <c r="AT328" s="410" t="s">
        <v>374</v>
      </c>
      <c r="AU328" s="411" t="s">
        <v>407</v>
      </c>
      <c r="AV328" s="209"/>
      <c r="AW328" s="316"/>
      <c r="AX328" s="410" t="s">
        <v>375</v>
      </c>
      <c r="AY328" s="411" t="s">
        <v>408</v>
      </c>
      <c r="AZ328" s="209"/>
      <c r="BA328" s="316"/>
      <c r="BB328" s="410" t="s">
        <v>376</v>
      </c>
      <c r="BC328" s="411" t="s">
        <v>409</v>
      </c>
      <c r="BD328" s="591" t="str">
        <f>IF(AND(AR328="",AV328="",AZ328=""),"-",AR328+AV328+AZ328)</f>
        <v>-</v>
      </c>
      <c r="BE328" s="592" t="str">
        <f>IF(AND(AS328="",AW328="",BA328=""),"-",AS328+AW328+BA328)</f>
        <v>-</v>
      </c>
      <c r="BF328" s="593" t="str">
        <f>IF(AND(AR328="",AV328="",AZ328="",AS328="",AW328="",BA328=""),"-",SUM(AR328:BA328))</f>
        <v>-</v>
      </c>
      <c r="BG328" s="594" t="str">
        <f t="shared" si="572"/>
        <v>-</v>
      </c>
      <c r="BH328" s="221"/>
      <c r="BI328" s="574" t="str">
        <f t="shared" si="602"/>
        <v>OK</v>
      </c>
      <c r="BK328" s="263"/>
      <c r="BL328" s="208"/>
      <c r="BM328" s="316"/>
      <c r="BN328" s="410" t="s">
        <v>374</v>
      </c>
      <c r="BO328" s="411" t="s">
        <v>407</v>
      </c>
      <c r="BP328" s="209"/>
      <c r="BQ328" s="316"/>
      <c r="BR328" s="410" t="s">
        <v>375</v>
      </c>
      <c r="BS328" s="411" t="s">
        <v>408</v>
      </c>
      <c r="BT328" s="209"/>
      <c r="BU328" s="316"/>
      <c r="BV328" s="410" t="s">
        <v>376</v>
      </c>
      <c r="BW328" s="411" t="s">
        <v>409</v>
      </c>
      <c r="BX328" s="591" t="str">
        <f>IF(AND(BL328="",BP328="",BT328=""),"-",BL328+BP328+BT328)</f>
        <v>-</v>
      </c>
      <c r="BY328" s="592" t="str">
        <f>IF(AND(BM328="",BQ328="",BU328=""),"-",BM328+BQ328+BU328)</f>
        <v>-</v>
      </c>
      <c r="BZ328" s="593" t="str">
        <f>IF(AND(BL328="",BP328="",BT328="",BM328="",BQ328="",BU328=""),"-",SUM(BL328:BU328))</f>
        <v>-</v>
      </c>
      <c r="CA328" s="594" t="str">
        <f t="shared" si="586"/>
        <v>-</v>
      </c>
      <c r="CB328" s="221"/>
      <c r="CC328" s="574" t="str">
        <f t="shared" si="603"/>
        <v>OK</v>
      </c>
      <c r="CE328" s="443"/>
      <c r="CF328" s="429"/>
      <c r="CH328" s="430"/>
      <c r="CI328" s="431"/>
      <c r="CJ328" s="429"/>
      <c r="CL328" s="430"/>
      <c r="CM328" s="431"/>
      <c r="CN328" s="429"/>
      <c r="CP328" s="430"/>
      <c r="CQ328" s="431"/>
      <c r="CR328" s="600"/>
      <c r="CS328" s="601"/>
      <c r="CT328" s="602"/>
      <c r="CU328" s="610"/>
      <c r="CV328" s="221"/>
      <c r="CW328" s="574" t="str">
        <f t="shared" si="533"/>
        <v>OK</v>
      </c>
      <c r="CY328" s="263"/>
      <c r="CZ328" s="208"/>
      <c r="DA328" s="209"/>
      <c r="DB328" s="410" t="s">
        <v>374</v>
      </c>
      <c r="DC328" s="411" t="s">
        <v>407</v>
      </c>
      <c r="DD328" s="209"/>
      <c r="DE328" s="209"/>
      <c r="DF328" s="410" t="s">
        <v>375</v>
      </c>
      <c r="DG328" s="411" t="s">
        <v>408</v>
      </c>
      <c r="DH328" s="209"/>
      <c r="DI328" s="417"/>
      <c r="DJ328" s="410" t="s">
        <v>376</v>
      </c>
      <c r="DK328" s="411" t="s">
        <v>409</v>
      </c>
      <c r="DL328" s="705" t="str">
        <f>IF(AND(CZ328="",DD328="",DH328=""),"-",CZ328+DD328+DH328)</f>
        <v>-</v>
      </c>
      <c r="DM328" s="706" t="str">
        <f>IF(AND(DA328="",DE328="",DI328=""),"-",DA328+DE328+DI328)</f>
        <v>-</v>
      </c>
      <c r="DN328" s="707" t="str">
        <f>IF(AND(CZ328="",DD328="",DH328="",DA328="",DE328="",DI328=""),"-",SUM(CZ328:DI328))</f>
        <v>-</v>
      </c>
      <c r="DO328" s="594" t="str">
        <f t="shared" si="587"/>
        <v>-</v>
      </c>
      <c r="DP328" s="221"/>
      <c r="DQ328" s="574" t="str">
        <f t="shared" si="534"/>
        <v>OK</v>
      </c>
      <c r="DS328" s="437"/>
      <c r="DT328" s="429"/>
      <c r="DU328" s="431"/>
      <c r="DW328" s="431"/>
      <c r="DY328" s="431"/>
      <c r="EA328" s="430"/>
      <c r="EB328" s="600"/>
      <c r="EC328" s="602"/>
      <c r="ED328" s="610"/>
      <c r="EE328" s="221"/>
      <c r="EF328" s="574" t="str">
        <f t="shared" si="523"/>
        <v>-</v>
      </c>
      <c r="EH328" s="82"/>
      <c r="EI328" s="34" t="s">
        <v>4</v>
      </c>
      <c r="EJ328" s="11"/>
      <c r="EK328" s="61"/>
      <c r="EN328" s="97">
        <f t="shared" si="558"/>
        <v>0</v>
      </c>
      <c r="EO328" s="91">
        <f t="shared" si="559"/>
        <v>0</v>
      </c>
      <c r="EP328" s="92"/>
      <c r="EQ328" s="85"/>
      <c r="ER328" s="89" t="str">
        <f t="shared" si="588"/>
        <v>-</v>
      </c>
      <c r="ES328" s="84"/>
      <c r="ET328" s="85"/>
      <c r="EU328" s="89" t="str">
        <f t="shared" si="589"/>
        <v>-</v>
      </c>
      <c r="EV328" s="90" t="str">
        <f t="shared" si="590"/>
        <v>-</v>
      </c>
      <c r="EY328" s="97" t="e">
        <f>#REF!</f>
        <v>#REF!</v>
      </c>
      <c r="EZ328" s="91" t="e">
        <f>#REF!</f>
        <v>#REF!</v>
      </c>
      <c r="FA328" s="92"/>
      <c r="FB328" s="85"/>
      <c r="FC328" s="89" t="e">
        <f t="shared" si="591"/>
        <v>#REF!</v>
      </c>
      <c r="FD328" s="84"/>
      <c r="FE328" s="85"/>
      <c r="FF328" s="89" t="e">
        <f t="shared" si="592"/>
        <v>#REF!</v>
      </c>
      <c r="FG328" s="90" t="e">
        <f t="shared" si="593"/>
        <v>#REF!</v>
      </c>
      <c r="FJ328" s="97" t="e">
        <f>#REF!</f>
        <v>#REF!</v>
      </c>
      <c r="FK328" s="91" t="e">
        <f>#REF!</f>
        <v>#REF!</v>
      </c>
      <c r="FL328" s="92"/>
      <c r="FM328" s="85"/>
      <c r="FN328" s="89" t="e">
        <f t="shared" si="594"/>
        <v>#REF!</v>
      </c>
      <c r="FO328" s="84"/>
      <c r="FP328" s="85"/>
      <c r="FQ328" s="89" t="e">
        <f t="shared" si="595"/>
        <v>#REF!</v>
      </c>
      <c r="FR328" s="90" t="e">
        <f t="shared" si="596"/>
        <v>#REF!</v>
      </c>
      <c r="FU328" s="97" t="e">
        <f>#REF!</f>
        <v>#REF!</v>
      </c>
      <c r="FV328" s="92"/>
      <c r="FW328" s="85"/>
      <c r="FX328" s="89" t="e">
        <f t="shared" si="604"/>
        <v>#REF!</v>
      </c>
      <c r="GA328" s="97" t="e">
        <f>#REF!</f>
        <v>#REF!</v>
      </c>
      <c r="GB328" s="91" t="e">
        <f>#REF!</f>
        <v>#REF!</v>
      </c>
      <c r="GC328" s="92"/>
      <c r="GD328" s="85"/>
      <c r="GE328" s="89" t="e">
        <f t="shared" si="597"/>
        <v>#REF!</v>
      </c>
      <c r="GF328" s="84"/>
      <c r="GG328" s="85"/>
      <c r="GH328" s="89" t="e">
        <f t="shared" si="598"/>
        <v>#REF!</v>
      </c>
      <c r="GI328" s="90" t="e">
        <f t="shared" si="599"/>
        <v>#REF!</v>
      </c>
      <c r="GK328" s="20" t="str">
        <f t="shared" si="560"/>
        <v/>
      </c>
      <c r="GL328" s="21"/>
      <c r="GN328" s="826" t="str">
        <f t="shared" ca="1" si="537"/>
        <v/>
      </c>
      <c r="GO328" s="827"/>
    </row>
    <row r="329" spans="1:197" ht="12" customHeight="1" outlineLevel="3" x14ac:dyDescent="0.2">
      <c r="A329" s="187">
        <f t="shared" ca="1" si="600"/>
        <v>195</v>
      </c>
      <c r="B329" s="747" t="str">
        <f t="shared" ca="1" si="535"/>
        <v/>
      </c>
      <c r="C329" s="748"/>
      <c r="D329" s="749"/>
      <c r="E329" s="272" t="s">
        <v>395</v>
      </c>
      <c r="F329" s="271"/>
      <c r="G329" s="105"/>
      <c r="H329" s="128" t="s">
        <v>3</v>
      </c>
      <c r="I329" s="105"/>
      <c r="J329" s="364" t="s">
        <v>26</v>
      </c>
      <c r="K329" s="471" t="s">
        <v>433</v>
      </c>
      <c r="L329" s="367" t="s">
        <v>50</v>
      </c>
      <c r="M329" s="589">
        <f t="shared" si="532"/>
        <v>0</v>
      </c>
      <c r="N329" s="773" t="str">
        <f t="shared" si="538"/>
        <v>-</v>
      </c>
      <c r="O329" s="774" t="str">
        <f t="shared" si="539"/>
        <v>-</v>
      </c>
      <c r="P329" s="774" t="str">
        <f t="shared" si="540"/>
        <v>-</v>
      </c>
      <c r="Q329" s="774" t="str">
        <f t="shared" si="541"/>
        <v>-</v>
      </c>
      <c r="R329" s="774" t="str">
        <f t="shared" si="542"/>
        <v>-</v>
      </c>
      <c r="S329" s="280" t="str">
        <f t="shared" si="543"/>
        <v>-</v>
      </c>
      <c r="T329" s="291" t="str">
        <f t="shared" si="536"/>
        <v>OK</v>
      </c>
      <c r="U329" s="402"/>
      <c r="W329" s="643"/>
      <c r="X329" s="575"/>
      <c r="Y329" s="576"/>
      <c r="Z329" s="410" t="s">
        <v>374</v>
      </c>
      <c r="AA329" s="411" t="s">
        <v>407</v>
      </c>
      <c r="AB329" s="576"/>
      <c r="AC329" s="576"/>
      <c r="AD329" s="410" t="s">
        <v>375</v>
      </c>
      <c r="AE329" s="411" t="s">
        <v>408</v>
      </c>
      <c r="AF329" s="576"/>
      <c r="AG329" s="576"/>
      <c r="AH329" s="410" t="s">
        <v>376</v>
      </c>
      <c r="AI329" s="411" t="s">
        <v>409</v>
      </c>
      <c r="AJ329" s="591" t="str">
        <f>IF(AND(X329="",AB329="",AF329=""),"-",X329+AB329+AF329)</f>
        <v>-</v>
      </c>
      <c r="AK329" s="592" t="str">
        <f>IF(AND(Y329="",AC329="",AG329=""),"-",Y329+AC329+AG329)</f>
        <v>-</v>
      </c>
      <c r="AL329" s="593" t="str">
        <f>IF(AND(X329="",AB329="",AF329="",Y329="",AC329="",AG329=""),"-",SUM(X329:AG329))</f>
        <v>-</v>
      </c>
      <c r="AM329" s="619" t="str">
        <f>IF(OR(AL329=0,AL329="-"),"-",AL329/CD_TOTAL_HOURS)</f>
        <v>-</v>
      </c>
      <c r="AN329" s="221"/>
      <c r="AO329" s="574" t="str">
        <f t="shared" si="601"/>
        <v>OK</v>
      </c>
      <c r="AQ329" s="263"/>
      <c r="AR329" s="208"/>
      <c r="AS329" s="316"/>
      <c r="AT329" s="410" t="s">
        <v>374</v>
      </c>
      <c r="AU329" s="411" t="s">
        <v>407</v>
      </c>
      <c r="AV329" s="209"/>
      <c r="AW329" s="316"/>
      <c r="AX329" s="410" t="s">
        <v>375</v>
      </c>
      <c r="AY329" s="411" t="s">
        <v>408</v>
      </c>
      <c r="AZ329" s="209"/>
      <c r="BA329" s="316"/>
      <c r="BB329" s="410" t="s">
        <v>376</v>
      </c>
      <c r="BC329" s="411" t="s">
        <v>409</v>
      </c>
      <c r="BD329" s="591" t="str">
        <f>IF(AND(AR329="",AV329="",AZ329=""),"-",AR329+AV329+AZ329)</f>
        <v>-</v>
      </c>
      <c r="BE329" s="592" t="str">
        <f>IF(AND(AS329="",AW329="",BA329=""),"-",AS329+AW329+BA329)</f>
        <v>-</v>
      </c>
      <c r="BF329" s="593" t="str">
        <f>IF(AND(AR329="",AV329="",AZ329="",AS329="",AW329="",BA329=""),"-",SUM(AR329:BA329))</f>
        <v>-</v>
      </c>
      <c r="BG329" s="621"/>
      <c r="BH329" s="221"/>
      <c r="BI329" s="574" t="str">
        <f t="shared" si="602"/>
        <v>OK</v>
      </c>
      <c r="BK329" s="263"/>
      <c r="BL329" s="208"/>
      <c r="BM329" s="316"/>
      <c r="BN329" s="410"/>
      <c r="BO329" s="411"/>
      <c r="BP329" s="209"/>
      <c r="BQ329" s="316"/>
      <c r="BR329" s="410"/>
      <c r="BS329" s="411"/>
      <c r="BT329" s="209"/>
      <c r="BU329" s="316"/>
      <c r="BV329" s="410"/>
      <c r="BW329" s="411"/>
      <c r="BX329" s="591" t="str">
        <f>IF(AND(BL329="",BP329="",BT329=""),"-",BL329+BP329+BT329)</f>
        <v>-</v>
      </c>
      <c r="BY329" s="592" t="str">
        <f>IF(AND(BM329="",BQ329="",BU329=""),"-",BM329+BQ329+BU329)</f>
        <v>-</v>
      </c>
      <c r="BZ329" s="593" t="str">
        <f>IF(AND(BL329="",BP329="",BT329="",BM329="",BQ329="",BU329=""),"-",SUM(BL329:BU329))</f>
        <v>-</v>
      </c>
      <c r="CA329" s="680" t="str">
        <f t="shared" si="586"/>
        <v>-</v>
      </c>
      <c r="CB329" s="221"/>
      <c r="CC329" s="574" t="str">
        <f t="shared" si="603"/>
        <v>OK</v>
      </c>
      <c r="CE329" s="443"/>
      <c r="CF329" s="432"/>
      <c r="CH329" s="430"/>
      <c r="CI329" s="431"/>
      <c r="CJ329" s="429"/>
      <c r="CL329" s="430"/>
      <c r="CM329" s="431"/>
      <c r="CN329" s="429"/>
      <c r="CP329" s="430"/>
      <c r="CQ329" s="431"/>
      <c r="CR329" s="603"/>
      <c r="CS329" s="617"/>
      <c r="CT329" s="605"/>
      <c r="CU329" s="611"/>
      <c r="CV329" s="221"/>
      <c r="CW329" s="574" t="str">
        <f t="shared" si="533"/>
        <v>OK</v>
      </c>
      <c r="CY329" s="263"/>
      <c r="CZ329" s="208"/>
      <c r="DA329" s="209"/>
      <c r="DB329" s="410" t="s">
        <v>374</v>
      </c>
      <c r="DC329" s="411" t="s">
        <v>407</v>
      </c>
      <c r="DD329" s="209"/>
      <c r="DE329" s="209"/>
      <c r="DF329" s="410" t="s">
        <v>375</v>
      </c>
      <c r="DG329" s="411" t="s">
        <v>408</v>
      </c>
      <c r="DH329" s="209"/>
      <c r="DI329" s="417"/>
      <c r="DJ329" s="410" t="s">
        <v>376</v>
      </c>
      <c r="DK329" s="411" t="s">
        <v>409</v>
      </c>
      <c r="DL329" s="705" t="str">
        <f>IF(AND(CZ329="",DD329="",DH329=""),"-",CZ329+DD329+DH329)</f>
        <v>-</v>
      </c>
      <c r="DM329" s="706" t="str">
        <f>IF(AND(DA329="",DE329="",DI329=""),"-",DA329+DE329+DI329)</f>
        <v>-</v>
      </c>
      <c r="DN329" s="707" t="str">
        <f>IF(AND(CZ329="",DD329="",DH329="",DA329="",DE329="",DI329=""),"-",SUM(CZ329:DI329))</f>
        <v>-</v>
      </c>
      <c r="DO329" s="594" t="str">
        <f t="shared" si="587"/>
        <v>-</v>
      </c>
      <c r="DP329" s="221"/>
      <c r="DQ329" s="574" t="str">
        <f t="shared" si="534"/>
        <v>OK</v>
      </c>
      <c r="DS329" s="437"/>
      <c r="DT329" s="429"/>
      <c r="DU329" s="431"/>
      <c r="DW329" s="435"/>
      <c r="DY329" s="435"/>
      <c r="EA329" s="430"/>
      <c r="EB329" s="600"/>
      <c r="EC329" s="602"/>
      <c r="ED329" s="610"/>
      <c r="EE329" s="221"/>
      <c r="EF329" s="574" t="str">
        <f t="shared" si="523"/>
        <v>-</v>
      </c>
      <c r="EH329" s="82"/>
      <c r="EI329" s="34"/>
      <c r="EJ329" s="11"/>
      <c r="EK329" s="61"/>
      <c r="EN329" s="97" t="str">
        <f t="shared" si="558"/>
        <v>-</v>
      </c>
      <c r="EO329" s="91" t="str">
        <f t="shared" si="559"/>
        <v>-</v>
      </c>
      <c r="EP329" s="92"/>
      <c r="EQ329" s="85"/>
      <c r="ER329" s="89" t="str">
        <f t="shared" si="588"/>
        <v>-</v>
      </c>
      <c r="ES329" s="84"/>
      <c r="ET329" s="85"/>
      <c r="EU329" s="89" t="str">
        <f t="shared" si="589"/>
        <v>-</v>
      </c>
      <c r="EV329" s="90" t="str">
        <f t="shared" si="590"/>
        <v>-</v>
      </c>
      <c r="EY329" s="97" t="e">
        <f>#REF!</f>
        <v>#REF!</v>
      </c>
      <c r="EZ329" s="91" t="e">
        <f>#REF!</f>
        <v>#REF!</v>
      </c>
      <c r="FA329" s="92"/>
      <c r="FB329" s="85"/>
      <c r="FC329" s="89" t="e">
        <f t="shared" si="591"/>
        <v>#REF!</v>
      </c>
      <c r="FD329" s="84"/>
      <c r="FE329" s="85"/>
      <c r="FF329" s="89" t="e">
        <f t="shared" si="592"/>
        <v>#REF!</v>
      </c>
      <c r="FG329" s="90" t="e">
        <f t="shared" si="593"/>
        <v>#REF!</v>
      </c>
      <c r="FJ329" s="97" t="e">
        <f>#REF!</f>
        <v>#REF!</v>
      </c>
      <c r="FK329" s="91" t="e">
        <f>#REF!</f>
        <v>#REF!</v>
      </c>
      <c r="FL329" s="92"/>
      <c r="FM329" s="85"/>
      <c r="FN329" s="89" t="e">
        <f t="shared" si="594"/>
        <v>#REF!</v>
      </c>
      <c r="FO329" s="84"/>
      <c r="FP329" s="85"/>
      <c r="FQ329" s="89" t="e">
        <f t="shared" si="595"/>
        <v>#REF!</v>
      </c>
      <c r="FR329" s="90" t="e">
        <f t="shared" si="596"/>
        <v>#REF!</v>
      </c>
      <c r="FU329" s="97" t="e">
        <f>#REF!</f>
        <v>#REF!</v>
      </c>
      <c r="FV329" s="92"/>
      <c r="FW329" s="85"/>
      <c r="FX329" s="89" t="e">
        <f t="shared" si="604"/>
        <v>#REF!</v>
      </c>
      <c r="GA329" s="97" t="e">
        <f>#REF!</f>
        <v>#REF!</v>
      </c>
      <c r="GB329" s="91" t="e">
        <f>#REF!</f>
        <v>#REF!</v>
      </c>
      <c r="GC329" s="92"/>
      <c r="GD329" s="85"/>
      <c r="GE329" s="89" t="e">
        <f t="shared" si="597"/>
        <v>#REF!</v>
      </c>
      <c r="GF329" s="84"/>
      <c r="GG329" s="85"/>
      <c r="GH329" s="89" t="e">
        <f t="shared" si="598"/>
        <v>#REF!</v>
      </c>
      <c r="GI329" s="90" t="e">
        <f t="shared" si="599"/>
        <v>#REF!</v>
      </c>
      <c r="GK329" s="20" t="str">
        <f t="shared" si="560"/>
        <v/>
      </c>
      <c r="GL329" s="21"/>
      <c r="GN329" s="826" t="str">
        <f t="shared" ca="1" si="537"/>
        <v/>
      </c>
      <c r="GO329" s="827"/>
    </row>
    <row r="330" spans="1:197" s="143" customFormat="1" ht="24.75" customHeight="1" outlineLevel="3" x14ac:dyDescent="0.2">
      <c r="A330" s="190">
        <f t="shared" ca="1" si="600"/>
        <v>196</v>
      </c>
      <c r="B330" s="744" t="str">
        <f t="shared" ca="1" si="535"/>
        <v/>
      </c>
      <c r="C330" s="752"/>
      <c r="D330" s="753"/>
      <c r="E330" s="180" t="s">
        <v>934</v>
      </c>
      <c r="F330" s="181" t="s">
        <v>915</v>
      </c>
      <c r="G330" s="182"/>
      <c r="H330" s="863" t="s">
        <v>3</v>
      </c>
      <c r="I330" s="183"/>
      <c r="J330" s="184" t="s">
        <v>23</v>
      </c>
      <c r="K330" s="199" t="s">
        <v>433</v>
      </c>
      <c r="L330" s="366"/>
      <c r="M330" s="560">
        <f t="shared" si="532"/>
        <v>0</v>
      </c>
      <c r="N330" s="814" t="str">
        <f>IF(OR(W330="",W330=0,W330="-"),"-",IF(W330=1,1,"POK"))</f>
        <v>-</v>
      </c>
      <c r="O330" s="815" t="str">
        <f>IF(OR(AQ330="",AQ330=0,AQ330="-"),"-",IF(AQ330=1,1,"POK"))</f>
        <v>-</v>
      </c>
      <c r="P330" s="815" t="str">
        <f>IF(OR(BK330="",BK330=0,BK330="-"),"-",IF(BK330=1,1,"POK"))</f>
        <v>-</v>
      </c>
      <c r="Q330" s="815" t="str">
        <f>IF(OR(CE330="",CE330=0,CE330="-"),"-",IF(CE330=1,1,"POK"))</f>
        <v>-</v>
      </c>
      <c r="R330" s="815" t="str">
        <f>IF(OR(CY330="",CY330=0,CY330="-"),"-",IF(CY330=1,1,"POK"))</f>
        <v>-</v>
      </c>
      <c r="S330" s="816" t="str">
        <f>IF(OR(DS330="",DS330=0,DS330="-"),"-",IF(DS330=1,1,"POK"))</f>
        <v>-</v>
      </c>
      <c r="T330" s="293" t="str">
        <f t="shared" si="536"/>
        <v>OK</v>
      </c>
      <c r="U330" s="403"/>
      <c r="V330" s="19"/>
      <c r="W330" s="792">
        <f>IF(SUM(W331:W344)=0,0,1)</f>
        <v>0</v>
      </c>
      <c r="X330" s="325"/>
      <c r="Y330" s="326"/>
      <c r="Z330" s="326"/>
      <c r="AA330" s="326"/>
      <c r="AB330" s="326"/>
      <c r="AC330" s="326"/>
      <c r="AD330" s="326"/>
      <c r="AE330" s="326"/>
      <c r="AF330" s="326"/>
      <c r="AG330" s="326"/>
      <c r="AH330" s="326"/>
      <c r="AI330" s="327"/>
      <c r="AJ330" s="384">
        <f>SUM(AJ331:AJ344)</f>
        <v>0</v>
      </c>
      <c r="AK330" s="385">
        <f>SUM(AK331:AK344)</f>
        <v>0</v>
      </c>
      <c r="AL330" s="351">
        <f>AJ330+AK330</f>
        <v>0</v>
      </c>
      <c r="AM330" s="356" t="str">
        <f>IF(OR(AL330=0,AL330="-"),"-",AL330/CD_TOTAL_HOURS)</f>
        <v>-</v>
      </c>
      <c r="AN330" s="222"/>
      <c r="AO330" s="580" t="str">
        <f t="shared" si="601"/>
        <v>OK</v>
      </c>
      <c r="AP330" s="19"/>
      <c r="AQ330" s="792">
        <f>IF(SUM(AQ331:AQ344)=0,0,1)</f>
        <v>0</v>
      </c>
      <c r="AR330" s="325"/>
      <c r="AS330" s="326"/>
      <c r="AT330" s="326"/>
      <c r="AU330" s="326"/>
      <c r="AV330" s="326"/>
      <c r="AW330" s="326"/>
      <c r="AX330" s="326"/>
      <c r="AY330" s="326"/>
      <c r="AZ330" s="326"/>
      <c r="BA330" s="326"/>
      <c r="BB330" s="326"/>
      <c r="BC330" s="327"/>
      <c r="BD330" s="384">
        <f>SUM(BD331:BD344)</f>
        <v>0</v>
      </c>
      <c r="BE330" s="385">
        <f>SUM(BE331:BE344)</f>
        <v>0</v>
      </c>
      <c r="BF330" s="351">
        <f>BD330+BE330</f>
        <v>0</v>
      </c>
      <c r="BG330" s="356" t="str">
        <f>IF(OR(BF330=0,BF330="-"),"-",BF330/BD_TOTAL_HOURS)</f>
        <v>-</v>
      </c>
      <c r="BH330" s="222"/>
      <c r="BI330" s="580" t="str">
        <f t="shared" si="602"/>
        <v>OK</v>
      </c>
      <c r="BJ330" s="19"/>
      <c r="BK330" s="792">
        <f>IF(SUM(BK331:BK344)=0,0,1)</f>
        <v>0</v>
      </c>
      <c r="BL330" s="325"/>
      <c r="BM330" s="326"/>
      <c r="BN330" s="326"/>
      <c r="BO330" s="326"/>
      <c r="BP330" s="326"/>
      <c r="BQ330" s="326"/>
      <c r="BR330" s="326"/>
      <c r="BS330" s="326"/>
      <c r="BT330" s="326"/>
      <c r="BU330" s="326"/>
      <c r="BV330" s="326"/>
      <c r="BW330" s="327"/>
      <c r="BX330" s="384">
        <f>SUM(BX331:BX344)</f>
        <v>0</v>
      </c>
      <c r="BY330" s="385">
        <f>SUM(BY331:BY344)</f>
        <v>0</v>
      </c>
      <c r="BZ330" s="351">
        <f>BX330+BY330</f>
        <v>0</v>
      </c>
      <c r="CA330" s="356" t="str">
        <f>IF(OR(BZ330=0,BZ330="-"),"-",BZ330/DD_TOTAL_HOURS)</f>
        <v>-</v>
      </c>
      <c r="CB330" s="222"/>
      <c r="CC330" s="574" t="str">
        <f t="shared" si="603"/>
        <v>OK</v>
      </c>
      <c r="CD330" s="19"/>
      <c r="CE330" s="792">
        <f>IF(SUM(CE331:CE344)=0,0,1)</f>
        <v>0</v>
      </c>
      <c r="CF330" s="325"/>
      <c r="CG330" s="326"/>
      <c r="CH330" s="326"/>
      <c r="CI330" s="326"/>
      <c r="CJ330" s="326"/>
      <c r="CK330" s="326"/>
      <c r="CL330" s="326"/>
      <c r="CM330" s="326"/>
      <c r="CN330" s="326"/>
      <c r="CO330" s="326"/>
      <c r="CP330" s="326"/>
      <c r="CQ330" s="327"/>
      <c r="CR330" s="384">
        <f>SUM(CR331:CR344)</f>
        <v>0</v>
      </c>
      <c r="CS330" s="385">
        <f>SUM(CS331:CS344)</f>
        <v>0</v>
      </c>
      <c r="CT330" s="351">
        <f>CR330+CS330</f>
        <v>0</v>
      </c>
      <c r="CU330" s="356"/>
      <c r="CV330" s="222"/>
      <c r="CW330" s="580" t="str">
        <f t="shared" si="533"/>
        <v>OK</v>
      </c>
      <c r="CX330" s="19"/>
      <c r="CY330" s="788">
        <f>IF(SUM(CY331:CY344)=0,0,1)</f>
        <v>0</v>
      </c>
      <c r="CZ330" s="325"/>
      <c r="DA330" s="326"/>
      <c r="DB330" s="326"/>
      <c r="DC330" s="326"/>
      <c r="DD330" s="326"/>
      <c r="DE330" s="326"/>
      <c r="DF330" s="326"/>
      <c r="DG330" s="326"/>
      <c r="DH330" s="326"/>
      <c r="DI330" s="326"/>
      <c r="DJ330" s="326"/>
      <c r="DK330" s="327"/>
      <c r="DL330" s="384">
        <f>SUM(DL331:DL344)</f>
        <v>0</v>
      </c>
      <c r="DM330" s="385">
        <f>SUM(DM331:DM344)</f>
        <v>0</v>
      </c>
      <c r="DN330" s="351">
        <f>DL330+DM330</f>
        <v>0</v>
      </c>
      <c r="DO330" s="356" t="str">
        <f t="shared" si="587"/>
        <v>-</v>
      </c>
      <c r="DP330" s="222"/>
      <c r="DQ330" s="574" t="str">
        <f t="shared" si="534"/>
        <v>OK</v>
      </c>
      <c r="DR330" s="19"/>
      <c r="DS330" s="788">
        <f>IF(SUM(DS331:DS344)=0,0,1)</f>
        <v>0</v>
      </c>
      <c r="DT330" s="325"/>
      <c r="DU330" s="326"/>
      <c r="DV330" s="326"/>
      <c r="DW330" s="326"/>
      <c r="DX330" s="326"/>
      <c r="DY330" s="326"/>
      <c r="DZ330" s="326"/>
      <c r="EA330" s="326"/>
      <c r="EB330" s="384">
        <f>SUM(EB331:EB344)</f>
        <v>0</v>
      </c>
      <c r="EC330" s="710">
        <f>EB330</f>
        <v>0</v>
      </c>
      <c r="ED330" s="356" t="str">
        <f>IF(OR(EC330=0,EC330="-"),"-",EC330/QUALIF_TOTAL_HOURS)</f>
        <v>-</v>
      </c>
      <c r="EE330" s="222"/>
      <c r="EF330" s="574" t="str">
        <f t="shared" si="523"/>
        <v>-</v>
      </c>
      <c r="EG330" s="19"/>
      <c r="EH330" s="179" t="s">
        <v>5</v>
      </c>
      <c r="EI330" s="171" t="s">
        <v>4</v>
      </c>
      <c r="EJ330" s="134"/>
      <c r="EK330" s="133"/>
      <c r="EL330" s="19"/>
      <c r="EM330" s="19"/>
      <c r="EN330" s="135">
        <f t="shared" si="558"/>
        <v>0</v>
      </c>
      <c r="EO330" s="136">
        <f t="shared" si="559"/>
        <v>0</v>
      </c>
      <c r="EP330" s="137"/>
      <c r="EQ330" s="172"/>
      <c r="ER330" s="138" t="str">
        <f t="shared" si="588"/>
        <v>-</v>
      </c>
      <c r="ES330" s="139"/>
      <c r="ET330" s="172"/>
      <c r="EU330" s="138" t="str">
        <f t="shared" si="589"/>
        <v>-</v>
      </c>
      <c r="EV330" s="140" t="str">
        <f t="shared" si="590"/>
        <v>-</v>
      </c>
      <c r="EW330" s="19"/>
      <c r="EX330" s="19"/>
      <c r="EY330" s="135" t="e">
        <f>#REF!</f>
        <v>#REF!</v>
      </c>
      <c r="EZ330" s="136" t="e">
        <f>#REF!</f>
        <v>#REF!</v>
      </c>
      <c r="FA330" s="137"/>
      <c r="FB330" s="172"/>
      <c r="FC330" s="138" t="e">
        <f t="shared" si="591"/>
        <v>#REF!</v>
      </c>
      <c r="FD330" s="139"/>
      <c r="FE330" s="172"/>
      <c r="FF330" s="138" t="e">
        <f t="shared" si="592"/>
        <v>#REF!</v>
      </c>
      <c r="FG330" s="140" t="e">
        <f t="shared" si="593"/>
        <v>#REF!</v>
      </c>
      <c r="FH330" s="19"/>
      <c r="FI330" s="19"/>
      <c r="FJ330" s="135" t="e">
        <f>#REF!</f>
        <v>#REF!</v>
      </c>
      <c r="FK330" s="136" t="e">
        <f>#REF!</f>
        <v>#REF!</v>
      </c>
      <c r="FL330" s="137"/>
      <c r="FM330" s="172"/>
      <c r="FN330" s="138" t="e">
        <f t="shared" si="594"/>
        <v>#REF!</v>
      </c>
      <c r="FO330" s="139"/>
      <c r="FP330" s="172"/>
      <c r="FQ330" s="138" t="e">
        <f t="shared" si="595"/>
        <v>#REF!</v>
      </c>
      <c r="FR330" s="140" t="e">
        <f t="shared" si="596"/>
        <v>#REF!</v>
      </c>
      <c r="FS330" s="19"/>
      <c r="FT330" s="19"/>
      <c r="FU330" s="135" t="e">
        <f>#REF!</f>
        <v>#REF!</v>
      </c>
      <c r="FV330" s="137"/>
      <c r="FW330" s="172"/>
      <c r="FX330" s="138" t="e">
        <f t="shared" si="604"/>
        <v>#REF!</v>
      </c>
      <c r="FY330" s="19"/>
      <c r="FZ330" s="19"/>
      <c r="GA330" s="135" t="e">
        <f>#REF!</f>
        <v>#REF!</v>
      </c>
      <c r="GB330" s="136" t="e">
        <f>#REF!</f>
        <v>#REF!</v>
      </c>
      <c r="GC330" s="137"/>
      <c r="GD330" s="172"/>
      <c r="GE330" s="138" t="e">
        <f t="shared" si="597"/>
        <v>#REF!</v>
      </c>
      <c r="GF330" s="139"/>
      <c r="GG330" s="172"/>
      <c r="GH330" s="138" t="e">
        <f t="shared" si="598"/>
        <v>#REF!</v>
      </c>
      <c r="GI330" s="140" t="e">
        <f t="shared" si="599"/>
        <v>#REF!</v>
      </c>
      <c r="GJ330" s="19"/>
      <c r="GK330" s="141" t="str">
        <f t="shared" si="560"/>
        <v/>
      </c>
      <c r="GL330" s="142"/>
      <c r="GN330" s="826" t="str">
        <f t="shared" ca="1" si="537"/>
        <v/>
      </c>
      <c r="GO330" s="827"/>
    </row>
    <row r="331" spans="1:197" outlineLevel="3" x14ac:dyDescent="0.2">
      <c r="A331" s="187">
        <f t="shared" ca="1" si="600"/>
        <v>197</v>
      </c>
      <c r="B331" s="747" t="str">
        <f t="shared" ca="1" si="535"/>
        <v/>
      </c>
      <c r="C331" s="748"/>
      <c r="D331" s="749"/>
      <c r="E331" s="110"/>
      <c r="F331" s="107"/>
      <c r="G331" s="105" t="s">
        <v>937</v>
      </c>
      <c r="H331" s="128" t="s">
        <v>3</v>
      </c>
      <c r="I331" s="105"/>
      <c r="J331" s="364" t="s">
        <v>24</v>
      </c>
      <c r="K331" s="471" t="s">
        <v>433</v>
      </c>
      <c r="L331" s="367" t="s">
        <v>50</v>
      </c>
      <c r="M331" s="589">
        <f t="shared" si="532"/>
        <v>0</v>
      </c>
      <c r="N331" s="773" t="str">
        <f t="shared" si="538"/>
        <v>-</v>
      </c>
      <c r="O331" s="774" t="str">
        <f t="shared" si="539"/>
        <v>-</v>
      </c>
      <c r="P331" s="774" t="str">
        <f t="shared" si="540"/>
        <v>-</v>
      </c>
      <c r="Q331" s="774" t="str">
        <f t="shared" si="541"/>
        <v>-</v>
      </c>
      <c r="R331" s="774" t="str">
        <f t="shared" si="542"/>
        <v>-</v>
      </c>
      <c r="S331" s="280" t="str">
        <f t="shared" si="543"/>
        <v>-</v>
      </c>
      <c r="T331" s="291" t="str">
        <f t="shared" si="536"/>
        <v>OK</v>
      </c>
      <c r="U331" s="402"/>
      <c r="W331" s="504"/>
      <c r="X331" s="429"/>
      <c r="Z331" s="430"/>
      <c r="AA331" s="431"/>
      <c r="AB331" s="429"/>
      <c r="AD331" s="430"/>
      <c r="AE331" s="431"/>
      <c r="AF331" s="429"/>
      <c r="AH331" s="430"/>
      <c r="AI331" s="431"/>
      <c r="AJ331" s="607"/>
      <c r="AK331" s="598"/>
      <c r="AL331" s="608"/>
      <c r="AM331" s="630"/>
      <c r="AN331" s="221"/>
      <c r="AO331" s="574" t="str">
        <f t="shared" si="601"/>
        <v>OK</v>
      </c>
      <c r="AQ331" s="437"/>
      <c r="AR331" s="529"/>
      <c r="AS331" s="426"/>
      <c r="AT331" s="427"/>
      <c r="AU331" s="530"/>
      <c r="AV331" s="529"/>
      <c r="AW331" s="426"/>
      <c r="AX331" s="427"/>
      <c r="AY331" s="530"/>
      <c r="AZ331" s="529"/>
      <c r="BA331" s="426"/>
      <c r="BB331" s="427"/>
      <c r="BC331" s="530"/>
      <c r="BD331" s="607"/>
      <c r="BE331" s="598"/>
      <c r="BF331" s="608"/>
      <c r="BG331" s="630"/>
      <c r="BH331" s="221"/>
      <c r="BI331" s="574" t="str">
        <f t="shared" si="602"/>
        <v>OK</v>
      </c>
      <c r="BK331" s="437"/>
      <c r="BL331" s="529"/>
      <c r="BM331" s="426"/>
      <c r="BN331" s="427"/>
      <c r="BO331" s="530"/>
      <c r="BP331" s="529"/>
      <c r="BQ331" s="426"/>
      <c r="BR331" s="427"/>
      <c r="BS331" s="530"/>
      <c r="BT331" s="529"/>
      <c r="BU331" s="426"/>
      <c r="BV331" s="427"/>
      <c r="BW331" s="530"/>
      <c r="BX331" s="607"/>
      <c r="BY331" s="598"/>
      <c r="BZ331" s="608"/>
      <c r="CA331" s="680" t="str">
        <f>IF(OR(BZ331=0,BZ331="-"),"-",BZ331/DD_TOTAL_HOURS)</f>
        <v>-</v>
      </c>
      <c r="CB331" s="221"/>
      <c r="CC331" s="574" t="str">
        <f t="shared" si="603"/>
        <v>OK</v>
      </c>
      <c r="CE331" s="443"/>
      <c r="CF331" s="429"/>
      <c r="CH331" s="430"/>
      <c r="CI331" s="431"/>
      <c r="CJ331" s="429"/>
      <c r="CL331" s="430"/>
      <c r="CM331" s="431"/>
      <c r="CN331" s="429"/>
      <c r="CP331" s="430"/>
      <c r="CQ331" s="431"/>
      <c r="CR331" s="600"/>
      <c r="CS331" s="601"/>
      <c r="CT331" s="608"/>
      <c r="CU331" s="610"/>
      <c r="CV331" s="221"/>
      <c r="CW331" s="574" t="str">
        <f t="shared" si="533"/>
        <v>OK</v>
      </c>
      <c r="CY331" s="465"/>
      <c r="CZ331" s="529"/>
      <c r="DA331" s="426"/>
      <c r="DB331" s="427"/>
      <c r="DC331" s="530"/>
      <c r="DD331" s="529"/>
      <c r="DE331" s="426"/>
      <c r="DF331" s="427"/>
      <c r="DG331" s="530"/>
      <c r="DH331" s="529"/>
      <c r="DI331" s="426"/>
      <c r="DJ331" s="427"/>
      <c r="DK331" s="530"/>
      <c r="DL331" s="607"/>
      <c r="DM331" s="598"/>
      <c r="DN331" s="608"/>
      <c r="DO331" s="609"/>
      <c r="DP331" s="221"/>
      <c r="DQ331" s="574" t="str">
        <f t="shared" si="534"/>
        <v>OK</v>
      </c>
      <c r="DS331" s="263"/>
      <c r="DT331" s="208"/>
      <c r="DU331" s="277" t="s">
        <v>1033</v>
      </c>
      <c r="DV331" s="370"/>
      <c r="DW331" s="277" t="s">
        <v>1033</v>
      </c>
      <c r="DX331" s="370"/>
      <c r="DY331" s="277" t="s">
        <v>1033</v>
      </c>
      <c r="DZ331" s="370"/>
      <c r="EA331" s="274" t="s">
        <v>376</v>
      </c>
      <c r="EB331" s="712" t="str">
        <f t="shared" ref="EB331:EB341" si="605">IF(AND(DT331="",DV331="",DX331="",DZ331=""),"-",DT331+DV331+DX331+DZ331)</f>
        <v>-</v>
      </c>
      <c r="EC331" s="707" t="str">
        <f t="shared" ref="EC331:EC341" si="606">EB331</f>
        <v>-</v>
      </c>
      <c r="ED331" s="623" t="str">
        <f t="shared" ref="ED331:ED341" si="607">IF(OR(EC331=0,EC331="-"),"-",EC331/QUALIF_TOTAL_HOURS)</f>
        <v>-</v>
      </c>
      <c r="EE331" s="221"/>
      <c r="EF331" s="574" t="str">
        <f t="shared" si="523"/>
        <v>Missing Eng Hours</v>
      </c>
      <c r="EH331" s="82"/>
      <c r="EI331" s="34"/>
      <c r="EJ331" s="11"/>
      <c r="EK331" s="61"/>
      <c r="EN331" s="97">
        <f t="shared" si="558"/>
        <v>0</v>
      </c>
      <c r="EO331" s="91">
        <f t="shared" si="559"/>
        <v>0</v>
      </c>
      <c r="EP331" s="92"/>
      <c r="EQ331" s="85"/>
      <c r="ER331" s="89" t="str">
        <f t="shared" si="588"/>
        <v>-</v>
      </c>
      <c r="ES331" s="84"/>
      <c r="ET331" s="85"/>
      <c r="EU331" s="89" t="str">
        <f t="shared" si="589"/>
        <v>-</v>
      </c>
      <c r="EV331" s="90" t="str">
        <f t="shared" si="590"/>
        <v>-</v>
      </c>
      <c r="EY331" s="97" t="e">
        <f>#REF!</f>
        <v>#REF!</v>
      </c>
      <c r="EZ331" s="91" t="e">
        <f>#REF!</f>
        <v>#REF!</v>
      </c>
      <c r="FA331" s="92"/>
      <c r="FB331" s="85"/>
      <c r="FC331" s="89" t="e">
        <f t="shared" si="591"/>
        <v>#REF!</v>
      </c>
      <c r="FD331" s="84"/>
      <c r="FE331" s="85"/>
      <c r="FF331" s="89" t="e">
        <f t="shared" si="592"/>
        <v>#REF!</v>
      </c>
      <c r="FG331" s="90" t="e">
        <f t="shared" si="593"/>
        <v>#REF!</v>
      </c>
      <c r="FJ331" s="97" t="e">
        <f>#REF!</f>
        <v>#REF!</v>
      </c>
      <c r="FK331" s="91" t="e">
        <f>#REF!</f>
        <v>#REF!</v>
      </c>
      <c r="FL331" s="92"/>
      <c r="FM331" s="85"/>
      <c r="FN331" s="89" t="e">
        <f t="shared" si="594"/>
        <v>#REF!</v>
      </c>
      <c r="FO331" s="84"/>
      <c r="FP331" s="85"/>
      <c r="FQ331" s="89" t="e">
        <f t="shared" si="595"/>
        <v>#REF!</v>
      </c>
      <c r="FR331" s="90" t="e">
        <f t="shared" si="596"/>
        <v>#REF!</v>
      </c>
      <c r="FU331" s="97" t="e">
        <f>#REF!</f>
        <v>#REF!</v>
      </c>
      <c r="FV331" s="92"/>
      <c r="FW331" s="85"/>
      <c r="FX331" s="89" t="e">
        <f t="shared" si="604"/>
        <v>#REF!</v>
      </c>
      <c r="GA331" s="97" t="e">
        <f>#REF!</f>
        <v>#REF!</v>
      </c>
      <c r="GB331" s="91" t="e">
        <f>#REF!</f>
        <v>#REF!</v>
      </c>
      <c r="GC331" s="92"/>
      <c r="GD331" s="85"/>
      <c r="GE331" s="89" t="e">
        <f t="shared" si="597"/>
        <v>#REF!</v>
      </c>
      <c r="GF331" s="84"/>
      <c r="GG331" s="85"/>
      <c r="GH331" s="89" t="e">
        <f t="shared" si="598"/>
        <v>#REF!</v>
      </c>
      <c r="GI331" s="90" t="e">
        <f t="shared" si="599"/>
        <v>#REF!</v>
      </c>
      <c r="GK331" s="20" t="str">
        <f t="shared" si="560"/>
        <v/>
      </c>
      <c r="GL331" s="21"/>
      <c r="GN331" s="826" t="str">
        <f t="shared" ca="1" si="537"/>
        <v/>
      </c>
      <c r="GO331" s="827"/>
    </row>
    <row r="332" spans="1:197" ht="12" customHeight="1" outlineLevel="3" x14ac:dyDescent="0.2">
      <c r="A332" s="187">
        <f t="shared" ca="1" si="600"/>
        <v>198</v>
      </c>
      <c r="B332" s="747" t="str">
        <f t="shared" ca="1" si="535"/>
        <v/>
      </c>
      <c r="C332" s="748"/>
      <c r="D332" s="749"/>
      <c r="E332" s="272"/>
      <c r="F332" s="271"/>
      <c r="G332" s="105" t="s">
        <v>938</v>
      </c>
      <c r="H332" s="128" t="s">
        <v>3</v>
      </c>
      <c r="I332" s="105"/>
      <c r="J332" s="364" t="s">
        <v>24</v>
      </c>
      <c r="K332" s="471" t="s">
        <v>433</v>
      </c>
      <c r="L332" s="367" t="s">
        <v>50</v>
      </c>
      <c r="M332" s="589">
        <f t="shared" si="532"/>
        <v>0</v>
      </c>
      <c r="N332" s="773" t="str">
        <f t="shared" si="538"/>
        <v>-</v>
      </c>
      <c r="O332" s="774" t="str">
        <f t="shared" si="539"/>
        <v>-</v>
      </c>
      <c r="P332" s="774" t="str">
        <f t="shared" si="540"/>
        <v>-</v>
      </c>
      <c r="Q332" s="774" t="str">
        <f t="shared" si="541"/>
        <v>-</v>
      </c>
      <c r="R332" s="774" t="str">
        <f t="shared" si="542"/>
        <v>-</v>
      </c>
      <c r="S332" s="280" t="str">
        <f t="shared" si="543"/>
        <v>-</v>
      </c>
      <c r="T332" s="291" t="str">
        <f t="shared" si="536"/>
        <v>OK</v>
      </c>
      <c r="U332" s="402"/>
      <c r="W332" s="504"/>
      <c r="X332" s="429"/>
      <c r="Z332" s="430"/>
      <c r="AA332" s="431"/>
      <c r="AB332" s="429"/>
      <c r="AD332" s="430"/>
      <c r="AE332" s="431"/>
      <c r="AF332" s="429"/>
      <c r="AH332" s="430"/>
      <c r="AI332" s="431"/>
      <c r="AJ332" s="600"/>
      <c r="AK332" s="601"/>
      <c r="AL332" s="602"/>
      <c r="AM332" s="632"/>
      <c r="AN332" s="221"/>
      <c r="AO332" s="574" t="str">
        <f t="shared" si="601"/>
        <v>OK</v>
      </c>
      <c r="AQ332" s="437"/>
      <c r="AR332" s="429"/>
      <c r="AT332" s="430"/>
      <c r="AU332" s="431"/>
      <c r="AV332" s="429"/>
      <c r="AX332" s="430"/>
      <c r="AY332" s="431"/>
      <c r="AZ332" s="429"/>
      <c r="BB332" s="430"/>
      <c r="BC332" s="431"/>
      <c r="BD332" s="600"/>
      <c r="BE332" s="601"/>
      <c r="BF332" s="602"/>
      <c r="BG332" s="632"/>
      <c r="BH332" s="221"/>
      <c r="BI332" s="574" t="str">
        <f t="shared" si="602"/>
        <v>OK</v>
      </c>
      <c r="BK332" s="437"/>
      <c r="BL332" s="429"/>
      <c r="BN332" s="430"/>
      <c r="BO332" s="431"/>
      <c r="BP332" s="429"/>
      <c r="BR332" s="430"/>
      <c r="BS332" s="431"/>
      <c r="BT332" s="429"/>
      <c r="BV332" s="430"/>
      <c r="BW332" s="431"/>
      <c r="BX332" s="600"/>
      <c r="BY332" s="601"/>
      <c r="BZ332" s="602"/>
      <c r="CA332" s="680" t="str">
        <f>IF(OR(BZ332=0,BZ332="-"),"-",BZ332/DD_TOTAL_HOURS)</f>
        <v>-</v>
      </c>
      <c r="CB332" s="221"/>
      <c r="CC332" s="574" t="str">
        <f t="shared" si="603"/>
        <v>OK</v>
      </c>
      <c r="CE332" s="443"/>
      <c r="CF332" s="429"/>
      <c r="CH332" s="430"/>
      <c r="CI332" s="431"/>
      <c r="CJ332" s="429"/>
      <c r="CL332" s="430"/>
      <c r="CM332" s="431"/>
      <c r="CN332" s="429"/>
      <c r="CP332" s="430"/>
      <c r="CQ332" s="431"/>
      <c r="CR332" s="600"/>
      <c r="CS332" s="601"/>
      <c r="CT332" s="602"/>
      <c r="CU332" s="610"/>
      <c r="CV332" s="221"/>
      <c r="CW332" s="574" t="str">
        <f t="shared" si="533"/>
        <v>OK</v>
      </c>
      <c r="CY332" s="437"/>
      <c r="CZ332" s="429"/>
      <c r="DB332" s="430"/>
      <c r="DC332" s="431"/>
      <c r="DD332" s="429"/>
      <c r="DF332" s="430"/>
      <c r="DG332" s="431"/>
      <c r="DH332" s="429"/>
      <c r="DJ332" s="430"/>
      <c r="DK332" s="431"/>
      <c r="DL332" s="600"/>
      <c r="DM332" s="601"/>
      <c r="DN332" s="602"/>
      <c r="DO332" s="610"/>
      <c r="DP332" s="221"/>
      <c r="DQ332" s="574" t="str">
        <f t="shared" si="534"/>
        <v>OK</v>
      </c>
      <c r="DS332" s="263"/>
      <c r="DT332" s="208"/>
      <c r="DU332" s="277" t="s">
        <v>1033</v>
      </c>
      <c r="DV332" s="370"/>
      <c r="DW332" s="277" t="s">
        <v>1033</v>
      </c>
      <c r="DX332" s="370"/>
      <c r="DY332" s="277" t="s">
        <v>1033</v>
      </c>
      <c r="DZ332" s="370"/>
      <c r="EA332" s="274" t="s">
        <v>376</v>
      </c>
      <c r="EB332" s="712" t="str">
        <f t="shared" si="605"/>
        <v>-</v>
      </c>
      <c r="EC332" s="707" t="str">
        <f t="shared" si="606"/>
        <v>-</v>
      </c>
      <c r="ED332" s="623" t="str">
        <f t="shared" si="607"/>
        <v>-</v>
      </c>
      <c r="EE332" s="221"/>
      <c r="EF332" s="574" t="str">
        <f t="shared" si="523"/>
        <v>Missing Eng Hours</v>
      </c>
      <c r="EH332" s="82"/>
      <c r="EI332" s="34"/>
      <c r="EJ332" s="11"/>
      <c r="EK332" s="61"/>
      <c r="EN332" s="97">
        <f t="shared" si="558"/>
        <v>0</v>
      </c>
      <c r="EO332" s="91">
        <f t="shared" si="559"/>
        <v>0</v>
      </c>
      <c r="EP332" s="92"/>
      <c r="EQ332" s="85"/>
      <c r="ER332" s="89" t="str">
        <f t="shared" si="588"/>
        <v>-</v>
      </c>
      <c r="ES332" s="84"/>
      <c r="ET332" s="85"/>
      <c r="EU332" s="89" t="str">
        <f t="shared" si="589"/>
        <v>-</v>
      </c>
      <c r="EV332" s="90" t="str">
        <f t="shared" si="590"/>
        <v>-</v>
      </c>
      <c r="EY332" s="97" t="e">
        <f>#REF!</f>
        <v>#REF!</v>
      </c>
      <c r="EZ332" s="91" t="e">
        <f>#REF!</f>
        <v>#REF!</v>
      </c>
      <c r="FA332" s="92"/>
      <c r="FB332" s="85"/>
      <c r="FC332" s="89" t="e">
        <f t="shared" si="591"/>
        <v>#REF!</v>
      </c>
      <c r="FD332" s="84"/>
      <c r="FE332" s="85"/>
      <c r="FF332" s="89" t="e">
        <f t="shared" si="592"/>
        <v>#REF!</v>
      </c>
      <c r="FG332" s="90" t="e">
        <f t="shared" si="593"/>
        <v>#REF!</v>
      </c>
      <c r="FJ332" s="97" t="e">
        <f>#REF!</f>
        <v>#REF!</v>
      </c>
      <c r="FK332" s="91" t="e">
        <f>#REF!</f>
        <v>#REF!</v>
      </c>
      <c r="FL332" s="92"/>
      <c r="FM332" s="85"/>
      <c r="FN332" s="89" t="e">
        <f t="shared" si="594"/>
        <v>#REF!</v>
      </c>
      <c r="FO332" s="84"/>
      <c r="FP332" s="85"/>
      <c r="FQ332" s="89" t="e">
        <f t="shared" si="595"/>
        <v>#REF!</v>
      </c>
      <c r="FR332" s="90" t="e">
        <f t="shared" si="596"/>
        <v>#REF!</v>
      </c>
      <c r="FU332" s="97" t="e">
        <f>#REF!</f>
        <v>#REF!</v>
      </c>
      <c r="FV332" s="92"/>
      <c r="FW332" s="85"/>
      <c r="FX332" s="89" t="e">
        <f t="shared" si="604"/>
        <v>#REF!</v>
      </c>
      <c r="GA332" s="97" t="e">
        <f>#REF!</f>
        <v>#REF!</v>
      </c>
      <c r="GB332" s="91" t="e">
        <f>#REF!</f>
        <v>#REF!</v>
      </c>
      <c r="GC332" s="92"/>
      <c r="GD332" s="85"/>
      <c r="GE332" s="89" t="e">
        <f t="shared" si="597"/>
        <v>#REF!</v>
      </c>
      <c r="GF332" s="84"/>
      <c r="GG332" s="85"/>
      <c r="GH332" s="89" t="e">
        <f t="shared" si="598"/>
        <v>#REF!</v>
      </c>
      <c r="GI332" s="90" t="e">
        <f t="shared" si="599"/>
        <v>#REF!</v>
      </c>
      <c r="GK332" s="20" t="str">
        <f t="shared" si="560"/>
        <v/>
      </c>
      <c r="GL332" s="21"/>
      <c r="GN332" s="826" t="str">
        <f t="shared" ca="1" si="537"/>
        <v/>
      </c>
      <c r="GO332" s="827"/>
    </row>
    <row r="333" spans="1:197" ht="12" customHeight="1" outlineLevel="3" x14ac:dyDescent="0.2">
      <c r="A333" s="187">
        <f t="shared" ca="1" si="600"/>
        <v>199</v>
      </c>
      <c r="B333" s="747" t="str">
        <f t="shared" ca="1" si="535"/>
        <v/>
      </c>
      <c r="C333" s="748"/>
      <c r="D333" s="749"/>
      <c r="E333" s="272"/>
      <c r="F333" s="271"/>
      <c r="G333" s="105" t="s">
        <v>939</v>
      </c>
      <c r="H333" s="128" t="s">
        <v>3</v>
      </c>
      <c r="I333" s="105"/>
      <c r="J333" s="364" t="s">
        <v>24</v>
      </c>
      <c r="K333" s="471" t="s">
        <v>433</v>
      </c>
      <c r="L333" s="367" t="s">
        <v>50</v>
      </c>
      <c r="M333" s="589">
        <f t="shared" si="532"/>
        <v>0</v>
      </c>
      <c r="N333" s="773" t="str">
        <f t="shared" si="538"/>
        <v>-</v>
      </c>
      <c r="O333" s="774" t="str">
        <f t="shared" si="539"/>
        <v>-</v>
      </c>
      <c r="P333" s="774" t="str">
        <f t="shared" si="540"/>
        <v>-</v>
      </c>
      <c r="Q333" s="774" t="str">
        <f t="shared" si="541"/>
        <v>-</v>
      </c>
      <c r="R333" s="774" t="str">
        <f t="shared" si="542"/>
        <v>-</v>
      </c>
      <c r="S333" s="280" t="str">
        <f t="shared" si="543"/>
        <v>-</v>
      </c>
      <c r="T333" s="291" t="str">
        <f t="shared" si="536"/>
        <v>OK</v>
      </c>
      <c r="U333" s="402"/>
      <c r="W333" s="504"/>
      <c r="X333" s="429"/>
      <c r="Z333" s="430"/>
      <c r="AA333" s="431"/>
      <c r="AB333" s="429"/>
      <c r="AD333" s="430"/>
      <c r="AE333" s="431"/>
      <c r="AF333" s="429"/>
      <c r="AH333" s="430"/>
      <c r="AI333" s="431"/>
      <c r="AJ333" s="600"/>
      <c r="AK333" s="601"/>
      <c r="AL333" s="602"/>
      <c r="AM333" s="632"/>
      <c r="AN333" s="221"/>
      <c r="AO333" s="574" t="str">
        <f t="shared" si="601"/>
        <v>OK</v>
      </c>
      <c r="AQ333" s="437"/>
      <c r="AR333" s="429"/>
      <c r="AT333" s="430"/>
      <c r="AU333" s="431"/>
      <c r="AV333" s="429"/>
      <c r="AX333" s="430"/>
      <c r="AY333" s="431"/>
      <c r="AZ333" s="429"/>
      <c r="BB333" s="430"/>
      <c r="BC333" s="431"/>
      <c r="BD333" s="600"/>
      <c r="BE333" s="601"/>
      <c r="BF333" s="602"/>
      <c r="BG333" s="632"/>
      <c r="BH333" s="221"/>
      <c r="BI333" s="574" t="str">
        <f t="shared" si="602"/>
        <v>OK</v>
      </c>
      <c r="BK333" s="437"/>
      <c r="BL333" s="429"/>
      <c r="BN333" s="430"/>
      <c r="BO333" s="431"/>
      <c r="BP333" s="429"/>
      <c r="BR333" s="430"/>
      <c r="BS333" s="431"/>
      <c r="BT333" s="429"/>
      <c r="BV333" s="430"/>
      <c r="BW333" s="431"/>
      <c r="BX333" s="600"/>
      <c r="BY333" s="601"/>
      <c r="BZ333" s="602"/>
      <c r="CA333" s="680" t="str">
        <f>IF(OR(BZ333=0,BZ333="-"),"-",BZ333/DD_TOTAL_HOURS)</f>
        <v>-</v>
      </c>
      <c r="CB333" s="221"/>
      <c r="CC333" s="574" t="str">
        <f t="shared" si="603"/>
        <v>OK</v>
      </c>
      <c r="CE333" s="443"/>
      <c r="CF333" s="429"/>
      <c r="CH333" s="430"/>
      <c r="CI333" s="431"/>
      <c r="CJ333" s="429"/>
      <c r="CL333" s="430"/>
      <c r="CM333" s="431"/>
      <c r="CN333" s="429"/>
      <c r="CP333" s="430"/>
      <c r="CQ333" s="431"/>
      <c r="CR333" s="600"/>
      <c r="CS333" s="601"/>
      <c r="CT333" s="602"/>
      <c r="CU333" s="610"/>
      <c r="CV333" s="221"/>
      <c r="CW333" s="574" t="str">
        <f t="shared" si="533"/>
        <v>OK</v>
      </c>
      <c r="CY333" s="437"/>
      <c r="CZ333" s="429"/>
      <c r="DB333" s="430"/>
      <c r="DC333" s="431"/>
      <c r="DD333" s="429"/>
      <c r="DF333" s="430"/>
      <c r="DG333" s="431"/>
      <c r="DH333" s="429"/>
      <c r="DJ333" s="430"/>
      <c r="DK333" s="431"/>
      <c r="DL333" s="600"/>
      <c r="DM333" s="601"/>
      <c r="DN333" s="602"/>
      <c r="DO333" s="621"/>
      <c r="DP333" s="221"/>
      <c r="DQ333" s="574" t="str">
        <f t="shared" si="534"/>
        <v>OK</v>
      </c>
      <c r="DS333" s="263"/>
      <c r="DT333" s="208"/>
      <c r="DU333" s="277" t="s">
        <v>1033</v>
      </c>
      <c r="DV333" s="370"/>
      <c r="DW333" s="277" t="s">
        <v>1033</v>
      </c>
      <c r="DX333" s="370"/>
      <c r="DY333" s="277" t="s">
        <v>1033</v>
      </c>
      <c r="DZ333" s="370"/>
      <c r="EA333" s="274" t="s">
        <v>376</v>
      </c>
      <c r="EB333" s="712" t="str">
        <f t="shared" si="605"/>
        <v>-</v>
      </c>
      <c r="EC333" s="707" t="str">
        <f t="shared" si="606"/>
        <v>-</v>
      </c>
      <c r="ED333" s="623" t="str">
        <f t="shared" si="607"/>
        <v>-</v>
      </c>
      <c r="EE333" s="221"/>
      <c r="EF333" s="574" t="str">
        <f t="shared" si="523"/>
        <v>Missing Eng Hours</v>
      </c>
      <c r="EH333" s="82"/>
      <c r="EI333" s="34"/>
      <c r="EJ333" s="11"/>
      <c r="EK333" s="61"/>
      <c r="EN333" s="97">
        <f t="shared" si="558"/>
        <v>0</v>
      </c>
      <c r="EO333" s="91">
        <f t="shared" si="559"/>
        <v>0</v>
      </c>
      <c r="EP333" s="92"/>
      <c r="EQ333" s="85"/>
      <c r="ER333" s="89" t="str">
        <f t="shared" si="588"/>
        <v>-</v>
      </c>
      <c r="ES333" s="84"/>
      <c r="ET333" s="85"/>
      <c r="EU333" s="89" t="str">
        <f t="shared" si="589"/>
        <v>-</v>
      </c>
      <c r="EV333" s="90" t="str">
        <f t="shared" si="590"/>
        <v>-</v>
      </c>
      <c r="EY333" s="97" t="e">
        <f>#REF!</f>
        <v>#REF!</v>
      </c>
      <c r="EZ333" s="91" t="e">
        <f>#REF!</f>
        <v>#REF!</v>
      </c>
      <c r="FA333" s="92"/>
      <c r="FB333" s="85"/>
      <c r="FC333" s="89" t="e">
        <f t="shared" si="591"/>
        <v>#REF!</v>
      </c>
      <c r="FD333" s="84"/>
      <c r="FE333" s="85"/>
      <c r="FF333" s="89" t="e">
        <f t="shared" si="592"/>
        <v>#REF!</v>
      </c>
      <c r="FG333" s="90" t="e">
        <f t="shared" si="593"/>
        <v>#REF!</v>
      </c>
      <c r="FJ333" s="97" t="e">
        <f>#REF!</f>
        <v>#REF!</v>
      </c>
      <c r="FK333" s="91" t="e">
        <f>#REF!</f>
        <v>#REF!</v>
      </c>
      <c r="FL333" s="92"/>
      <c r="FM333" s="85"/>
      <c r="FN333" s="89" t="e">
        <f t="shared" si="594"/>
        <v>#REF!</v>
      </c>
      <c r="FO333" s="84"/>
      <c r="FP333" s="85"/>
      <c r="FQ333" s="89" t="e">
        <f t="shared" si="595"/>
        <v>#REF!</v>
      </c>
      <c r="FR333" s="90" t="e">
        <f t="shared" si="596"/>
        <v>#REF!</v>
      </c>
      <c r="FU333" s="97" t="e">
        <f>#REF!</f>
        <v>#REF!</v>
      </c>
      <c r="FV333" s="92"/>
      <c r="FW333" s="85"/>
      <c r="FX333" s="89" t="e">
        <f t="shared" si="604"/>
        <v>#REF!</v>
      </c>
      <c r="GA333" s="97" t="e">
        <f>#REF!</f>
        <v>#REF!</v>
      </c>
      <c r="GB333" s="91" t="e">
        <f>#REF!</f>
        <v>#REF!</v>
      </c>
      <c r="GC333" s="92"/>
      <c r="GD333" s="85"/>
      <c r="GE333" s="89" t="e">
        <f t="shared" si="597"/>
        <v>#REF!</v>
      </c>
      <c r="GF333" s="84"/>
      <c r="GG333" s="85"/>
      <c r="GH333" s="89" t="e">
        <f t="shared" si="598"/>
        <v>#REF!</v>
      </c>
      <c r="GI333" s="90" t="e">
        <f t="shared" si="599"/>
        <v>#REF!</v>
      </c>
      <c r="GK333" s="20" t="str">
        <f t="shared" si="560"/>
        <v/>
      </c>
      <c r="GL333" s="21"/>
      <c r="GN333" s="826" t="str">
        <f t="shared" ca="1" si="537"/>
        <v/>
      </c>
      <c r="GO333" s="827"/>
    </row>
    <row r="334" spans="1:197" ht="12" customHeight="1" outlineLevel="3" x14ac:dyDescent="0.2">
      <c r="A334" s="187">
        <f t="shared" ca="1" si="600"/>
        <v>200</v>
      </c>
      <c r="B334" s="747" t="str">
        <f t="shared" ca="1" si="535"/>
        <v/>
      </c>
      <c r="C334" s="748"/>
      <c r="D334" s="749"/>
      <c r="E334" s="272"/>
      <c r="F334" s="271"/>
      <c r="G334" s="105" t="s">
        <v>940</v>
      </c>
      <c r="H334" s="128" t="s">
        <v>3</v>
      </c>
      <c r="I334" s="105"/>
      <c r="J334" s="364" t="s">
        <v>24</v>
      </c>
      <c r="K334" s="471" t="s">
        <v>433</v>
      </c>
      <c r="L334" s="367" t="s">
        <v>50</v>
      </c>
      <c r="M334" s="589">
        <f t="shared" si="532"/>
        <v>0</v>
      </c>
      <c r="N334" s="773" t="str">
        <f t="shared" si="538"/>
        <v>-</v>
      </c>
      <c r="O334" s="774" t="str">
        <f t="shared" si="539"/>
        <v>-</v>
      </c>
      <c r="P334" s="774" t="str">
        <f t="shared" si="540"/>
        <v>-</v>
      </c>
      <c r="Q334" s="774" t="str">
        <f t="shared" si="541"/>
        <v>-</v>
      </c>
      <c r="R334" s="774" t="str">
        <f t="shared" si="542"/>
        <v>-</v>
      </c>
      <c r="S334" s="280" t="str">
        <f t="shared" si="543"/>
        <v>-</v>
      </c>
      <c r="T334" s="291" t="str">
        <f t="shared" si="536"/>
        <v>OK</v>
      </c>
      <c r="U334" s="402"/>
      <c r="W334" s="504"/>
      <c r="X334" s="429"/>
      <c r="Z334" s="430"/>
      <c r="AA334" s="431"/>
      <c r="AB334" s="429"/>
      <c r="AD334" s="430"/>
      <c r="AE334" s="431"/>
      <c r="AF334" s="429"/>
      <c r="AH334" s="430"/>
      <c r="AI334" s="431"/>
      <c r="AJ334" s="600"/>
      <c r="AK334" s="601"/>
      <c r="AL334" s="602"/>
      <c r="AM334" s="632"/>
      <c r="AN334" s="221"/>
      <c r="AO334" s="574" t="str">
        <f t="shared" si="601"/>
        <v>OK</v>
      </c>
      <c r="AQ334" s="437"/>
      <c r="AR334" s="429"/>
      <c r="AT334" s="430"/>
      <c r="AU334" s="431"/>
      <c r="AV334" s="429"/>
      <c r="AX334" s="430"/>
      <c r="AY334" s="431"/>
      <c r="AZ334" s="429"/>
      <c r="BB334" s="430"/>
      <c r="BC334" s="431"/>
      <c r="BD334" s="600"/>
      <c r="BE334" s="601"/>
      <c r="BF334" s="602"/>
      <c r="BG334" s="632"/>
      <c r="BH334" s="221"/>
      <c r="BI334" s="574" t="str">
        <f t="shared" si="602"/>
        <v>OK</v>
      </c>
      <c r="BK334" s="437"/>
      <c r="BL334" s="429"/>
      <c r="BN334" s="430"/>
      <c r="BO334" s="431"/>
      <c r="BP334" s="429"/>
      <c r="BR334" s="430"/>
      <c r="BS334" s="431"/>
      <c r="BT334" s="429"/>
      <c r="BV334" s="430"/>
      <c r="BW334" s="431"/>
      <c r="BX334" s="600"/>
      <c r="BY334" s="601"/>
      <c r="BZ334" s="602"/>
      <c r="CA334" s="680" t="str">
        <f>IF(OR(BZ334=0,BZ334="-"),"-",BZ334/DD_TOTAL_HOURS)</f>
        <v>-</v>
      </c>
      <c r="CB334" s="221"/>
      <c r="CC334" s="574" t="str">
        <f t="shared" si="603"/>
        <v>OK</v>
      </c>
      <c r="CE334" s="443"/>
      <c r="CF334" s="429"/>
      <c r="CH334" s="430"/>
      <c r="CI334" s="431"/>
      <c r="CJ334" s="429"/>
      <c r="CL334" s="430"/>
      <c r="CM334" s="431"/>
      <c r="CN334" s="429"/>
      <c r="CP334" s="430"/>
      <c r="CQ334" s="431"/>
      <c r="CR334" s="600"/>
      <c r="CS334" s="601"/>
      <c r="CT334" s="602"/>
      <c r="CU334" s="610"/>
      <c r="CV334" s="221"/>
      <c r="CW334" s="574" t="str">
        <f t="shared" si="533"/>
        <v>OK</v>
      </c>
      <c r="CY334" s="437"/>
      <c r="CZ334" s="429"/>
      <c r="DB334" s="430"/>
      <c r="DC334" s="431"/>
      <c r="DD334" s="429"/>
      <c r="DF334" s="430"/>
      <c r="DG334" s="431"/>
      <c r="DH334" s="429"/>
      <c r="DJ334" s="430"/>
      <c r="DK334" s="431"/>
      <c r="DL334" s="600"/>
      <c r="DM334" s="601"/>
      <c r="DN334" s="602"/>
      <c r="DO334" s="621"/>
      <c r="DP334" s="221"/>
      <c r="DQ334" s="574" t="str">
        <f t="shared" si="534"/>
        <v>OK</v>
      </c>
      <c r="DS334" s="263"/>
      <c r="DT334" s="208"/>
      <c r="DU334" s="277" t="s">
        <v>1033</v>
      </c>
      <c r="DV334" s="370"/>
      <c r="DW334" s="277" t="s">
        <v>1033</v>
      </c>
      <c r="DX334" s="370"/>
      <c r="DY334" s="277" t="s">
        <v>1033</v>
      </c>
      <c r="DZ334" s="370"/>
      <c r="EA334" s="274" t="s">
        <v>376</v>
      </c>
      <c r="EB334" s="712" t="str">
        <f t="shared" si="605"/>
        <v>-</v>
      </c>
      <c r="EC334" s="707" t="str">
        <f t="shared" si="606"/>
        <v>-</v>
      </c>
      <c r="ED334" s="623" t="str">
        <f t="shared" si="607"/>
        <v>-</v>
      </c>
      <c r="EE334" s="221"/>
      <c r="EF334" s="574" t="str">
        <f t="shared" si="523"/>
        <v>Missing Eng Hours</v>
      </c>
      <c r="EH334" s="82"/>
      <c r="EI334" s="34"/>
      <c r="EJ334" s="11"/>
      <c r="EK334" s="61"/>
      <c r="EN334" s="97">
        <f t="shared" si="558"/>
        <v>0</v>
      </c>
      <c r="EO334" s="91">
        <f t="shared" si="559"/>
        <v>0</v>
      </c>
      <c r="EP334" s="92"/>
      <c r="EQ334" s="85"/>
      <c r="ER334" s="89" t="str">
        <f t="shared" si="588"/>
        <v>-</v>
      </c>
      <c r="ES334" s="84"/>
      <c r="ET334" s="85"/>
      <c r="EU334" s="89" t="str">
        <f t="shared" si="589"/>
        <v>-</v>
      </c>
      <c r="EV334" s="90" t="str">
        <f t="shared" si="590"/>
        <v>-</v>
      </c>
      <c r="EY334" s="97" t="e">
        <f>#REF!</f>
        <v>#REF!</v>
      </c>
      <c r="EZ334" s="91" t="e">
        <f>#REF!</f>
        <v>#REF!</v>
      </c>
      <c r="FA334" s="92"/>
      <c r="FB334" s="85"/>
      <c r="FC334" s="89" t="e">
        <f t="shared" si="591"/>
        <v>#REF!</v>
      </c>
      <c r="FD334" s="84"/>
      <c r="FE334" s="85"/>
      <c r="FF334" s="89" t="e">
        <f t="shared" si="592"/>
        <v>#REF!</v>
      </c>
      <c r="FG334" s="90" t="e">
        <f t="shared" si="593"/>
        <v>#REF!</v>
      </c>
      <c r="FJ334" s="97" t="e">
        <f>#REF!</f>
        <v>#REF!</v>
      </c>
      <c r="FK334" s="91" t="e">
        <f>#REF!</f>
        <v>#REF!</v>
      </c>
      <c r="FL334" s="92"/>
      <c r="FM334" s="85"/>
      <c r="FN334" s="89" t="e">
        <f t="shared" si="594"/>
        <v>#REF!</v>
      </c>
      <c r="FO334" s="84"/>
      <c r="FP334" s="85"/>
      <c r="FQ334" s="89" t="e">
        <f t="shared" si="595"/>
        <v>#REF!</v>
      </c>
      <c r="FR334" s="90" t="e">
        <f t="shared" si="596"/>
        <v>#REF!</v>
      </c>
      <c r="FU334" s="97" t="e">
        <f>#REF!</f>
        <v>#REF!</v>
      </c>
      <c r="FV334" s="92"/>
      <c r="FW334" s="85"/>
      <c r="FX334" s="89" t="e">
        <f t="shared" si="604"/>
        <v>#REF!</v>
      </c>
      <c r="GA334" s="97" t="e">
        <f>#REF!</f>
        <v>#REF!</v>
      </c>
      <c r="GB334" s="91" t="e">
        <f>#REF!</f>
        <v>#REF!</v>
      </c>
      <c r="GC334" s="92"/>
      <c r="GD334" s="85"/>
      <c r="GE334" s="89" t="e">
        <f t="shared" si="597"/>
        <v>#REF!</v>
      </c>
      <c r="GF334" s="84"/>
      <c r="GG334" s="85"/>
      <c r="GH334" s="89" t="e">
        <f t="shared" si="598"/>
        <v>#REF!</v>
      </c>
      <c r="GI334" s="90" t="e">
        <f t="shared" si="599"/>
        <v>#REF!</v>
      </c>
      <c r="GK334" s="20" t="str">
        <f t="shared" si="560"/>
        <v/>
      </c>
      <c r="GL334" s="21"/>
      <c r="GN334" s="826" t="str">
        <f t="shared" ca="1" si="537"/>
        <v/>
      </c>
      <c r="GO334" s="827"/>
    </row>
    <row r="335" spans="1:197" ht="12" customHeight="1" outlineLevel="3" x14ac:dyDescent="0.2">
      <c r="A335" s="187">
        <f t="shared" ca="1" si="600"/>
        <v>201</v>
      </c>
      <c r="B335" s="747" t="str">
        <f t="shared" ca="1" si="535"/>
        <v/>
      </c>
      <c r="C335" s="748"/>
      <c r="D335" s="749"/>
      <c r="E335" s="272"/>
      <c r="F335" s="271"/>
      <c r="G335" s="105" t="s">
        <v>981</v>
      </c>
      <c r="H335" s="128" t="s">
        <v>3</v>
      </c>
      <c r="I335" s="105"/>
      <c r="J335" s="364" t="s">
        <v>24</v>
      </c>
      <c r="K335" s="471" t="s">
        <v>433</v>
      </c>
      <c r="L335" s="367" t="s">
        <v>50</v>
      </c>
      <c r="M335" s="589">
        <f t="shared" si="532"/>
        <v>0</v>
      </c>
      <c r="N335" s="773" t="str">
        <f t="shared" si="538"/>
        <v>-</v>
      </c>
      <c r="O335" s="774" t="str">
        <f t="shared" si="539"/>
        <v>-</v>
      </c>
      <c r="P335" s="774" t="str">
        <f t="shared" si="540"/>
        <v>-</v>
      </c>
      <c r="Q335" s="774" t="str">
        <f t="shared" si="541"/>
        <v>-</v>
      </c>
      <c r="R335" s="774" t="str">
        <f t="shared" si="542"/>
        <v>-</v>
      </c>
      <c r="S335" s="280" t="str">
        <f t="shared" si="543"/>
        <v>-</v>
      </c>
      <c r="T335" s="291" t="str">
        <f t="shared" si="536"/>
        <v>OK</v>
      </c>
      <c r="U335" s="402"/>
      <c r="W335" s="504"/>
      <c r="X335" s="429"/>
      <c r="Z335" s="430"/>
      <c r="AA335" s="431"/>
      <c r="AB335" s="429"/>
      <c r="AD335" s="430"/>
      <c r="AE335" s="431"/>
      <c r="AF335" s="429"/>
      <c r="AH335" s="430"/>
      <c r="AI335" s="431"/>
      <c r="AJ335" s="600"/>
      <c r="AK335" s="601"/>
      <c r="AL335" s="602"/>
      <c r="AM335" s="632"/>
      <c r="AN335" s="221"/>
      <c r="AO335" s="574" t="str">
        <f t="shared" si="601"/>
        <v>OK</v>
      </c>
      <c r="AQ335" s="437"/>
      <c r="AR335" s="429"/>
      <c r="AT335" s="430"/>
      <c r="AU335" s="431"/>
      <c r="AV335" s="429"/>
      <c r="AX335" s="430"/>
      <c r="AY335" s="431"/>
      <c r="AZ335" s="429"/>
      <c r="BB335" s="430"/>
      <c r="BC335" s="431"/>
      <c r="BD335" s="600"/>
      <c r="BE335" s="601"/>
      <c r="BF335" s="602"/>
      <c r="BG335" s="632"/>
      <c r="BH335" s="221"/>
      <c r="BI335" s="574" t="str">
        <f t="shared" si="602"/>
        <v>OK</v>
      </c>
      <c r="BK335" s="437"/>
      <c r="BL335" s="429"/>
      <c r="BN335" s="430"/>
      <c r="BO335" s="431"/>
      <c r="BP335" s="429"/>
      <c r="BR335" s="430"/>
      <c r="BS335" s="431"/>
      <c r="BT335" s="429"/>
      <c r="BV335" s="430"/>
      <c r="BW335" s="431"/>
      <c r="BX335" s="600"/>
      <c r="BY335" s="601"/>
      <c r="BZ335" s="602"/>
      <c r="CA335" s="610"/>
      <c r="CB335" s="221"/>
      <c r="CC335" s="574" t="str">
        <f t="shared" si="603"/>
        <v>OK</v>
      </c>
      <c r="CE335" s="443"/>
      <c r="CF335" s="429"/>
      <c r="CH335" s="430"/>
      <c r="CI335" s="431"/>
      <c r="CJ335" s="429"/>
      <c r="CL335" s="430"/>
      <c r="CM335" s="431"/>
      <c r="CN335" s="429"/>
      <c r="CP335" s="430"/>
      <c r="CQ335" s="431"/>
      <c r="CR335" s="600"/>
      <c r="CS335" s="601"/>
      <c r="CT335" s="602"/>
      <c r="CU335" s="610"/>
      <c r="CV335" s="221"/>
      <c r="CW335" s="574" t="str">
        <f t="shared" si="533"/>
        <v>OK</v>
      </c>
      <c r="CY335" s="437"/>
      <c r="CZ335" s="429"/>
      <c r="DB335" s="430"/>
      <c r="DC335" s="431"/>
      <c r="DD335" s="429"/>
      <c r="DF335" s="430"/>
      <c r="DG335" s="431"/>
      <c r="DH335" s="429"/>
      <c r="DJ335" s="430"/>
      <c r="DK335" s="431"/>
      <c r="DL335" s="600"/>
      <c r="DM335" s="601"/>
      <c r="DN335" s="602"/>
      <c r="DO335" s="610"/>
      <c r="DP335" s="221"/>
      <c r="DQ335" s="574" t="str">
        <f t="shared" si="534"/>
        <v>OK</v>
      </c>
      <c r="DS335" s="263"/>
      <c r="DT335" s="208"/>
      <c r="DU335" s="277" t="s">
        <v>1033</v>
      </c>
      <c r="DV335" s="370"/>
      <c r="DW335" s="277" t="s">
        <v>1033</v>
      </c>
      <c r="DX335" s="370"/>
      <c r="DY335" s="277" t="s">
        <v>1033</v>
      </c>
      <c r="DZ335" s="370"/>
      <c r="EA335" s="274" t="s">
        <v>376</v>
      </c>
      <c r="EB335" s="712" t="str">
        <f t="shared" si="605"/>
        <v>-</v>
      </c>
      <c r="EC335" s="707" t="str">
        <f t="shared" si="606"/>
        <v>-</v>
      </c>
      <c r="ED335" s="623" t="str">
        <f t="shared" si="607"/>
        <v>-</v>
      </c>
      <c r="EE335" s="221"/>
      <c r="EF335" s="574" t="str">
        <f t="shared" si="523"/>
        <v>Missing Eng Hours</v>
      </c>
      <c r="EH335" s="82"/>
      <c r="EI335" s="34"/>
      <c r="EJ335" s="11"/>
      <c r="EK335" s="61"/>
      <c r="EN335" s="97">
        <f t="shared" si="558"/>
        <v>0</v>
      </c>
      <c r="EO335" s="91">
        <f t="shared" si="559"/>
        <v>0</v>
      </c>
      <c r="EP335" s="92"/>
      <c r="EQ335" s="85"/>
      <c r="ER335" s="89" t="str">
        <f t="shared" si="588"/>
        <v>-</v>
      </c>
      <c r="ES335" s="84"/>
      <c r="ET335" s="85"/>
      <c r="EU335" s="89" t="str">
        <f t="shared" si="589"/>
        <v>-</v>
      </c>
      <c r="EV335" s="90" t="str">
        <f t="shared" si="590"/>
        <v>-</v>
      </c>
      <c r="EY335" s="97" t="e">
        <f>#REF!</f>
        <v>#REF!</v>
      </c>
      <c r="EZ335" s="91" t="e">
        <f>#REF!</f>
        <v>#REF!</v>
      </c>
      <c r="FA335" s="92"/>
      <c r="FB335" s="85"/>
      <c r="FC335" s="89" t="e">
        <f t="shared" si="591"/>
        <v>#REF!</v>
      </c>
      <c r="FD335" s="84"/>
      <c r="FE335" s="85"/>
      <c r="FF335" s="89" t="e">
        <f t="shared" si="592"/>
        <v>#REF!</v>
      </c>
      <c r="FG335" s="90" t="e">
        <f t="shared" si="593"/>
        <v>#REF!</v>
      </c>
      <c r="FJ335" s="97" t="e">
        <f>#REF!</f>
        <v>#REF!</v>
      </c>
      <c r="FK335" s="91" t="e">
        <f>#REF!</f>
        <v>#REF!</v>
      </c>
      <c r="FL335" s="92"/>
      <c r="FM335" s="85"/>
      <c r="FN335" s="89" t="e">
        <f t="shared" si="594"/>
        <v>#REF!</v>
      </c>
      <c r="FO335" s="84"/>
      <c r="FP335" s="85"/>
      <c r="FQ335" s="89" t="e">
        <f t="shared" si="595"/>
        <v>#REF!</v>
      </c>
      <c r="FR335" s="90" t="e">
        <f t="shared" si="596"/>
        <v>#REF!</v>
      </c>
      <c r="FU335" s="97" t="e">
        <f>#REF!</f>
        <v>#REF!</v>
      </c>
      <c r="FV335" s="92"/>
      <c r="FW335" s="85"/>
      <c r="FX335" s="89" t="e">
        <f t="shared" si="604"/>
        <v>#REF!</v>
      </c>
      <c r="GA335" s="97" t="e">
        <f>#REF!</f>
        <v>#REF!</v>
      </c>
      <c r="GB335" s="91" t="e">
        <f>#REF!</f>
        <v>#REF!</v>
      </c>
      <c r="GC335" s="92"/>
      <c r="GD335" s="85"/>
      <c r="GE335" s="89" t="e">
        <f t="shared" si="597"/>
        <v>#REF!</v>
      </c>
      <c r="GF335" s="84"/>
      <c r="GG335" s="85"/>
      <c r="GH335" s="89" t="e">
        <f t="shared" si="598"/>
        <v>#REF!</v>
      </c>
      <c r="GI335" s="90" t="e">
        <f t="shared" si="599"/>
        <v>#REF!</v>
      </c>
      <c r="GK335" s="20" t="str">
        <f t="shared" si="560"/>
        <v/>
      </c>
      <c r="GL335" s="21"/>
      <c r="GN335" s="826" t="str">
        <f t="shared" ca="1" si="537"/>
        <v/>
      </c>
      <c r="GO335" s="827"/>
    </row>
    <row r="336" spans="1:197" ht="12" customHeight="1" outlineLevel="3" x14ac:dyDescent="0.2">
      <c r="A336" s="187">
        <f t="shared" ca="1" si="600"/>
        <v>202</v>
      </c>
      <c r="B336" s="747" t="str">
        <f t="shared" ca="1" si="535"/>
        <v/>
      </c>
      <c r="C336" s="748"/>
      <c r="D336" s="749"/>
      <c r="E336" s="272"/>
      <c r="F336" s="271"/>
      <c r="G336" s="105" t="s">
        <v>982</v>
      </c>
      <c r="H336" s="128" t="s">
        <v>3</v>
      </c>
      <c r="I336" s="105"/>
      <c r="J336" s="364" t="s">
        <v>24</v>
      </c>
      <c r="K336" s="471" t="s">
        <v>433</v>
      </c>
      <c r="L336" s="367" t="s">
        <v>50</v>
      </c>
      <c r="M336" s="589">
        <f t="shared" si="532"/>
        <v>0</v>
      </c>
      <c r="N336" s="773" t="str">
        <f t="shared" si="538"/>
        <v>-</v>
      </c>
      <c r="O336" s="774" t="str">
        <f t="shared" si="539"/>
        <v>-</v>
      </c>
      <c r="P336" s="774" t="str">
        <f t="shared" si="540"/>
        <v>-</v>
      </c>
      <c r="Q336" s="774" t="str">
        <f t="shared" si="541"/>
        <v>-</v>
      </c>
      <c r="R336" s="774" t="str">
        <f t="shared" si="542"/>
        <v>-</v>
      </c>
      <c r="S336" s="280" t="str">
        <f t="shared" si="543"/>
        <v>-</v>
      </c>
      <c r="T336" s="291" t="str">
        <f t="shared" si="536"/>
        <v>OK</v>
      </c>
      <c r="U336" s="402"/>
      <c r="W336" s="504"/>
      <c r="X336" s="429"/>
      <c r="Z336" s="430"/>
      <c r="AA336" s="431"/>
      <c r="AB336" s="429"/>
      <c r="AD336" s="430"/>
      <c r="AE336" s="431"/>
      <c r="AF336" s="429"/>
      <c r="AH336" s="430"/>
      <c r="AI336" s="431"/>
      <c r="AJ336" s="600"/>
      <c r="AK336" s="601"/>
      <c r="AL336" s="602"/>
      <c r="AM336" s="632"/>
      <c r="AN336" s="221"/>
      <c r="AO336" s="574" t="str">
        <f>IF(AND(Type_1="Doc",OR(Y336&lt;&gt;"",AC336&lt;&gt;"",AG336&lt;&gt;"")),"Remove Value Cln 25, 29, 33",IF(AND(Type_1="Doc",OR(AA336&lt;&gt;"",AE336&lt;&gt;"",AI336&lt;&gt;"")),"Remove Value Cln 27, 31, 35",IF(OR(AND(X336&lt;&gt;"",Z336=""),AND(AB336&lt;&gt;"",AD336=""),AND(AF336&lt;&gt;"",AH336="")),"Missing Eng Function",IF(OR(AND(Y336&lt;&gt;"",AA336=""),AND(AC336&lt;&gt;"",AE336=""),AND(AG336&lt;&gt;"",AI336="")),"Missing Design Function","OK"))))</f>
        <v>OK</v>
      </c>
      <c r="AQ336" s="437"/>
      <c r="AR336" s="429"/>
      <c r="AT336" s="430"/>
      <c r="AU336" s="431"/>
      <c r="AV336" s="429"/>
      <c r="AX336" s="430"/>
      <c r="AY336" s="431"/>
      <c r="AZ336" s="429"/>
      <c r="BB336" s="430"/>
      <c r="BC336" s="431"/>
      <c r="BD336" s="600"/>
      <c r="BE336" s="601"/>
      <c r="BF336" s="602"/>
      <c r="BG336" s="632"/>
      <c r="BH336" s="221"/>
      <c r="BI336" s="574" t="str">
        <f>IF(AND(Type_1="Doc",OR(AS336&lt;&gt;"",AW336&lt;&gt;"",BA336&lt;&gt;"")),"Remove Value Cln 25, 29, 33",IF(AND(Type_1="Doc",OR(AU336&lt;&gt;"",AY336&lt;&gt;"",BC336&lt;&gt;"")),"Remove Value Cln 47, 51, 55",IF(OR(AND(AR336&lt;&gt;"",AT336=""),AND(AV336&lt;&gt;"",AX336=""),AND(AZ336&lt;&gt;"",BB336="")),"Missing Eng Function",IF(OR(AND(AS336&lt;&gt;"",AU336=""),AND(AW336&lt;&gt;"",AY336=""),AND(BA336&lt;&gt;"",BC336="")),"Missing Design Function","OK"))))</f>
        <v>OK</v>
      </c>
      <c r="BK336" s="437"/>
      <c r="BL336" s="429"/>
      <c r="BN336" s="430"/>
      <c r="BO336" s="431"/>
      <c r="BP336" s="429"/>
      <c r="BR336" s="430"/>
      <c r="BS336" s="431"/>
      <c r="BT336" s="429"/>
      <c r="BV336" s="430"/>
      <c r="BW336" s="431"/>
      <c r="BX336" s="600"/>
      <c r="BY336" s="601"/>
      <c r="BZ336" s="602"/>
      <c r="CA336" s="610"/>
      <c r="CB336" s="221"/>
      <c r="CC336" s="574" t="str">
        <f>IF(AND(Type_1="Doc",OR(BM336&lt;&gt;"",BQ336&lt;&gt;"",BU336&lt;&gt;"")),"Remove Value Cln 65, 69, 73",IF(AND(Type_1="Doc",OR(BO336&lt;&gt;"",BS336&lt;&gt;"",BW336&lt;&gt;"")),"Remove Value Cln 67, 71, 75",IF(OR(AND(BL336&lt;&gt;"",BN336=""),AND(BP336&lt;&gt;"",BR336=""),AND(BT336&lt;&gt;"",BV336="")),"Missing Eng Function",IF(OR(AND(BM336&lt;&gt;"",BO336=""),AND(BQ336&lt;&gt;"",BS336=""),AND(BU336&lt;&gt;"",BW336="")),"Missing Design Function","OK"))))</f>
        <v>OK</v>
      </c>
      <c r="CE336" s="443"/>
      <c r="CF336" s="429"/>
      <c r="CH336" s="430"/>
      <c r="CI336" s="431"/>
      <c r="CJ336" s="429"/>
      <c r="CL336" s="430"/>
      <c r="CM336" s="431"/>
      <c r="CN336" s="429"/>
      <c r="CP336" s="430"/>
      <c r="CQ336" s="431"/>
      <c r="CR336" s="600"/>
      <c r="CS336" s="601"/>
      <c r="CT336" s="602"/>
      <c r="CU336" s="610"/>
      <c r="CV336" s="221"/>
      <c r="CW336" s="574" t="str">
        <f t="shared" si="533"/>
        <v>OK</v>
      </c>
      <c r="CY336" s="437"/>
      <c r="CZ336" s="429"/>
      <c r="DB336" s="430"/>
      <c r="DC336" s="431"/>
      <c r="DD336" s="429"/>
      <c r="DF336" s="430"/>
      <c r="DG336" s="431"/>
      <c r="DH336" s="429"/>
      <c r="DJ336" s="430"/>
      <c r="DK336" s="431"/>
      <c r="DL336" s="600"/>
      <c r="DM336" s="601"/>
      <c r="DN336" s="602"/>
      <c r="DO336" s="610"/>
      <c r="DP336" s="221"/>
      <c r="DQ336" s="574" t="str">
        <f t="shared" si="534"/>
        <v>OK</v>
      </c>
      <c r="DS336" s="263"/>
      <c r="DT336" s="208"/>
      <c r="DU336" s="277" t="s">
        <v>1033</v>
      </c>
      <c r="DV336" s="370"/>
      <c r="DW336" s="277" t="s">
        <v>1033</v>
      </c>
      <c r="DX336" s="370"/>
      <c r="DY336" s="277" t="s">
        <v>1033</v>
      </c>
      <c r="DZ336" s="370"/>
      <c r="EA336" s="274" t="s">
        <v>376</v>
      </c>
      <c r="EB336" s="712" t="str">
        <f t="shared" si="605"/>
        <v>-</v>
      </c>
      <c r="EC336" s="707" t="str">
        <f t="shared" si="606"/>
        <v>-</v>
      </c>
      <c r="ED336" s="623" t="str">
        <f t="shared" si="607"/>
        <v>-</v>
      </c>
      <c r="EE336" s="221"/>
      <c r="EF336" s="574" t="str">
        <f t="shared" si="523"/>
        <v>Missing Eng Hours</v>
      </c>
      <c r="EH336" s="82"/>
      <c r="EI336" s="34"/>
      <c r="EJ336" s="11"/>
      <c r="EK336" s="61"/>
      <c r="EN336" s="97">
        <f t="shared" si="558"/>
        <v>0</v>
      </c>
      <c r="EO336" s="91">
        <f t="shared" si="559"/>
        <v>0</v>
      </c>
      <c r="EP336" s="92"/>
      <c r="EQ336" s="85"/>
      <c r="ER336" s="89" t="str">
        <f>IF(OR(EN336="-",EQ336=""),"-",EQ336*EN336)</f>
        <v>-</v>
      </c>
      <c r="ES336" s="84"/>
      <c r="ET336" s="85"/>
      <c r="EU336" s="89" t="str">
        <f>IF(OR(EO336="-",ET336=""),"-",ET336*EO336)</f>
        <v>-</v>
      </c>
      <c r="EV336" s="90" t="str">
        <f>IF(AND(ER336="-",EU336="-"),"-",IF(ER336="-",EU336,IF(EU336="-",ER336,ER336+EU336)))</f>
        <v>-</v>
      </c>
      <c r="EY336" s="97" t="e">
        <f>#REF!</f>
        <v>#REF!</v>
      </c>
      <c r="EZ336" s="91" t="e">
        <f>#REF!</f>
        <v>#REF!</v>
      </c>
      <c r="FA336" s="92"/>
      <c r="FB336" s="85"/>
      <c r="FC336" s="89" t="e">
        <f>IF(OR(EY336="-",FB336=""),"-",FB336*EY336)</f>
        <v>#REF!</v>
      </c>
      <c r="FD336" s="84"/>
      <c r="FE336" s="85"/>
      <c r="FF336" s="89" t="e">
        <f>IF(OR(EZ336="-",FE336=""),"-",FE336*EZ336)</f>
        <v>#REF!</v>
      </c>
      <c r="FG336" s="90" t="e">
        <f>IF(AND(FC336="-",FF336="-"),"-",IF(FC336="-",FF336,IF(FF336="-",FC336,FC336+FF336)))</f>
        <v>#REF!</v>
      </c>
      <c r="FJ336" s="97" t="e">
        <f>#REF!</f>
        <v>#REF!</v>
      </c>
      <c r="FK336" s="91" t="e">
        <f>#REF!</f>
        <v>#REF!</v>
      </c>
      <c r="FL336" s="92"/>
      <c r="FM336" s="85"/>
      <c r="FN336" s="89" t="e">
        <f>IF(OR(FJ336="-",FM336=""),"-",FM336*FJ336)</f>
        <v>#REF!</v>
      </c>
      <c r="FO336" s="84"/>
      <c r="FP336" s="85"/>
      <c r="FQ336" s="89" t="e">
        <f>IF(OR(FK336="-",FP336=""),"-",FP336*FK336)</f>
        <v>#REF!</v>
      </c>
      <c r="FR336" s="90" t="e">
        <f>IF(AND(FN336="-",FQ336="-"),"-",IF(FN336="-",FQ336,IF(FQ336="-",FN336,FN336+FQ336)))</f>
        <v>#REF!</v>
      </c>
      <c r="FU336" s="97" t="e">
        <f>#REF!</f>
        <v>#REF!</v>
      </c>
      <c r="FV336" s="92"/>
      <c r="FW336" s="85"/>
      <c r="FX336" s="89" t="e">
        <f>IF(OR(FU336="-",FW336=""),"-",FW336*FU336)</f>
        <v>#REF!</v>
      </c>
      <c r="GA336" s="97" t="e">
        <f>#REF!</f>
        <v>#REF!</v>
      </c>
      <c r="GB336" s="91" t="e">
        <f>#REF!</f>
        <v>#REF!</v>
      </c>
      <c r="GC336" s="92"/>
      <c r="GD336" s="85"/>
      <c r="GE336" s="89" t="e">
        <f>IF(OR(GA336="-",GD336=""),"-",GD336*GA336)</f>
        <v>#REF!</v>
      </c>
      <c r="GF336" s="84"/>
      <c r="GG336" s="85"/>
      <c r="GH336" s="89" t="e">
        <f>IF(OR(GB336="-",GG336=""),"-",GG336*GB336)</f>
        <v>#REF!</v>
      </c>
      <c r="GI336" s="90" t="e">
        <f>IF(AND(GE336="-",GH336="-"),"-",IF(GE336="-",GH336,IF(GH336="-",GE336,GE336+GH336)))</f>
        <v>#REF!</v>
      </c>
      <c r="GK336" s="20" t="str">
        <f t="shared" si="560"/>
        <v/>
      </c>
      <c r="GL336" s="21"/>
      <c r="GN336" s="826" t="str">
        <f t="shared" ca="1" si="537"/>
        <v/>
      </c>
      <c r="GO336" s="827"/>
    </row>
    <row r="337" spans="1:197" ht="12" customHeight="1" outlineLevel="3" x14ac:dyDescent="0.2">
      <c r="A337" s="187">
        <f t="shared" ca="1" si="600"/>
        <v>203</v>
      </c>
      <c r="B337" s="747" t="str">
        <f t="shared" ca="1" si="535"/>
        <v/>
      </c>
      <c r="C337" s="748"/>
      <c r="D337" s="749"/>
      <c r="E337" s="272"/>
      <c r="F337" s="271"/>
      <c r="G337" s="105" t="s">
        <v>983</v>
      </c>
      <c r="H337" s="128" t="s">
        <v>3</v>
      </c>
      <c r="I337" s="105"/>
      <c r="J337" s="364" t="s">
        <v>24</v>
      </c>
      <c r="K337" s="471" t="s">
        <v>433</v>
      </c>
      <c r="L337" s="367" t="s">
        <v>50</v>
      </c>
      <c r="M337" s="589">
        <f t="shared" si="532"/>
        <v>0</v>
      </c>
      <c r="N337" s="773" t="str">
        <f t="shared" si="538"/>
        <v>-</v>
      </c>
      <c r="O337" s="774" t="str">
        <f t="shared" si="539"/>
        <v>-</v>
      </c>
      <c r="P337" s="774" t="str">
        <f t="shared" si="540"/>
        <v>-</v>
      </c>
      <c r="Q337" s="774" t="str">
        <f t="shared" si="541"/>
        <v>-</v>
      </c>
      <c r="R337" s="774" t="str">
        <f t="shared" si="542"/>
        <v>-</v>
      </c>
      <c r="S337" s="280" t="str">
        <f t="shared" si="543"/>
        <v>-</v>
      </c>
      <c r="T337" s="291" t="str">
        <f t="shared" si="536"/>
        <v>OK</v>
      </c>
      <c r="U337" s="402"/>
      <c r="W337" s="504"/>
      <c r="X337" s="429"/>
      <c r="Z337" s="430"/>
      <c r="AA337" s="431"/>
      <c r="AB337" s="429"/>
      <c r="AD337" s="430"/>
      <c r="AE337" s="431"/>
      <c r="AF337" s="429"/>
      <c r="AH337" s="430"/>
      <c r="AI337" s="431"/>
      <c r="AJ337" s="600"/>
      <c r="AK337" s="601"/>
      <c r="AL337" s="602"/>
      <c r="AM337" s="632"/>
      <c r="AN337" s="221"/>
      <c r="AO337" s="574" t="str">
        <f>IF(AND(Type_1="Doc",OR(Y337&lt;&gt;"",AC337&lt;&gt;"",AG337&lt;&gt;"")),"Remove Value Cln 25, 29, 33",IF(AND(Type_1="Doc",OR(AA337&lt;&gt;"",AE337&lt;&gt;"",AI337&lt;&gt;"")),"Remove Value Cln 27, 31, 35",IF(OR(AND(X337&lt;&gt;"",Z337=""),AND(AB337&lt;&gt;"",AD337=""),AND(AF337&lt;&gt;"",AH337="")),"Missing Eng Function",IF(OR(AND(Y337&lt;&gt;"",AA337=""),AND(AC337&lt;&gt;"",AE337=""),AND(AG337&lt;&gt;"",AI337="")),"Missing Design Function","OK"))))</f>
        <v>OK</v>
      </c>
      <c r="AQ337" s="437"/>
      <c r="AR337" s="429"/>
      <c r="AT337" s="430"/>
      <c r="AU337" s="431"/>
      <c r="AV337" s="429"/>
      <c r="AX337" s="430"/>
      <c r="AY337" s="431"/>
      <c r="AZ337" s="429"/>
      <c r="BB337" s="430"/>
      <c r="BC337" s="431"/>
      <c r="BD337" s="600"/>
      <c r="BE337" s="601"/>
      <c r="BF337" s="602"/>
      <c r="BG337" s="632"/>
      <c r="BH337" s="221"/>
      <c r="BI337" s="574" t="str">
        <f>IF(AND(Type_1="Doc",OR(AS337&lt;&gt;"",AW337&lt;&gt;"",BA337&lt;&gt;"")),"Remove Value Cln 25, 29, 33",IF(AND(Type_1="Doc",OR(AU337&lt;&gt;"",AY337&lt;&gt;"",BC337&lt;&gt;"")),"Remove Value Cln 47, 51, 55",IF(OR(AND(AR337&lt;&gt;"",AT337=""),AND(AV337&lt;&gt;"",AX337=""),AND(AZ337&lt;&gt;"",BB337="")),"Missing Eng Function",IF(OR(AND(AS337&lt;&gt;"",AU337=""),AND(AW337&lt;&gt;"",AY337=""),AND(BA337&lt;&gt;"",BC337="")),"Missing Design Function","OK"))))</f>
        <v>OK</v>
      </c>
      <c r="BK337" s="437"/>
      <c r="BL337" s="429"/>
      <c r="BN337" s="430"/>
      <c r="BO337" s="431"/>
      <c r="BP337" s="429"/>
      <c r="BR337" s="430"/>
      <c r="BS337" s="431"/>
      <c r="BT337" s="429"/>
      <c r="BV337" s="430"/>
      <c r="BW337" s="431"/>
      <c r="BX337" s="600"/>
      <c r="BY337" s="601"/>
      <c r="BZ337" s="602"/>
      <c r="CA337" s="610"/>
      <c r="CB337" s="221"/>
      <c r="CC337" s="574" t="str">
        <f>IF(AND(Type_1="Doc",OR(BM337&lt;&gt;"",BQ337&lt;&gt;"",BU337&lt;&gt;"")),"Remove Value Cln 65, 69, 73",IF(AND(Type_1="Doc",OR(BO337&lt;&gt;"",BS337&lt;&gt;"",BW337&lt;&gt;"")),"Remove Value Cln 67, 71, 75",IF(OR(AND(BL337&lt;&gt;"",BN337=""),AND(BP337&lt;&gt;"",BR337=""),AND(BT337&lt;&gt;"",BV337="")),"Missing Eng Function",IF(OR(AND(BM337&lt;&gt;"",BO337=""),AND(BQ337&lt;&gt;"",BS337=""),AND(BU337&lt;&gt;"",BW337="")),"Missing Design Function","OK"))))</f>
        <v>OK</v>
      </c>
      <c r="CE337" s="443"/>
      <c r="CF337" s="429"/>
      <c r="CH337" s="430"/>
      <c r="CI337" s="431"/>
      <c r="CJ337" s="429"/>
      <c r="CL337" s="430"/>
      <c r="CM337" s="431"/>
      <c r="CN337" s="429"/>
      <c r="CP337" s="430"/>
      <c r="CQ337" s="431"/>
      <c r="CR337" s="600"/>
      <c r="CS337" s="601"/>
      <c r="CT337" s="602"/>
      <c r="CU337" s="610"/>
      <c r="CV337" s="221"/>
      <c r="CW337" s="574" t="str">
        <f t="shared" si="533"/>
        <v>OK</v>
      </c>
      <c r="CY337" s="437"/>
      <c r="CZ337" s="429"/>
      <c r="DB337" s="430"/>
      <c r="DC337" s="431"/>
      <c r="DD337" s="429"/>
      <c r="DF337" s="430"/>
      <c r="DG337" s="431"/>
      <c r="DH337" s="429"/>
      <c r="DJ337" s="430"/>
      <c r="DK337" s="431"/>
      <c r="DL337" s="600"/>
      <c r="DM337" s="601"/>
      <c r="DN337" s="602"/>
      <c r="DO337" s="610"/>
      <c r="DP337" s="221"/>
      <c r="DQ337" s="574" t="str">
        <f t="shared" si="534"/>
        <v>OK</v>
      </c>
      <c r="DS337" s="263"/>
      <c r="DT337" s="208"/>
      <c r="DU337" s="277" t="s">
        <v>1033</v>
      </c>
      <c r="DV337" s="370"/>
      <c r="DW337" s="277" t="s">
        <v>1033</v>
      </c>
      <c r="DX337" s="370"/>
      <c r="DY337" s="277" t="s">
        <v>1033</v>
      </c>
      <c r="DZ337" s="370"/>
      <c r="EA337" s="274" t="s">
        <v>376</v>
      </c>
      <c r="EB337" s="712" t="str">
        <f t="shared" si="605"/>
        <v>-</v>
      </c>
      <c r="EC337" s="707" t="str">
        <f t="shared" si="606"/>
        <v>-</v>
      </c>
      <c r="ED337" s="623" t="str">
        <f t="shared" si="607"/>
        <v>-</v>
      </c>
      <c r="EE337" s="221"/>
      <c r="EF337" s="574" t="str">
        <f t="shared" ref="EF337:EF400" si="608">IF(AND(Type_1&lt;&gt;"Doc",Type_1&lt;&gt;"Dwg"),"-",IF(Type_1="Dwg","-",IF(Type_1="Doc",IF(OR(AND(DT337&lt;&gt;"",DU337=""),AND(DV337&lt;&gt;"",DW337=""),AND(DX337&lt;&gt;"",DY337="")),"Missing Eng Function",IF(OR(AND(DT337="",DU337&lt;&gt;""),AND(DV337="",DW337&lt;&gt;""),AND(DX337="",DY337&lt;&gt;"")),"Missing Eng Hours","OK")))))</f>
        <v>Missing Eng Hours</v>
      </c>
      <c r="EH337" s="82"/>
      <c r="EI337" s="34"/>
      <c r="EJ337" s="11"/>
      <c r="EK337" s="61"/>
      <c r="EN337" s="97">
        <f t="shared" si="558"/>
        <v>0</v>
      </c>
      <c r="EO337" s="91">
        <f t="shared" si="559"/>
        <v>0</v>
      </c>
      <c r="EP337" s="92"/>
      <c r="EQ337" s="85"/>
      <c r="ER337" s="89" t="str">
        <f>IF(OR(EN337="-",EQ337=""),"-",EQ337*EN337)</f>
        <v>-</v>
      </c>
      <c r="ES337" s="84"/>
      <c r="ET337" s="85"/>
      <c r="EU337" s="89" t="str">
        <f>IF(OR(EO337="-",ET337=""),"-",ET337*EO337)</f>
        <v>-</v>
      </c>
      <c r="EV337" s="90" t="str">
        <f>IF(AND(ER337="-",EU337="-"),"-",IF(ER337="-",EU337,IF(EU337="-",ER337,ER337+EU337)))</f>
        <v>-</v>
      </c>
      <c r="EY337" s="97" t="e">
        <f>#REF!</f>
        <v>#REF!</v>
      </c>
      <c r="EZ337" s="91" t="e">
        <f>#REF!</f>
        <v>#REF!</v>
      </c>
      <c r="FA337" s="92"/>
      <c r="FB337" s="85"/>
      <c r="FC337" s="89" t="e">
        <f>IF(OR(EY337="-",FB337=""),"-",FB337*EY337)</f>
        <v>#REF!</v>
      </c>
      <c r="FD337" s="84"/>
      <c r="FE337" s="85"/>
      <c r="FF337" s="89" t="e">
        <f>IF(OR(EZ337="-",FE337=""),"-",FE337*EZ337)</f>
        <v>#REF!</v>
      </c>
      <c r="FG337" s="90" t="e">
        <f>IF(AND(FC337="-",FF337="-"),"-",IF(FC337="-",FF337,IF(FF337="-",FC337,FC337+FF337)))</f>
        <v>#REF!</v>
      </c>
      <c r="FJ337" s="97" t="e">
        <f>#REF!</f>
        <v>#REF!</v>
      </c>
      <c r="FK337" s="91" t="e">
        <f>#REF!</f>
        <v>#REF!</v>
      </c>
      <c r="FL337" s="92"/>
      <c r="FM337" s="85"/>
      <c r="FN337" s="89" t="e">
        <f>IF(OR(FJ337="-",FM337=""),"-",FM337*FJ337)</f>
        <v>#REF!</v>
      </c>
      <c r="FO337" s="84"/>
      <c r="FP337" s="85"/>
      <c r="FQ337" s="89" t="e">
        <f>IF(OR(FK337="-",FP337=""),"-",FP337*FK337)</f>
        <v>#REF!</v>
      </c>
      <c r="FR337" s="90" t="e">
        <f>IF(AND(FN337="-",FQ337="-"),"-",IF(FN337="-",FQ337,IF(FQ337="-",FN337,FN337+FQ337)))</f>
        <v>#REF!</v>
      </c>
      <c r="FU337" s="97" t="e">
        <f>#REF!</f>
        <v>#REF!</v>
      </c>
      <c r="FV337" s="92"/>
      <c r="FW337" s="85"/>
      <c r="FX337" s="89" t="e">
        <f>IF(OR(FU337="-",FW337=""),"-",FW337*FU337)</f>
        <v>#REF!</v>
      </c>
      <c r="GA337" s="97" t="e">
        <f>#REF!</f>
        <v>#REF!</v>
      </c>
      <c r="GB337" s="91" t="e">
        <f>#REF!</f>
        <v>#REF!</v>
      </c>
      <c r="GC337" s="92"/>
      <c r="GD337" s="85"/>
      <c r="GE337" s="89" t="e">
        <f>IF(OR(GA337="-",GD337=""),"-",GD337*GA337)</f>
        <v>#REF!</v>
      </c>
      <c r="GF337" s="84"/>
      <c r="GG337" s="85"/>
      <c r="GH337" s="89" t="e">
        <f>IF(OR(GB337="-",GG337=""),"-",GG337*GB337)</f>
        <v>#REF!</v>
      </c>
      <c r="GI337" s="90" t="e">
        <f>IF(AND(GE337="-",GH337="-"),"-",IF(GE337="-",GH337,IF(GH337="-",GE337,GE337+GH337)))</f>
        <v>#REF!</v>
      </c>
      <c r="GK337" s="20" t="str">
        <f t="shared" si="560"/>
        <v/>
      </c>
      <c r="GL337" s="21"/>
      <c r="GN337" s="826" t="str">
        <f t="shared" ca="1" si="537"/>
        <v/>
      </c>
      <c r="GO337" s="827"/>
    </row>
    <row r="338" spans="1:197" ht="12" customHeight="1" outlineLevel="3" x14ac:dyDescent="0.2">
      <c r="A338" s="187">
        <f t="shared" ca="1" si="600"/>
        <v>204</v>
      </c>
      <c r="B338" s="747" t="str">
        <f t="shared" ca="1" si="535"/>
        <v/>
      </c>
      <c r="C338" s="748"/>
      <c r="D338" s="749"/>
      <c r="E338" s="272"/>
      <c r="F338" s="271"/>
      <c r="G338" s="105" t="s">
        <v>984</v>
      </c>
      <c r="H338" s="128" t="s">
        <v>3</v>
      </c>
      <c r="I338" s="105"/>
      <c r="J338" s="364" t="s">
        <v>24</v>
      </c>
      <c r="K338" s="471" t="s">
        <v>433</v>
      </c>
      <c r="L338" s="367" t="s">
        <v>50</v>
      </c>
      <c r="M338" s="589">
        <f t="shared" si="532"/>
        <v>0</v>
      </c>
      <c r="N338" s="773" t="str">
        <f t="shared" si="538"/>
        <v>-</v>
      </c>
      <c r="O338" s="774" t="str">
        <f t="shared" si="539"/>
        <v>-</v>
      </c>
      <c r="P338" s="774" t="str">
        <f t="shared" si="540"/>
        <v>-</v>
      </c>
      <c r="Q338" s="774" t="str">
        <f t="shared" si="541"/>
        <v>-</v>
      </c>
      <c r="R338" s="774" t="str">
        <f t="shared" si="542"/>
        <v>-</v>
      </c>
      <c r="S338" s="280" t="str">
        <f t="shared" si="543"/>
        <v>-</v>
      </c>
      <c r="T338" s="291" t="str">
        <f t="shared" si="536"/>
        <v>OK</v>
      </c>
      <c r="U338" s="402"/>
      <c r="W338" s="504"/>
      <c r="X338" s="429"/>
      <c r="Z338" s="430"/>
      <c r="AA338" s="431"/>
      <c r="AB338" s="429"/>
      <c r="AD338" s="430"/>
      <c r="AE338" s="431"/>
      <c r="AF338" s="429"/>
      <c r="AH338" s="430"/>
      <c r="AI338" s="431"/>
      <c r="AJ338" s="600"/>
      <c r="AK338" s="601"/>
      <c r="AL338" s="602"/>
      <c r="AM338" s="632"/>
      <c r="AN338" s="221"/>
      <c r="AO338" s="574" t="str">
        <f>IF(AND(Type_1="Doc",OR(Y338&lt;&gt;"",AC338&lt;&gt;"",AG338&lt;&gt;"")),"Remove Value Cln 25, 29, 33",IF(AND(Type_1="Doc",OR(AA338&lt;&gt;"",AE338&lt;&gt;"",AI338&lt;&gt;"")),"Remove Value Cln 27, 31, 35",IF(OR(AND(X338&lt;&gt;"",Z338=""),AND(AB338&lt;&gt;"",AD338=""),AND(AF338&lt;&gt;"",AH338="")),"Missing Eng Function",IF(OR(AND(Y338&lt;&gt;"",AA338=""),AND(AC338&lt;&gt;"",AE338=""),AND(AG338&lt;&gt;"",AI338="")),"Missing Design Function","OK"))))</f>
        <v>OK</v>
      </c>
      <c r="AQ338" s="437"/>
      <c r="AR338" s="429"/>
      <c r="AT338" s="430"/>
      <c r="AU338" s="431"/>
      <c r="AV338" s="429"/>
      <c r="AX338" s="430"/>
      <c r="AY338" s="431"/>
      <c r="AZ338" s="429"/>
      <c r="BB338" s="430"/>
      <c r="BC338" s="431"/>
      <c r="BD338" s="600"/>
      <c r="BE338" s="601"/>
      <c r="BF338" s="602"/>
      <c r="BG338" s="632"/>
      <c r="BH338" s="221"/>
      <c r="BI338" s="574" t="str">
        <f>IF(AND(Type_1="Doc",OR(AS338&lt;&gt;"",AW338&lt;&gt;"",BA338&lt;&gt;"")),"Remove Value Cln 25, 29, 33",IF(AND(Type_1="Doc",OR(AU338&lt;&gt;"",AY338&lt;&gt;"",BC338&lt;&gt;"")),"Remove Value Cln 47, 51, 55",IF(OR(AND(AR338&lt;&gt;"",AT338=""),AND(AV338&lt;&gt;"",AX338=""),AND(AZ338&lt;&gt;"",BB338="")),"Missing Eng Function",IF(OR(AND(AS338&lt;&gt;"",AU338=""),AND(AW338&lt;&gt;"",AY338=""),AND(BA338&lt;&gt;"",BC338="")),"Missing Design Function","OK"))))</f>
        <v>OK</v>
      </c>
      <c r="BK338" s="437"/>
      <c r="BL338" s="429"/>
      <c r="BN338" s="430"/>
      <c r="BO338" s="431"/>
      <c r="BP338" s="429"/>
      <c r="BR338" s="430"/>
      <c r="BS338" s="431"/>
      <c r="BT338" s="429"/>
      <c r="BV338" s="430"/>
      <c r="BW338" s="431"/>
      <c r="BX338" s="600"/>
      <c r="BY338" s="601"/>
      <c r="BZ338" s="602"/>
      <c r="CA338" s="610"/>
      <c r="CB338" s="221"/>
      <c r="CC338" s="574" t="str">
        <f>IF(AND(Type_1="Doc",OR(BM338&lt;&gt;"",BQ338&lt;&gt;"",BU338&lt;&gt;"")),"Remove Value Cln 65, 69, 73",IF(AND(Type_1="Doc",OR(BO338&lt;&gt;"",BS338&lt;&gt;"",BW338&lt;&gt;"")),"Remove Value Cln 67, 71, 75",IF(OR(AND(BL338&lt;&gt;"",BN338=""),AND(BP338&lt;&gt;"",BR338=""),AND(BT338&lt;&gt;"",BV338="")),"Missing Eng Function",IF(OR(AND(BM338&lt;&gt;"",BO338=""),AND(BQ338&lt;&gt;"",BS338=""),AND(BU338&lt;&gt;"",BW338="")),"Missing Design Function","OK"))))</f>
        <v>OK</v>
      </c>
      <c r="CE338" s="443"/>
      <c r="CF338" s="429"/>
      <c r="CH338" s="430"/>
      <c r="CI338" s="431"/>
      <c r="CJ338" s="429"/>
      <c r="CL338" s="430"/>
      <c r="CM338" s="431"/>
      <c r="CN338" s="429"/>
      <c r="CP338" s="430"/>
      <c r="CQ338" s="431"/>
      <c r="CR338" s="600"/>
      <c r="CS338" s="601"/>
      <c r="CT338" s="602"/>
      <c r="CU338" s="610"/>
      <c r="CV338" s="221"/>
      <c r="CW338" s="574" t="str">
        <f t="shared" si="533"/>
        <v>OK</v>
      </c>
      <c r="CY338" s="437"/>
      <c r="CZ338" s="429"/>
      <c r="DB338" s="430"/>
      <c r="DC338" s="431"/>
      <c r="DD338" s="429"/>
      <c r="DF338" s="430"/>
      <c r="DG338" s="431"/>
      <c r="DH338" s="429"/>
      <c r="DJ338" s="430"/>
      <c r="DK338" s="431"/>
      <c r="DL338" s="600"/>
      <c r="DM338" s="601"/>
      <c r="DN338" s="602"/>
      <c r="DO338" s="610"/>
      <c r="DP338" s="221"/>
      <c r="DQ338" s="574" t="str">
        <f t="shared" si="534"/>
        <v>OK</v>
      </c>
      <c r="DS338" s="263"/>
      <c r="DT338" s="208"/>
      <c r="DU338" s="277" t="s">
        <v>1033</v>
      </c>
      <c r="DV338" s="370"/>
      <c r="DW338" s="277" t="s">
        <v>1033</v>
      </c>
      <c r="DX338" s="370"/>
      <c r="DY338" s="277" t="s">
        <v>1033</v>
      </c>
      <c r="DZ338" s="370"/>
      <c r="EA338" s="274" t="s">
        <v>376</v>
      </c>
      <c r="EB338" s="712" t="str">
        <f t="shared" si="605"/>
        <v>-</v>
      </c>
      <c r="EC338" s="707" t="str">
        <f t="shared" si="606"/>
        <v>-</v>
      </c>
      <c r="ED338" s="623" t="str">
        <f t="shared" si="607"/>
        <v>-</v>
      </c>
      <c r="EE338" s="221"/>
      <c r="EF338" s="574" t="str">
        <f t="shared" si="608"/>
        <v>Missing Eng Hours</v>
      </c>
      <c r="EH338" s="82"/>
      <c r="EI338" s="34"/>
      <c r="EJ338" s="11"/>
      <c r="EK338" s="61"/>
      <c r="EN338" s="97">
        <f t="shared" si="558"/>
        <v>0</v>
      </c>
      <c r="EO338" s="91">
        <f t="shared" si="559"/>
        <v>0</v>
      </c>
      <c r="EP338" s="92"/>
      <c r="EQ338" s="85"/>
      <c r="ER338" s="89" t="str">
        <f>IF(OR(EN338="-",EQ338=""),"-",EQ338*EN338)</f>
        <v>-</v>
      </c>
      <c r="ES338" s="84"/>
      <c r="ET338" s="85"/>
      <c r="EU338" s="89" t="str">
        <f>IF(OR(EO338="-",ET338=""),"-",ET338*EO338)</f>
        <v>-</v>
      </c>
      <c r="EV338" s="90" t="str">
        <f>IF(AND(ER338="-",EU338="-"),"-",IF(ER338="-",EU338,IF(EU338="-",ER338,ER338+EU338)))</f>
        <v>-</v>
      </c>
      <c r="EY338" s="97" t="e">
        <f>#REF!</f>
        <v>#REF!</v>
      </c>
      <c r="EZ338" s="91" t="e">
        <f>#REF!</f>
        <v>#REF!</v>
      </c>
      <c r="FA338" s="92"/>
      <c r="FB338" s="85"/>
      <c r="FC338" s="89" t="e">
        <f>IF(OR(EY338="-",FB338=""),"-",FB338*EY338)</f>
        <v>#REF!</v>
      </c>
      <c r="FD338" s="84"/>
      <c r="FE338" s="85"/>
      <c r="FF338" s="89" t="e">
        <f>IF(OR(EZ338="-",FE338=""),"-",FE338*EZ338)</f>
        <v>#REF!</v>
      </c>
      <c r="FG338" s="90" t="e">
        <f>IF(AND(FC338="-",FF338="-"),"-",IF(FC338="-",FF338,IF(FF338="-",FC338,FC338+FF338)))</f>
        <v>#REF!</v>
      </c>
      <c r="FJ338" s="97" t="e">
        <f>#REF!</f>
        <v>#REF!</v>
      </c>
      <c r="FK338" s="91" t="e">
        <f>#REF!</f>
        <v>#REF!</v>
      </c>
      <c r="FL338" s="92"/>
      <c r="FM338" s="85"/>
      <c r="FN338" s="89" t="e">
        <f>IF(OR(FJ338="-",FM338=""),"-",FM338*FJ338)</f>
        <v>#REF!</v>
      </c>
      <c r="FO338" s="84"/>
      <c r="FP338" s="85"/>
      <c r="FQ338" s="89" t="e">
        <f>IF(OR(FK338="-",FP338=""),"-",FP338*FK338)</f>
        <v>#REF!</v>
      </c>
      <c r="FR338" s="90" t="e">
        <f>IF(AND(FN338="-",FQ338="-"),"-",IF(FN338="-",FQ338,IF(FQ338="-",FN338,FN338+FQ338)))</f>
        <v>#REF!</v>
      </c>
      <c r="FU338" s="97" t="e">
        <f>#REF!</f>
        <v>#REF!</v>
      </c>
      <c r="FV338" s="92"/>
      <c r="FW338" s="85"/>
      <c r="FX338" s="89" t="e">
        <f>IF(OR(FU338="-",FW338=""),"-",FW338*FU338)</f>
        <v>#REF!</v>
      </c>
      <c r="GA338" s="97" t="e">
        <f>#REF!</f>
        <v>#REF!</v>
      </c>
      <c r="GB338" s="91" t="e">
        <f>#REF!</f>
        <v>#REF!</v>
      </c>
      <c r="GC338" s="92"/>
      <c r="GD338" s="85"/>
      <c r="GE338" s="89" t="e">
        <f>IF(OR(GA338="-",GD338=""),"-",GD338*GA338)</f>
        <v>#REF!</v>
      </c>
      <c r="GF338" s="84"/>
      <c r="GG338" s="85"/>
      <c r="GH338" s="89" t="e">
        <f>IF(OR(GB338="-",GG338=""),"-",GG338*GB338)</f>
        <v>#REF!</v>
      </c>
      <c r="GI338" s="90" t="e">
        <f>IF(AND(GE338="-",GH338="-"),"-",IF(GE338="-",GH338,IF(GH338="-",GE338,GE338+GH338)))</f>
        <v>#REF!</v>
      </c>
      <c r="GK338" s="20" t="str">
        <f t="shared" si="560"/>
        <v/>
      </c>
      <c r="GL338" s="21"/>
      <c r="GN338" s="826" t="str">
        <f t="shared" ca="1" si="537"/>
        <v/>
      </c>
      <c r="GO338" s="827"/>
    </row>
    <row r="339" spans="1:197" ht="12" customHeight="1" outlineLevel="3" x14ac:dyDescent="0.2">
      <c r="A339" s="187">
        <f t="shared" ca="1" si="600"/>
        <v>205</v>
      </c>
      <c r="B339" s="747" t="str">
        <f t="shared" ca="1" si="535"/>
        <v/>
      </c>
      <c r="C339" s="748"/>
      <c r="D339" s="749"/>
      <c r="E339" s="272"/>
      <c r="F339" s="271"/>
      <c r="G339" s="105" t="s">
        <v>916</v>
      </c>
      <c r="H339" s="128" t="s">
        <v>3</v>
      </c>
      <c r="I339" s="105"/>
      <c r="J339" s="364" t="s">
        <v>24</v>
      </c>
      <c r="K339" s="471" t="s">
        <v>433</v>
      </c>
      <c r="L339" s="367" t="s">
        <v>50</v>
      </c>
      <c r="M339" s="589">
        <f t="shared" si="532"/>
        <v>0</v>
      </c>
      <c r="N339" s="773" t="str">
        <f t="shared" si="538"/>
        <v>-</v>
      </c>
      <c r="O339" s="774" t="str">
        <f t="shared" si="539"/>
        <v>-</v>
      </c>
      <c r="P339" s="774" t="str">
        <f t="shared" si="540"/>
        <v>-</v>
      </c>
      <c r="Q339" s="774" t="str">
        <f t="shared" si="541"/>
        <v>-</v>
      </c>
      <c r="R339" s="774" t="str">
        <f t="shared" si="542"/>
        <v>-</v>
      </c>
      <c r="S339" s="280" t="str">
        <f t="shared" si="543"/>
        <v>-</v>
      </c>
      <c r="T339" s="291" t="str">
        <f t="shared" si="536"/>
        <v>OK</v>
      </c>
      <c r="U339" s="402"/>
      <c r="W339" s="504"/>
      <c r="X339" s="429"/>
      <c r="Z339" s="430"/>
      <c r="AA339" s="431"/>
      <c r="AB339" s="429"/>
      <c r="AD339" s="430"/>
      <c r="AE339" s="431"/>
      <c r="AF339" s="429"/>
      <c r="AH339" s="430"/>
      <c r="AI339" s="431"/>
      <c r="AJ339" s="600"/>
      <c r="AK339" s="601"/>
      <c r="AL339" s="602"/>
      <c r="AM339" s="632"/>
      <c r="AN339" s="221"/>
      <c r="AO339" s="574" t="str">
        <f>IF(AND(Type_1="Doc",OR(Y339&lt;&gt;"",AC339&lt;&gt;"",AG339&lt;&gt;"")),"Remove Value Cln 25, 29, 33",IF(AND(Type_1="Doc",OR(AA339&lt;&gt;"",AE339&lt;&gt;"",AI339&lt;&gt;"")),"Remove Value Cln 27, 31, 35",IF(OR(AND(X339&lt;&gt;"",Z339=""),AND(AB339&lt;&gt;"",AD339=""),AND(AF339&lt;&gt;"",AH339="")),"Missing Eng Function",IF(OR(AND(Y339&lt;&gt;"",AA339=""),AND(AC339&lt;&gt;"",AE339=""),AND(AG339&lt;&gt;"",AI339="")),"Missing Design Function","OK"))))</f>
        <v>OK</v>
      </c>
      <c r="AQ339" s="437"/>
      <c r="AR339" s="429"/>
      <c r="AT339" s="430"/>
      <c r="AU339" s="431"/>
      <c r="AV339" s="429"/>
      <c r="AX339" s="430"/>
      <c r="AY339" s="431"/>
      <c r="AZ339" s="429"/>
      <c r="BB339" s="430"/>
      <c r="BC339" s="431"/>
      <c r="BD339" s="600"/>
      <c r="BE339" s="601"/>
      <c r="BF339" s="602"/>
      <c r="BG339" s="632"/>
      <c r="BH339" s="221"/>
      <c r="BI339" s="574" t="str">
        <f>IF(AND(Type_1="Doc",OR(AS339&lt;&gt;"",AW339&lt;&gt;"",BA339&lt;&gt;"")),"Remove Value Cln 25, 29, 33",IF(AND(Type_1="Doc",OR(AU339&lt;&gt;"",AY339&lt;&gt;"",BC339&lt;&gt;"")),"Remove Value Cln 47, 51, 55",IF(OR(AND(AR339&lt;&gt;"",AT339=""),AND(AV339&lt;&gt;"",AX339=""),AND(AZ339&lt;&gt;"",BB339="")),"Missing Eng Function",IF(OR(AND(AS339&lt;&gt;"",AU339=""),AND(AW339&lt;&gt;"",AY339=""),AND(BA339&lt;&gt;"",BC339="")),"Missing Design Function","OK"))))</f>
        <v>OK</v>
      </c>
      <c r="BK339" s="437"/>
      <c r="BL339" s="429"/>
      <c r="BN339" s="430"/>
      <c r="BO339" s="431"/>
      <c r="BP339" s="429"/>
      <c r="BR339" s="430"/>
      <c r="BS339" s="431"/>
      <c r="BT339" s="429"/>
      <c r="BV339" s="430"/>
      <c r="BW339" s="431"/>
      <c r="BX339" s="600"/>
      <c r="BY339" s="601"/>
      <c r="BZ339" s="602"/>
      <c r="CA339" s="610"/>
      <c r="CB339" s="221"/>
      <c r="CC339" s="574" t="str">
        <f>IF(AND(Type_1="Doc",OR(BM339&lt;&gt;"",BQ339&lt;&gt;"",BU339&lt;&gt;"")),"Remove Value Cln 65, 69, 73",IF(AND(Type_1="Doc",OR(BO339&lt;&gt;"",BS339&lt;&gt;"",BW339&lt;&gt;"")),"Remove Value Cln 67, 71, 75",IF(OR(AND(BL339&lt;&gt;"",BN339=""),AND(BP339&lt;&gt;"",BR339=""),AND(BT339&lt;&gt;"",BV339="")),"Missing Eng Function",IF(OR(AND(BM339&lt;&gt;"",BO339=""),AND(BQ339&lt;&gt;"",BS339=""),AND(BU339&lt;&gt;"",BW339="")),"Missing Design Function","OK"))))</f>
        <v>OK</v>
      </c>
      <c r="CE339" s="443"/>
      <c r="CF339" s="429"/>
      <c r="CH339" s="430"/>
      <c r="CI339" s="431"/>
      <c r="CJ339" s="429"/>
      <c r="CL339" s="430"/>
      <c r="CM339" s="431"/>
      <c r="CN339" s="429"/>
      <c r="CP339" s="430"/>
      <c r="CQ339" s="431"/>
      <c r="CR339" s="600"/>
      <c r="CS339" s="601"/>
      <c r="CT339" s="602"/>
      <c r="CU339" s="610"/>
      <c r="CV339" s="221"/>
      <c r="CW339" s="574" t="str">
        <f t="shared" si="533"/>
        <v>OK</v>
      </c>
      <c r="CY339" s="437"/>
      <c r="CZ339" s="429"/>
      <c r="DB339" s="430"/>
      <c r="DC339" s="431"/>
      <c r="DD339" s="429"/>
      <c r="DF339" s="430"/>
      <c r="DG339" s="431"/>
      <c r="DH339" s="429"/>
      <c r="DJ339" s="430"/>
      <c r="DK339" s="431"/>
      <c r="DL339" s="600"/>
      <c r="DM339" s="601"/>
      <c r="DN339" s="602"/>
      <c r="DO339" s="610"/>
      <c r="DP339" s="221"/>
      <c r="DQ339" s="574" t="str">
        <f t="shared" si="534"/>
        <v>OK</v>
      </c>
      <c r="DS339" s="263"/>
      <c r="DT339" s="208"/>
      <c r="DU339" s="277" t="s">
        <v>1033</v>
      </c>
      <c r="DV339" s="370"/>
      <c r="DW339" s="277" t="s">
        <v>1033</v>
      </c>
      <c r="DX339" s="370"/>
      <c r="DY339" s="277" t="s">
        <v>1033</v>
      </c>
      <c r="DZ339" s="370"/>
      <c r="EA339" s="274" t="s">
        <v>376</v>
      </c>
      <c r="EB339" s="712" t="str">
        <f t="shared" si="605"/>
        <v>-</v>
      </c>
      <c r="EC339" s="707" t="str">
        <f t="shared" si="606"/>
        <v>-</v>
      </c>
      <c r="ED339" s="623" t="str">
        <f t="shared" si="607"/>
        <v>-</v>
      </c>
      <c r="EE339" s="221"/>
      <c r="EF339" s="574" t="str">
        <f t="shared" si="608"/>
        <v>Missing Eng Hours</v>
      </c>
      <c r="EH339" s="82"/>
      <c r="EI339" s="34"/>
      <c r="EJ339" s="11"/>
      <c r="EK339" s="61"/>
      <c r="EN339" s="97">
        <f t="shared" si="558"/>
        <v>0</v>
      </c>
      <c r="EO339" s="91">
        <f t="shared" si="559"/>
        <v>0</v>
      </c>
      <c r="EP339" s="92"/>
      <c r="EQ339" s="85"/>
      <c r="ER339" s="89" t="str">
        <f>IF(OR(EN339="-",EQ339=""),"-",EQ339*EN339)</f>
        <v>-</v>
      </c>
      <c r="ES339" s="84"/>
      <c r="ET339" s="85"/>
      <c r="EU339" s="89" t="str">
        <f>IF(OR(EO339="-",ET339=""),"-",ET339*EO339)</f>
        <v>-</v>
      </c>
      <c r="EV339" s="90" t="str">
        <f>IF(AND(ER339="-",EU339="-"),"-",IF(ER339="-",EU339,IF(EU339="-",ER339,ER339+EU339)))</f>
        <v>-</v>
      </c>
      <c r="EY339" s="97" t="e">
        <f>#REF!</f>
        <v>#REF!</v>
      </c>
      <c r="EZ339" s="91" t="e">
        <f>#REF!</f>
        <v>#REF!</v>
      </c>
      <c r="FA339" s="92"/>
      <c r="FB339" s="85"/>
      <c r="FC339" s="89" t="e">
        <f>IF(OR(EY339="-",FB339=""),"-",FB339*EY339)</f>
        <v>#REF!</v>
      </c>
      <c r="FD339" s="84"/>
      <c r="FE339" s="85"/>
      <c r="FF339" s="89" t="e">
        <f>IF(OR(EZ339="-",FE339=""),"-",FE339*EZ339)</f>
        <v>#REF!</v>
      </c>
      <c r="FG339" s="90" t="e">
        <f>IF(AND(FC339="-",FF339="-"),"-",IF(FC339="-",FF339,IF(FF339="-",FC339,FC339+FF339)))</f>
        <v>#REF!</v>
      </c>
      <c r="FJ339" s="97" t="e">
        <f>#REF!</f>
        <v>#REF!</v>
      </c>
      <c r="FK339" s="91" t="e">
        <f>#REF!</f>
        <v>#REF!</v>
      </c>
      <c r="FL339" s="92"/>
      <c r="FM339" s="85"/>
      <c r="FN339" s="89" t="e">
        <f>IF(OR(FJ339="-",FM339=""),"-",FM339*FJ339)</f>
        <v>#REF!</v>
      </c>
      <c r="FO339" s="84"/>
      <c r="FP339" s="85"/>
      <c r="FQ339" s="89" t="e">
        <f>IF(OR(FK339="-",FP339=""),"-",FP339*FK339)</f>
        <v>#REF!</v>
      </c>
      <c r="FR339" s="90" t="e">
        <f>IF(AND(FN339="-",FQ339="-"),"-",IF(FN339="-",FQ339,IF(FQ339="-",FN339,FN339+FQ339)))</f>
        <v>#REF!</v>
      </c>
      <c r="FU339" s="97" t="e">
        <f>#REF!</f>
        <v>#REF!</v>
      </c>
      <c r="FV339" s="92"/>
      <c r="FW339" s="85"/>
      <c r="FX339" s="89" t="e">
        <f>IF(OR(FU339="-",FW339=""),"-",FW339*FU339)</f>
        <v>#REF!</v>
      </c>
      <c r="GA339" s="97" t="e">
        <f>#REF!</f>
        <v>#REF!</v>
      </c>
      <c r="GB339" s="91" t="e">
        <f>#REF!</f>
        <v>#REF!</v>
      </c>
      <c r="GC339" s="92"/>
      <c r="GD339" s="85"/>
      <c r="GE339" s="89" t="e">
        <f>IF(OR(GA339="-",GD339=""),"-",GD339*GA339)</f>
        <v>#REF!</v>
      </c>
      <c r="GF339" s="84"/>
      <c r="GG339" s="85"/>
      <c r="GH339" s="89" t="e">
        <f>IF(OR(GB339="-",GG339=""),"-",GG339*GB339)</f>
        <v>#REF!</v>
      </c>
      <c r="GI339" s="90" t="e">
        <f>IF(AND(GE339="-",GH339="-"),"-",IF(GE339="-",GH339,IF(GH339="-",GE339,GE339+GH339)))</f>
        <v>#REF!</v>
      </c>
      <c r="GK339" s="20" t="str">
        <f t="shared" si="560"/>
        <v/>
      </c>
      <c r="GL339" s="21"/>
      <c r="GN339" s="826" t="str">
        <f t="shared" ca="1" si="537"/>
        <v/>
      </c>
      <c r="GO339" s="827"/>
    </row>
    <row r="340" spans="1:197" ht="12" customHeight="1" outlineLevel="3" x14ac:dyDescent="0.2">
      <c r="A340" s="187">
        <f ca="1">OFFSET(A340,-1,0,1,1)+1</f>
        <v>206</v>
      </c>
      <c r="B340" s="747" t="str">
        <f t="shared" ca="1" si="535"/>
        <v/>
      </c>
      <c r="C340" s="748"/>
      <c r="D340" s="749"/>
      <c r="E340" s="272"/>
      <c r="F340" s="271"/>
      <c r="G340" s="105" t="s">
        <v>979</v>
      </c>
      <c r="H340" s="128" t="s">
        <v>3</v>
      </c>
      <c r="I340" s="105"/>
      <c r="J340" s="364" t="s">
        <v>24</v>
      </c>
      <c r="K340" s="471" t="s">
        <v>433</v>
      </c>
      <c r="L340" s="367" t="s">
        <v>50</v>
      </c>
      <c r="M340" s="589">
        <f t="shared" si="532"/>
        <v>0</v>
      </c>
      <c r="N340" s="773" t="str">
        <f t="shared" si="538"/>
        <v>-</v>
      </c>
      <c r="O340" s="774" t="str">
        <f t="shared" si="539"/>
        <v>-</v>
      </c>
      <c r="P340" s="774" t="str">
        <f t="shared" si="540"/>
        <v>-</v>
      </c>
      <c r="Q340" s="774" t="str">
        <f t="shared" si="541"/>
        <v>-</v>
      </c>
      <c r="R340" s="774" t="str">
        <f t="shared" si="542"/>
        <v>-</v>
      </c>
      <c r="S340" s="280" t="str">
        <f t="shared" si="543"/>
        <v>-</v>
      </c>
      <c r="T340" s="291" t="str">
        <f t="shared" si="536"/>
        <v>OK</v>
      </c>
      <c r="U340" s="402"/>
      <c r="W340" s="504"/>
      <c r="X340" s="429"/>
      <c r="Z340" s="430"/>
      <c r="AA340" s="431"/>
      <c r="AB340" s="429"/>
      <c r="AD340" s="430"/>
      <c r="AE340" s="431"/>
      <c r="AF340" s="429"/>
      <c r="AH340" s="430"/>
      <c r="AI340" s="431"/>
      <c r="AJ340" s="600"/>
      <c r="AK340" s="601"/>
      <c r="AL340" s="602"/>
      <c r="AM340" s="632"/>
      <c r="AN340" s="221"/>
      <c r="AO340" s="574" t="str">
        <f t="shared" si="601"/>
        <v>OK</v>
      </c>
      <c r="AQ340" s="437"/>
      <c r="AR340" s="429"/>
      <c r="AT340" s="430"/>
      <c r="AU340" s="431"/>
      <c r="AV340" s="429"/>
      <c r="AX340" s="430"/>
      <c r="AY340" s="431"/>
      <c r="AZ340" s="429"/>
      <c r="BB340" s="430"/>
      <c r="BC340" s="431"/>
      <c r="BD340" s="600"/>
      <c r="BE340" s="601"/>
      <c r="BF340" s="602"/>
      <c r="BG340" s="632"/>
      <c r="BH340" s="221"/>
      <c r="BI340" s="574" t="str">
        <f t="shared" si="602"/>
        <v>OK</v>
      </c>
      <c r="BK340" s="437"/>
      <c r="BL340" s="429"/>
      <c r="BN340" s="430"/>
      <c r="BO340" s="431"/>
      <c r="BP340" s="429"/>
      <c r="BR340" s="430"/>
      <c r="BS340" s="431"/>
      <c r="BT340" s="429"/>
      <c r="BV340" s="430"/>
      <c r="BW340" s="431"/>
      <c r="BX340" s="600"/>
      <c r="BY340" s="601"/>
      <c r="BZ340" s="602"/>
      <c r="CA340" s="680" t="str">
        <f>IF(OR(BZ340=0,BZ340="-"),"-",BZ340/DD_TOTAL_HOURS)</f>
        <v>-</v>
      </c>
      <c r="CB340" s="221"/>
      <c r="CC340" s="574" t="str">
        <f t="shared" si="603"/>
        <v>OK</v>
      </c>
      <c r="CE340" s="443"/>
      <c r="CF340" s="429"/>
      <c r="CH340" s="430"/>
      <c r="CI340" s="431"/>
      <c r="CJ340" s="429"/>
      <c r="CL340" s="430"/>
      <c r="CM340" s="431"/>
      <c r="CN340" s="429"/>
      <c r="CP340" s="430"/>
      <c r="CQ340" s="431"/>
      <c r="CR340" s="600"/>
      <c r="CS340" s="601"/>
      <c r="CT340" s="602"/>
      <c r="CU340" s="610"/>
      <c r="CV340" s="221"/>
      <c r="CW340" s="574" t="str">
        <f t="shared" si="533"/>
        <v>OK</v>
      </c>
      <c r="CY340" s="437"/>
      <c r="CZ340" s="429"/>
      <c r="DB340" s="430"/>
      <c r="DC340" s="431"/>
      <c r="DD340" s="429"/>
      <c r="DF340" s="430"/>
      <c r="DG340" s="431"/>
      <c r="DH340" s="429"/>
      <c r="DJ340" s="430"/>
      <c r="DK340" s="431"/>
      <c r="DL340" s="600"/>
      <c r="DM340" s="601"/>
      <c r="DN340" s="602"/>
      <c r="DO340" s="610"/>
      <c r="DP340" s="221"/>
      <c r="DQ340" s="574" t="str">
        <f t="shared" si="534"/>
        <v>OK</v>
      </c>
      <c r="DS340" s="263"/>
      <c r="DT340" s="208"/>
      <c r="DU340" s="277" t="s">
        <v>1033</v>
      </c>
      <c r="DV340" s="370"/>
      <c r="DW340" s="277" t="s">
        <v>1033</v>
      </c>
      <c r="DX340" s="370"/>
      <c r="DY340" s="277" t="s">
        <v>1033</v>
      </c>
      <c r="DZ340" s="370"/>
      <c r="EA340" s="274" t="s">
        <v>376</v>
      </c>
      <c r="EB340" s="712" t="str">
        <f t="shared" si="605"/>
        <v>-</v>
      </c>
      <c r="EC340" s="707" t="str">
        <f t="shared" si="606"/>
        <v>-</v>
      </c>
      <c r="ED340" s="623" t="str">
        <f t="shared" si="607"/>
        <v>-</v>
      </c>
      <c r="EE340" s="221"/>
      <c r="EF340" s="574" t="str">
        <f t="shared" si="608"/>
        <v>Missing Eng Hours</v>
      </c>
      <c r="EH340" s="82"/>
      <c r="EI340" s="34"/>
      <c r="EJ340" s="11"/>
      <c r="EK340" s="61"/>
      <c r="EN340" s="97">
        <f t="shared" si="558"/>
        <v>0</v>
      </c>
      <c r="EO340" s="91">
        <f t="shared" si="559"/>
        <v>0</v>
      </c>
      <c r="EP340" s="92"/>
      <c r="EQ340" s="85"/>
      <c r="ER340" s="89" t="str">
        <f t="shared" si="588"/>
        <v>-</v>
      </c>
      <c r="ES340" s="84"/>
      <c r="ET340" s="85"/>
      <c r="EU340" s="89" t="str">
        <f t="shared" si="589"/>
        <v>-</v>
      </c>
      <c r="EV340" s="90" t="str">
        <f t="shared" si="590"/>
        <v>-</v>
      </c>
      <c r="EY340" s="97" t="e">
        <f>#REF!</f>
        <v>#REF!</v>
      </c>
      <c r="EZ340" s="91" t="e">
        <f>#REF!</f>
        <v>#REF!</v>
      </c>
      <c r="FA340" s="92"/>
      <c r="FB340" s="85"/>
      <c r="FC340" s="89" t="e">
        <f t="shared" si="591"/>
        <v>#REF!</v>
      </c>
      <c r="FD340" s="84"/>
      <c r="FE340" s="85"/>
      <c r="FF340" s="89" t="e">
        <f t="shared" si="592"/>
        <v>#REF!</v>
      </c>
      <c r="FG340" s="90" t="e">
        <f t="shared" si="593"/>
        <v>#REF!</v>
      </c>
      <c r="FJ340" s="97" t="e">
        <f>#REF!</f>
        <v>#REF!</v>
      </c>
      <c r="FK340" s="91" t="e">
        <f>#REF!</f>
        <v>#REF!</v>
      </c>
      <c r="FL340" s="92"/>
      <c r="FM340" s="85"/>
      <c r="FN340" s="89" t="e">
        <f t="shared" si="594"/>
        <v>#REF!</v>
      </c>
      <c r="FO340" s="84"/>
      <c r="FP340" s="85"/>
      <c r="FQ340" s="89" t="e">
        <f t="shared" si="595"/>
        <v>#REF!</v>
      </c>
      <c r="FR340" s="90" t="e">
        <f t="shared" si="596"/>
        <v>#REF!</v>
      </c>
      <c r="FU340" s="97" t="e">
        <f>#REF!</f>
        <v>#REF!</v>
      </c>
      <c r="FV340" s="92"/>
      <c r="FW340" s="85"/>
      <c r="FX340" s="89" t="e">
        <f t="shared" si="604"/>
        <v>#REF!</v>
      </c>
      <c r="GA340" s="97" t="e">
        <f>#REF!</f>
        <v>#REF!</v>
      </c>
      <c r="GB340" s="91" t="e">
        <f>#REF!</f>
        <v>#REF!</v>
      </c>
      <c r="GC340" s="92"/>
      <c r="GD340" s="85"/>
      <c r="GE340" s="89" t="e">
        <f t="shared" si="597"/>
        <v>#REF!</v>
      </c>
      <c r="GF340" s="84"/>
      <c r="GG340" s="85"/>
      <c r="GH340" s="89" t="e">
        <f t="shared" si="598"/>
        <v>#REF!</v>
      </c>
      <c r="GI340" s="90" t="e">
        <f t="shared" si="599"/>
        <v>#REF!</v>
      </c>
      <c r="GK340" s="20" t="str">
        <f t="shared" si="560"/>
        <v/>
      </c>
      <c r="GL340" s="21"/>
      <c r="GN340" s="826" t="str">
        <f t="shared" ca="1" si="537"/>
        <v/>
      </c>
      <c r="GO340" s="827"/>
    </row>
    <row r="341" spans="1:197" ht="12" customHeight="1" outlineLevel="3" x14ac:dyDescent="0.2">
      <c r="A341" s="187">
        <f ca="1">OFFSET(A341,-1,0,1,1)+1</f>
        <v>207</v>
      </c>
      <c r="B341" s="747" t="str">
        <f t="shared" ca="1" si="535"/>
        <v/>
      </c>
      <c r="C341" s="748"/>
      <c r="D341" s="749"/>
      <c r="E341" s="272"/>
      <c r="F341" s="271"/>
      <c r="G341" s="105" t="s">
        <v>980</v>
      </c>
      <c r="H341" s="128" t="s">
        <v>3</v>
      </c>
      <c r="I341" s="105"/>
      <c r="J341" s="364" t="s">
        <v>24</v>
      </c>
      <c r="K341" s="471" t="s">
        <v>433</v>
      </c>
      <c r="L341" s="367" t="s">
        <v>50</v>
      </c>
      <c r="M341" s="589">
        <f t="shared" si="532"/>
        <v>0</v>
      </c>
      <c r="N341" s="773" t="str">
        <f t="shared" si="538"/>
        <v>-</v>
      </c>
      <c r="O341" s="774" t="str">
        <f t="shared" si="539"/>
        <v>-</v>
      </c>
      <c r="P341" s="774" t="str">
        <f t="shared" si="540"/>
        <v>-</v>
      </c>
      <c r="Q341" s="774" t="str">
        <f t="shared" si="541"/>
        <v>-</v>
      </c>
      <c r="R341" s="774" t="str">
        <f t="shared" si="542"/>
        <v>-</v>
      </c>
      <c r="S341" s="280" t="str">
        <f t="shared" si="543"/>
        <v>-</v>
      </c>
      <c r="T341" s="291" t="str">
        <f t="shared" si="536"/>
        <v>OK</v>
      </c>
      <c r="U341" s="402"/>
      <c r="W341" s="504"/>
      <c r="X341" s="429"/>
      <c r="Z341" s="430"/>
      <c r="AA341" s="431"/>
      <c r="AB341" s="429"/>
      <c r="AD341" s="430"/>
      <c r="AE341" s="431"/>
      <c r="AF341" s="429"/>
      <c r="AH341" s="430"/>
      <c r="AI341" s="431"/>
      <c r="AJ341" s="600"/>
      <c r="AK341" s="601"/>
      <c r="AL341" s="602"/>
      <c r="AM341" s="632"/>
      <c r="AN341" s="221"/>
      <c r="AO341" s="574" t="str">
        <f t="shared" si="601"/>
        <v>OK</v>
      </c>
      <c r="AQ341" s="437"/>
      <c r="AR341" s="429"/>
      <c r="AT341" s="430"/>
      <c r="AU341" s="431"/>
      <c r="AV341" s="429"/>
      <c r="AX341" s="430"/>
      <c r="AY341" s="431"/>
      <c r="AZ341" s="429"/>
      <c r="BB341" s="430"/>
      <c r="BC341" s="431"/>
      <c r="BD341" s="600"/>
      <c r="BE341" s="601"/>
      <c r="BF341" s="602"/>
      <c r="BG341" s="632"/>
      <c r="BH341" s="221"/>
      <c r="BI341" s="574" t="str">
        <f t="shared" si="602"/>
        <v>OK</v>
      </c>
      <c r="BK341" s="437"/>
      <c r="BL341" s="429"/>
      <c r="BN341" s="430"/>
      <c r="BO341" s="431"/>
      <c r="BP341" s="429"/>
      <c r="BR341" s="430"/>
      <c r="BS341" s="431"/>
      <c r="BT341" s="429"/>
      <c r="BV341" s="430"/>
      <c r="BW341" s="431"/>
      <c r="BX341" s="600"/>
      <c r="BY341" s="601"/>
      <c r="BZ341" s="602"/>
      <c r="CA341" s="680" t="str">
        <f>IF(OR(BZ341=0,BZ341="-"),"-",BZ341/DD_TOTAL_HOURS)</f>
        <v>-</v>
      </c>
      <c r="CB341" s="221"/>
      <c r="CC341" s="574" t="str">
        <f t="shared" si="603"/>
        <v>OK</v>
      </c>
      <c r="CE341" s="443"/>
      <c r="CF341" s="429"/>
      <c r="CH341" s="430"/>
      <c r="CI341" s="431"/>
      <c r="CJ341" s="429"/>
      <c r="CL341" s="430"/>
      <c r="CM341" s="431"/>
      <c r="CN341" s="429"/>
      <c r="CP341" s="430"/>
      <c r="CQ341" s="431"/>
      <c r="CR341" s="600"/>
      <c r="CS341" s="601"/>
      <c r="CT341" s="602"/>
      <c r="CU341" s="610"/>
      <c r="CV341" s="221"/>
      <c r="CW341" s="574" t="str">
        <f t="shared" si="533"/>
        <v>OK</v>
      </c>
      <c r="CY341" s="437"/>
      <c r="CZ341" s="429"/>
      <c r="DB341" s="430"/>
      <c r="DC341" s="431"/>
      <c r="DD341" s="429"/>
      <c r="DF341" s="430"/>
      <c r="DG341" s="431"/>
      <c r="DH341" s="429"/>
      <c r="DJ341" s="430"/>
      <c r="DK341" s="431"/>
      <c r="DL341" s="600"/>
      <c r="DM341" s="601"/>
      <c r="DN341" s="602"/>
      <c r="DO341" s="610"/>
      <c r="DP341" s="221"/>
      <c r="DQ341" s="574" t="str">
        <f t="shared" si="534"/>
        <v>OK</v>
      </c>
      <c r="DS341" s="263"/>
      <c r="DT341" s="208"/>
      <c r="DU341" s="277" t="s">
        <v>1033</v>
      </c>
      <c r="DV341" s="370"/>
      <c r="DW341" s="277" t="s">
        <v>1033</v>
      </c>
      <c r="DX341" s="370"/>
      <c r="DY341" s="277" t="s">
        <v>1033</v>
      </c>
      <c r="DZ341" s="370"/>
      <c r="EA341" s="274" t="s">
        <v>376</v>
      </c>
      <c r="EB341" s="712" t="str">
        <f t="shared" si="605"/>
        <v>-</v>
      </c>
      <c r="EC341" s="707" t="str">
        <f t="shared" si="606"/>
        <v>-</v>
      </c>
      <c r="ED341" s="623" t="str">
        <f t="shared" si="607"/>
        <v>-</v>
      </c>
      <c r="EE341" s="221"/>
      <c r="EF341" s="574" t="str">
        <f t="shared" si="608"/>
        <v>Missing Eng Hours</v>
      </c>
      <c r="EH341" s="82"/>
      <c r="EI341" s="34"/>
      <c r="EJ341" s="11"/>
      <c r="EK341" s="61"/>
      <c r="EN341" s="97">
        <f t="shared" si="558"/>
        <v>0</v>
      </c>
      <c r="EO341" s="91">
        <f t="shared" si="559"/>
        <v>0</v>
      </c>
      <c r="EP341" s="92"/>
      <c r="EQ341" s="85"/>
      <c r="ER341" s="89" t="str">
        <f t="shared" si="588"/>
        <v>-</v>
      </c>
      <c r="ES341" s="84"/>
      <c r="ET341" s="85"/>
      <c r="EU341" s="89" t="str">
        <f t="shared" si="589"/>
        <v>-</v>
      </c>
      <c r="EV341" s="90" t="str">
        <f t="shared" si="590"/>
        <v>-</v>
      </c>
      <c r="EY341" s="97" t="e">
        <f>#REF!</f>
        <v>#REF!</v>
      </c>
      <c r="EZ341" s="91" t="e">
        <f>#REF!</f>
        <v>#REF!</v>
      </c>
      <c r="FA341" s="92"/>
      <c r="FB341" s="85"/>
      <c r="FC341" s="89" t="e">
        <f t="shared" si="591"/>
        <v>#REF!</v>
      </c>
      <c r="FD341" s="84"/>
      <c r="FE341" s="85"/>
      <c r="FF341" s="89" t="e">
        <f t="shared" si="592"/>
        <v>#REF!</v>
      </c>
      <c r="FG341" s="90" t="e">
        <f t="shared" si="593"/>
        <v>#REF!</v>
      </c>
      <c r="FJ341" s="97" t="e">
        <f>#REF!</f>
        <v>#REF!</v>
      </c>
      <c r="FK341" s="91" t="e">
        <f>#REF!</f>
        <v>#REF!</v>
      </c>
      <c r="FL341" s="92"/>
      <c r="FM341" s="85"/>
      <c r="FN341" s="89" t="e">
        <f t="shared" si="594"/>
        <v>#REF!</v>
      </c>
      <c r="FO341" s="84"/>
      <c r="FP341" s="85"/>
      <c r="FQ341" s="89" t="e">
        <f t="shared" si="595"/>
        <v>#REF!</v>
      </c>
      <c r="FR341" s="90" t="e">
        <f t="shared" si="596"/>
        <v>#REF!</v>
      </c>
      <c r="FU341" s="97" t="e">
        <f>#REF!</f>
        <v>#REF!</v>
      </c>
      <c r="FV341" s="92"/>
      <c r="FW341" s="85"/>
      <c r="FX341" s="89" t="e">
        <f t="shared" si="604"/>
        <v>#REF!</v>
      </c>
      <c r="GA341" s="97" t="e">
        <f>#REF!</f>
        <v>#REF!</v>
      </c>
      <c r="GB341" s="91" t="e">
        <f>#REF!</f>
        <v>#REF!</v>
      </c>
      <c r="GC341" s="92"/>
      <c r="GD341" s="85"/>
      <c r="GE341" s="89" t="e">
        <f t="shared" si="597"/>
        <v>#REF!</v>
      </c>
      <c r="GF341" s="84"/>
      <c r="GG341" s="85"/>
      <c r="GH341" s="89" t="e">
        <f t="shared" si="598"/>
        <v>#REF!</v>
      </c>
      <c r="GI341" s="90" t="e">
        <f t="shared" si="599"/>
        <v>#REF!</v>
      </c>
      <c r="GK341" s="20" t="str">
        <f t="shared" si="560"/>
        <v/>
      </c>
      <c r="GL341" s="21"/>
      <c r="GN341" s="826" t="str">
        <f t="shared" ca="1" si="537"/>
        <v/>
      </c>
      <c r="GO341" s="827"/>
    </row>
    <row r="342" spans="1:197" ht="12" customHeight="1" outlineLevel="3" x14ac:dyDescent="0.2">
      <c r="A342" s="187">
        <f ca="1">OFFSET(A342,-1,0,1,1)+1</f>
        <v>208</v>
      </c>
      <c r="B342" s="747" t="str">
        <f t="shared" ca="1" si="535"/>
        <v/>
      </c>
      <c r="C342" s="748"/>
      <c r="D342" s="749"/>
      <c r="E342" s="272"/>
      <c r="F342" s="271"/>
      <c r="G342" s="105" t="s">
        <v>1023</v>
      </c>
      <c r="H342" s="128" t="s">
        <v>3</v>
      </c>
      <c r="I342" s="105"/>
      <c r="J342" s="364" t="s">
        <v>24</v>
      </c>
      <c r="K342" s="471" t="s">
        <v>433</v>
      </c>
      <c r="L342" s="367" t="s">
        <v>50</v>
      </c>
      <c r="M342" s="589">
        <f t="shared" si="532"/>
        <v>0</v>
      </c>
      <c r="N342" s="773" t="str">
        <f t="shared" si="538"/>
        <v>-</v>
      </c>
      <c r="O342" s="774" t="str">
        <f t="shared" si="539"/>
        <v>-</v>
      </c>
      <c r="P342" s="774" t="str">
        <f t="shared" si="540"/>
        <v>-</v>
      </c>
      <c r="Q342" s="774" t="str">
        <f t="shared" si="541"/>
        <v>-</v>
      </c>
      <c r="R342" s="774" t="str">
        <f t="shared" si="542"/>
        <v>-</v>
      </c>
      <c r="S342" s="280" t="str">
        <f t="shared" si="543"/>
        <v>-</v>
      </c>
      <c r="T342" s="291" t="str">
        <f t="shared" si="536"/>
        <v>OK</v>
      </c>
      <c r="U342" s="402"/>
      <c r="W342" s="504"/>
      <c r="X342" s="429"/>
      <c r="Z342" s="430"/>
      <c r="AA342" s="431"/>
      <c r="AB342" s="429"/>
      <c r="AD342" s="430"/>
      <c r="AE342" s="431"/>
      <c r="AF342" s="429"/>
      <c r="AH342" s="430"/>
      <c r="AI342" s="431"/>
      <c r="AJ342" s="600"/>
      <c r="AK342" s="601"/>
      <c r="AL342" s="602"/>
      <c r="AM342" s="632"/>
      <c r="AN342" s="221"/>
      <c r="AO342" s="574" t="str">
        <f t="shared" si="601"/>
        <v>OK</v>
      </c>
      <c r="AQ342" s="437"/>
      <c r="AR342" s="429"/>
      <c r="AT342" s="430"/>
      <c r="AU342" s="431"/>
      <c r="AV342" s="429"/>
      <c r="AX342" s="430"/>
      <c r="AY342" s="431"/>
      <c r="AZ342" s="429"/>
      <c r="BB342" s="430"/>
      <c r="BC342" s="431"/>
      <c r="BD342" s="600"/>
      <c r="BE342" s="601"/>
      <c r="BF342" s="602"/>
      <c r="BG342" s="632"/>
      <c r="BH342" s="221"/>
      <c r="BI342" s="574" t="str">
        <f t="shared" si="602"/>
        <v>OK</v>
      </c>
      <c r="BK342" s="437"/>
      <c r="BL342" s="429"/>
      <c r="BN342" s="430"/>
      <c r="BO342" s="431"/>
      <c r="BP342" s="429"/>
      <c r="BR342" s="430"/>
      <c r="BS342" s="431"/>
      <c r="BT342" s="429"/>
      <c r="BV342" s="430"/>
      <c r="BW342" s="431"/>
      <c r="BX342" s="600"/>
      <c r="BY342" s="601"/>
      <c r="BZ342" s="602"/>
      <c r="CA342" s="610"/>
      <c r="CB342" s="221"/>
      <c r="CC342" s="574" t="str">
        <f t="shared" si="603"/>
        <v>OK</v>
      </c>
      <c r="CE342" s="443"/>
      <c r="CF342" s="429"/>
      <c r="CH342" s="430"/>
      <c r="CI342" s="431"/>
      <c r="CJ342" s="429"/>
      <c r="CL342" s="430"/>
      <c r="CM342" s="431"/>
      <c r="CN342" s="429"/>
      <c r="CP342" s="430"/>
      <c r="CQ342" s="431"/>
      <c r="CR342" s="600"/>
      <c r="CS342" s="601"/>
      <c r="CT342" s="602"/>
      <c r="CU342" s="610"/>
      <c r="CV342" s="221"/>
      <c r="CW342" s="574" t="str">
        <f t="shared" si="533"/>
        <v>OK</v>
      </c>
      <c r="CY342" s="263"/>
      <c r="CZ342" s="208"/>
      <c r="DA342" s="420"/>
      <c r="DB342" s="410" t="s">
        <v>374</v>
      </c>
      <c r="DC342" s="423"/>
      <c r="DD342" s="429"/>
      <c r="DF342" s="430"/>
      <c r="DG342" s="431"/>
      <c r="DH342" s="429"/>
      <c r="DJ342" s="430"/>
      <c r="DK342" s="431"/>
      <c r="DL342" s="591" t="str">
        <f>IF(AND(CZ342="",DD342="",DH342=""),"-",CZ342+DD342+DH342)</f>
        <v>-</v>
      </c>
      <c r="DM342" s="629"/>
      <c r="DN342" s="593" t="str">
        <f>IF(AND(CZ342="",DD342="",DH342="",DA342="",DE342="",DI342=""),"-",SUM(CZ342:DI342))</f>
        <v>-</v>
      </c>
      <c r="DO342" s="677" t="str">
        <f>IF(OR(DN342=0,DN342="-"),"-",DN342/CONSTR_TOTAL_HOURS)</f>
        <v>-</v>
      </c>
      <c r="DP342" s="221"/>
      <c r="DQ342" s="574" t="str">
        <f t="shared" si="534"/>
        <v>OK</v>
      </c>
      <c r="DS342" s="437"/>
      <c r="DT342" s="429"/>
      <c r="DU342" s="431"/>
      <c r="DW342" s="431"/>
      <c r="DY342" s="431"/>
      <c r="EA342" s="430"/>
      <c r="EB342" s="600"/>
      <c r="EC342" s="602"/>
      <c r="ED342" s="621"/>
      <c r="EE342" s="221"/>
      <c r="EF342" s="574" t="str">
        <f t="shared" si="608"/>
        <v>OK</v>
      </c>
      <c r="EH342" s="82"/>
      <c r="EI342" s="34"/>
      <c r="EJ342" s="11"/>
      <c r="EK342" s="61"/>
      <c r="EN342" s="97">
        <f t="shared" si="558"/>
        <v>0</v>
      </c>
      <c r="EO342" s="91">
        <f t="shared" si="559"/>
        <v>0</v>
      </c>
      <c r="EP342" s="92"/>
      <c r="EQ342" s="85"/>
      <c r="ER342" s="89" t="str">
        <f t="shared" si="588"/>
        <v>-</v>
      </c>
      <c r="ES342" s="84"/>
      <c r="ET342" s="85"/>
      <c r="EU342" s="89" t="str">
        <f t="shared" si="589"/>
        <v>-</v>
      </c>
      <c r="EV342" s="90" t="str">
        <f t="shared" si="590"/>
        <v>-</v>
      </c>
      <c r="EY342" s="97" t="e">
        <f>#REF!</f>
        <v>#REF!</v>
      </c>
      <c r="EZ342" s="91" t="e">
        <f>#REF!</f>
        <v>#REF!</v>
      </c>
      <c r="FA342" s="92"/>
      <c r="FB342" s="85"/>
      <c r="FC342" s="89" t="e">
        <f t="shared" si="591"/>
        <v>#REF!</v>
      </c>
      <c r="FD342" s="84"/>
      <c r="FE342" s="85"/>
      <c r="FF342" s="89" t="e">
        <f t="shared" si="592"/>
        <v>#REF!</v>
      </c>
      <c r="FG342" s="90" t="e">
        <f t="shared" si="593"/>
        <v>#REF!</v>
      </c>
      <c r="FJ342" s="97" t="e">
        <f>#REF!</f>
        <v>#REF!</v>
      </c>
      <c r="FK342" s="91" t="e">
        <f>#REF!</f>
        <v>#REF!</v>
      </c>
      <c r="FL342" s="92"/>
      <c r="FM342" s="85"/>
      <c r="FN342" s="89" t="e">
        <f t="shared" si="594"/>
        <v>#REF!</v>
      </c>
      <c r="FO342" s="84"/>
      <c r="FP342" s="85"/>
      <c r="FQ342" s="89" t="e">
        <f t="shared" si="595"/>
        <v>#REF!</v>
      </c>
      <c r="FR342" s="90" t="e">
        <f t="shared" si="596"/>
        <v>#REF!</v>
      </c>
      <c r="FU342" s="97" t="e">
        <f>#REF!</f>
        <v>#REF!</v>
      </c>
      <c r="FV342" s="92"/>
      <c r="FW342" s="85"/>
      <c r="FX342" s="89" t="e">
        <f t="shared" si="604"/>
        <v>#REF!</v>
      </c>
      <c r="GA342" s="97" t="e">
        <f>#REF!</f>
        <v>#REF!</v>
      </c>
      <c r="GB342" s="91" t="e">
        <f>#REF!</f>
        <v>#REF!</v>
      </c>
      <c r="GC342" s="92"/>
      <c r="GD342" s="85"/>
      <c r="GE342" s="89" t="e">
        <f t="shared" si="597"/>
        <v>#REF!</v>
      </c>
      <c r="GF342" s="84"/>
      <c r="GG342" s="85"/>
      <c r="GH342" s="89" t="e">
        <f t="shared" si="598"/>
        <v>#REF!</v>
      </c>
      <c r="GI342" s="90" t="e">
        <f t="shared" si="599"/>
        <v>#REF!</v>
      </c>
      <c r="GK342" s="20" t="str">
        <f t="shared" si="560"/>
        <v/>
      </c>
      <c r="GL342" s="21"/>
      <c r="GN342" s="826" t="str">
        <f t="shared" ca="1" si="537"/>
        <v/>
      </c>
      <c r="GO342" s="827"/>
    </row>
    <row r="343" spans="1:197" ht="12" customHeight="1" outlineLevel="3" x14ac:dyDescent="0.2">
      <c r="A343" s="187">
        <f ca="1">OFFSET(A343,-1,0,1,1)+1</f>
        <v>209</v>
      </c>
      <c r="B343" s="747" t="str">
        <f t="shared" ca="1" si="535"/>
        <v/>
      </c>
      <c r="C343" s="748"/>
      <c r="D343" s="749"/>
      <c r="E343" s="272"/>
      <c r="F343" s="271"/>
      <c r="G343" s="105" t="s">
        <v>1024</v>
      </c>
      <c r="H343" s="128" t="s">
        <v>3</v>
      </c>
      <c r="I343" s="105"/>
      <c r="J343" s="364" t="s">
        <v>24</v>
      </c>
      <c r="K343" s="471" t="s">
        <v>433</v>
      </c>
      <c r="L343" s="367" t="s">
        <v>50</v>
      </c>
      <c r="M343" s="589">
        <f t="shared" si="532"/>
        <v>0</v>
      </c>
      <c r="N343" s="773" t="str">
        <f t="shared" si="538"/>
        <v>-</v>
      </c>
      <c r="O343" s="774" t="str">
        <f t="shared" si="539"/>
        <v>-</v>
      </c>
      <c r="P343" s="774" t="str">
        <f t="shared" si="540"/>
        <v>-</v>
      </c>
      <c r="Q343" s="774" t="str">
        <f t="shared" si="541"/>
        <v>-</v>
      </c>
      <c r="R343" s="774" t="str">
        <f t="shared" si="542"/>
        <v>-</v>
      </c>
      <c r="S343" s="280" t="str">
        <f t="shared" si="543"/>
        <v>-</v>
      </c>
      <c r="T343" s="291" t="str">
        <f t="shared" si="536"/>
        <v>OK</v>
      </c>
      <c r="U343" s="402"/>
      <c r="W343" s="504"/>
      <c r="X343" s="429"/>
      <c r="Z343" s="430"/>
      <c r="AA343" s="431"/>
      <c r="AB343" s="429"/>
      <c r="AD343" s="430"/>
      <c r="AE343" s="431"/>
      <c r="AF343" s="429"/>
      <c r="AH343" s="430"/>
      <c r="AI343" s="431"/>
      <c r="AJ343" s="600"/>
      <c r="AK343" s="601"/>
      <c r="AL343" s="602"/>
      <c r="AM343" s="632"/>
      <c r="AN343" s="221"/>
      <c r="AO343" s="574" t="str">
        <f t="shared" si="601"/>
        <v>OK</v>
      </c>
      <c r="AQ343" s="437"/>
      <c r="AR343" s="429"/>
      <c r="AT343" s="430"/>
      <c r="AU343" s="431"/>
      <c r="AV343" s="429"/>
      <c r="AX343" s="430"/>
      <c r="AY343" s="431"/>
      <c r="AZ343" s="429"/>
      <c r="BB343" s="430"/>
      <c r="BC343" s="431"/>
      <c r="BD343" s="600"/>
      <c r="BE343" s="601"/>
      <c r="BF343" s="602"/>
      <c r="BG343" s="632"/>
      <c r="BH343" s="221"/>
      <c r="BI343" s="574" t="str">
        <f t="shared" si="602"/>
        <v>OK</v>
      </c>
      <c r="BK343" s="437"/>
      <c r="BL343" s="429"/>
      <c r="BN343" s="430"/>
      <c r="BO343" s="431"/>
      <c r="BP343" s="429"/>
      <c r="BR343" s="430"/>
      <c r="BS343" s="431"/>
      <c r="BT343" s="429"/>
      <c r="BV343" s="430"/>
      <c r="BW343" s="431"/>
      <c r="BX343" s="600"/>
      <c r="BY343" s="601"/>
      <c r="BZ343" s="602"/>
      <c r="CA343" s="610"/>
      <c r="CB343" s="221"/>
      <c r="CC343" s="574" t="str">
        <f t="shared" si="603"/>
        <v>OK</v>
      </c>
      <c r="CE343" s="443"/>
      <c r="CF343" s="429"/>
      <c r="CH343" s="430"/>
      <c r="CI343" s="431"/>
      <c r="CJ343" s="429"/>
      <c r="CL343" s="430"/>
      <c r="CM343" s="431"/>
      <c r="CN343" s="429"/>
      <c r="CP343" s="430"/>
      <c r="CQ343" s="431"/>
      <c r="CR343" s="600"/>
      <c r="CS343" s="601"/>
      <c r="CT343" s="602"/>
      <c r="CU343" s="610"/>
      <c r="CV343" s="221"/>
      <c r="CW343" s="574" t="str">
        <f t="shared" si="533"/>
        <v>OK</v>
      </c>
      <c r="CY343" s="263"/>
      <c r="CZ343" s="208"/>
      <c r="DA343" s="420"/>
      <c r="DB343" s="410" t="s">
        <v>380</v>
      </c>
      <c r="DC343" s="423"/>
      <c r="DD343" s="429"/>
      <c r="DF343" s="430"/>
      <c r="DG343" s="431"/>
      <c r="DH343" s="429"/>
      <c r="DJ343" s="430"/>
      <c r="DK343" s="431"/>
      <c r="DL343" s="591" t="str">
        <f>IF(AND(CZ343="",DD343="",DH343=""),"-",CZ343+DD343+DH343)</f>
        <v>-</v>
      </c>
      <c r="DM343" s="629"/>
      <c r="DN343" s="593" t="str">
        <f>IF(AND(CZ343="",DD343="",DH343="",DA343="",DE343="",DI343=""),"-",SUM(CZ343:DI343))</f>
        <v>-</v>
      </c>
      <c r="DO343" s="677" t="str">
        <f>IF(OR(DN343=0,DN343="-"),"-",DN343/CONSTR_TOTAL_HOURS)</f>
        <v>-</v>
      </c>
      <c r="DP343" s="221"/>
      <c r="DQ343" s="574" t="str">
        <f t="shared" si="534"/>
        <v>OK</v>
      </c>
      <c r="DS343" s="437"/>
      <c r="DT343" s="429"/>
      <c r="DU343" s="431"/>
      <c r="DW343" s="431"/>
      <c r="DY343" s="431"/>
      <c r="EA343" s="430"/>
      <c r="EB343" s="600"/>
      <c r="EC343" s="602"/>
      <c r="ED343" s="621"/>
      <c r="EE343" s="221"/>
      <c r="EF343" s="574" t="str">
        <f t="shared" si="608"/>
        <v>OK</v>
      </c>
      <c r="EH343" s="82"/>
      <c r="EI343" s="34"/>
      <c r="EJ343" s="11"/>
      <c r="EK343" s="61"/>
      <c r="EN343" s="97">
        <f t="shared" si="558"/>
        <v>0</v>
      </c>
      <c r="EO343" s="91">
        <f t="shared" si="559"/>
        <v>0</v>
      </c>
      <c r="EP343" s="92"/>
      <c r="EQ343" s="85"/>
      <c r="ER343" s="89" t="str">
        <f t="shared" si="588"/>
        <v>-</v>
      </c>
      <c r="ES343" s="84"/>
      <c r="ET343" s="85"/>
      <c r="EU343" s="89" t="str">
        <f t="shared" si="589"/>
        <v>-</v>
      </c>
      <c r="EV343" s="90" t="str">
        <f t="shared" si="590"/>
        <v>-</v>
      </c>
      <c r="EY343" s="97" t="e">
        <f>#REF!</f>
        <v>#REF!</v>
      </c>
      <c r="EZ343" s="91" t="e">
        <f>#REF!</f>
        <v>#REF!</v>
      </c>
      <c r="FA343" s="92"/>
      <c r="FB343" s="85"/>
      <c r="FC343" s="89" t="e">
        <f t="shared" si="591"/>
        <v>#REF!</v>
      </c>
      <c r="FD343" s="84"/>
      <c r="FE343" s="85"/>
      <c r="FF343" s="89" t="e">
        <f t="shared" si="592"/>
        <v>#REF!</v>
      </c>
      <c r="FG343" s="90" t="e">
        <f t="shared" si="593"/>
        <v>#REF!</v>
      </c>
      <c r="FJ343" s="97" t="e">
        <f>#REF!</f>
        <v>#REF!</v>
      </c>
      <c r="FK343" s="91" t="e">
        <f>#REF!</f>
        <v>#REF!</v>
      </c>
      <c r="FL343" s="92"/>
      <c r="FM343" s="85"/>
      <c r="FN343" s="89" t="e">
        <f t="shared" si="594"/>
        <v>#REF!</v>
      </c>
      <c r="FO343" s="84"/>
      <c r="FP343" s="85"/>
      <c r="FQ343" s="89" t="e">
        <f t="shared" si="595"/>
        <v>#REF!</v>
      </c>
      <c r="FR343" s="90" t="e">
        <f t="shared" si="596"/>
        <v>#REF!</v>
      </c>
      <c r="FU343" s="97" t="e">
        <f>#REF!</f>
        <v>#REF!</v>
      </c>
      <c r="FV343" s="92"/>
      <c r="FW343" s="85"/>
      <c r="FX343" s="89" t="e">
        <f t="shared" si="604"/>
        <v>#REF!</v>
      </c>
      <c r="GA343" s="97" t="e">
        <f>#REF!</f>
        <v>#REF!</v>
      </c>
      <c r="GB343" s="91" t="e">
        <f>#REF!</f>
        <v>#REF!</v>
      </c>
      <c r="GC343" s="92"/>
      <c r="GD343" s="85"/>
      <c r="GE343" s="89" t="e">
        <f t="shared" si="597"/>
        <v>#REF!</v>
      </c>
      <c r="GF343" s="84"/>
      <c r="GG343" s="85"/>
      <c r="GH343" s="89" t="e">
        <f t="shared" si="598"/>
        <v>#REF!</v>
      </c>
      <c r="GI343" s="90" t="e">
        <f t="shared" si="599"/>
        <v>#REF!</v>
      </c>
      <c r="GK343" s="20" t="str">
        <f t="shared" si="560"/>
        <v/>
      </c>
      <c r="GL343" s="21"/>
      <c r="GN343" s="826" t="str">
        <f t="shared" ca="1" si="537"/>
        <v/>
      </c>
      <c r="GO343" s="827"/>
    </row>
    <row r="344" spans="1:197" ht="12" customHeight="1" outlineLevel="3" x14ac:dyDescent="0.2">
      <c r="A344" s="187">
        <f ca="1">OFFSET(A344,-1,0,1,1)+1</f>
        <v>210</v>
      </c>
      <c r="B344" s="747" t="str">
        <f t="shared" ca="1" si="535"/>
        <v/>
      </c>
      <c r="C344" s="748"/>
      <c r="D344" s="749"/>
      <c r="E344" s="272" t="s">
        <v>395</v>
      </c>
      <c r="F344" s="271"/>
      <c r="G344" s="105"/>
      <c r="H344" s="128" t="s">
        <v>3</v>
      </c>
      <c r="I344" s="105"/>
      <c r="J344" s="364" t="s">
        <v>24</v>
      </c>
      <c r="K344" s="471" t="s">
        <v>433</v>
      </c>
      <c r="L344" s="367" t="s">
        <v>50</v>
      </c>
      <c r="M344" s="589">
        <f t="shared" si="532"/>
        <v>0</v>
      </c>
      <c r="N344" s="773" t="str">
        <f t="shared" si="538"/>
        <v>-</v>
      </c>
      <c r="O344" s="774" t="str">
        <f t="shared" si="539"/>
        <v>-</v>
      </c>
      <c r="P344" s="774" t="str">
        <f t="shared" si="540"/>
        <v>-</v>
      </c>
      <c r="Q344" s="774" t="str">
        <f t="shared" si="541"/>
        <v>-</v>
      </c>
      <c r="R344" s="774" t="str">
        <f t="shared" si="542"/>
        <v>-</v>
      </c>
      <c r="S344" s="280" t="str">
        <f t="shared" si="543"/>
        <v>-</v>
      </c>
      <c r="T344" s="291" t="str">
        <f t="shared" si="536"/>
        <v>OK</v>
      </c>
      <c r="U344" s="402"/>
      <c r="W344" s="504"/>
      <c r="X344" s="429"/>
      <c r="Z344" s="430"/>
      <c r="AA344" s="431"/>
      <c r="AB344" s="429"/>
      <c r="AD344" s="430"/>
      <c r="AE344" s="431"/>
      <c r="AF344" s="429"/>
      <c r="AH344" s="430"/>
      <c r="AI344" s="431"/>
      <c r="AJ344" s="603"/>
      <c r="AK344" s="604"/>
      <c r="AL344" s="605"/>
      <c r="AM344" s="637"/>
      <c r="AN344" s="221"/>
      <c r="AO344" s="574" t="str">
        <f t="shared" si="601"/>
        <v>OK</v>
      </c>
      <c r="AQ344" s="437"/>
      <c r="AR344" s="432"/>
      <c r="AS344" s="433"/>
      <c r="AT344" s="434"/>
      <c r="AU344" s="435"/>
      <c r="AV344" s="432"/>
      <c r="AW344" s="433"/>
      <c r="AX344" s="434"/>
      <c r="AY344" s="435"/>
      <c r="AZ344" s="432"/>
      <c r="BA344" s="433"/>
      <c r="BB344" s="434"/>
      <c r="BC344" s="435"/>
      <c r="BD344" s="603"/>
      <c r="BE344" s="604"/>
      <c r="BF344" s="605"/>
      <c r="BG344" s="637"/>
      <c r="BH344" s="221"/>
      <c r="BI344" s="574" t="str">
        <f t="shared" si="602"/>
        <v>OK</v>
      </c>
      <c r="BK344" s="437"/>
      <c r="BL344" s="432"/>
      <c r="BM344" s="433"/>
      <c r="BN344" s="434"/>
      <c r="BO344" s="435"/>
      <c r="BP344" s="432"/>
      <c r="BQ344" s="433"/>
      <c r="BR344" s="434"/>
      <c r="BS344" s="435"/>
      <c r="BT344" s="432"/>
      <c r="BU344" s="433"/>
      <c r="BV344" s="434"/>
      <c r="BW344" s="435"/>
      <c r="BX344" s="603"/>
      <c r="BY344" s="604"/>
      <c r="BZ344" s="605"/>
      <c r="CA344" s="680" t="str">
        <f>IF(OR(BZ344=0,BZ344="-"),"-",BZ344/DD_TOTAL_HOURS)</f>
        <v>-</v>
      </c>
      <c r="CB344" s="221"/>
      <c r="CC344" s="574" t="str">
        <f t="shared" si="603"/>
        <v>OK</v>
      </c>
      <c r="CE344" s="443"/>
      <c r="CF344" s="429"/>
      <c r="CH344" s="430"/>
      <c r="CI344" s="431"/>
      <c r="CJ344" s="429"/>
      <c r="CL344" s="430"/>
      <c r="CM344" s="431"/>
      <c r="CN344" s="429"/>
      <c r="CP344" s="430"/>
      <c r="CQ344" s="431"/>
      <c r="CR344" s="600"/>
      <c r="CS344" s="601"/>
      <c r="CT344" s="605"/>
      <c r="CU344" s="610"/>
      <c r="CV344" s="221"/>
      <c r="CW344" s="574" t="str">
        <f t="shared" si="533"/>
        <v>OK</v>
      </c>
      <c r="CY344" s="263" t="s">
        <v>60</v>
      </c>
      <c r="CZ344" s="208"/>
      <c r="DA344" s="421"/>
      <c r="DB344" s="410"/>
      <c r="DC344" s="424"/>
      <c r="DD344" s="432"/>
      <c r="DE344" s="433"/>
      <c r="DF344" s="434"/>
      <c r="DG344" s="435"/>
      <c r="DH344" s="432"/>
      <c r="DI344" s="433"/>
      <c r="DJ344" s="434"/>
      <c r="DK344" s="435"/>
      <c r="DL344" s="591" t="str">
        <f>IF(AND(CZ344="",DD344="",DH344=""),"-",CZ344+DD344+DH344)</f>
        <v>-</v>
      </c>
      <c r="DM344" s="618"/>
      <c r="DN344" s="593" t="str">
        <f>IF(AND(CZ344="",DD344="",DH344="",DA344="",DE344="",DI344=""),"-",SUM(CZ344:DI344))</f>
        <v>-</v>
      </c>
      <c r="DO344" s="677" t="str">
        <f>IF(OR(DN344=0,DN344="-"),"-",DN344/CONSTR_TOTAL_HOURS)</f>
        <v>-</v>
      </c>
      <c r="DP344" s="221"/>
      <c r="DQ344" s="574" t="str">
        <f t="shared" si="534"/>
        <v>OK</v>
      </c>
      <c r="DS344" s="263" t="s">
        <v>60</v>
      </c>
      <c r="DT344" s="208"/>
      <c r="DU344" s="277"/>
      <c r="DV344" s="370"/>
      <c r="DW344" s="277"/>
      <c r="DX344" s="370"/>
      <c r="DY344" s="277"/>
      <c r="DZ344" s="370"/>
      <c r="EA344" s="274"/>
      <c r="EB344" s="712" t="str">
        <f t="shared" ref="EB344" si="609">IF(AND(DT344="",DV344="",DX344="",DZ344=""),"-",DT344+DV344+DX344+DZ344)</f>
        <v>-</v>
      </c>
      <c r="EC344" s="707" t="str">
        <f t="shared" ref="EC344" si="610">EB344</f>
        <v>-</v>
      </c>
      <c r="ED344" s="623" t="str">
        <f>IF(OR(EC344=0,EC344="-"),"-",EC344/QUALIF_TOTAL_HOURS)</f>
        <v>-</v>
      </c>
      <c r="EE344" s="221"/>
      <c r="EF344" s="574" t="str">
        <f t="shared" si="608"/>
        <v>OK</v>
      </c>
      <c r="EH344" s="82"/>
      <c r="EI344" s="34"/>
      <c r="EJ344" s="11"/>
      <c r="EK344" s="61"/>
      <c r="EN344" s="97">
        <f t="shared" si="558"/>
        <v>0</v>
      </c>
      <c r="EO344" s="91">
        <f t="shared" si="559"/>
        <v>0</v>
      </c>
      <c r="EP344" s="92"/>
      <c r="EQ344" s="85"/>
      <c r="ER344" s="89" t="str">
        <f>IF(OR(EN344="-",EQ344=""),"-",EQ344*EN344)</f>
        <v>-</v>
      </c>
      <c r="ES344" s="84"/>
      <c r="ET344" s="85"/>
      <c r="EU344" s="89" t="str">
        <f>IF(OR(EO344="-",ET344=""),"-",ET344*EO344)</f>
        <v>-</v>
      </c>
      <c r="EV344" s="90" t="str">
        <f>IF(AND(ER344="-",EU344="-"),"-",IF(ER344="-",EU344,IF(EU344="-",ER344,ER344+EU344)))</f>
        <v>-</v>
      </c>
      <c r="EY344" s="97" t="e">
        <f>#REF!</f>
        <v>#REF!</v>
      </c>
      <c r="EZ344" s="91" t="e">
        <f>#REF!</f>
        <v>#REF!</v>
      </c>
      <c r="FA344" s="92"/>
      <c r="FB344" s="85"/>
      <c r="FC344" s="89" t="e">
        <f>IF(OR(EY344="-",FB344=""),"-",FB344*EY344)</f>
        <v>#REF!</v>
      </c>
      <c r="FD344" s="84"/>
      <c r="FE344" s="85"/>
      <c r="FF344" s="89" t="e">
        <f>IF(OR(EZ344="-",FE344=""),"-",FE344*EZ344)</f>
        <v>#REF!</v>
      </c>
      <c r="FG344" s="90" t="e">
        <f>IF(AND(FC344="-",FF344="-"),"-",IF(FC344="-",FF344,IF(FF344="-",FC344,FC344+FF344)))</f>
        <v>#REF!</v>
      </c>
      <c r="FJ344" s="97" t="e">
        <f>#REF!</f>
        <v>#REF!</v>
      </c>
      <c r="FK344" s="91" t="e">
        <f>#REF!</f>
        <v>#REF!</v>
      </c>
      <c r="FL344" s="92"/>
      <c r="FM344" s="85"/>
      <c r="FN344" s="89" t="e">
        <f>IF(OR(FJ344="-",FM344=""),"-",FM344*FJ344)</f>
        <v>#REF!</v>
      </c>
      <c r="FO344" s="84"/>
      <c r="FP344" s="85"/>
      <c r="FQ344" s="89" t="e">
        <f>IF(OR(FK344="-",FP344=""),"-",FP344*FK344)</f>
        <v>#REF!</v>
      </c>
      <c r="FR344" s="90" t="e">
        <f>IF(AND(FN344="-",FQ344="-"),"-",IF(FN344="-",FQ344,IF(FQ344="-",FN344,FN344+FQ344)))</f>
        <v>#REF!</v>
      </c>
      <c r="FU344" s="97" t="e">
        <f>#REF!</f>
        <v>#REF!</v>
      </c>
      <c r="FV344" s="92"/>
      <c r="FW344" s="85"/>
      <c r="FX344" s="89" t="e">
        <f t="shared" si="604"/>
        <v>#REF!</v>
      </c>
      <c r="GA344" s="97" t="e">
        <f>#REF!</f>
        <v>#REF!</v>
      </c>
      <c r="GB344" s="91" t="e">
        <f>#REF!</f>
        <v>#REF!</v>
      </c>
      <c r="GC344" s="92"/>
      <c r="GD344" s="85"/>
      <c r="GE344" s="89" t="e">
        <f>IF(OR(GA344="-",GD344=""),"-",GD344*GA344)</f>
        <v>#REF!</v>
      </c>
      <c r="GF344" s="84"/>
      <c r="GG344" s="85"/>
      <c r="GH344" s="89" t="e">
        <f>IF(OR(GB344="-",GG344=""),"-",GG344*GB344)</f>
        <v>#REF!</v>
      </c>
      <c r="GI344" s="90" t="e">
        <f>IF(AND(GE344="-",GH344="-"),"-",IF(GE344="-",GH344,IF(GH344="-",GE344,GE344+GH344)))</f>
        <v>#REF!</v>
      </c>
      <c r="GK344" s="20" t="str">
        <f t="shared" si="560"/>
        <v/>
      </c>
      <c r="GL344" s="21"/>
      <c r="GN344" s="826" t="str">
        <f t="shared" ca="1" si="537"/>
        <v/>
      </c>
      <c r="GO344" s="827"/>
    </row>
    <row r="345" spans="1:197" s="143" customFormat="1" ht="15.75" customHeight="1" outlineLevel="3" x14ac:dyDescent="0.2">
      <c r="A345" s="190">
        <f t="shared" ref="A345:A362" ca="1" si="611">OFFSET(A345,-1,0,1,1)+1</f>
        <v>211</v>
      </c>
      <c r="B345" s="744" t="str">
        <f t="shared" ca="1" si="535"/>
        <v/>
      </c>
      <c r="C345" s="752"/>
      <c r="D345" s="753"/>
      <c r="E345" s="185" t="s">
        <v>788</v>
      </c>
      <c r="F345" s="181" t="s">
        <v>170</v>
      </c>
      <c r="G345" s="182"/>
      <c r="H345" s="863" t="s">
        <v>3</v>
      </c>
      <c r="I345" s="183"/>
      <c r="J345" s="184" t="s">
        <v>23</v>
      </c>
      <c r="K345" s="199" t="s">
        <v>433</v>
      </c>
      <c r="L345" s="366"/>
      <c r="M345" s="560">
        <f t="shared" si="532"/>
        <v>0</v>
      </c>
      <c r="N345" s="814" t="str">
        <f>IF(OR(W345="",W345=0,W345="-"),"-",IF(W345=1,1,"POK"))</f>
        <v>-</v>
      </c>
      <c r="O345" s="815" t="str">
        <f>IF(OR(AQ345="",AQ345=0,AQ345="-"),"-",IF(AQ345=1,1,"POK"))</f>
        <v>-</v>
      </c>
      <c r="P345" s="815" t="str">
        <f>IF(OR(BK345="",BK345=0,BK345="-"),"-",IF(BK345=1,1,"POK"))</f>
        <v>-</v>
      </c>
      <c r="Q345" s="815" t="str">
        <f>IF(OR(CE345="",CE345=0,CE345="-"),"-",IF(CE345=1,1,"POK"))</f>
        <v>-</v>
      </c>
      <c r="R345" s="815" t="str">
        <f>IF(OR(CY345="",CY345=0,CY345="-"),"-",IF(CY345=1,1,"POK"))</f>
        <v>-</v>
      </c>
      <c r="S345" s="816" t="str">
        <f>IF(OR(DS345="",DS345=0,DS345="-"),"-",IF(DS345=1,1,"POK"))</f>
        <v>-</v>
      </c>
      <c r="T345" s="293" t="str">
        <f t="shared" si="536"/>
        <v>OK</v>
      </c>
      <c r="U345" s="403"/>
      <c r="V345" s="19"/>
      <c r="W345" s="788">
        <f>IF(SUM(W346:W352)=0,0,1)</f>
        <v>0</v>
      </c>
      <c r="X345" s="325"/>
      <c r="Y345" s="326"/>
      <c r="Z345" s="326"/>
      <c r="AA345" s="326"/>
      <c r="AB345" s="326"/>
      <c r="AC345" s="326"/>
      <c r="AD345" s="326"/>
      <c r="AE345" s="326"/>
      <c r="AF345" s="326"/>
      <c r="AG345" s="326"/>
      <c r="AH345" s="326"/>
      <c r="AI345" s="327"/>
      <c r="AJ345" s="353">
        <f>SUM(AJ346:AJ352)</f>
        <v>0</v>
      </c>
      <c r="AK345" s="354">
        <f>SUM(AK346:AK352)</f>
        <v>0</v>
      </c>
      <c r="AL345" s="351">
        <f>AJ345+AK345</f>
        <v>0</v>
      </c>
      <c r="AM345" s="356" t="str">
        <f>IF(OR(AL345=0,AL345="-"),"-",AL345/CD_TOTAL_HOURS)</f>
        <v>-</v>
      </c>
      <c r="AN345" s="222"/>
      <c r="AO345" s="580" t="str">
        <f t="shared" si="569"/>
        <v>OK</v>
      </c>
      <c r="AP345" s="19"/>
      <c r="AQ345" s="788">
        <f>IF(SUM(AQ346:AQ352)=0,0,1)</f>
        <v>0</v>
      </c>
      <c r="AR345" s="325"/>
      <c r="AS345" s="326"/>
      <c r="AT345" s="326"/>
      <c r="AU345" s="326"/>
      <c r="AV345" s="326"/>
      <c r="AW345" s="326"/>
      <c r="AX345" s="326"/>
      <c r="AY345" s="326"/>
      <c r="AZ345" s="326"/>
      <c r="BA345" s="326"/>
      <c r="BB345" s="326"/>
      <c r="BC345" s="327"/>
      <c r="BD345" s="353">
        <f>SUM(BD346:BD352)</f>
        <v>0</v>
      </c>
      <c r="BE345" s="354">
        <f>SUM(BE346:BE352)</f>
        <v>0</v>
      </c>
      <c r="BF345" s="351">
        <f>BD345+BE345</f>
        <v>0</v>
      </c>
      <c r="BG345" s="356" t="str">
        <f>IF(OR(BF345=0,BF345="-"),"-",BF345/BD_TOTAL_HOURS)</f>
        <v>-</v>
      </c>
      <c r="BH345" s="222"/>
      <c r="BI345" s="580" t="str">
        <f t="shared" si="570"/>
        <v>OK</v>
      </c>
      <c r="BJ345" s="19"/>
      <c r="BK345" s="788">
        <f>IF(SUM(BK346:BK352)=0,0,1)</f>
        <v>0</v>
      </c>
      <c r="BL345" s="325"/>
      <c r="BM345" s="326"/>
      <c r="BN345" s="326"/>
      <c r="BO345" s="326"/>
      <c r="BP345" s="326"/>
      <c r="BQ345" s="326"/>
      <c r="BR345" s="326"/>
      <c r="BS345" s="326"/>
      <c r="BT345" s="326"/>
      <c r="BU345" s="326"/>
      <c r="BV345" s="326"/>
      <c r="BW345" s="327"/>
      <c r="BX345" s="353">
        <f>SUM(BX346:BX352)</f>
        <v>0</v>
      </c>
      <c r="BY345" s="354">
        <f>SUM(BY346:BY352)</f>
        <v>0</v>
      </c>
      <c r="BZ345" s="351">
        <f>BX345+BY345</f>
        <v>0</v>
      </c>
      <c r="CA345" s="356" t="str">
        <f>IF(OR(BZ345=0,BZ345="-"),"-",BZ345/DD_TOTAL_HOURS)</f>
        <v>-</v>
      </c>
      <c r="CB345" s="222"/>
      <c r="CC345" s="574" t="str">
        <f t="shared" si="568"/>
        <v>OK</v>
      </c>
      <c r="CD345" s="19"/>
      <c r="CE345" s="788">
        <f>IF(SUM(CE346:CE352)=0,0,1)</f>
        <v>0</v>
      </c>
      <c r="CF345" s="325"/>
      <c r="CG345" s="326"/>
      <c r="CH345" s="326"/>
      <c r="CI345" s="326"/>
      <c r="CJ345" s="326"/>
      <c r="CK345" s="326"/>
      <c r="CL345" s="326"/>
      <c r="CM345" s="326"/>
      <c r="CN345" s="326"/>
      <c r="CO345" s="326"/>
      <c r="CP345" s="326"/>
      <c r="CQ345" s="327"/>
      <c r="CR345" s="353">
        <f>SUM(CR346:CR352)</f>
        <v>0</v>
      </c>
      <c r="CS345" s="354">
        <f>SUM(CS346:CS352)</f>
        <v>0</v>
      </c>
      <c r="CT345" s="351">
        <f>CR345+CS345</f>
        <v>0</v>
      </c>
      <c r="CU345" s="356" t="str">
        <f>IF(OR(CT345=0,CT345="-"),"-",CT345/PRO_TOTAL_HOURS)</f>
        <v>-</v>
      </c>
      <c r="CV345" s="222"/>
      <c r="CW345" s="580" t="str">
        <f t="shared" si="533"/>
        <v>OK</v>
      </c>
      <c r="CX345" s="19"/>
      <c r="CY345" s="788">
        <f>IF(SUM(CY346:CY352)=0,0,1)</f>
        <v>0</v>
      </c>
      <c r="CZ345" s="325"/>
      <c r="DA345" s="326"/>
      <c r="DB345" s="326"/>
      <c r="DC345" s="326"/>
      <c r="DD345" s="326"/>
      <c r="DE345" s="326"/>
      <c r="DF345" s="326"/>
      <c r="DG345" s="326"/>
      <c r="DH345" s="326"/>
      <c r="DI345" s="326"/>
      <c r="DJ345" s="326"/>
      <c r="DK345" s="327"/>
      <c r="DL345" s="353">
        <f>SUM(DL346:DL352)</f>
        <v>0</v>
      </c>
      <c r="DM345" s="354">
        <f>SUM(DM346:DM352)</f>
        <v>0</v>
      </c>
      <c r="DN345" s="351">
        <f>DL345+DM345</f>
        <v>0</v>
      </c>
      <c r="DO345" s="356" t="str">
        <f>IF(OR(DN345=0,DN345="-"),"-",DN345/CONSTR_TOTAL_HOURS)</f>
        <v>-</v>
      </c>
      <c r="DP345" s="222"/>
      <c r="DQ345" s="574" t="str">
        <f t="shared" si="534"/>
        <v>OK</v>
      </c>
      <c r="DR345" s="19"/>
      <c r="DS345" s="788">
        <f>IF(SUM(DS346:DS352)=0,0,1)</f>
        <v>0</v>
      </c>
      <c r="DT345" s="325"/>
      <c r="DU345" s="326"/>
      <c r="DV345" s="326"/>
      <c r="DW345" s="326"/>
      <c r="DX345" s="326"/>
      <c r="DY345" s="326"/>
      <c r="DZ345" s="326"/>
      <c r="EA345" s="326"/>
      <c r="EB345" s="353">
        <f>SUM(EB346:EB352)</f>
        <v>0</v>
      </c>
      <c r="EC345" s="723">
        <f>EB345</f>
        <v>0</v>
      </c>
      <c r="ED345" s="356" t="str">
        <f>IF(OR(EC345=0,EC345="-"),"-",EC345/QUALIF_TOTAL_HOURS)</f>
        <v>-</v>
      </c>
      <c r="EE345" s="222"/>
      <c r="EF345" s="574" t="str">
        <f t="shared" si="608"/>
        <v>-</v>
      </c>
      <c r="EG345" s="19"/>
      <c r="EH345" s="179" t="s">
        <v>5</v>
      </c>
      <c r="EI345" s="171" t="s">
        <v>4</v>
      </c>
      <c r="EJ345" s="134"/>
      <c r="EK345" s="133"/>
      <c r="EL345" s="19"/>
      <c r="EM345" s="19"/>
      <c r="EN345" s="135">
        <f t="shared" si="558"/>
        <v>0</v>
      </c>
      <c r="EO345" s="136">
        <f t="shared" si="559"/>
        <v>0</v>
      </c>
      <c r="EP345" s="137"/>
      <c r="EQ345" s="172"/>
      <c r="ER345" s="138" t="str">
        <f t="shared" si="573"/>
        <v>-</v>
      </c>
      <c r="ES345" s="139"/>
      <c r="ET345" s="172"/>
      <c r="EU345" s="138" t="str">
        <f t="shared" si="574"/>
        <v>-</v>
      </c>
      <c r="EV345" s="140" t="str">
        <f t="shared" si="575"/>
        <v>-</v>
      </c>
      <c r="EW345" s="19"/>
      <c r="EX345" s="19"/>
      <c r="EY345" s="135" t="e">
        <f>#REF!</f>
        <v>#REF!</v>
      </c>
      <c r="EZ345" s="136" t="e">
        <f>#REF!</f>
        <v>#REF!</v>
      </c>
      <c r="FA345" s="137"/>
      <c r="FB345" s="172"/>
      <c r="FC345" s="138" t="e">
        <f t="shared" si="576"/>
        <v>#REF!</v>
      </c>
      <c r="FD345" s="139"/>
      <c r="FE345" s="172"/>
      <c r="FF345" s="138" t="e">
        <f t="shared" si="577"/>
        <v>#REF!</v>
      </c>
      <c r="FG345" s="140" t="e">
        <f t="shared" si="578"/>
        <v>#REF!</v>
      </c>
      <c r="FH345" s="19"/>
      <c r="FI345" s="19"/>
      <c r="FJ345" s="135" t="e">
        <f>#REF!</f>
        <v>#REF!</v>
      </c>
      <c r="FK345" s="136" t="e">
        <f>#REF!</f>
        <v>#REF!</v>
      </c>
      <c r="FL345" s="137"/>
      <c r="FM345" s="172"/>
      <c r="FN345" s="138" t="e">
        <f t="shared" si="579"/>
        <v>#REF!</v>
      </c>
      <c r="FO345" s="139"/>
      <c r="FP345" s="172"/>
      <c r="FQ345" s="138" t="e">
        <f t="shared" si="580"/>
        <v>#REF!</v>
      </c>
      <c r="FR345" s="140" t="e">
        <f t="shared" si="581"/>
        <v>#REF!</v>
      </c>
      <c r="FS345" s="19"/>
      <c r="FT345" s="19"/>
      <c r="FU345" s="135" t="e">
        <f>#REF!</f>
        <v>#REF!</v>
      </c>
      <c r="FV345" s="137"/>
      <c r="FW345" s="172"/>
      <c r="FX345" s="138" t="e">
        <f t="shared" si="582"/>
        <v>#REF!</v>
      </c>
      <c r="FY345" s="19"/>
      <c r="FZ345" s="19"/>
      <c r="GA345" s="135" t="e">
        <f>#REF!</f>
        <v>#REF!</v>
      </c>
      <c r="GB345" s="136" t="e">
        <f>#REF!</f>
        <v>#REF!</v>
      </c>
      <c r="GC345" s="137"/>
      <c r="GD345" s="172"/>
      <c r="GE345" s="138" t="e">
        <f t="shared" si="583"/>
        <v>#REF!</v>
      </c>
      <c r="GF345" s="139"/>
      <c r="GG345" s="172"/>
      <c r="GH345" s="138" t="e">
        <f t="shared" si="584"/>
        <v>#REF!</v>
      </c>
      <c r="GI345" s="140" t="e">
        <f t="shared" si="585"/>
        <v>#REF!</v>
      </c>
      <c r="GJ345" s="19"/>
      <c r="GK345" s="141" t="str">
        <f t="shared" si="560"/>
        <v/>
      </c>
      <c r="GL345" s="142"/>
      <c r="GN345" s="826" t="str">
        <f t="shared" ca="1" si="537"/>
        <v/>
      </c>
      <c r="GO345" s="827"/>
    </row>
    <row r="346" spans="1:197" ht="12" customHeight="1" outlineLevel="3" x14ac:dyDescent="0.2">
      <c r="A346" s="187">
        <f t="shared" ca="1" si="611"/>
        <v>212</v>
      </c>
      <c r="B346" s="747" t="str">
        <f t="shared" ca="1" si="535"/>
        <v/>
      </c>
      <c r="C346" s="748"/>
      <c r="D346" s="749"/>
      <c r="E346" s="110"/>
      <c r="F346" s="104"/>
      <c r="G346" s="105" t="s">
        <v>171</v>
      </c>
      <c r="H346" s="128" t="s">
        <v>3</v>
      </c>
      <c r="I346" s="105"/>
      <c r="J346" s="364" t="s">
        <v>24</v>
      </c>
      <c r="K346" s="471" t="s">
        <v>433</v>
      </c>
      <c r="L346" s="367" t="s">
        <v>50</v>
      </c>
      <c r="M346" s="589">
        <f t="shared" si="532"/>
        <v>0</v>
      </c>
      <c r="N346" s="773" t="str">
        <f t="shared" si="538"/>
        <v>-</v>
      </c>
      <c r="O346" s="774" t="str">
        <f t="shared" si="539"/>
        <v>-</v>
      </c>
      <c r="P346" s="774" t="str">
        <f t="shared" si="540"/>
        <v>-</v>
      </c>
      <c r="Q346" s="774" t="str">
        <f t="shared" si="541"/>
        <v>-</v>
      </c>
      <c r="R346" s="774" t="str">
        <f t="shared" si="542"/>
        <v>-</v>
      </c>
      <c r="S346" s="280" t="str">
        <f t="shared" si="543"/>
        <v>-</v>
      </c>
      <c r="T346" s="291" t="str">
        <f t="shared" si="536"/>
        <v>OK</v>
      </c>
      <c r="U346" s="402"/>
      <c r="W346" s="643"/>
      <c r="X346" s="208"/>
      <c r="Y346" s="419"/>
      <c r="Z346" s="410" t="s">
        <v>374</v>
      </c>
      <c r="AA346" s="422"/>
      <c r="AB346" s="425"/>
      <c r="AC346" s="426"/>
      <c r="AD346" s="427"/>
      <c r="AE346" s="428"/>
      <c r="AF346" s="425"/>
      <c r="AG346" s="426"/>
      <c r="AH346" s="427"/>
      <c r="AI346" s="428"/>
      <c r="AJ346" s="591" t="str">
        <f>IF(AND(X346="",AB346="",AF346=""),"-",X346+AB346+AF346)</f>
        <v>-</v>
      </c>
      <c r="AK346" s="606"/>
      <c r="AL346" s="593" t="str">
        <f>IF(AND(X346="",AB346="",AF346="",Y346="",AC346="",AG346=""),"-",SUM(X346:AG346))</f>
        <v>-</v>
      </c>
      <c r="AM346" s="594" t="str">
        <f>IF(OR(AL346=0,AL346="-"),"-",AL346/CD_TOTAL_HOURS)</f>
        <v>-</v>
      </c>
      <c r="AN346" s="221"/>
      <c r="AO346" s="574" t="str">
        <f t="shared" si="569"/>
        <v>OK</v>
      </c>
      <c r="AQ346" s="263"/>
      <c r="AR346" s="208"/>
      <c r="AS346" s="419"/>
      <c r="AT346" s="410" t="s">
        <v>374</v>
      </c>
      <c r="AU346" s="422"/>
      <c r="AV346" s="425"/>
      <c r="AW346" s="426"/>
      <c r="AX346" s="427"/>
      <c r="AY346" s="428"/>
      <c r="AZ346" s="425"/>
      <c r="BA346" s="426"/>
      <c r="BB346" s="427"/>
      <c r="BC346" s="428"/>
      <c r="BD346" s="591" t="str">
        <f>IF(AND(AR346="",AV346="",AZ346=""),"-",AR346+AV346+AZ346)</f>
        <v>-</v>
      </c>
      <c r="BE346" s="606"/>
      <c r="BF346" s="593" t="str">
        <f>IF(AND(AR346="",AV346="",AZ346="",AS346="",AW346="",BA346=""),"-",SUM(AR346:BA346))</f>
        <v>-</v>
      </c>
      <c r="BG346" s="594" t="str">
        <f>IF(OR(BF346=0,BF346="-"),"-",BF346/BD_TOTAL_HOURS)</f>
        <v>-</v>
      </c>
      <c r="BH346" s="221"/>
      <c r="BI346" s="574" t="str">
        <f t="shared" si="570"/>
        <v>OK</v>
      </c>
      <c r="BK346" s="263"/>
      <c r="BL346" s="208"/>
      <c r="BM346" s="419"/>
      <c r="BN346" s="410" t="s">
        <v>374</v>
      </c>
      <c r="BO346" s="422"/>
      <c r="BP346" s="425"/>
      <c r="BQ346" s="426"/>
      <c r="BR346" s="427"/>
      <c r="BS346" s="428"/>
      <c r="BT346" s="425"/>
      <c r="BU346" s="426"/>
      <c r="BV346" s="427"/>
      <c r="BW346" s="428"/>
      <c r="BX346" s="591" t="str">
        <f>IF(AND(BL346="",BP346="",BT346=""),"-",BL346+BP346+BT346)</f>
        <v>-</v>
      </c>
      <c r="BY346" s="606"/>
      <c r="BZ346" s="593" t="str">
        <f>IF(AND(BL346="",BP346="",BT346="",BM346="",BQ346="",BU346=""),"-",SUM(BL346:BU346))</f>
        <v>-</v>
      </c>
      <c r="CA346" s="594" t="str">
        <f>IF(OR(BZ346=0,BZ346="-"),"-",BZ346/DD_TOTAL_HOURS)</f>
        <v>-</v>
      </c>
      <c r="CB346" s="221"/>
      <c r="CC346" s="574" t="str">
        <f t="shared" si="568"/>
        <v>OK</v>
      </c>
      <c r="CE346" s="443"/>
      <c r="CF346" s="425"/>
      <c r="CG346" s="426"/>
      <c r="CH346" s="427"/>
      <c r="CI346" s="428"/>
      <c r="CJ346" s="425"/>
      <c r="CK346" s="426"/>
      <c r="CL346" s="427"/>
      <c r="CM346" s="428"/>
      <c r="CN346" s="425"/>
      <c r="CO346" s="426"/>
      <c r="CP346" s="427"/>
      <c r="CQ346" s="428"/>
      <c r="CR346" s="597"/>
      <c r="CS346" s="598"/>
      <c r="CT346" s="599"/>
      <c r="CU346" s="594"/>
      <c r="CV346" s="221"/>
      <c r="CW346" s="574" t="str">
        <f t="shared" si="533"/>
        <v>OK</v>
      </c>
      <c r="CY346" s="464"/>
      <c r="CZ346" s="529"/>
      <c r="DA346" s="426"/>
      <c r="DB346" s="427"/>
      <c r="DC346" s="530"/>
      <c r="DD346" s="425"/>
      <c r="DE346" s="426"/>
      <c r="DF346" s="427"/>
      <c r="DG346" s="428"/>
      <c r="DH346" s="425"/>
      <c r="DI346" s="426"/>
      <c r="DJ346" s="427"/>
      <c r="DK346" s="428"/>
      <c r="DL346" s="607"/>
      <c r="DM346" s="598"/>
      <c r="DN346" s="608"/>
      <c r="DO346" s="609"/>
      <c r="DP346" s="221"/>
      <c r="DQ346" s="574" t="str">
        <f t="shared" si="534"/>
        <v>OK</v>
      </c>
      <c r="DS346" s="464"/>
      <c r="DT346" s="529"/>
      <c r="DU346" s="530"/>
      <c r="DV346" s="426"/>
      <c r="DW346" s="530"/>
      <c r="DX346" s="426"/>
      <c r="DY346" s="530"/>
      <c r="DZ346" s="426"/>
      <c r="EA346" s="427"/>
      <c r="EB346" s="607"/>
      <c r="EC346" s="608"/>
      <c r="ED346" s="609"/>
      <c r="EE346" s="221"/>
      <c r="EF346" s="574" t="str">
        <f t="shared" si="608"/>
        <v>OK</v>
      </c>
      <c r="EH346" s="82"/>
      <c r="EI346" s="34" t="s">
        <v>4</v>
      </c>
      <c r="EJ346" s="11"/>
      <c r="EK346" s="61"/>
      <c r="EN346" s="97" t="str">
        <f t="shared" si="558"/>
        <v>-</v>
      </c>
      <c r="EO346" s="91">
        <f t="shared" si="559"/>
        <v>0</v>
      </c>
      <c r="EP346" s="92"/>
      <c r="EQ346" s="85"/>
      <c r="ER346" s="89" t="str">
        <f t="shared" si="573"/>
        <v>-</v>
      </c>
      <c r="ES346" s="84"/>
      <c r="ET346" s="85"/>
      <c r="EU346" s="89" t="str">
        <f t="shared" si="574"/>
        <v>-</v>
      </c>
      <c r="EV346" s="90" t="str">
        <f t="shared" si="575"/>
        <v>-</v>
      </c>
      <c r="EY346" s="97" t="e">
        <f>#REF!</f>
        <v>#REF!</v>
      </c>
      <c r="EZ346" s="91" t="e">
        <f>#REF!</f>
        <v>#REF!</v>
      </c>
      <c r="FA346" s="92"/>
      <c r="FB346" s="85"/>
      <c r="FC346" s="89" t="e">
        <f t="shared" si="576"/>
        <v>#REF!</v>
      </c>
      <c r="FD346" s="84"/>
      <c r="FE346" s="85"/>
      <c r="FF346" s="89" t="e">
        <f t="shared" si="577"/>
        <v>#REF!</v>
      </c>
      <c r="FG346" s="90" t="e">
        <f t="shared" si="578"/>
        <v>#REF!</v>
      </c>
      <c r="FJ346" s="97" t="e">
        <f>#REF!</f>
        <v>#REF!</v>
      </c>
      <c r="FK346" s="91" t="e">
        <f>#REF!</f>
        <v>#REF!</v>
      </c>
      <c r="FL346" s="92"/>
      <c r="FM346" s="85"/>
      <c r="FN346" s="89" t="e">
        <f t="shared" si="579"/>
        <v>#REF!</v>
      </c>
      <c r="FO346" s="84"/>
      <c r="FP346" s="85"/>
      <c r="FQ346" s="89" t="e">
        <f t="shared" si="580"/>
        <v>#REF!</v>
      </c>
      <c r="FR346" s="90" t="e">
        <f t="shared" si="581"/>
        <v>#REF!</v>
      </c>
      <c r="FU346" s="97" t="e">
        <f>#REF!</f>
        <v>#REF!</v>
      </c>
      <c r="FV346" s="92"/>
      <c r="FW346" s="85"/>
      <c r="FX346" s="89" t="e">
        <f t="shared" si="582"/>
        <v>#REF!</v>
      </c>
      <c r="GA346" s="97" t="e">
        <f>#REF!</f>
        <v>#REF!</v>
      </c>
      <c r="GB346" s="91" t="e">
        <f>#REF!</f>
        <v>#REF!</v>
      </c>
      <c r="GC346" s="92"/>
      <c r="GD346" s="85"/>
      <c r="GE346" s="89" t="e">
        <f t="shared" si="583"/>
        <v>#REF!</v>
      </c>
      <c r="GF346" s="84"/>
      <c r="GG346" s="85"/>
      <c r="GH346" s="89" t="e">
        <f t="shared" si="584"/>
        <v>#REF!</v>
      </c>
      <c r="GI346" s="90" t="e">
        <f t="shared" si="585"/>
        <v>#REF!</v>
      </c>
      <c r="GK346" s="20" t="str">
        <f t="shared" si="560"/>
        <v/>
      </c>
      <c r="GL346" s="21"/>
      <c r="GN346" s="826" t="str">
        <f t="shared" ca="1" si="537"/>
        <v/>
      </c>
      <c r="GO346" s="827"/>
    </row>
    <row r="347" spans="1:197" ht="24" customHeight="1" outlineLevel="3" x14ac:dyDescent="0.2">
      <c r="A347" s="187">
        <f t="shared" ca="1" si="611"/>
        <v>213</v>
      </c>
      <c r="B347" s="747" t="str">
        <f t="shared" ca="1" si="535"/>
        <v/>
      </c>
      <c r="C347" s="748"/>
      <c r="D347" s="749"/>
      <c r="E347" s="110"/>
      <c r="F347" s="104"/>
      <c r="G347" s="105" t="s">
        <v>174</v>
      </c>
      <c r="H347" s="128" t="s">
        <v>3</v>
      </c>
      <c r="I347" s="105"/>
      <c r="J347" s="364" t="s">
        <v>24</v>
      </c>
      <c r="K347" s="471" t="s">
        <v>433</v>
      </c>
      <c r="L347" s="367" t="s">
        <v>50</v>
      </c>
      <c r="M347" s="589">
        <f t="shared" si="532"/>
        <v>0</v>
      </c>
      <c r="N347" s="773" t="str">
        <f t="shared" si="538"/>
        <v>-</v>
      </c>
      <c r="O347" s="774" t="str">
        <f t="shared" si="539"/>
        <v>-</v>
      </c>
      <c r="P347" s="774" t="str">
        <f t="shared" si="540"/>
        <v>-</v>
      </c>
      <c r="Q347" s="774" t="str">
        <f t="shared" si="541"/>
        <v>-</v>
      </c>
      <c r="R347" s="774" t="str">
        <f t="shared" si="542"/>
        <v>-</v>
      </c>
      <c r="S347" s="280" t="str">
        <f t="shared" si="543"/>
        <v>-</v>
      </c>
      <c r="T347" s="291" t="str">
        <f t="shared" si="536"/>
        <v>OK</v>
      </c>
      <c r="U347" s="402"/>
      <c r="W347" s="504"/>
      <c r="X347" s="429"/>
      <c r="Z347" s="430"/>
      <c r="AA347" s="431"/>
      <c r="AB347" s="429"/>
      <c r="AD347" s="430"/>
      <c r="AE347" s="431"/>
      <c r="AF347" s="429"/>
      <c r="AH347" s="430"/>
      <c r="AI347" s="431"/>
      <c r="AJ347" s="600"/>
      <c r="AK347" s="601"/>
      <c r="AL347" s="602"/>
      <c r="AM347" s="621"/>
      <c r="AN347" s="221"/>
      <c r="AO347" s="574" t="str">
        <f t="shared" si="569"/>
        <v>OK</v>
      </c>
      <c r="AQ347" s="504"/>
      <c r="AR347" s="429"/>
      <c r="AT347" s="430"/>
      <c r="AU347" s="431"/>
      <c r="AV347" s="429"/>
      <c r="AX347" s="430"/>
      <c r="AY347" s="431"/>
      <c r="AZ347" s="429"/>
      <c r="BB347" s="430"/>
      <c r="BC347" s="431"/>
      <c r="BD347" s="600"/>
      <c r="BE347" s="601"/>
      <c r="BF347" s="602"/>
      <c r="BG347" s="609"/>
      <c r="BH347" s="221"/>
      <c r="BI347" s="574" t="str">
        <f t="shared" si="570"/>
        <v>OK</v>
      </c>
      <c r="BK347" s="504"/>
      <c r="BL347" s="429"/>
      <c r="BN347" s="430"/>
      <c r="BO347" s="431"/>
      <c r="BP347" s="429"/>
      <c r="BR347" s="430"/>
      <c r="BS347" s="431"/>
      <c r="BT347" s="429"/>
      <c r="BV347" s="430"/>
      <c r="BW347" s="431"/>
      <c r="BX347" s="600"/>
      <c r="BY347" s="601"/>
      <c r="BZ347" s="602"/>
      <c r="CA347" s="609"/>
      <c r="CB347" s="221"/>
      <c r="CC347" s="574" t="str">
        <f t="shared" si="568"/>
        <v>OK</v>
      </c>
      <c r="CE347" s="273"/>
      <c r="CF347" s="219"/>
      <c r="CG347" s="420"/>
      <c r="CH347" s="410" t="s">
        <v>374</v>
      </c>
      <c r="CI347" s="423"/>
      <c r="CJ347" s="429"/>
      <c r="CL347" s="430"/>
      <c r="CM347" s="431"/>
      <c r="CN347" s="429"/>
      <c r="CP347" s="430"/>
      <c r="CQ347" s="431"/>
      <c r="CR347" s="682" t="str">
        <f>IF(AND(CF347="",CJ347="",CN347=""),"-",CF347+CJ347+CN347)</f>
        <v>-</v>
      </c>
      <c r="CS347" s="596"/>
      <c r="CT347" s="683" t="str">
        <f>IF(AND(CF347="",CJ347="",CN347="",CG347="",CK347="",CO347=""),"-",SUM(CF347:CO347))</f>
        <v>-</v>
      </c>
      <c r="CU347" s="594" t="str">
        <f>IF(OR(CT347=0,CT347="-"),"-",CT347/PRO_TOTAL_HOURS)</f>
        <v>-</v>
      </c>
      <c r="CV347" s="221"/>
      <c r="CW347" s="574" t="str">
        <f t="shared" si="533"/>
        <v>OK</v>
      </c>
      <c r="CY347" s="444"/>
      <c r="CZ347" s="432"/>
      <c r="DB347" s="434"/>
      <c r="DC347" s="431"/>
      <c r="DD347" s="429"/>
      <c r="DF347" s="430"/>
      <c r="DG347" s="431"/>
      <c r="DH347" s="429"/>
      <c r="DJ347" s="430"/>
      <c r="DK347" s="431"/>
      <c r="DL347" s="603"/>
      <c r="DM347" s="601"/>
      <c r="DN347" s="605"/>
      <c r="DO347" s="611"/>
      <c r="DP347" s="221"/>
      <c r="DQ347" s="574" t="str">
        <f t="shared" si="534"/>
        <v>OK</v>
      </c>
      <c r="DS347" s="444"/>
      <c r="DT347" s="432"/>
      <c r="DU347" s="435"/>
      <c r="DW347" s="431"/>
      <c r="DY347" s="431"/>
      <c r="EA347" s="430"/>
      <c r="EB347" s="603"/>
      <c r="EC347" s="605"/>
      <c r="ED347" s="611"/>
      <c r="EE347" s="221"/>
      <c r="EF347" s="574" t="str">
        <f t="shared" si="608"/>
        <v>OK</v>
      </c>
      <c r="EH347" s="82"/>
      <c r="EI347" s="34" t="s">
        <v>4</v>
      </c>
      <c r="EJ347" s="11"/>
      <c r="EK347" s="61"/>
      <c r="EN347" s="97">
        <f t="shared" si="558"/>
        <v>0</v>
      </c>
      <c r="EO347" s="91">
        <f t="shared" si="559"/>
        <v>0</v>
      </c>
      <c r="EP347" s="92"/>
      <c r="EQ347" s="85"/>
      <c r="ER347" s="89" t="str">
        <f t="shared" si="573"/>
        <v>-</v>
      </c>
      <c r="ES347" s="84"/>
      <c r="ET347" s="85"/>
      <c r="EU347" s="89" t="str">
        <f t="shared" si="574"/>
        <v>-</v>
      </c>
      <c r="EV347" s="90" t="str">
        <f t="shared" si="575"/>
        <v>-</v>
      </c>
      <c r="EY347" s="97" t="e">
        <f>#REF!</f>
        <v>#REF!</v>
      </c>
      <c r="EZ347" s="91" t="e">
        <f>#REF!</f>
        <v>#REF!</v>
      </c>
      <c r="FA347" s="92"/>
      <c r="FB347" s="85"/>
      <c r="FC347" s="89" t="e">
        <f t="shared" si="576"/>
        <v>#REF!</v>
      </c>
      <c r="FD347" s="84"/>
      <c r="FE347" s="85"/>
      <c r="FF347" s="89" t="e">
        <f t="shared" si="577"/>
        <v>#REF!</v>
      </c>
      <c r="FG347" s="90" t="e">
        <f t="shared" si="578"/>
        <v>#REF!</v>
      </c>
      <c r="FJ347" s="97" t="e">
        <f>#REF!</f>
        <v>#REF!</v>
      </c>
      <c r="FK347" s="91" t="e">
        <f>#REF!</f>
        <v>#REF!</v>
      </c>
      <c r="FL347" s="92"/>
      <c r="FM347" s="85"/>
      <c r="FN347" s="89" t="e">
        <f t="shared" si="579"/>
        <v>#REF!</v>
      </c>
      <c r="FO347" s="84"/>
      <c r="FP347" s="85"/>
      <c r="FQ347" s="89" t="e">
        <f t="shared" si="580"/>
        <v>#REF!</v>
      </c>
      <c r="FR347" s="90" t="e">
        <f t="shared" si="581"/>
        <v>#REF!</v>
      </c>
      <c r="FU347" s="97" t="e">
        <f>#REF!</f>
        <v>#REF!</v>
      </c>
      <c r="FV347" s="92"/>
      <c r="FW347" s="85"/>
      <c r="FX347" s="89" t="e">
        <f t="shared" si="582"/>
        <v>#REF!</v>
      </c>
      <c r="GA347" s="97" t="e">
        <f>#REF!</f>
        <v>#REF!</v>
      </c>
      <c r="GB347" s="91" t="e">
        <f>#REF!</f>
        <v>#REF!</v>
      </c>
      <c r="GC347" s="92"/>
      <c r="GD347" s="85"/>
      <c r="GE347" s="89" t="e">
        <f t="shared" si="583"/>
        <v>#REF!</v>
      </c>
      <c r="GF347" s="84"/>
      <c r="GG347" s="85"/>
      <c r="GH347" s="89" t="e">
        <f t="shared" si="584"/>
        <v>#REF!</v>
      </c>
      <c r="GI347" s="90" t="e">
        <f t="shared" si="585"/>
        <v>#REF!</v>
      </c>
      <c r="GK347" s="20" t="str">
        <f t="shared" si="560"/>
        <v/>
      </c>
      <c r="GL347" s="21"/>
      <c r="GN347" s="826" t="str">
        <f t="shared" ca="1" si="537"/>
        <v/>
      </c>
      <c r="GO347" s="827"/>
    </row>
    <row r="348" spans="1:197" ht="12" customHeight="1" outlineLevel="3" x14ac:dyDescent="0.2">
      <c r="A348" s="187">
        <f t="shared" ca="1" si="611"/>
        <v>214</v>
      </c>
      <c r="B348" s="747" t="str">
        <f t="shared" ca="1" si="535"/>
        <v/>
      </c>
      <c r="C348" s="748"/>
      <c r="D348" s="749"/>
      <c r="E348" s="110"/>
      <c r="F348" s="104"/>
      <c r="G348" s="105" t="s">
        <v>929</v>
      </c>
      <c r="H348" s="128" t="s">
        <v>3</v>
      </c>
      <c r="I348" s="105"/>
      <c r="J348" s="364" t="s">
        <v>24</v>
      </c>
      <c r="K348" s="471" t="s">
        <v>433</v>
      </c>
      <c r="L348" s="367" t="s">
        <v>50</v>
      </c>
      <c r="M348" s="589">
        <f t="shared" si="532"/>
        <v>0</v>
      </c>
      <c r="N348" s="773" t="str">
        <f t="shared" si="538"/>
        <v>-</v>
      </c>
      <c r="O348" s="774" t="str">
        <f t="shared" si="539"/>
        <v>-</v>
      </c>
      <c r="P348" s="774" t="str">
        <f t="shared" si="540"/>
        <v>-</v>
      </c>
      <c r="Q348" s="774" t="str">
        <f t="shared" si="541"/>
        <v>-</v>
      </c>
      <c r="R348" s="774" t="str">
        <f t="shared" si="542"/>
        <v>-</v>
      </c>
      <c r="S348" s="280" t="str">
        <f t="shared" si="543"/>
        <v>-</v>
      </c>
      <c r="T348" s="291" t="str">
        <f t="shared" si="536"/>
        <v>OK</v>
      </c>
      <c r="U348" s="402"/>
      <c r="W348" s="504"/>
      <c r="X348" s="429"/>
      <c r="Z348" s="430"/>
      <c r="AA348" s="431"/>
      <c r="AB348" s="429"/>
      <c r="AD348" s="430"/>
      <c r="AE348" s="431"/>
      <c r="AF348" s="429"/>
      <c r="AH348" s="430"/>
      <c r="AI348" s="431"/>
      <c r="AJ348" s="600"/>
      <c r="AK348" s="601"/>
      <c r="AL348" s="602"/>
      <c r="AM348" s="621"/>
      <c r="AN348" s="221"/>
      <c r="AO348" s="574" t="str">
        <f t="shared" si="569"/>
        <v>OK</v>
      </c>
      <c r="AQ348" s="504"/>
      <c r="AR348" s="429"/>
      <c r="AT348" s="430"/>
      <c r="AU348" s="431"/>
      <c r="AV348" s="429"/>
      <c r="AX348" s="430"/>
      <c r="AY348" s="431"/>
      <c r="AZ348" s="429"/>
      <c r="BB348" s="430"/>
      <c r="BC348" s="431"/>
      <c r="BD348" s="600"/>
      <c r="BE348" s="601"/>
      <c r="BF348" s="602"/>
      <c r="BG348" s="610"/>
      <c r="BH348" s="221"/>
      <c r="BI348" s="574" t="str">
        <f t="shared" si="570"/>
        <v>OK</v>
      </c>
      <c r="BK348" s="504"/>
      <c r="BL348" s="429"/>
      <c r="BN348" s="430"/>
      <c r="BO348" s="431"/>
      <c r="BP348" s="429"/>
      <c r="BR348" s="430"/>
      <c r="BS348" s="431"/>
      <c r="BT348" s="429"/>
      <c r="BV348" s="430"/>
      <c r="BW348" s="431"/>
      <c r="BX348" s="600"/>
      <c r="BY348" s="601"/>
      <c r="BZ348" s="602"/>
      <c r="CA348" s="610"/>
      <c r="CB348" s="221"/>
      <c r="CC348" s="574" t="str">
        <f t="shared" si="568"/>
        <v>OK</v>
      </c>
      <c r="CE348" s="504"/>
      <c r="CF348" s="429"/>
      <c r="CH348" s="430"/>
      <c r="CI348" s="431"/>
      <c r="CJ348" s="429"/>
      <c r="CL348" s="430"/>
      <c r="CM348" s="431"/>
      <c r="CN348" s="429"/>
      <c r="CP348" s="430"/>
      <c r="CQ348" s="431"/>
      <c r="CR348" s="600"/>
      <c r="CS348" s="601"/>
      <c r="CT348" s="602"/>
      <c r="CU348" s="609"/>
      <c r="CV348" s="221"/>
      <c r="CW348" s="574" t="str">
        <f t="shared" si="533"/>
        <v>OK</v>
      </c>
      <c r="CY348" s="263"/>
      <c r="CZ348" s="208"/>
      <c r="DA348" s="420"/>
      <c r="DB348" s="410" t="s">
        <v>374</v>
      </c>
      <c r="DC348" s="423"/>
      <c r="DD348" s="429"/>
      <c r="DF348" s="430"/>
      <c r="DG348" s="431"/>
      <c r="DH348" s="429"/>
      <c r="DJ348" s="430"/>
      <c r="DK348" s="431"/>
      <c r="DL348" s="698" t="str">
        <f>IF(AND(CZ348="",DD348="",DH348=""),"-",CZ348+DD348+DH348)</f>
        <v>-</v>
      </c>
      <c r="DM348" s="629"/>
      <c r="DN348" s="699" t="str">
        <f>IF(AND(CZ348="",DD348="",DH348="",DA348="",DE348="",DI348=""),"-",SUM(CZ348:DI348))</f>
        <v>-</v>
      </c>
      <c r="DO348" s="677" t="str">
        <f t="shared" ref="DO348:DO353" si="612">IF(OR(DN348=0,DN348="-"),"-",DN348/CONSTR_TOTAL_HOURS)</f>
        <v>-</v>
      </c>
      <c r="DP348" s="221"/>
      <c r="DQ348" s="574" t="str">
        <f t="shared" si="534"/>
        <v>OK</v>
      </c>
      <c r="DS348" s="263"/>
      <c r="DT348" s="208"/>
      <c r="DU348" s="277" t="s">
        <v>374</v>
      </c>
      <c r="DW348" s="431"/>
      <c r="DY348" s="431"/>
      <c r="EA348" s="430"/>
      <c r="EB348" s="712" t="str">
        <f>IF(AND(DT348="",DV348="",DX348="",DZ348=""),"-",DT348+DV348+DX348+DZ348)</f>
        <v>-</v>
      </c>
      <c r="EC348" s="707" t="str">
        <f>EB348</f>
        <v>-</v>
      </c>
      <c r="ED348" s="619" t="str">
        <f>IF(OR(EC348=0,EC348="-"),"-",EC348/QUALIF_TOTAL_HOURS)</f>
        <v>-</v>
      </c>
      <c r="EE348" s="221"/>
      <c r="EF348" s="574" t="str">
        <f t="shared" si="608"/>
        <v>Missing Eng Hours</v>
      </c>
      <c r="EH348" s="82"/>
      <c r="EI348" s="34" t="s">
        <v>4</v>
      </c>
      <c r="EJ348" s="11"/>
      <c r="EK348" s="61"/>
      <c r="EN348" s="97">
        <f t="shared" si="558"/>
        <v>0</v>
      </c>
      <c r="EO348" s="91">
        <f t="shared" si="559"/>
        <v>0</v>
      </c>
      <c r="EP348" s="92"/>
      <c r="EQ348" s="85"/>
      <c r="ER348" s="89" t="str">
        <f t="shared" si="573"/>
        <v>-</v>
      </c>
      <c r="ES348" s="84"/>
      <c r="ET348" s="85"/>
      <c r="EU348" s="89" t="str">
        <f t="shared" si="574"/>
        <v>-</v>
      </c>
      <c r="EV348" s="90" t="str">
        <f t="shared" si="575"/>
        <v>-</v>
      </c>
      <c r="EY348" s="97" t="e">
        <f>#REF!</f>
        <v>#REF!</v>
      </c>
      <c r="EZ348" s="91" t="e">
        <f>#REF!</f>
        <v>#REF!</v>
      </c>
      <c r="FA348" s="92"/>
      <c r="FB348" s="85"/>
      <c r="FC348" s="89" t="e">
        <f t="shared" si="576"/>
        <v>#REF!</v>
      </c>
      <c r="FD348" s="84"/>
      <c r="FE348" s="85"/>
      <c r="FF348" s="89" t="e">
        <f t="shared" si="577"/>
        <v>#REF!</v>
      </c>
      <c r="FG348" s="90" t="e">
        <f t="shared" si="578"/>
        <v>#REF!</v>
      </c>
      <c r="FJ348" s="97" t="e">
        <f>#REF!</f>
        <v>#REF!</v>
      </c>
      <c r="FK348" s="91" t="e">
        <f>#REF!</f>
        <v>#REF!</v>
      </c>
      <c r="FL348" s="92"/>
      <c r="FM348" s="85"/>
      <c r="FN348" s="89" t="e">
        <f t="shared" si="579"/>
        <v>#REF!</v>
      </c>
      <c r="FO348" s="84"/>
      <c r="FP348" s="85"/>
      <c r="FQ348" s="89" t="e">
        <f t="shared" si="580"/>
        <v>#REF!</v>
      </c>
      <c r="FR348" s="90" t="e">
        <f t="shared" si="581"/>
        <v>#REF!</v>
      </c>
      <c r="FU348" s="97" t="e">
        <f>#REF!</f>
        <v>#REF!</v>
      </c>
      <c r="FV348" s="92"/>
      <c r="FW348" s="85"/>
      <c r="FX348" s="89" t="e">
        <f t="shared" si="582"/>
        <v>#REF!</v>
      </c>
      <c r="GA348" s="97" t="e">
        <f>#REF!</f>
        <v>#REF!</v>
      </c>
      <c r="GB348" s="91" t="e">
        <f>#REF!</f>
        <v>#REF!</v>
      </c>
      <c r="GC348" s="92"/>
      <c r="GD348" s="85"/>
      <c r="GE348" s="89" t="e">
        <f t="shared" si="583"/>
        <v>#REF!</v>
      </c>
      <c r="GF348" s="84"/>
      <c r="GG348" s="85"/>
      <c r="GH348" s="89" t="e">
        <f t="shared" si="584"/>
        <v>#REF!</v>
      </c>
      <c r="GI348" s="90" t="e">
        <f t="shared" si="585"/>
        <v>#REF!</v>
      </c>
      <c r="GK348" s="20" t="str">
        <f t="shared" si="560"/>
        <v/>
      </c>
      <c r="GL348" s="21"/>
      <c r="GN348" s="826" t="str">
        <f t="shared" ca="1" si="537"/>
        <v/>
      </c>
      <c r="GO348" s="827"/>
    </row>
    <row r="349" spans="1:197" ht="12" customHeight="1" outlineLevel="3" x14ac:dyDescent="0.2">
      <c r="A349" s="187">
        <f t="shared" ca="1" si="611"/>
        <v>215</v>
      </c>
      <c r="B349" s="747" t="str">
        <f t="shared" ca="1" si="535"/>
        <v/>
      </c>
      <c r="C349" s="748"/>
      <c r="D349" s="749"/>
      <c r="E349" s="103"/>
      <c r="F349" s="104"/>
      <c r="G349" s="105" t="s">
        <v>921</v>
      </c>
      <c r="H349" s="128" t="s">
        <v>3</v>
      </c>
      <c r="I349" s="105"/>
      <c r="J349" s="364" t="s">
        <v>24</v>
      </c>
      <c r="K349" s="471" t="s">
        <v>433</v>
      </c>
      <c r="L349" s="367" t="s">
        <v>50</v>
      </c>
      <c r="M349" s="589">
        <f t="shared" si="532"/>
        <v>0</v>
      </c>
      <c r="N349" s="773" t="str">
        <f t="shared" si="538"/>
        <v>-</v>
      </c>
      <c r="O349" s="774" t="str">
        <f t="shared" si="539"/>
        <v>-</v>
      </c>
      <c r="P349" s="774" t="str">
        <f t="shared" si="540"/>
        <v>-</v>
      </c>
      <c r="Q349" s="774" t="str">
        <f t="shared" si="541"/>
        <v>-</v>
      </c>
      <c r="R349" s="774" t="str">
        <f t="shared" si="542"/>
        <v>-</v>
      </c>
      <c r="S349" s="280" t="str">
        <f t="shared" si="543"/>
        <v>-</v>
      </c>
      <c r="T349" s="291" t="str">
        <f t="shared" si="536"/>
        <v>OK</v>
      </c>
      <c r="U349" s="402"/>
      <c r="W349" s="504"/>
      <c r="X349" s="429"/>
      <c r="Z349" s="430"/>
      <c r="AA349" s="431"/>
      <c r="AB349" s="429"/>
      <c r="AD349" s="430"/>
      <c r="AE349" s="431"/>
      <c r="AF349" s="429"/>
      <c r="AH349" s="430"/>
      <c r="AI349" s="431"/>
      <c r="AJ349" s="600"/>
      <c r="AK349" s="601"/>
      <c r="AL349" s="602"/>
      <c r="AM349" s="621"/>
      <c r="AN349" s="221"/>
      <c r="AO349" s="574" t="str">
        <f>IF(AND(Type_1="Doc",OR(Y349&lt;&gt;"",AC349&lt;&gt;"",AG349&lt;&gt;"")),"Remove Value Cln 25, 29, 33",IF(AND(Type_1="Doc",OR(AA349&lt;&gt;"",AE349&lt;&gt;"",AI349&lt;&gt;"")),"Remove Value Cln 27, 31, 35",IF(OR(AND(X349&lt;&gt;"",Z349=""),AND(AB349&lt;&gt;"",AD349=""),AND(AF349&lt;&gt;"",AH349="")),"Missing Eng Function",IF(OR(AND(Y349&lt;&gt;"",AA349=""),AND(AC349&lt;&gt;"",AE349=""),AND(AG349&lt;&gt;"",AI349="")),"Missing Design Function","OK"))))</f>
        <v>OK</v>
      </c>
      <c r="AQ349" s="504"/>
      <c r="AR349" s="429"/>
      <c r="AT349" s="430"/>
      <c r="AU349" s="431"/>
      <c r="AV349" s="429"/>
      <c r="AX349" s="430"/>
      <c r="AY349" s="431"/>
      <c r="AZ349" s="429"/>
      <c r="BB349" s="430"/>
      <c r="BC349" s="431"/>
      <c r="BD349" s="600"/>
      <c r="BE349" s="601"/>
      <c r="BF349" s="602"/>
      <c r="BG349" s="610"/>
      <c r="BH349" s="221"/>
      <c r="BI349" s="574" t="str">
        <f>IF(AND(Type_1="Doc",OR(AS349&lt;&gt;"",AW349&lt;&gt;"",BA349&lt;&gt;"")),"Remove Value Cln 25, 29, 33",IF(AND(Type_1="Doc",OR(AU349&lt;&gt;"",AY349&lt;&gt;"",BC349&lt;&gt;"")),"Remove Value Cln 47, 51, 55",IF(OR(AND(AR349&lt;&gt;"",AT349=""),AND(AV349&lt;&gt;"",AX349=""),AND(AZ349&lt;&gt;"",BB349="")),"Missing Eng Function",IF(OR(AND(AS349&lt;&gt;"",AU349=""),AND(AW349&lt;&gt;"",AY349=""),AND(BA349&lt;&gt;"",BC349="")),"Missing Design Function","OK"))))</f>
        <v>OK</v>
      </c>
      <c r="BK349" s="504"/>
      <c r="BL349" s="429"/>
      <c r="BN349" s="430"/>
      <c r="BO349" s="431"/>
      <c r="BP349" s="429"/>
      <c r="BR349" s="430"/>
      <c r="BS349" s="431"/>
      <c r="BT349" s="429"/>
      <c r="BV349" s="430"/>
      <c r="BW349" s="431"/>
      <c r="BX349" s="600"/>
      <c r="BY349" s="601"/>
      <c r="BZ349" s="602"/>
      <c r="CA349" s="610"/>
      <c r="CB349" s="221"/>
      <c r="CC349" s="574" t="str">
        <f>IF(AND(Type_1="Doc",OR(BM349&lt;&gt;"",BQ349&lt;&gt;"",BU349&lt;&gt;"")),"Remove Value Cln 65, 69, 73",IF(AND(Type_1="Doc",OR(BO349&lt;&gt;"",BS349&lt;&gt;"",BW349&lt;&gt;"")),"Remove Value Cln 67, 71, 75",IF(OR(AND(BL349&lt;&gt;"",BN349=""),AND(BP349&lt;&gt;"",BR349=""),AND(BT349&lt;&gt;"",BV349="")),"Missing Eng Function",IF(OR(AND(BM349&lt;&gt;"",BO349=""),AND(BQ349&lt;&gt;"",BS349=""),AND(BU349&lt;&gt;"",BW349="")),"Missing Design Function","OK"))))</f>
        <v>OK</v>
      </c>
      <c r="CE349" s="504"/>
      <c r="CF349" s="429"/>
      <c r="CH349" s="430"/>
      <c r="CI349" s="431"/>
      <c r="CJ349" s="429"/>
      <c r="CL349" s="430"/>
      <c r="CM349" s="431"/>
      <c r="CN349" s="429"/>
      <c r="CP349" s="430"/>
      <c r="CQ349" s="431"/>
      <c r="CR349" s="600"/>
      <c r="CS349" s="617"/>
      <c r="CT349" s="602"/>
      <c r="CU349" s="610"/>
      <c r="CV349" s="221"/>
      <c r="CW349" s="574" t="str">
        <f t="shared" si="533"/>
        <v>OK</v>
      </c>
      <c r="CY349" s="263"/>
      <c r="CZ349" s="208"/>
      <c r="DA349" s="420"/>
      <c r="DB349" s="410" t="s">
        <v>374</v>
      </c>
      <c r="DC349" s="423"/>
      <c r="DD349" s="429"/>
      <c r="DF349" s="430"/>
      <c r="DG349" s="431"/>
      <c r="DH349" s="429"/>
      <c r="DJ349" s="430"/>
      <c r="DK349" s="431"/>
      <c r="DL349" s="591" t="str">
        <f>IF(AND(CZ349="",DD349="",DH349=""),"-",CZ349+DD349+DH349)</f>
        <v>-</v>
      </c>
      <c r="DM349" s="629"/>
      <c r="DN349" s="593" t="str">
        <f>IF(AND(CZ349="",DD349="",DH349="",DA349="",DE349="",DI349=""),"-",SUM(CZ349:DI349))</f>
        <v>-</v>
      </c>
      <c r="DO349" s="677" t="str">
        <f t="shared" si="612"/>
        <v>-</v>
      </c>
      <c r="DP349" s="221"/>
      <c r="DQ349" s="574" t="str">
        <f t="shared" si="534"/>
        <v>OK</v>
      </c>
      <c r="DS349" s="263"/>
      <c r="DT349" s="208"/>
      <c r="DU349" s="277" t="s">
        <v>374</v>
      </c>
      <c r="DW349" s="431"/>
      <c r="DY349" s="431"/>
      <c r="EA349" s="430"/>
      <c r="EB349" s="712" t="str">
        <f>IF(AND(DT349="",DV349="",DX349="",DZ349=""),"-",DT349+DV349+DX349+DZ349)</f>
        <v>-</v>
      </c>
      <c r="EC349" s="707" t="str">
        <f>EB349</f>
        <v>-</v>
      </c>
      <c r="ED349" s="619" t="str">
        <f>IF(OR(EC349=0,EC349="-"),"-",EC349/QUALIF_TOTAL_HOURS)</f>
        <v>-</v>
      </c>
      <c r="EE349" s="221"/>
      <c r="EF349" s="574" t="str">
        <f t="shared" si="608"/>
        <v>Missing Eng Hours</v>
      </c>
      <c r="EH349" s="82"/>
      <c r="EI349" s="34"/>
      <c r="EJ349" s="11"/>
      <c r="EK349" s="61"/>
      <c r="EN349" s="97">
        <f t="shared" si="558"/>
        <v>0</v>
      </c>
      <c r="EO349" s="91">
        <f t="shared" si="559"/>
        <v>0</v>
      </c>
      <c r="EP349" s="92"/>
      <c r="EQ349" s="85"/>
      <c r="ER349" s="89" t="str">
        <f>IF(OR(EN349="-",EQ349=""),"-",EQ349*EN349)</f>
        <v>-</v>
      </c>
      <c r="ES349" s="84"/>
      <c r="ET349" s="85"/>
      <c r="EU349" s="89" t="str">
        <f>IF(OR(EO349="-",ET349=""),"-",ET349*EO349)</f>
        <v>-</v>
      </c>
      <c r="EV349" s="90" t="str">
        <f>IF(AND(ER349="-",EU349="-"),"-",IF(ER349="-",EU349,IF(EU349="-",ER349,ER349+EU349)))</f>
        <v>-</v>
      </c>
      <c r="EY349" s="97" t="e">
        <f>#REF!</f>
        <v>#REF!</v>
      </c>
      <c r="EZ349" s="91" t="e">
        <f>#REF!</f>
        <v>#REF!</v>
      </c>
      <c r="FA349" s="92"/>
      <c r="FB349" s="85"/>
      <c r="FC349" s="89" t="e">
        <f>IF(OR(EY349="-",FB349=""),"-",FB349*EY349)</f>
        <v>#REF!</v>
      </c>
      <c r="FD349" s="84"/>
      <c r="FE349" s="85"/>
      <c r="FF349" s="89" t="e">
        <f>IF(OR(EZ349="-",FE349=""),"-",FE349*EZ349)</f>
        <v>#REF!</v>
      </c>
      <c r="FG349" s="90" t="e">
        <f>IF(AND(FC349="-",FF349="-"),"-",IF(FC349="-",FF349,IF(FF349="-",FC349,FC349+FF349)))</f>
        <v>#REF!</v>
      </c>
      <c r="FJ349" s="97" t="e">
        <f>#REF!</f>
        <v>#REF!</v>
      </c>
      <c r="FK349" s="91" t="e">
        <f>#REF!</f>
        <v>#REF!</v>
      </c>
      <c r="FL349" s="92"/>
      <c r="FM349" s="85"/>
      <c r="FN349" s="89" t="e">
        <f>IF(OR(FJ349="-",FM349=""),"-",FM349*FJ349)</f>
        <v>#REF!</v>
      </c>
      <c r="FO349" s="84"/>
      <c r="FP349" s="85"/>
      <c r="FQ349" s="89" t="e">
        <f>IF(OR(FK349="-",FP349=""),"-",FP349*FK349)</f>
        <v>#REF!</v>
      </c>
      <c r="FR349" s="90" t="e">
        <f>IF(AND(FN349="-",FQ349="-"),"-",IF(FN349="-",FQ349,IF(FQ349="-",FN349,FN349+FQ349)))</f>
        <v>#REF!</v>
      </c>
      <c r="FU349" s="97" t="e">
        <f>#REF!</f>
        <v>#REF!</v>
      </c>
      <c r="FV349" s="92"/>
      <c r="FW349" s="85"/>
      <c r="FX349" s="89" t="e">
        <f>IF(OR(FU349="-",FW349=""),"-",FW349*FU349)</f>
        <v>#REF!</v>
      </c>
      <c r="GA349" s="97" t="e">
        <f>#REF!</f>
        <v>#REF!</v>
      </c>
      <c r="GB349" s="91" t="e">
        <f>#REF!</f>
        <v>#REF!</v>
      </c>
      <c r="GC349" s="92"/>
      <c r="GD349" s="85"/>
      <c r="GE349" s="89" t="e">
        <f>IF(OR(GA349="-",GD349=""),"-",GD349*GA349)</f>
        <v>#REF!</v>
      </c>
      <c r="GF349" s="84"/>
      <c r="GG349" s="85"/>
      <c r="GH349" s="89" t="e">
        <f>IF(OR(GB349="-",GG349=""),"-",GG349*GB349)</f>
        <v>#REF!</v>
      </c>
      <c r="GI349" s="90" t="e">
        <f>IF(AND(GE349="-",GH349="-"),"-",IF(GE349="-",GH349,IF(GH349="-",GE349,GE349+GH349)))</f>
        <v>#REF!</v>
      </c>
      <c r="GK349" s="20" t="str">
        <f t="shared" si="560"/>
        <v/>
      </c>
      <c r="GL349" s="21"/>
      <c r="GN349" s="826" t="str">
        <f t="shared" ca="1" si="537"/>
        <v/>
      </c>
      <c r="GO349" s="827"/>
    </row>
    <row r="350" spans="1:197" ht="12" customHeight="1" outlineLevel="3" x14ac:dyDescent="0.2">
      <c r="A350" s="187">
        <f t="shared" ca="1" si="611"/>
        <v>216</v>
      </c>
      <c r="B350" s="747" t="str">
        <f t="shared" ca="1" si="535"/>
        <v/>
      </c>
      <c r="C350" s="748"/>
      <c r="D350" s="749"/>
      <c r="E350" s="103"/>
      <c r="F350" s="104"/>
      <c r="G350" s="105" t="s">
        <v>172</v>
      </c>
      <c r="H350" s="128" t="s">
        <v>3</v>
      </c>
      <c r="I350" s="105"/>
      <c r="J350" s="364" t="s">
        <v>24</v>
      </c>
      <c r="K350" s="471" t="s">
        <v>433</v>
      </c>
      <c r="L350" s="367" t="s">
        <v>50</v>
      </c>
      <c r="M350" s="589">
        <f t="shared" si="532"/>
        <v>0</v>
      </c>
      <c r="N350" s="773" t="str">
        <f t="shared" si="538"/>
        <v>-</v>
      </c>
      <c r="O350" s="774" t="str">
        <f t="shared" si="539"/>
        <v>-</v>
      </c>
      <c r="P350" s="774" t="str">
        <f t="shared" si="540"/>
        <v>-</v>
      </c>
      <c r="Q350" s="774" t="str">
        <f t="shared" si="541"/>
        <v>-</v>
      </c>
      <c r="R350" s="774" t="str">
        <f t="shared" si="542"/>
        <v>-</v>
      </c>
      <c r="S350" s="280" t="str">
        <f t="shared" si="543"/>
        <v>-</v>
      </c>
      <c r="T350" s="291" t="str">
        <f t="shared" si="536"/>
        <v>OK</v>
      </c>
      <c r="U350" s="402"/>
      <c r="W350" s="504"/>
      <c r="X350" s="429"/>
      <c r="Z350" s="430"/>
      <c r="AA350" s="431"/>
      <c r="AB350" s="429"/>
      <c r="AD350" s="430"/>
      <c r="AE350" s="431"/>
      <c r="AF350" s="429"/>
      <c r="AH350" s="430"/>
      <c r="AI350" s="431"/>
      <c r="AJ350" s="600"/>
      <c r="AK350" s="601"/>
      <c r="AL350" s="602"/>
      <c r="AM350" s="621"/>
      <c r="AN350" s="221"/>
      <c r="AO350" s="574" t="str">
        <f t="shared" si="569"/>
        <v>OK</v>
      </c>
      <c r="AQ350" s="504"/>
      <c r="AR350" s="429"/>
      <c r="AT350" s="430"/>
      <c r="AU350" s="431"/>
      <c r="AV350" s="429"/>
      <c r="AX350" s="430"/>
      <c r="AY350" s="431"/>
      <c r="AZ350" s="429"/>
      <c r="BB350" s="430"/>
      <c r="BC350" s="431"/>
      <c r="BD350" s="600"/>
      <c r="BE350" s="601"/>
      <c r="BF350" s="602"/>
      <c r="BG350" s="610"/>
      <c r="BH350" s="221"/>
      <c r="BI350" s="574" t="str">
        <f t="shared" si="570"/>
        <v>OK</v>
      </c>
      <c r="BK350" s="504"/>
      <c r="BL350" s="429"/>
      <c r="BN350" s="430"/>
      <c r="BO350" s="431"/>
      <c r="BP350" s="429"/>
      <c r="BR350" s="430"/>
      <c r="BS350" s="431"/>
      <c r="BT350" s="429"/>
      <c r="BV350" s="430"/>
      <c r="BW350" s="431"/>
      <c r="BX350" s="600"/>
      <c r="BY350" s="601"/>
      <c r="BZ350" s="602"/>
      <c r="CA350" s="610"/>
      <c r="CB350" s="221"/>
      <c r="CC350" s="574" t="str">
        <f t="shared" si="568"/>
        <v>OK</v>
      </c>
      <c r="CE350" s="504"/>
      <c r="CF350" s="429"/>
      <c r="CH350" s="430"/>
      <c r="CI350" s="431"/>
      <c r="CJ350" s="429"/>
      <c r="CL350" s="430"/>
      <c r="CM350" s="431"/>
      <c r="CN350" s="429"/>
      <c r="CP350" s="430"/>
      <c r="CQ350" s="431"/>
      <c r="CR350" s="600"/>
      <c r="CS350" s="617"/>
      <c r="CT350" s="602"/>
      <c r="CU350" s="610"/>
      <c r="CV350" s="221"/>
      <c r="CW350" s="574" t="str">
        <f t="shared" si="533"/>
        <v>OK</v>
      </c>
      <c r="CY350" s="263"/>
      <c r="CZ350" s="208"/>
      <c r="DA350" s="420"/>
      <c r="DB350" s="410" t="s">
        <v>374</v>
      </c>
      <c r="DC350" s="423"/>
      <c r="DD350" s="429"/>
      <c r="DF350" s="430"/>
      <c r="DG350" s="431"/>
      <c r="DH350" s="429"/>
      <c r="DJ350" s="430"/>
      <c r="DK350" s="431"/>
      <c r="DL350" s="591" t="str">
        <f>IF(AND(CZ350="",DD350="",DH350=""),"-",CZ350+DD350+DH350)</f>
        <v>-</v>
      </c>
      <c r="DM350" s="629"/>
      <c r="DN350" s="593" t="str">
        <f>IF(AND(CZ350="",DD350="",DH350="",DA350="",DE350="",DI350=""),"-",SUM(CZ350:DI350))</f>
        <v>-</v>
      </c>
      <c r="DO350" s="677" t="str">
        <f t="shared" si="612"/>
        <v>-</v>
      </c>
      <c r="DP350" s="221"/>
      <c r="DQ350" s="574" t="str">
        <f t="shared" si="534"/>
        <v>OK</v>
      </c>
      <c r="DS350" s="437"/>
      <c r="DT350" s="429"/>
      <c r="DU350" s="431"/>
      <c r="DW350" s="431"/>
      <c r="DY350" s="431"/>
      <c r="EA350" s="430"/>
      <c r="EB350" s="600"/>
      <c r="EC350" s="602"/>
      <c r="ED350" s="610"/>
      <c r="EE350" s="221"/>
      <c r="EF350" s="574" t="str">
        <f t="shared" si="608"/>
        <v>OK</v>
      </c>
      <c r="EH350" s="82"/>
      <c r="EI350" s="34"/>
      <c r="EJ350" s="11"/>
      <c r="EK350" s="61"/>
      <c r="EN350" s="97">
        <f t="shared" si="558"/>
        <v>0</v>
      </c>
      <c r="EO350" s="91">
        <f t="shared" si="559"/>
        <v>0</v>
      </c>
      <c r="EP350" s="92"/>
      <c r="EQ350" s="85"/>
      <c r="ER350" s="89" t="str">
        <f t="shared" si="573"/>
        <v>-</v>
      </c>
      <c r="ES350" s="84"/>
      <c r="ET350" s="85"/>
      <c r="EU350" s="89" t="str">
        <f t="shared" si="574"/>
        <v>-</v>
      </c>
      <c r="EV350" s="90" t="str">
        <f t="shared" si="575"/>
        <v>-</v>
      </c>
      <c r="EY350" s="97" t="e">
        <f>#REF!</f>
        <v>#REF!</v>
      </c>
      <c r="EZ350" s="91" t="e">
        <f>#REF!</f>
        <v>#REF!</v>
      </c>
      <c r="FA350" s="92"/>
      <c r="FB350" s="85"/>
      <c r="FC350" s="89" t="e">
        <f t="shared" si="576"/>
        <v>#REF!</v>
      </c>
      <c r="FD350" s="84"/>
      <c r="FE350" s="85"/>
      <c r="FF350" s="89" t="e">
        <f t="shared" si="577"/>
        <v>#REF!</v>
      </c>
      <c r="FG350" s="90" t="e">
        <f t="shared" si="578"/>
        <v>#REF!</v>
      </c>
      <c r="FJ350" s="97" t="e">
        <f>#REF!</f>
        <v>#REF!</v>
      </c>
      <c r="FK350" s="91" t="e">
        <f>#REF!</f>
        <v>#REF!</v>
      </c>
      <c r="FL350" s="92"/>
      <c r="FM350" s="85"/>
      <c r="FN350" s="89" t="e">
        <f t="shared" si="579"/>
        <v>#REF!</v>
      </c>
      <c r="FO350" s="84"/>
      <c r="FP350" s="85"/>
      <c r="FQ350" s="89" t="e">
        <f t="shared" si="580"/>
        <v>#REF!</v>
      </c>
      <c r="FR350" s="90" t="e">
        <f t="shared" si="581"/>
        <v>#REF!</v>
      </c>
      <c r="FU350" s="97" t="e">
        <f>#REF!</f>
        <v>#REF!</v>
      </c>
      <c r="FV350" s="92"/>
      <c r="FW350" s="85"/>
      <c r="FX350" s="89" t="e">
        <f t="shared" si="582"/>
        <v>#REF!</v>
      </c>
      <c r="GA350" s="97" t="e">
        <f>#REF!</f>
        <v>#REF!</v>
      </c>
      <c r="GB350" s="91" t="e">
        <f>#REF!</f>
        <v>#REF!</v>
      </c>
      <c r="GC350" s="92"/>
      <c r="GD350" s="85"/>
      <c r="GE350" s="89" t="e">
        <f t="shared" si="583"/>
        <v>#REF!</v>
      </c>
      <c r="GF350" s="84"/>
      <c r="GG350" s="85"/>
      <c r="GH350" s="89" t="e">
        <f t="shared" si="584"/>
        <v>#REF!</v>
      </c>
      <c r="GI350" s="90" t="e">
        <f t="shared" si="585"/>
        <v>#REF!</v>
      </c>
      <c r="GK350" s="20" t="str">
        <f t="shared" si="560"/>
        <v/>
      </c>
      <c r="GL350" s="21"/>
      <c r="GN350" s="826" t="str">
        <f t="shared" ca="1" si="537"/>
        <v/>
      </c>
      <c r="GO350" s="827"/>
    </row>
    <row r="351" spans="1:197" ht="12" customHeight="1" outlineLevel="3" x14ac:dyDescent="0.2">
      <c r="A351" s="187">
        <f t="shared" ca="1" si="611"/>
        <v>217</v>
      </c>
      <c r="B351" s="747" t="str">
        <f t="shared" ca="1" si="535"/>
        <v/>
      </c>
      <c r="C351" s="748"/>
      <c r="D351" s="749"/>
      <c r="E351" s="110"/>
      <c r="F351" s="104"/>
      <c r="G351" s="105" t="s">
        <v>173</v>
      </c>
      <c r="H351" s="128" t="s">
        <v>3</v>
      </c>
      <c r="I351" s="105"/>
      <c r="J351" s="364" t="s">
        <v>24</v>
      </c>
      <c r="K351" s="471" t="s">
        <v>433</v>
      </c>
      <c r="L351" s="367" t="s">
        <v>50</v>
      </c>
      <c r="M351" s="589">
        <f t="shared" ref="M351:M415" si="613">IF(SUM(W351,AQ351,BK351,CE351,CY351,DS351)=0,0,1)</f>
        <v>0</v>
      </c>
      <c r="N351" s="773" t="str">
        <f t="shared" si="538"/>
        <v>-</v>
      </c>
      <c r="O351" s="774" t="str">
        <f t="shared" si="539"/>
        <v>-</v>
      </c>
      <c r="P351" s="774" t="str">
        <f t="shared" si="540"/>
        <v>-</v>
      </c>
      <c r="Q351" s="774" t="str">
        <f t="shared" si="541"/>
        <v>-</v>
      </c>
      <c r="R351" s="774" t="str">
        <f t="shared" si="542"/>
        <v>-</v>
      </c>
      <c r="S351" s="280" t="str">
        <f t="shared" si="543"/>
        <v>-</v>
      </c>
      <c r="T351" s="291" t="str">
        <f t="shared" si="536"/>
        <v>OK</v>
      </c>
      <c r="U351" s="402"/>
      <c r="W351" s="504"/>
      <c r="X351" s="429"/>
      <c r="Z351" s="430"/>
      <c r="AA351" s="431"/>
      <c r="AB351" s="429"/>
      <c r="AD351" s="430"/>
      <c r="AE351" s="431"/>
      <c r="AF351" s="429"/>
      <c r="AH351" s="430"/>
      <c r="AI351" s="431"/>
      <c r="AJ351" s="603"/>
      <c r="AK351" s="617"/>
      <c r="AL351" s="605"/>
      <c r="AM351" s="611"/>
      <c r="AN351" s="221"/>
      <c r="AO351" s="574" t="str">
        <f t="shared" si="569"/>
        <v>OK</v>
      </c>
      <c r="AQ351" s="504"/>
      <c r="AR351" s="429"/>
      <c r="AT351" s="430"/>
      <c r="AU351" s="431"/>
      <c r="AV351" s="429"/>
      <c r="AX351" s="430"/>
      <c r="AY351" s="431"/>
      <c r="AZ351" s="429"/>
      <c r="BB351" s="430"/>
      <c r="BC351" s="431"/>
      <c r="BD351" s="603"/>
      <c r="BE351" s="617"/>
      <c r="BF351" s="605"/>
      <c r="BG351" s="611"/>
      <c r="BH351" s="221"/>
      <c r="BI351" s="574" t="str">
        <f t="shared" si="570"/>
        <v>OK</v>
      </c>
      <c r="BK351" s="504"/>
      <c r="BL351" s="429"/>
      <c r="BN351" s="430"/>
      <c r="BO351" s="431"/>
      <c r="BP351" s="429"/>
      <c r="BR351" s="430"/>
      <c r="BS351" s="431"/>
      <c r="BT351" s="429"/>
      <c r="BV351" s="430"/>
      <c r="BW351" s="431"/>
      <c r="BX351" s="603"/>
      <c r="BY351" s="617"/>
      <c r="BZ351" s="605"/>
      <c r="CA351" s="611"/>
      <c r="CB351" s="221"/>
      <c r="CC351" s="574" t="str">
        <f t="shared" si="568"/>
        <v>OK</v>
      </c>
      <c r="CE351" s="504"/>
      <c r="CF351" s="432"/>
      <c r="CH351" s="430"/>
      <c r="CI351" s="431"/>
      <c r="CJ351" s="429"/>
      <c r="CL351" s="430"/>
      <c r="CM351" s="431"/>
      <c r="CN351" s="429"/>
      <c r="CP351" s="430"/>
      <c r="CQ351" s="431"/>
      <c r="CR351" s="603"/>
      <c r="CS351" s="617"/>
      <c r="CT351" s="605"/>
      <c r="CU351" s="638"/>
      <c r="CV351" s="221"/>
      <c r="CW351" s="574" t="str">
        <f t="shared" ref="CW351:CW415" si="614">IF(AND(Type_1="Doc",OR(CG351&lt;&gt;"",CK351&lt;&gt;"",CO351&lt;&gt;"")),"Remove Value Cln 85, 89, 93",IF(AND(Type_1="Doc",OR(CI351&lt;&gt;"",CM351&lt;&gt;"",CQ351&lt;&gt;"")),"Remove Value Cln 87, 91, 95",IF(OR(AND(CF351&lt;&gt;"",CH351=""),AND(CJ351&lt;&gt;"",CL351=""),AND(CN351&lt;&gt;"",CP351="")),"Missing Eng Function",IF(OR(AND(CG351&lt;&gt;"",CI351=""),AND(CK351&lt;&gt;"",CM351=""),AND(CO351&lt;&gt;"",CQ351="")),"Missing Design Function","OK"))))</f>
        <v>OK</v>
      </c>
      <c r="CY351" s="263"/>
      <c r="CZ351" s="208"/>
      <c r="DA351" s="420"/>
      <c r="DB351" s="410" t="s">
        <v>374</v>
      </c>
      <c r="DC351" s="423"/>
      <c r="DD351" s="429"/>
      <c r="DF351" s="430"/>
      <c r="DG351" s="431"/>
      <c r="DH351" s="429"/>
      <c r="DJ351" s="430"/>
      <c r="DK351" s="431"/>
      <c r="DL351" s="591" t="str">
        <f>IF(AND(CZ351="",DD351="",DH351=""),"-",CZ351+DD351+DH351)</f>
        <v>-</v>
      </c>
      <c r="DM351" s="629"/>
      <c r="DN351" s="593" t="str">
        <f>IF(AND(CZ351="",DD351="",DH351="",DA351="",DE351="",DI351=""),"-",SUM(CZ351:DI351))</f>
        <v>-</v>
      </c>
      <c r="DO351" s="677" t="str">
        <f t="shared" si="612"/>
        <v>-</v>
      </c>
      <c r="DP351" s="221"/>
      <c r="DQ351" s="574" t="str">
        <f t="shared" ref="DQ351:DQ415" si="615">IF(AND(Type_1="Doc",OR(DA351&lt;&gt;"",DE351&lt;&gt;"",DI351&lt;&gt;"")),"Remove Value Cln 105, 109, 113",IF(AND(Type_1="Doc",OR(DC351&lt;&gt;"",DG351&lt;&gt;"",DK351&lt;&gt;"")),"Remove Value Cln 107, 111, 115",IF(OR(AND(CZ351&lt;&gt;"",DB351=""),AND(DD351&lt;&gt;"",DF351=""),AND(DH351&lt;&gt;"",DJ351="")),"Missing Eng Function",IF(OR(AND(DA351&lt;&gt;"",DC351=""),AND(DE351&lt;&gt;"",DG351=""),AND(DI351&lt;&gt;"",DK351="")),"Missing Design Function","OK"))))</f>
        <v>OK</v>
      </c>
      <c r="DS351" s="263"/>
      <c r="DT351" s="208"/>
      <c r="DU351" s="277" t="s">
        <v>374</v>
      </c>
      <c r="DW351" s="431"/>
      <c r="DY351" s="431"/>
      <c r="EA351" s="430"/>
      <c r="EB351" s="712" t="str">
        <f>IF(AND(DT351="",DV351="",DX351="",DZ351=""),"-",DT351+DV351+DX351+DZ351)</f>
        <v>-</v>
      </c>
      <c r="EC351" s="707" t="str">
        <f>EB351</f>
        <v>-</v>
      </c>
      <c r="ED351" s="619" t="str">
        <f>IF(OR(EC351=0,EC351="-"),"-",EC351/QUALIF_TOTAL_HOURS)</f>
        <v>-</v>
      </c>
      <c r="EE351" s="221"/>
      <c r="EF351" s="574" t="str">
        <f t="shared" si="608"/>
        <v>Missing Eng Hours</v>
      </c>
      <c r="EH351" s="82"/>
      <c r="EI351" s="34" t="s">
        <v>4</v>
      </c>
      <c r="EJ351" s="11"/>
      <c r="EK351" s="61"/>
      <c r="EN351" s="97">
        <f t="shared" si="558"/>
        <v>0</v>
      </c>
      <c r="EO351" s="91">
        <f t="shared" si="559"/>
        <v>0</v>
      </c>
      <c r="EP351" s="92"/>
      <c r="EQ351" s="85"/>
      <c r="ER351" s="89" t="str">
        <f t="shared" si="573"/>
        <v>-</v>
      </c>
      <c r="ES351" s="84"/>
      <c r="ET351" s="85"/>
      <c r="EU351" s="89" t="str">
        <f t="shared" si="574"/>
        <v>-</v>
      </c>
      <c r="EV351" s="90" t="str">
        <f t="shared" si="575"/>
        <v>-</v>
      </c>
      <c r="EY351" s="97" t="e">
        <f>#REF!</f>
        <v>#REF!</v>
      </c>
      <c r="EZ351" s="91" t="e">
        <f>#REF!</f>
        <v>#REF!</v>
      </c>
      <c r="FA351" s="92"/>
      <c r="FB351" s="85"/>
      <c r="FC351" s="89" t="e">
        <f t="shared" si="576"/>
        <v>#REF!</v>
      </c>
      <c r="FD351" s="84"/>
      <c r="FE351" s="85"/>
      <c r="FF351" s="89" t="e">
        <f t="shared" si="577"/>
        <v>#REF!</v>
      </c>
      <c r="FG351" s="90" t="e">
        <f t="shared" si="578"/>
        <v>#REF!</v>
      </c>
      <c r="FJ351" s="97" t="e">
        <f>#REF!</f>
        <v>#REF!</v>
      </c>
      <c r="FK351" s="91" t="e">
        <f>#REF!</f>
        <v>#REF!</v>
      </c>
      <c r="FL351" s="92"/>
      <c r="FM351" s="85"/>
      <c r="FN351" s="89" t="e">
        <f t="shared" si="579"/>
        <v>#REF!</v>
      </c>
      <c r="FO351" s="84"/>
      <c r="FP351" s="85"/>
      <c r="FQ351" s="89" t="e">
        <f t="shared" si="580"/>
        <v>#REF!</v>
      </c>
      <c r="FR351" s="90" t="e">
        <f t="shared" si="581"/>
        <v>#REF!</v>
      </c>
      <c r="FU351" s="97" t="e">
        <f>#REF!</f>
        <v>#REF!</v>
      </c>
      <c r="FV351" s="92"/>
      <c r="FW351" s="85"/>
      <c r="FX351" s="89" t="e">
        <f t="shared" si="582"/>
        <v>#REF!</v>
      </c>
      <c r="GA351" s="97" t="e">
        <f>#REF!</f>
        <v>#REF!</v>
      </c>
      <c r="GB351" s="91" t="e">
        <f>#REF!</f>
        <v>#REF!</v>
      </c>
      <c r="GC351" s="92"/>
      <c r="GD351" s="85"/>
      <c r="GE351" s="89" t="e">
        <f t="shared" si="583"/>
        <v>#REF!</v>
      </c>
      <c r="GF351" s="84"/>
      <c r="GG351" s="85"/>
      <c r="GH351" s="89" t="e">
        <f t="shared" si="584"/>
        <v>#REF!</v>
      </c>
      <c r="GI351" s="90" t="e">
        <f t="shared" si="585"/>
        <v>#REF!</v>
      </c>
      <c r="GK351" s="20" t="str">
        <f t="shared" si="560"/>
        <v/>
      </c>
      <c r="GL351" s="21"/>
      <c r="GN351" s="826" t="str">
        <f t="shared" ca="1" si="537"/>
        <v/>
      </c>
      <c r="GO351" s="827"/>
    </row>
    <row r="352" spans="1:197" ht="12" customHeight="1" outlineLevel="3" x14ac:dyDescent="0.2">
      <c r="A352" s="187">
        <f ca="1">OFFSET(A352,-1,0,1,1)+1</f>
        <v>218</v>
      </c>
      <c r="B352" s="747" t="str">
        <f t="shared" ref="B352:B416" ca="1" si="616">IF(MAX(GN352:GO352)=0,"",MAX(GN352:GO352))</f>
        <v/>
      </c>
      <c r="C352" s="748"/>
      <c r="D352" s="749"/>
      <c r="E352" s="272" t="s">
        <v>395</v>
      </c>
      <c r="F352" s="271"/>
      <c r="G352" s="105"/>
      <c r="H352" s="128" t="s">
        <v>3</v>
      </c>
      <c r="I352" s="105"/>
      <c r="J352" s="364" t="s">
        <v>24</v>
      </c>
      <c r="K352" s="471" t="s">
        <v>433</v>
      </c>
      <c r="L352" s="367" t="s">
        <v>50</v>
      </c>
      <c r="M352" s="589">
        <f t="shared" si="613"/>
        <v>0</v>
      </c>
      <c r="N352" s="773" t="str">
        <f t="shared" ref="N352:N416" si="617">IF(OR(W352="",W352="-"),"-",IF(W352=1,1,"POK"))</f>
        <v>-</v>
      </c>
      <c r="O352" s="774" t="str">
        <f t="shared" ref="O352:O416" si="618">IF(OR(AQ352="",AQ352="-"),"-",IF(AQ352=1,1,"POK"))</f>
        <v>-</v>
      </c>
      <c r="P352" s="774" t="str">
        <f t="shared" ref="P352:P416" si="619">IF(OR(BK352="",BK352="-"),"-",IF(BK352=1,1,"POK"))</f>
        <v>-</v>
      </c>
      <c r="Q352" s="774" t="str">
        <f t="shared" ref="Q352:Q416" si="620">IF(OR(CE352="",CE352="-"),"-",IF(CE352=1,1,"POK"))</f>
        <v>-</v>
      </c>
      <c r="R352" s="774" t="str">
        <f t="shared" ref="R352:R416" si="621">IF(OR(CY352="",CY352="-"),"-",IF(CY352=1,1,"POK"))</f>
        <v>-</v>
      </c>
      <c r="S352" s="280" t="str">
        <f t="shared" ref="S352:S416" si="622">IF(OR(DS352="",DS352="-"),"-",IF(DS352=1,1,"POK"))</f>
        <v>-</v>
      </c>
      <c r="T352" s="291" t="str">
        <f t="shared" ref="T352:T416" si="623">IF(AND(M352="",OR(N352=1,O352=1,P352=1,Q352=1,R352=1,S352=1)),"Value is missing Cln 13","OK")</f>
        <v>OK</v>
      </c>
      <c r="U352" s="402"/>
      <c r="W352" s="643" t="s">
        <v>60</v>
      </c>
      <c r="X352" s="208"/>
      <c r="Y352" s="421"/>
      <c r="Z352" s="410" t="s">
        <v>374</v>
      </c>
      <c r="AA352" s="424"/>
      <c r="AB352" s="432"/>
      <c r="AC352" s="433"/>
      <c r="AD352" s="434"/>
      <c r="AE352" s="435"/>
      <c r="AF352" s="432"/>
      <c r="AG352" s="433"/>
      <c r="AH352" s="434"/>
      <c r="AI352" s="435"/>
      <c r="AJ352" s="591" t="str">
        <f>IF(AND(X352="",AB352="",AF352=""),"-",X352+AB352+AF352)</f>
        <v>-</v>
      </c>
      <c r="AK352" s="618"/>
      <c r="AL352" s="593" t="str">
        <f>IF(AND(X352="",AB352="",AF352="",Y352="",AC352="",AG352=""),"-",SUM(X352:AG352))</f>
        <v>-</v>
      </c>
      <c r="AM352" s="619" t="str">
        <f>IF(OR(AL352=0,AL352="-"),"-",AL352/CD_TOTAL_HOURS)</f>
        <v>-</v>
      </c>
      <c r="AN352" s="221"/>
      <c r="AO352" s="574" t="str">
        <f t="shared" si="569"/>
        <v>OK</v>
      </c>
      <c r="AQ352" s="263" t="s">
        <v>60</v>
      </c>
      <c r="AR352" s="208"/>
      <c r="AS352" s="421"/>
      <c r="AT352" s="410" t="s">
        <v>374</v>
      </c>
      <c r="AU352" s="424"/>
      <c r="AV352" s="432"/>
      <c r="AW352" s="433"/>
      <c r="AX352" s="434"/>
      <c r="AY352" s="435"/>
      <c r="AZ352" s="432"/>
      <c r="BA352" s="433"/>
      <c r="BB352" s="434"/>
      <c r="BC352" s="435"/>
      <c r="BD352" s="591" t="str">
        <f>IF(AND(AR352="",AV352="",AZ352=""),"-",AR352+AV352+AZ352)</f>
        <v>-</v>
      </c>
      <c r="BE352" s="618"/>
      <c r="BF352" s="593" t="str">
        <f>IF(AND(AR352="",AV352="",AZ352="",AS352="",AW352="",BA352=""),"-",SUM(AR352:BA352))</f>
        <v>-</v>
      </c>
      <c r="BG352" s="677" t="str">
        <f>IF(OR(BF352=0,BF352="-"),"-",BF352/BD_TOTAL_HOURS)</f>
        <v>-</v>
      </c>
      <c r="BH352" s="221"/>
      <c r="BI352" s="574" t="str">
        <f t="shared" si="570"/>
        <v>OK</v>
      </c>
      <c r="BK352" s="263" t="s">
        <v>60</v>
      </c>
      <c r="BL352" s="208"/>
      <c r="BM352" s="421"/>
      <c r="BN352" s="410"/>
      <c r="BO352" s="424"/>
      <c r="BP352" s="432"/>
      <c r="BQ352" s="433"/>
      <c r="BR352" s="434"/>
      <c r="BS352" s="435"/>
      <c r="BT352" s="432"/>
      <c r="BU352" s="433"/>
      <c r="BV352" s="434"/>
      <c r="BW352" s="435"/>
      <c r="BX352" s="591" t="str">
        <f>IF(AND(BL352="",BP352="",BT352=""),"-",BL352+BP352+BT352)</f>
        <v>-</v>
      </c>
      <c r="BY352" s="618"/>
      <c r="BZ352" s="593" t="str">
        <f>IF(AND(BL352="",BP352="",BT352="",BM352="",BQ352="",BU352=""),"-",SUM(BL352:BU352))</f>
        <v>-</v>
      </c>
      <c r="CA352" s="677" t="str">
        <f>IF(OR(BZ352=0,BZ352="-"),"-",BZ352/DD_TOTAL_HOURS)</f>
        <v>-</v>
      </c>
      <c r="CB352" s="221"/>
      <c r="CC352" s="574" t="str">
        <f t="shared" si="568"/>
        <v>OK</v>
      </c>
      <c r="CE352" s="263" t="s">
        <v>60</v>
      </c>
      <c r="CF352" s="208"/>
      <c r="CG352" s="421"/>
      <c r="CH352" s="410" t="s">
        <v>374</v>
      </c>
      <c r="CI352" s="424"/>
      <c r="CJ352" s="432"/>
      <c r="CK352" s="433"/>
      <c r="CL352" s="434"/>
      <c r="CM352" s="435"/>
      <c r="CN352" s="432"/>
      <c r="CO352" s="433"/>
      <c r="CP352" s="434"/>
      <c r="CQ352" s="435"/>
      <c r="CR352" s="591" t="str">
        <f>IF(AND(CF352="",CJ352="",CN352=""),"-",CF352+CJ352+CN352)</f>
        <v>-</v>
      </c>
      <c r="CS352" s="472"/>
      <c r="CT352" s="593" t="str">
        <f>IF(AND(CF352="",CJ352="",CN352="",CG352="",CK352="",CO352=""),"-",SUM(CF352:CO352))</f>
        <v>-</v>
      </c>
      <c r="CU352" s="677" t="str">
        <f>IF(OR(CT352=0,CT352="-"),"-",CT352/PRO_TOTAL_HOURS)</f>
        <v>-</v>
      </c>
      <c r="CV352" s="221"/>
      <c r="CW352" s="574" t="str">
        <f t="shared" si="614"/>
        <v>OK</v>
      </c>
      <c r="CY352" s="263" t="s">
        <v>60</v>
      </c>
      <c r="CZ352" s="208"/>
      <c r="DA352" s="421"/>
      <c r="DB352" s="410"/>
      <c r="DC352" s="424"/>
      <c r="DD352" s="432"/>
      <c r="DE352" s="433"/>
      <c r="DF352" s="434"/>
      <c r="DG352" s="435"/>
      <c r="DH352" s="432"/>
      <c r="DI352" s="433"/>
      <c r="DJ352" s="434"/>
      <c r="DK352" s="435"/>
      <c r="DL352" s="591" t="str">
        <f>IF(AND(CZ352="",DD352="",DH352=""),"-",CZ352+DD352+DH352)</f>
        <v>-</v>
      </c>
      <c r="DM352" s="618"/>
      <c r="DN352" s="593" t="str">
        <f>IF(AND(CZ352="",DD352="",DH352="",DA352="",DE352="",DI352=""),"-",SUM(CZ352:DI352))</f>
        <v>-</v>
      </c>
      <c r="DO352" s="677" t="str">
        <f t="shared" si="612"/>
        <v>-</v>
      </c>
      <c r="DP352" s="221"/>
      <c r="DQ352" s="574" t="str">
        <f t="shared" si="615"/>
        <v>OK</v>
      </c>
      <c r="DS352" s="263" t="s">
        <v>60</v>
      </c>
      <c r="DT352" s="208"/>
      <c r="DU352" s="277"/>
      <c r="DV352" s="433"/>
      <c r="DW352" s="435"/>
      <c r="DX352" s="433"/>
      <c r="DY352" s="435"/>
      <c r="DZ352" s="433"/>
      <c r="EA352" s="434"/>
      <c r="EB352" s="712" t="str">
        <f>IF(AND(DT352="",DV352="",DX352="",DZ352=""),"-",DT352+DV352+DX352+DZ352)</f>
        <v>-</v>
      </c>
      <c r="EC352" s="707" t="str">
        <f>EB352</f>
        <v>-</v>
      </c>
      <c r="ED352" s="619" t="str">
        <f>IF(OR(EC352=0,EC352="-"),"-",EC352/QUALIF_TOTAL_HOURS)</f>
        <v>-</v>
      </c>
      <c r="EE352" s="221"/>
      <c r="EF352" s="574" t="str">
        <f t="shared" si="608"/>
        <v>OK</v>
      </c>
      <c r="EH352" s="82"/>
      <c r="EI352" s="34"/>
      <c r="EJ352" s="11"/>
      <c r="EK352" s="61"/>
      <c r="EN352" s="97" t="str">
        <f t="shared" si="558"/>
        <v>-</v>
      </c>
      <c r="EO352" s="91">
        <f t="shared" si="559"/>
        <v>0</v>
      </c>
      <c r="EP352" s="92"/>
      <c r="EQ352" s="85"/>
      <c r="ER352" s="89" t="str">
        <f t="shared" si="573"/>
        <v>-</v>
      </c>
      <c r="ES352" s="84"/>
      <c r="ET352" s="85"/>
      <c r="EU352" s="89" t="str">
        <f t="shared" si="574"/>
        <v>-</v>
      </c>
      <c r="EV352" s="90" t="str">
        <f t="shared" si="575"/>
        <v>-</v>
      </c>
      <c r="EY352" s="97" t="e">
        <f>#REF!</f>
        <v>#REF!</v>
      </c>
      <c r="EZ352" s="91" t="e">
        <f>#REF!</f>
        <v>#REF!</v>
      </c>
      <c r="FA352" s="92"/>
      <c r="FB352" s="85"/>
      <c r="FC352" s="89" t="e">
        <f t="shared" si="576"/>
        <v>#REF!</v>
      </c>
      <c r="FD352" s="84"/>
      <c r="FE352" s="85"/>
      <c r="FF352" s="89" t="e">
        <f t="shared" si="577"/>
        <v>#REF!</v>
      </c>
      <c r="FG352" s="90" t="e">
        <f t="shared" si="578"/>
        <v>#REF!</v>
      </c>
      <c r="FJ352" s="97" t="e">
        <f>#REF!</f>
        <v>#REF!</v>
      </c>
      <c r="FK352" s="91" t="e">
        <f>#REF!</f>
        <v>#REF!</v>
      </c>
      <c r="FL352" s="92"/>
      <c r="FM352" s="85"/>
      <c r="FN352" s="89" t="e">
        <f t="shared" si="579"/>
        <v>#REF!</v>
      </c>
      <c r="FO352" s="84"/>
      <c r="FP352" s="85"/>
      <c r="FQ352" s="89" t="e">
        <f t="shared" si="580"/>
        <v>#REF!</v>
      </c>
      <c r="FR352" s="90" t="e">
        <f t="shared" si="581"/>
        <v>#REF!</v>
      </c>
      <c r="FU352" s="97" t="e">
        <f>#REF!</f>
        <v>#REF!</v>
      </c>
      <c r="FV352" s="92"/>
      <c r="FW352" s="85"/>
      <c r="FX352" s="89" t="e">
        <f t="shared" si="582"/>
        <v>#REF!</v>
      </c>
      <c r="GA352" s="97" t="e">
        <f>#REF!</f>
        <v>#REF!</v>
      </c>
      <c r="GB352" s="91" t="e">
        <f>#REF!</f>
        <v>#REF!</v>
      </c>
      <c r="GC352" s="92"/>
      <c r="GD352" s="85"/>
      <c r="GE352" s="89" t="e">
        <f t="shared" si="583"/>
        <v>#REF!</v>
      </c>
      <c r="GF352" s="84"/>
      <c r="GG352" s="85"/>
      <c r="GH352" s="89" t="e">
        <f t="shared" si="584"/>
        <v>#REF!</v>
      </c>
      <c r="GI352" s="90" t="e">
        <f t="shared" si="585"/>
        <v>#REF!</v>
      </c>
      <c r="GK352" s="20" t="str">
        <f t="shared" si="560"/>
        <v/>
      </c>
      <c r="GL352" s="21"/>
      <c r="GN352" s="826" t="str">
        <f t="shared" ref="GN352:GN416" ca="1" si="624">IF($A352="-","-",IF($C352+$D352=0,"",$C352+$D352))</f>
        <v/>
      </c>
      <c r="GO352" s="827"/>
    </row>
    <row r="353" spans="1:197" s="143" customFormat="1" ht="15.75" customHeight="1" outlineLevel="3" x14ac:dyDescent="0.2">
      <c r="A353" s="190">
        <f t="shared" ca="1" si="611"/>
        <v>219</v>
      </c>
      <c r="B353" s="744" t="str">
        <f t="shared" ca="1" si="616"/>
        <v/>
      </c>
      <c r="C353" s="752"/>
      <c r="D353" s="753"/>
      <c r="E353" s="185" t="s">
        <v>789</v>
      </c>
      <c r="F353" s="181" t="s">
        <v>203</v>
      </c>
      <c r="G353" s="182"/>
      <c r="H353" s="863" t="s">
        <v>3</v>
      </c>
      <c r="I353" s="183"/>
      <c r="J353" s="184" t="s">
        <v>23</v>
      </c>
      <c r="K353" s="199" t="s">
        <v>433</v>
      </c>
      <c r="L353" s="366"/>
      <c r="M353" s="560">
        <f t="shared" si="613"/>
        <v>0</v>
      </c>
      <c r="N353" s="814" t="str">
        <f>IF(OR(W353="",W353=0,W353="-"),"-",IF(W353=1,1,"POK"))</f>
        <v>-</v>
      </c>
      <c r="O353" s="815" t="str">
        <f>IF(OR(AQ353="",AQ353=0,AQ353="-"),"-",IF(AQ353=1,1,"POK"))</f>
        <v>-</v>
      </c>
      <c r="P353" s="815" t="str">
        <f>IF(OR(BK353="",BK353=0,BK353="-"),"-",IF(BK353=1,1,"POK"))</f>
        <v>-</v>
      </c>
      <c r="Q353" s="815" t="str">
        <f>IF(OR(CE353="",CE353=0,CE353="-"),"-",IF(CE353=1,1,"POK"))</f>
        <v>-</v>
      </c>
      <c r="R353" s="815" t="str">
        <f>IF(OR(CY353="",CY353=0,CY353="-"),"-",IF(CY353=1,1,"POK"))</f>
        <v>-</v>
      </c>
      <c r="S353" s="816" t="str">
        <f>IF(OR(DS353="",DS353=0,DS353="-"),"-",IF(DS353=1,1,"POK"))</f>
        <v>-</v>
      </c>
      <c r="T353" s="293" t="str">
        <f t="shared" si="623"/>
        <v>OK</v>
      </c>
      <c r="U353" s="403"/>
      <c r="V353" s="19"/>
      <c r="W353" s="799">
        <f>IF(SUM(W354:W363)=0,0,1)</f>
        <v>0</v>
      </c>
      <c r="X353" s="325"/>
      <c r="Y353" s="326"/>
      <c r="Z353" s="326"/>
      <c r="AA353" s="326"/>
      <c r="AB353" s="326"/>
      <c r="AC353" s="326"/>
      <c r="AD353" s="326"/>
      <c r="AE353" s="326"/>
      <c r="AF353" s="326"/>
      <c r="AG353" s="326"/>
      <c r="AH353" s="326"/>
      <c r="AI353" s="327"/>
      <c r="AJ353" s="353">
        <f>SUM(AJ354:AJ363)</f>
        <v>0</v>
      </c>
      <c r="AK353" s="354">
        <f>SUM(AK354:AK363)</f>
        <v>0</v>
      </c>
      <c r="AL353" s="351">
        <f>AJ353+AK353</f>
        <v>0</v>
      </c>
      <c r="AM353" s="356" t="str">
        <f>IF(OR(AL353=0,AL353="-"),"-",AL353/CD_TOTAL_HOURS)</f>
        <v>-</v>
      </c>
      <c r="AN353" s="222"/>
      <c r="AO353" s="580" t="str">
        <f t="shared" si="569"/>
        <v>OK</v>
      </c>
      <c r="AP353" s="19"/>
      <c r="AQ353" s="799">
        <f>IF(SUM(AQ354:AQ363)=0,0,1)</f>
        <v>0</v>
      </c>
      <c r="AR353" s="325"/>
      <c r="AS353" s="326"/>
      <c r="AT353" s="326"/>
      <c r="AU353" s="326"/>
      <c r="AV353" s="326"/>
      <c r="AW353" s="326"/>
      <c r="AX353" s="326"/>
      <c r="AY353" s="326"/>
      <c r="AZ353" s="326"/>
      <c r="BA353" s="326"/>
      <c r="BB353" s="326"/>
      <c r="BC353" s="327"/>
      <c r="BD353" s="353">
        <f>SUM(BD354:BD363)</f>
        <v>0</v>
      </c>
      <c r="BE353" s="354">
        <f>SUM(BE354:BE363)</f>
        <v>0</v>
      </c>
      <c r="BF353" s="351">
        <f>BD353+BE353</f>
        <v>0</v>
      </c>
      <c r="BG353" s="356" t="str">
        <f>IF(OR(BF353=0,BF353="-"),"-",BF353/BD_TOTAL_HOURS)</f>
        <v>-</v>
      </c>
      <c r="BH353" s="222"/>
      <c r="BI353" s="580" t="str">
        <f t="shared" si="570"/>
        <v>OK</v>
      </c>
      <c r="BJ353" s="19"/>
      <c r="BK353" s="788">
        <f>IF(SUM(BK354:BK363)=0,0,1)</f>
        <v>0</v>
      </c>
      <c r="BL353" s="325"/>
      <c r="BM353" s="326"/>
      <c r="BN353" s="326"/>
      <c r="BO353" s="326"/>
      <c r="BP353" s="326"/>
      <c r="BQ353" s="326"/>
      <c r="BR353" s="326"/>
      <c r="BS353" s="326"/>
      <c r="BT353" s="326"/>
      <c r="BU353" s="326"/>
      <c r="BV353" s="326"/>
      <c r="BW353" s="327"/>
      <c r="BX353" s="353">
        <f>SUM(BX354:BX363)</f>
        <v>0</v>
      </c>
      <c r="BY353" s="354">
        <f>SUM(BY354:BY363)</f>
        <v>0</v>
      </c>
      <c r="BZ353" s="351">
        <f>BX353+BY353</f>
        <v>0</v>
      </c>
      <c r="CA353" s="356" t="str">
        <f>IF(OR(BZ353=0,BZ353="-"),"-",BZ353/DD_TOTAL_HOURS)</f>
        <v>-</v>
      </c>
      <c r="CB353" s="222"/>
      <c r="CC353" s="574" t="str">
        <f t="shared" si="568"/>
        <v>OK</v>
      </c>
      <c r="CD353" s="19"/>
      <c r="CE353" s="788">
        <f>IF(SUM(CE354:CE363)=0,0,1)</f>
        <v>0</v>
      </c>
      <c r="CF353" s="325"/>
      <c r="CG353" s="326"/>
      <c r="CH353" s="326"/>
      <c r="CI353" s="326"/>
      <c r="CJ353" s="326"/>
      <c r="CK353" s="326"/>
      <c r="CL353" s="326"/>
      <c r="CM353" s="326"/>
      <c r="CN353" s="326"/>
      <c r="CO353" s="326"/>
      <c r="CP353" s="326"/>
      <c r="CQ353" s="327"/>
      <c r="CR353" s="353">
        <f>SUM(CR354:CR363)</f>
        <v>0</v>
      </c>
      <c r="CS353" s="354">
        <f>SUM(CS354:CS363)</f>
        <v>0</v>
      </c>
      <c r="CT353" s="351">
        <f>CR353+CS353</f>
        <v>0</v>
      </c>
      <c r="CU353" s="356" t="str">
        <f>IF(OR(CT353=0,CT353="-"),"-",CT353/PRO_TOTAL_HOURS)</f>
        <v>-</v>
      </c>
      <c r="CV353" s="222"/>
      <c r="CW353" s="580" t="str">
        <f t="shared" si="614"/>
        <v>OK</v>
      </c>
      <c r="CX353" s="19"/>
      <c r="CY353" s="798">
        <f>IF(SUM(CY354:CY363)=0,0,1)</f>
        <v>0</v>
      </c>
      <c r="CZ353" s="325"/>
      <c r="DA353" s="326"/>
      <c r="DB353" s="326"/>
      <c r="DC353" s="326"/>
      <c r="DD353" s="326"/>
      <c r="DE353" s="326"/>
      <c r="DF353" s="326"/>
      <c r="DG353" s="326"/>
      <c r="DH353" s="326"/>
      <c r="DI353" s="326"/>
      <c r="DJ353" s="326"/>
      <c r="DK353" s="327"/>
      <c r="DL353" s="353">
        <f>SUM(DL354:DL363)</f>
        <v>0</v>
      </c>
      <c r="DM353" s="354">
        <f>SUM(DM354:DM363)</f>
        <v>0</v>
      </c>
      <c r="DN353" s="351">
        <f>DL353+DM353</f>
        <v>0</v>
      </c>
      <c r="DO353" s="356" t="str">
        <f t="shared" si="612"/>
        <v>-</v>
      </c>
      <c r="DP353" s="222"/>
      <c r="DQ353" s="574" t="str">
        <f t="shared" si="615"/>
        <v>OK</v>
      </c>
      <c r="DR353" s="19"/>
      <c r="DS353" s="788">
        <f>IF(SUM(DS354:DS363)=0,0,1)</f>
        <v>0</v>
      </c>
      <c r="DT353" s="325"/>
      <c r="DU353" s="326"/>
      <c r="DV353" s="326"/>
      <c r="DW353" s="326"/>
      <c r="DX353" s="326"/>
      <c r="DY353" s="326"/>
      <c r="DZ353" s="326"/>
      <c r="EA353" s="326"/>
      <c r="EB353" s="353">
        <f>SUM(EB354:EB363)</f>
        <v>0</v>
      </c>
      <c r="EC353" s="723">
        <f>EB353</f>
        <v>0</v>
      </c>
      <c r="ED353" s="356" t="str">
        <f>IF(OR(EC353=0,EC353="-"),"-",EC353/QUALIF_TOTAL_HOURS)</f>
        <v>-</v>
      </c>
      <c r="EE353" s="222"/>
      <c r="EF353" s="574" t="str">
        <f t="shared" si="608"/>
        <v>-</v>
      </c>
      <c r="EG353" s="19"/>
      <c r="EH353" s="179" t="s">
        <v>5</v>
      </c>
      <c r="EI353" s="171" t="s">
        <v>4</v>
      </c>
      <c r="EJ353" s="134"/>
      <c r="EK353" s="133"/>
      <c r="EL353" s="19"/>
      <c r="EM353" s="19"/>
      <c r="EN353" s="135">
        <f t="shared" si="558"/>
        <v>0</v>
      </c>
      <c r="EO353" s="136">
        <f t="shared" si="559"/>
        <v>0</v>
      </c>
      <c r="EP353" s="137"/>
      <c r="EQ353" s="172"/>
      <c r="ER353" s="138" t="str">
        <f t="shared" si="573"/>
        <v>-</v>
      </c>
      <c r="ES353" s="139"/>
      <c r="ET353" s="172"/>
      <c r="EU353" s="138" t="str">
        <f t="shared" si="574"/>
        <v>-</v>
      </c>
      <c r="EV353" s="140" t="str">
        <f t="shared" si="575"/>
        <v>-</v>
      </c>
      <c r="EW353" s="19"/>
      <c r="EX353" s="19"/>
      <c r="EY353" s="135" t="e">
        <f>#REF!</f>
        <v>#REF!</v>
      </c>
      <c r="EZ353" s="136" t="e">
        <f>#REF!</f>
        <v>#REF!</v>
      </c>
      <c r="FA353" s="137"/>
      <c r="FB353" s="172"/>
      <c r="FC353" s="138" t="e">
        <f t="shared" si="576"/>
        <v>#REF!</v>
      </c>
      <c r="FD353" s="139"/>
      <c r="FE353" s="172"/>
      <c r="FF353" s="138" t="e">
        <f t="shared" si="577"/>
        <v>#REF!</v>
      </c>
      <c r="FG353" s="140" t="e">
        <f t="shared" si="578"/>
        <v>#REF!</v>
      </c>
      <c r="FH353" s="19"/>
      <c r="FI353" s="19"/>
      <c r="FJ353" s="135" t="e">
        <f>#REF!</f>
        <v>#REF!</v>
      </c>
      <c r="FK353" s="136" t="e">
        <f>#REF!</f>
        <v>#REF!</v>
      </c>
      <c r="FL353" s="137"/>
      <c r="FM353" s="172"/>
      <c r="FN353" s="138" t="e">
        <f t="shared" si="579"/>
        <v>#REF!</v>
      </c>
      <c r="FO353" s="139"/>
      <c r="FP353" s="172"/>
      <c r="FQ353" s="138" t="e">
        <f t="shared" si="580"/>
        <v>#REF!</v>
      </c>
      <c r="FR353" s="140" t="e">
        <f t="shared" si="581"/>
        <v>#REF!</v>
      </c>
      <c r="FS353" s="19"/>
      <c r="FT353" s="19"/>
      <c r="FU353" s="135" t="e">
        <f>#REF!</f>
        <v>#REF!</v>
      </c>
      <c r="FV353" s="137"/>
      <c r="FW353" s="172"/>
      <c r="FX353" s="138" t="e">
        <f t="shared" si="582"/>
        <v>#REF!</v>
      </c>
      <c r="FY353" s="19"/>
      <c r="FZ353" s="19"/>
      <c r="GA353" s="135" t="e">
        <f>#REF!</f>
        <v>#REF!</v>
      </c>
      <c r="GB353" s="136" t="e">
        <f>#REF!</f>
        <v>#REF!</v>
      </c>
      <c r="GC353" s="137"/>
      <c r="GD353" s="172"/>
      <c r="GE353" s="138" t="e">
        <f t="shared" si="583"/>
        <v>#REF!</v>
      </c>
      <c r="GF353" s="139"/>
      <c r="GG353" s="172"/>
      <c r="GH353" s="138" t="e">
        <f t="shared" si="584"/>
        <v>#REF!</v>
      </c>
      <c r="GI353" s="140" t="e">
        <f t="shared" si="585"/>
        <v>#REF!</v>
      </c>
      <c r="GJ353" s="19"/>
      <c r="GK353" s="141" t="str">
        <f t="shared" si="560"/>
        <v/>
      </c>
      <c r="GL353" s="142"/>
      <c r="GN353" s="826" t="str">
        <f t="shared" ca="1" si="624"/>
        <v/>
      </c>
      <c r="GO353" s="827"/>
    </row>
    <row r="354" spans="1:197" ht="12" customHeight="1" outlineLevel="3" x14ac:dyDescent="0.2">
      <c r="A354" s="187">
        <f t="shared" ca="1" si="611"/>
        <v>220</v>
      </c>
      <c r="B354" s="747" t="str">
        <f t="shared" ca="1" si="616"/>
        <v/>
      </c>
      <c r="C354" s="748"/>
      <c r="D354" s="749"/>
      <c r="E354" s="110"/>
      <c r="F354" s="108"/>
      <c r="G354" s="105" t="s">
        <v>78</v>
      </c>
      <c r="H354" s="128" t="s">
        <v>3</v>
      </c>
      <c r="I354" s="105"/>
      <c r="J354" s="364" t="s">
        <v>24</v>
      </c>
      <c r="K354" s="471" t="s">
        <v>433</v>
      </c>
      <c r="L354" s="367" t="s">
        <v>50</v>
      </c>
      <c r="M354" s="589">
        <f t="shared" si="613"/>
        <v>0</v>
      </c>
      <c r="N354" s="773" t="str">
        <f t="shared" si="617"/>
        <v>-</v>
      </c>
      <c r="O354" s="774" t="str">
        <f t="shared" si="618"/>
        <v>-</v>
      </c>
      <c r="P354" s="774" t="str">
        <f t="shared" si="619"/>
        <v>-</v>
      </c>
      <c r="Q354" s="774" t="str">
        <f t="shared" si="620"/>
        <v>-</v>
      </c>
      <c r="R354" s="774" t="str">
        <f t="shared" si="621"/>
        <v>-</v>
      </c>
      <c r="S354" s="280" t="str">
        <f t="shared" si="622"/>
        <v>-</v>
      </c>
      <c r="T354" s="291" t="str">
        <f t="shared" si="623"/>
        <v>OK</v>
      </c>
      <c r="U354" s="402"/>
      <c r="W354" s="504"/>
      <c r="X354" s="425"/>
      <c r="Y354" s="426"/>
      <c r="Z354" s="427"/>
      <c r="AA354" s="428"/>
      <c r="AB354" s="425"/>
      <c r="AC354" s="426"/>
      <c r="AD354" s="427"/>
      <c r="AE354" s="428"/>
      <c r="AF354" s="425"/>
      <c r="AG354" s="426"/>
      <c r="AH354" s="427"/>
      <c r="AI354" s="428"/>
      <c r="AJ354" s="597"/>
      <c r="AK354" s="598"/>
      <c r="AL354" s="599"/>
      <c r="AM354" s="620"/>
      <c r="AN354" s="221"/>
      <c r="AO354" s="574" t="str">
        <f t="shared" si="569"/>
        <v>OK</v>
      </c>
      <c r="AQ354" s="437"/>
      <c r="AR354" s="425"/>
      <c r="AS354" s="426"/>
      <c r="AT354" s="427"/>
      <c r="AU354" s="428"/>
      <c r="AV354" s="425"/>
      <c r="AW354" s="426"/>
      <c r="AX354" s="427"/>
      <c r="AY354" s="428"/>
      <c r="AZ354" s="425"/>
      <c r="BA354" s="426"/>
      <c r="BB354" s="427"/>
      <c r="BC354" s="428"/>
      <c r="BD354" s="597"/>
      <c r="BE354" s="598"/>
      <c r="BF354" s="599"/>
      <c r="BG354" s="620"/>
      <c r="BH354" s="221"/>
      <c r="BI354" s="574" t="str">
        <f t="shared" si="570"/>
        <v>OK</v>
      </c>
      <c r="BK354" s="263"/>
      <c r="BL354" s="208"/>
      <c r="BM354" s="419"/>
      <c r="BN354" s="410" t="s">
        <v>374</v>
      </c>
      <c r="BO354" s="422"/>
      <c r="BP354" s="209"/>
      <c r="BQ354" s="419"/>
      <c r="BR354" s="410" t="s">
        <v>375</v>
      </c>
      <c r="BS354" s="422"/>
      <c r="BT354" s="209"/>
      <c r="BU354" s="419"/>
      <c r="BV354" s="410" t="s">
        <v>376</v>
      </c>
      <c r="BW354" s="422"/>
      <c r="BX354" s="591" t="str">
        <f>IF(AND(BL354="",BP354="",BT354=""),"-",BL354+BP354+BT354)</f>
        <v>-</v>
      </c>
      <c r="BY354" s="601"/>
      <c r="BZ354" s="593" t="str">
        <f>IF(AND(BL354="",BP354="",BT354="",BM354="",BQ354="",BU354=""),"-",SUM(BL354:BU354))</f>
        <v>-</v>
      </c>
      <c r="CA354" s="680" t="str">
        <f>IF(OR(BZ354=0,BZ354="-"),"-",BZ354/DD_TOTAL_HOURS)</f>
        <v>-</v>
      </c>
      <c r="CB354" s="221"/>
      <c r="CC354" s="574" t="str">
        <f t="shared" si="568"/>
        <v>OK</v>
      </c>
      <c r="CE354" s="443"/>
      <c r="CF354" s="429"/>
      <c r="CG354" s="426"/>
      <c r="CH354" s="430"/>
      <c r="CI354" s="428"/>
      <c r="CJ354" s="429"/>
      <c r="CK354" s="426"/>
      <c r="CL354" s="430"/>
      <c r="CM354" s="428"/>
      <c r="CN354" s="429"/>
      <c r="CO354" s="426"/>
      <c r="CP354" s="430"/>
      <c r="CQ354" s="428"/>
      <c r="CR354" s="600"/>
      <c r="CS354" s="601"/>
      <c r="CT354" s="602"/>
      <c r="CU354" s="594"/>
      <c r="CV354" s="221"/>
      <c r="CW354" s="574" t="str">
        <f t="shared" si="614"/>
        <v>OK</v>
      </c>
      <c r="CY354" s="437"/>
      <c r="CZ354" s="429"/>
      <c r="DB354" s="430"/>
      <c r="DC354" s="431"/>
      <c r="DD354" s="429"/>
      <c r="DF354" s="430"/>
      <c r="DG354" s="431"/>
      <c r="DH354" s="429"/>
      <c r="DJ354" s="430"/>
      <c r="DK354" s="431"/>
      <c r="DL354" s="600"/>
      <c r="DM354" s="601"/>
      <c r="DN354" s="602"/>
      <c r="DO354" s="621"/>
      <c r="DP354" s="221"/>
      <c r="DQ354" s="574" t="str">
        <f t="shared" si="615"/>
        <v>OK</v>
      </c>
      <c r="DS354" s="437"/>
      <c r="DT354" s="429"/>
      <c r="DU354" s="431"/>
      <c r="DW354" s="431"/>
      <c r="DY354" s="431"/>
      <c r="EA354" s="430"/>
      <c r="EB354" s="600"/>
      <c r="EC354" s="602"/>
      <c r="ED354" s="621"/>
      <c r="EE354" s="221"/>
      <c r="EF354" s="574" t="str">
        <f t="shared" si="608"/>
        <v>OK</v>
      </c>
      <c r="EH354" s="82"/>
      <c r="EI354" s="34" t="s">
        <v>4</v>
      </c>
      <c r="EJ354" s="11"/>
      <c r="EK354" s="61"/>
      <c r="EN354" s="97">
        <f t="shared" si="558"/>
        <v>0</v>
      </c>
      <c r="EO354" s="91">
        <f t="shared" si="559"/>
        <v>0</v>
      </c>
      <c r="EP354" s="92"/>
      <c r="EQ354" s="85"/>
      <c r="ER354" s="89" t="str">
        <f t="shared" si="573"/>
        <v>-</v>
      </c>
      <c r="ES354" s="84"/>
      <c r="ET354" s="85"/>
      <c r="EU354" s="89" t="str">
        <f t="shared" si="574"/>
        <v>-</v>
      </c>
      <c r="EV354" s="90" t="str">
        <f t="shared" si="575"/>
        <v>-</v>
      </c>
      <c r="EY354" s="97" t="e">
        <f>#REF!</f>
        <v>#REF!</v>
      </c>
      <c r="EZ354" s="91" t="e">
        <f>#REF!</f>
        <v>#REF!</v>
      </c>
      <c r="FA354" s="92"/>
      <c r="FB354" s="85"/>
      <c r="FC354" s="89" t="e">
        <f t="shared" si="576"/>
        <v>#REF!</v>
      </c>
      <c r="FD354" s="84"/>
      <c r="FE354" s="85"/>
      <c r="FF354" s="89" t="e">
        <f t="shared" si="577"/>
        <v>#REF!</v>
      </c>
      <c r="FG354" s="90" t="e">
        <f t="shared" si="578"/>
        <v>#REF!</v>
      </c>
      <c r="FJ354" s="97" t="e">
        <f>#REF!</f>
        <v>#REF!</v>
      </c>
      <c r="FK354" s="91" t="e">
        <f>#REF!</f>
        <v>#REF!</v>
      </c>
      <c r="FL354" s="92"/>
      <c r="FM354" s="85"/>
      <c r="FN354" s="89" t="e">
        <f t="shared" si="579"/>
        <v>#REF!</v>
      </c>
      <c r="FO354" s="84"/>
      <c r="FP354" s="85"/>
      <c r="FQ354" s="89" t="e">
        <f t="shared" si="580"/>
        <v>#REF!</v>
      </c>
      <c r="FR354" s="90" t="e">
        <f t="shared" si="581"/>
        <v>#REF!</v>
      </c>
      <c r="FU354" s="97" t="e">
        <f>#REF!</f>
        <v>#REF!</v>
      </c>
      <c r="FV354" s="92"/>
      <c r="FW354" s="85"/>
      <c r="FX354" s="89" t="e">
        <f t="shared" si="582"/>
        <v>#REF!</v>
      </c>
      <c r="GA354" s="97" t="e">
        <f>#REF!</f>
        <v>#REF!</v>
      </c>
      <c r="GB354" s="91" t="e">
        <f>#REF!</f>
        <v>#REF!</v>
      </c>
      <c r="GC354" s="92"/>
      <c r="GD354" s="85"/>
      <c r="GE354" s="89" t="e">
        <f t="shared" si="583"/>
        <v>#REF!</v>
      </c>
      <c r="GF354" s="84"/>
      <c r="GG354" s="85"/>
      <c r="GH354" s="89" t="e">
        <f t="shared" si="584"/>
        <v>#REF!</v>
      </c>
      <c r="GI354" s="90" t="e">
        <f t="shared" si="585"/>
        <v>#REF!</v>
      </c>
      <c r="GK354" s="20" t="str">
        <f t="shared" si="560"/>
        <v/>
      </c>
      <c r="GL354" s="21"/>
      <c r="GN354" s="826" t="str">
        <f t="shared" ca="1" si="624"/>
        <v/>
      </c>
      <c r="GO354" s="827"/>
    </row>
    <row r="355" spans="1:197" ht="12" customHeight="1" outlineLevel="3" x14ac:dyDescent="0.2">
      <c r="A355" s="187">
        <f t="shared" ca="1" si="611"/>
        <v>221</v>
      </c>
      <c r="B355" s="747" t="str">
        <f t="shared" ca="1" si="616"/>
        <v/>
      </c>
      <c r="C355" s="748"/>
      <c r="D355" s="749"/>
      <c r="E355" s="110"/>
      <c r="F355" s="108"/>
      <c r="G355" s="105" t="s">
        <v>79</v>
      </c>
      <c r="H355" s="128" t="s">
        <v>3</v>
      </c>
      <c r="I355" s="105"/>
      <c r="J355" s="364" t="s">
        <v>24</v>
      </c>
      <c r="K355" s="471" t="s">
        <v>433</v>
      </c>
      <c r="L355" s="367" t="s">
        <v>50</v>
      </c>
      <c r="M355" s="589">
        <f t="shared" si="613"/>
        <v>0</v>
      </c>
      <c r="N355" s="773" t="str">
        <f t="shared" si="617"/>
        <v>-</v>
      </c>
      <c r="O355" s="774" t="str">
        <f t="shared" si="618"/>
        <v>-</v>
      </c>
      <c r="P355" s="774" t="str">
        <f t="shared" si="619"/>
        <v>-</v>
      </c>
      <c r="Q355" s="774" t="str">
        <f t="shared" si="620"/>
        <v>-</v>
      </c>
      <c r="R355" s="774" t="str">
        <f t="shared" si="621"/>
        <v>-</v>
      </c>
      <c r="S355" s="280" t="str">
        <f t="shared" si="622"/>
        <v>-</v>
      </c>
      <c r="T355" s="291" t="str">
        <f t="shared" si="623"/>
        <v>OK</v>
      </c>
      <c r="U355" s="402"/>
      <c r="W355" s="504"/>
      <c r="X355" s="429"/>
      <c r="Z355" s="430"/>
      <c r="AA355" s="431"/>
      <c r="AB355" s="429"/>
      <c r="AD355" s="430"/>
      <c r="AE355" s="431"/>
      <c r="AF355" s="429"/>
      <c r="AH355" s="430"/>
      <c r="AI355" s="431"/>
      <c r="AJ355" s="600"/>
      <c r="AK355" s="601"/>
      <c r="AL355" s="602"/>
      <c r="AM355" s="621"/>
      <c r="AN355" s="221"/>
      <c r="AO355" s="574" t="str">
        <f t="shared" si="569"/>
        <v>OK</v>
      </c>
      <c r="AQ355" s="437"/>
      <c r="AR355" s="429"/>
      <c r="AT355" s="430"/>
      <c r="AU355" s="431"/>
      <c r="AV355" s="429"/>
      <c r="AX355" s="430"/>
      <c r="AY355" s="431"/>
      <c r="AZ355" s="429"/>
      <c r="BB355" s="430"/>
      <c r="BC355" s="431"/>
      <c r="BD355" s="600"/>
      <c r="BE355" s="601"/>
      <c r="BF355" s="602"/>
      <c r="BG355" s="621"/>
      <c r="BH355" s="221"/>
      <c r="BI355" s="574" t="str">
        <f t="shared" si="570"/>
        <v>OK</v>
      </c>
      <c r="BK355" s="437"/>
      <c r="BL355" s="429"/>
      <c r="BN355" s="430"/>
      <c r="BO355" s="431"/>
      <c r="BP355" s="429"/>
      <c r="BR355" s="430"/>
      <c r="BS355" s="431"/>
      <c r="BT355" s="429"/>
      <c r="BV355" s="430"/>
      <c r="BW355" s="431"/>
      <c r="BX355" s="600"/>
      <c r="BY355" s="601"/>
      <c r="BZ355" s="602"/>
      <c r="CA355" s="621"/>
      <c r="CB355" s="221"/>
      <c r="CC355" s="574" t="str">
        <f t="shared" si="568"/>
        <v>OK</v>
      </c>
      <c r="CE355" s="263"/>
      <c r="CF355" s="208"/>
      <c r="CG355" s="420"/>
      <c r="CH355" s="410" t="s">
        <v>374</v>
      </c>
      <c r="CI355" s="423"/>
      <c r="CJ355" s="209"/>
      <c r="CK355" s="420"/>
      <c r="CL355" s="410" t="s">
        <v>375</v>
      </c>
      <c r="CM355" s="423"/>
      <c r="CN355" s="209"/>
      <c r="CO355" s="420"/>
      <c r="CP355" s="410" t="s">
        <v>376</v>
      </c>
      <c r="CQ355" s="423"/>
      <c r="CR355" s="591" t="str">
        <f t="shared" ref="CR355:CR363" si="625">IF(AND(CF355="",CJ355="",CN355=""),"-",CF355+CJ355+CN355)</f>
        <v>-</v>
      </c>
      <c r="CS355" s="629"/>
      <c r="CT355" s="593" t="str">
        <f t="shared" ref="CT355:CT363" si="626">IF(AND(CF355="",CJ355="",CN355="",CG355="",CK355="",CO355=""),"-",SUM(CF355:CO355))</f>
        <v>-</v>
      </c>
      <c r="CU355" s="594" t="str">
        <f t="shared" ref="CU355:CU363" si="627">IF(OR(CT355=0,CT355="-"),"-",CT355/PRO_TOTAL_HOURS)</f>
        <v>-</v>
      </c>
      <c r="CV355" s="221"/>
      <c r="CW355" s="574" t="str">
        <f t="shared" si="614"/>
        <v>OK</v>
      </c>
      <c r="CY355" s="437"/>
      <c r="CZ355" s="429"/>
      <c r="DB355" s="430"/>
      <c r="DC355" s="431"/>
      <c r="DD355" s="429"/>
      <c r="DF355" s="430"/>
      <c r="DG355" s="431"/>
      <c r="DH355" s="429"/>
      <c r="DJ355" s="430"/>
      <c r="DK355" s="431"/>
      <c r="DL355" s="600"/>
      <c r="DM355" s="601"/>
      <c r="DN355" s="602"/>
      <c r="DO355" s="621"/>
      <c r="DP355" s="221"/>
      <c r="DQ355" s="574" t="str">
        <f t="shared" si="615"/>
        <v>OK</v>
      </c>
      <c r="DS355" s="437"/>
      <c r="DT355" s="429"/>
      <c r="DU355" s="431"/>
      <c r="DW355" s="431"/>
      <c r="DY355" s="431"/>
      <c r="EA355" s="430"/>
      <c r="EB355" s="600"/>
      <c r="EC355" s="602"/>
      <c r="ED355" s="621"/>
      <c r="EE355" s="221"/>
      <c r="EF355" s="574" t="str">
        <f t="shared" si="608"/>
        <v>OK</v>
      </c>
      <c r="EH355" s="82"/>
      <c r="EI355" s="34" t="s">
        <v>4</v>
      </c>
      <c r="EJ355" s="11"/>
      <c r="EK355" s="61"/>
      <c r="EN355" s="97">
        <f t="shared" si="558"/>
        <v>0</v>
      </c>
      <c r="EO355" s="91">
        <f t="shared" si="559"/>
        <v>0</v>
      </c>
      <c r="EP355" s="92"/>
      <c r="EQ355" s="85"/>
      <c r="ER355" s="89" t="str">
        <f t="shared" si="573"/>
        <v>-</v>
      </c>
      <c r="ES355" s="84"/>
      <c r="ET355" s="85"/>
      <c r="EU355" s="89" t="str">
        <f t="shared" si="574"/>
        <v>-</v>
      </c>
      <c r="EV355" s="90" t="str">
        <f t="shared" si="575"/>
        <v>-</v>
      </c>
      <c r="EY355" s="97" t="e">
        <f>#REF!</f>
        <v>#REF!</v>
      </c>
      <c r="EZ355" s="91" t="e">
        <f>#REF!</f>
        <v>#REF!</v>
      </c>
      <c r="FA355" s="92"/>
      <c r="FB355" s="85"/>
      <c r="FC355" s="89" t="e">
        <f t="shared" si="576"/>
        <v>#REF!</v>
      </c>
      <c r="FD355" s="84"/>
      <c r="FE355" s="85"/>
      <c r="FF355" s="89" t="e">
        <f t="shared" si="577"/>
        <v>#REF!</v>
      </c>
      <c r="FG355" s="90" t="e">
        <f t="shared" si="578"/>
        <v>#REF!</v>
      </c>
      <c r="FJ355" s="97" t="e">
        <f>#REF!</f>
        <v>#REF!</v>
      </c>
      <c r="FK355" s="91" t="e">
        <f>#REF!</f>
        <v>#REF!</v>
      </c>
      <c r="FL355" s="92"/>
      <c r="FM355" s="85"/>
      <c r="FN355" s="89" t="e">
        <f t="shared" si="579"/>
        <v>#REF!</v>
      </c>
      <c r="FO355" s="84"/>
      <c r="FP355" s="85"/>
      <c r="FQ355" s="89" t="e">
        <f t="shared" si="580"/>
        <v>#REF!</v>
      </c>
      <c r="FR355" s="90" t="e">
        <f t="shared" si="581"/>
        <v>#REF!</v>
      </c>
      <c r="FU355" s="97" t="e">
        <f>#REF!</f>
        <v>#REF!</v>
      </c>
      <c r="FV355" s="92"/>
      <c r="FW355" s="85"/>
      <c r="FX355" s="89" t="e">
        <f t="shared" si="582"/>
        <v>#REF!</v>
      </c>
      <c r="GA355" s="97" t="e">
        <f>#REF!</f>
        <v>#REF!</v>
      </c>
      <c r="GB355" s="91" t="e">
        <f>#REF!</f>
        <v>#REF!</v>
      </c>
      <c r="GC355" s="92"/>
      <c r="GD355" s="85"/>
      <c r="GE355" s="89" t="e">
        <f t="shared" si="583"/>
        <v>#REF!</v>
      </c>
      <c r="GF355" s="84"/>
      <c r="GG355" s="85"/>
      <c r="GH355" s="89" t="e">
        <f t="shared" si="584"/>
        <v>#REF!</v>
      </c>
      <c r="GI355" s="90" t="e">
        <f t="shared" si="585"/>
        <v>#REF!</v>
      </c>
      <c r="GK355" s="20" t="str">
        <f t="shared" si="560"/>
        <v/>
      </c>
      <c r="GL355" s="21"/>
      <c r="GN355" s="826" t="str">
        <f t="shared" ca="1" si="624"/>
        <v/>
      </c>
      <c r="GO355" s="827"/>
    </row>
    <row r="356" spans="1:197" ht="12" customHeight="1" outlineLevel="3" x14ac:dyDescent="0.2">
      <c r="A356" s="187">
        <f t="shared" ca="1" si="611"/>
        <v>222</v>
      </c>
      <c r="B356" s="747" t="str">
        <f t="shared" ca="1" si="616"/>
        <v/>
      </c>
      <c r="C356" s="748"/>
      <c r="D356" s="749"/>
      <c r="E356" s="110"/>
      <c r="F356" s="108"/>
      <c r="G356" s="105" t="s">
        <v>295</v>
      </c>
      <c r="H356" s="128" t="s">
        <v>3</v>
      </c>
      <c r="I356" s="105"/>
      <c r="J356" s="364" t="s">
        <v>24</v>
      </c>
      <c r="K356" s="471" t="s">
        <v>433</v>
      </c>
      <c r="L356" s="367" t="s">
        <v>50</v>
      </c>
      <c r="M356" s="589">
        <f t="shared" si="613"/>
        <v>0</v>
      </c>
      <c r="N356" s="773" t="str">
        <f t="shared" si="617"/>
        <v>-</v>
      </c>
      <c r="O356" s="774" t="str">
        <f t="shared" si="618"/>
        <v>-</v>
      </c>
      <c r="P356" s="774" t="str">
        <f t="shared" si="619"/>
        <v>-</v>
      </c>
      <c r="Q356" s="774" t="str">
        <f t="shared" si="620"/>
        <v>-</v>
      </c>
      <c r="R356" s="774" t="str">
        <f t="shared" si="621"/>
        <v>-</v>
      </c>
      <c r="S356" s="280" t="str">
        <f t="shared" si="622"/>
        <v>-</v>
      </c>
      <c r="T356" s="291" t="str">
        <f t="shared" si="623"/>
        <v>OK</v>
      </c>
      <c r="U356" s="402"/>
      <c r="W356" s="504"/>
      <c r="X356" s="429"/>
      <c r="Z356" s="430"/>
      <c r="AA356" s="431"/>
      <c r="AB356" s="429"/>
      <c r="AD356" s="430"/>
      <c r="AE356" s="431"/>
      <c r="AF356" s="429"/>
      <c r="AH356" s="430"/>
      <c r="AI356" s="431"/>
      <c r="AJ356" s="600"/>
      <c r="AK356" s="601"/>
      <c r="AL356" s="602"/>
      <c r="AM356" s="621"/>
      <c r="AN356" s="221"/>
      <c r="AO356" s="574" t="str">
        <f t="shared" si="569"/>
        <v>OK</v>
      </c>
      <c r="AQ356" s="437"/>
      <c r="AR356" s="429"/>
      <c r="AT356" s="430"/>
      <c r="AU356" s="431"/>
      <c r="AV356" s="429"/>
      <c r="AX356" s="430"/>
      <c r="AY356" s="431"/>
      <c r="AZ356" s="429"/>
      <c r="BB356" s="430"/>
      <c r="BC356" s="431"/>
      <c r="BD356" s="600"/>
      <c r="BE356" s="601"/>
      <c r="BF356" s="602"/>
      <c r="BG356" s="621"/>
      <c r="BH356" s="221"/>
      <c r="BI356" s="574" t="str">
        <f t="shared" si="570"/>
        <v>OK</v>
      </c>
      <c r="BK356" s="437"/>
      <c r="BL356" s="429"/>
      <c r="BN356" s="430"/>
      <c r="BO356" s="431"/>
      <c r="BP356" s="429"/>
      <c r="BR356" s="430"/>
      <c r="BS356" s="431"/>
      <c r="BT356" s="429"/>
      <c r="BV356" s="430"/>
      <c r="BW356" s="431"/>
      <c r="BX356" s="600"/>
      <c r="BY356" s="601"/>
      <c r="BZ356" s="602"/>
      <c r="CA356" s="621"/>
      <c r="CB356" s="221"/>
      <c r="CC356" s="574" t="str">
        <f t="shared" si="568"/>
        <v>OK</v>
      </c>
      <c r="CE356" s="263"/>
      <c r="CF356" s="208"/>
      <c r="CG356" s="420"/>
      <c r="CH356" s="410" t="s">
        <v>374</v>
      </c>
      <c r="CI356" s="423"/>
      <c r="CJ356" s="209"/>
      <c r="CK356" s="420"/>
      <c r="CL356" s="410" t="s">
        <v>375</v>
      </c>
      <c r="CM356" s="423"/>
      <c r="CN356" s="209"/>
      <c r="CO356" s="420"/>
      <c r="CP356" s="410" t="s">
        <v>376</v>
      </c>
      <c r="CQ356" s="423"/>
      <c r="CR356" s="591" t="str">
        <f t="shared" si="625"/>
        <v>-</v>
      </c>
      <c r="CS356" s="629"/>
      <c r="CT356" s="593" t="str">
        <f t="shared" si="626"/>
        <v>-</v>
      </c>
      <c r="CU356" s="594" t="str">
        <f t="shared" si="627"/>
        <v>-</v>
      </c>
      <c r="CV356" s="221"/>
      <c r="CW356" s="574" t="str">
        <f t="shared" si="614"/>
        <v>OK</v>
      </c>
      <c r="CY356" s="437"/>
      <c r="CZ356" s="429"/>
      <c r="DB356" s="430"/>
      <c r="DC356" s="431"/>
      <c r="DD356" s="429"/>
      <c r="DF356" s="430"/>
      <c r="DG356" s="431"/>
      <c r="DH356" s="429"/>
      <c r="DJ356" s="430"/>
      <c r="DK356" s="431"/>
      <c r="DL356" s="600"/>
      <c r="DM356" s="601"/>
      <c r="DN356" s="602"/>
      <c r="DO356" s="621"/>
      <c r="DP356" s="221"/>
      <c r="DQ356" s="574" t="str">
        <f t="shared" si="615"/>
        <v>OK</v>
      </c>
      <c r="DS356" s="437"/>
      <c r="DT356" s="429"/>
      <c r="DU356" s="431"/>
      <c r="DW356" s="431"/>
      <c r="DY356" s="431"/>
      <c r="EA356" s="430"/>
      <c r="EB356" s="600"/>
      <c r="EC356" s="602"/>
      <c r="ED356" s="621"/>
      <c r="EE356" s="221"/>
      <c r="EF356" s="574" t="str">
        <f t="shared" si="608"/>
        <v>OK</v>
      </c>
      <c r="EH356" s="82"/>
      <c r="EI356" s="34"/>
      <c r="EJ356" s="11"/>
      <c r="EK356" s="61"/>
      <c r="EN356" s="97">
        <f t="shared" si="558"/>
        <v>0</v>
      </c>
      <c r="EO356" s="91">
        <f t="shared" si="559"/>
        <v>0</v>
      </c>
      <c r="EP356" s="92"/>
      <c r="EQ356" s="85"/>
      <c r="ER356" s="89" t="str">
        <f t="shared" si="573"/>
        <v>-</v>
      </c>
      <c r="ES356" s="84"/>
      <c r="ET356" s="85"/>
      <c r="EU356" s="89" t="str">
        <f t="shared" si="574"/>
        <v>-</v>
      </c>
      <c r="EV356" s="90" t="str">
        <f t="shared" si="575"/>
        <v>-</v>
      </c>
      <c r="EY356" s="97" t="e">
        <f>#REF!</f>
        <v>#REF!</v>
      </c>
      <c r="EZ356" s="91" t="e">
        <f>#REF!</f>
        <v>#REF!</v>
      </c>
      <c r="FA356" s="92"/>
      <c r="FB356" s="85"/>
      <c r="FC356" s="89" t="e">
        <f t="shared" si="576"/>
        <v>#REF!</v>
      </c>
      <c r="FD356" s="84"/>
      <c r="FE356" s="85"/>
      <c r="FF356" s="89" t="e">
        <f t="shared" si="577"/>
        <v>#REF!</v>
      </c>
      <c r="FG356" s="90" t="e">
        <f t="shared" si="578"/>
        <v>#REF!</v>
      </c>
      <c r="FJ356" s="97" t="e">
        <f>#REF!</f>
        <v>#REF!</v>
      </c>
      <c r="FK356" s="91" t="e">
        <f>#REF!</f>
        <v>#REF!</v>
      </c>
      <c r="FL356" s="92"/>
      <c r="FM356" s="85"/>
      <c r="FN356" s="89" t="e">
        <f t="shared" si="579"/>
        <v>#REF!</v>
      </c>
      <c r="FO356" s="84"/>
      <c r="FP356" s="85"/>
      <c r="FQ356" s="89" t="e">
        <f t="shared" si="580"/>
        <v>#REF!</v>
      </c>
      <c r="FR356" s="90" t="e">
        <f t="shared" si="581"/>
        <v>#REF!</v>
      </c>
      <c r="FU356" s="97" t="e">
        <f>#REF!</f>
        <v>#REF!</v>
      </c>
      <c r="FV356" s="92"/>
      <c r="FW356" s="85"/>
      <c r="FX356" s="89" t="e">
        <f t="shared" si="582"/>
        <v>#REF!</v>
      </c>
      <c r="GA356" s="97" t="e">
        <f>#REF!</f>
        <v>#REF!</v>
      </c>
      <c r="GB356" s="91" t="e">
        <f>#REF!</f>
        <v>#REF!</v>
      </c>
      <c r="GC356" s="92"/>
      <c r="GD356" s="85"/>
      <c r="GE356" s="89" t="e">
        <f t="shared" si="583"/>
        <v>#REF!</v>
      </c>
      <c r="GF356" s="84"/>
      <c r="GG356" s="85"/>
      <c r="GH356" s="89" t="e">
        <f t="shared" si="584"/>
        <v>#REF!</v>
      </c>
      <c r="GI356" s="90" t="e">
        <f t="shared" si="585"/>
        <v>#REF!</v>
      </c>
      <c r="GK356" s="20" t="str">
        <f t="shared" si="560"/>
        <v/>
      </c>
      <c r="GL356" s="21"/>
      <c r="GN356" s="826" t="str">
        <f t="shared" ca="1" si="624"/>
        <v/>
      </c>
      <c r="GO356" s="827"/>
    </row>
    <row r="357" spans="1:197" ht="12" customHeight="1" outlineLevel="3" x14ac:dyDescent="0.2">
      <c r="A357" s="187">
        <f t="shared" ca="1" si="611"/>
        <v>223</v>
      </c>
      <c r="B357" s="747" t="str">
        <f t="shared" ca="1" si="616"/>
        <v/>
      </c>
      <c r="C357" s="748"/>
      <c r="D357" s="749"/>
      <c r="E357" s="110"/>
      <c r="F357" s="108"/>
      <c r="G357" s="105" t="s">
        <v>80</v>
      </c>
      <c r="H357" s="128" t="s">
        <v>3</v>
      </c>
      <c r="I357" s="105"/>
      <c r="J357" s="364" t="s">
        <v>24</v>
      </c>
      <c r="K357" s="471" t="s">
        <v>433</v>
      </c>
      <c r="L357" s="367" t="s">
        <v>50</v>
      </c>
      <c r="M357" s="589">
        <f t="shared" si="613"/>
        <v>0</v>
      </c>
      <c r="N357" s="773" t="str">
        <f t="shared" si="617"/>
        <v>-</v>
      </c>
      <c r="O357" s="774" t="str">
        <f t="shared" si="618"/>
        <v>-</v>
      </c>
      <c r="P357" s="774" t="str">
        <f t="shared" si="619"/>
        <v>-</v>
      </c>
      <c r="Q357" s="774" t="str">
        <f t="shared" si="620"/>
        <v>-</v>
      </c>
      <c r="R357" s="774" t="str">
        <f t="shared" si="621"/>
        <v>-</v>
      </c>
      <c r="S357" s="280" t="str">
        <f t="shared" si="622"/>
        <v>-</v>
      </c>
      <c r="T357" s="291" t="str">
        <f t="shared" si="623"/>
        <v>OK</v>
      </c>
      <c r="U357" s="402"/>
      <c r="W357" s="504"/>
      <c r="X357" s="429"/>
      <c r="Z357" s="430"/>
      <c r="AA357" s="431"/>
      <c r="AB357" s="429"/>
      <c r="AD357" s="430"/>
      <c r="AE357" s="431"/>
      <c r="AF357" s="429"/>
      <c r="AH357" s="430"/>
      <c r="AI357" s="431"/>
      <c r="AJ357" s="600"/>
      <c r="AK357" s="601"/>
      <c r="AL357" s="602"/>
      <c r="AM357" s="621"/>
      <c r="AN357" s="221"/>
      <c r="AO357" s="574" t="str">
        <f t="shared" si="569"/>
        <v>OK</v>
      </c>
      <c r="AQ357" s="437"/>
      <c r="AR357" s="429"/>
      <c r="AT357" s="430"/>
      <c r="AU357" s="431"/>
      <c r="AV357" s="429"/>
      <c r="AX357" s="430"/>
      <c r="AY357" s="431"/>
      <c r="AZ357" s="429"/>
      <c r="BB357" s="430"/>
      <c r="BC357" s="431"/>
      <c r="BD357" s="600"/>
      <c r="BE357" s="601"/>
      <c r="BF357" s="602"/>
      <c r="BG357" s="621"/>
      <c r="BH357" s="221"/>
      <c r="BI357" s="574" t="str">
        <f t="shared" si="570"/>
        <v>OK</v>
      </c>
      <c r="BK357" s="437"/>
      <c r="BL357" s="429"/>
      <c r="BN357" s="430"/>
      <c r="BO357" s="431"/>
      <c r="BP357" s="429"/>
      <c r="BR357" s="430"/>
      <c r="BS357" s="431"/>
      <c r="BT357" s="429"/>
      <c r="BV357" s="430"/>
      <c r="BW357" s="431"/>
      <c r="BX357" s="600"/>
      <c r="BY357" s="601"/>
      <c r="BZ357" s="602"/>
      <c r="CA357" s="621"/>
      <c r="CB357" s="221"/>
      <c r="CC357" s="574" t="str">
        <f t="shared" si="568"/>
        <v>OK</v>
      </c>
      <c r="CE357" s="263"/>
      <c r="CF357" s="208"/>
      <c r="CG357" s="420"/>
      <c r="CH357" s="410" t="s">
        <v>374</v>
      </c>
      <c r="CI357" s="423"/>
      <c r="CJ357" s="209"/>
      <c r="CK357" s="420"/>
      <c r="CL357" s="410" t="s">
        <v>375</v>
      </c>
      <c r="CM357" s="423"/>
      <c r="CN357" s="209"/>
      <c r="CO357" s="420"/>
      <c r="CP357" s="410" t="s">
        <v>376</v>
      </c>
      <c r="CQ357" s="423"/>
      <c r="CR357" s="591" t="str">
        <f t="shared" si="625"/>
        <v>-</v>
      </c>
      <c r="CS357" s="629"/>
      <c r="CT357" s="593" t="str">
        <f t="shared" si="626"/>
        <v>-</v>
      </c>
      <c r="CU357" s="594" t="str">
        <f t="shared" si="627"/>
        <v>-</v>
      </c>
      <c r="CV357" s="221"/>
      <c r="CW357" s="574" t="str">
        <f t="shared" si="614"/>
        <v>OK</v>
      </c>
      <c r="CY357" s="437"/>
      <c r="CZ357" s="429"/>
      <c r="DB357" s="430"/>
      <c r="DC357" s="431"/>
      <c r="DD357" s="429"/>
      <c r="DF357" s="430"/>
      <c r="DG357" s="431"/>
      <c r="DH357" s="429"/>
      <c r="DJ357" s="430"/>
      <c r="DK357" s="431"/>
      <c r="DL357" s="600"/>
      <c r="DM357" s="601"/>
      <c r="DN357" s="602"/>
      <c r="DO357" s="621"/>
      <c r="DP357" s="221"/>
      <c r="DQ357" s="574" t="str">
        <f t="shared" si="615"/>
        <v>OK</v>
      </c>
      <c r="DS357" s="437"/>
      <c r="DT357" s="429"/>
      <c r="DU357" s="431"/>
      <c r="DW357" s="431"/>
      <c r="DY357" s="431"/>
      <c r="EA357" s="430"/>
      <c r="EB357" s="600"/>
      <c r="EC357" s="602"/>
      <c r="ED357" s="621"/>
      <c r="EE357" s="221"/>
      <c r="EF357" s="574" t="str">
        <f t="shared" si="608"/>
        <v>OK</v>
      </c>
      <c r="EH357" s="82"/>
      <c r="EI357" s="34" t="s">
        <v>4</v>
      </c>
      <c r="EJ357" s="11"/>
      <c r="EK357" s="61"/>
      <c r="EN357" s="97">
        <f t="shared" si="558"/>
        <v>0</v>
      </c>
      <c r="EO357" s="91">
        <f t="shared" si="559"/>
        <v>0</v>
      </c>
      <c r="EP357" s="92"/>
      <c r="EQ357" s="85"/>
      <c r="ER357" s="89" t="str">
        <f t="shared" si="573"/>
        <v>-</v>
      </c>
      <c r="ES357" s="84"/>
      <c r="ET357" s="85"/>
      <c r="EU357" s="89" t="str">
        <f t="shared" si="574"/>
        <v>-</v>
      </c>
      <c r="EV357" s="90" t="str">
        <f t="shared" si="575"/>
        <v>-</v>
      </c>
      <c r="EY357" s="97" t="e">
        <f>#REF!</f>
        <v>#REF!</v>
      </c>
      <c r="EZ357" s="91" t="e">
        <f>#REF!</f>
        <v>#REF!</v>
      </c>
      <c r="FA357" s="92"/>
      <c r="FB357" s="85"/>
      <c r="FC357" s="89" t="e">
        <f t="shared" si="576"/>
        <v>#REF!</v>
      </c>
      <c r="FD357" s="84"/>
      <c r="FE357" s="85"/>
      <c r="FF357" s="89" t="e">
        <f t="shared" si="577"/>
        <v>#REF!</v>
      </c>
      <c r="FG357" s="90" t="e">
        <f t="shared" si="578"/>
        <v>#REF!</v>
      </c>
      <c r="FJ357" s="97" t="e">
        <f>#REF!</f>
        <v>#REF!</v>
      </c>
      <c r="FK357" s="91" t="e">
        <f>#REF!</f>
        <v>#REF!</v>
      </c>
      <c r="FL357" s="92"/>
      <c r="FM357" s="85"/>
      <c r="FN357" s="89" t="e">
        <f t="shared" si="579"/>
        <v>#REF!</v>
      </c>
      <c r="FO357" s="84"/>
      <c r="FP357" s="85"/>
      <c r="FQ357" s="89" t="e">
        <f t="shared" si="580"/>
        <v>#REF!</v>
      </c>
      <c r="FR357" s="90" t="e">
        <f t="shared" si="581"/>
        <v>#REF!</v>
      </c>
      <c r="FU357" s="97" t="e">
        <f>#REF!</f>
        <v>#REF!</v>
      </c>
      <c r="FV357" s="92"/>
      <c r="FW357" s="85"/>
      <c r="FX357" s="89" t="e">
        <f t="shared" si="582"/>
        <v>#REF!</v>
      </c>
      <c r="GA357" s="97" t="e">
        <f>#REF!</f>
        <v>#REF!</v>
      </c>
      <c r="GB357" s="91" t="e">
        <f>#REF!</f>
        <v>#REF!</v>
      </c>
      <c r="GC357" s="92"/>
      <c r="GD357" s="85"/>
      <c r="GE357" s="89" t="e">
        <f t="shared" si="583"/>
        <v>#REF!</v>
      </c>
      <c r="GF357" s="84"/>
      <c r="GG357" s="85"/>
      <c r="GH357" s="89" t="e">
        <f t="shared" si="584"/>
        <v>#REF!</v>
      </c>
      <c r="GI357" s="90" t="e">
        <f t="shared" si="585"/>
        <v>#REF!</v>
      </c>
      <c r="GK357" s="20" t="str">
        <f t="shared" si="560"/>
        <v/>
      </c>
      <c r="GL357" s="21"/>
      <c r="GN357" s="826" t="str">
        <f t="shared" ca="1" si="624"/>
        <v/>
      </c>
      <c r="GO357" s="827"/>
    </row>
    <row r="358" spans="1:197" ht="12" customHeight="1" outlineLevel="3" x14ac:dyDescent="0.2">
      <c r="A358" s="187">
        <f t="shared" ca="1" si="611"/>
        <v>224</v>
      </c>
      <c r="B358" s="747" t="str">
        <f t="shared" ca="1" si="616"/>
        <v/>
      </c>
      <c r="C358" s="748"/>
      <c r="D358" s="749"/>
      <c r="E358" s="110"/>
      <c r="F358" s="108"/>
      <c r="G358" s="105" t="s">
        <v>202</v>
      </c>
      <c r="H358" s="128" t="s">
        <v>3</v>
      </c>
      <c r="I358" s="105"/>
      <c r="J358" s="364" t="s">
        <v>24</v>
      </c>
      <c r="K358" s="471" t="s">
        <v>433</v>
      </c>
      <c r="L358" s="367" t="s">
        <v>50</v>
      </c>
      <c r="M358" s="589">
        <f t="shared" si="613"/>
        <v>0</v>
      </c>
      <c r="N358" s="773" t="str">
        <f t="shared" si="617"/>
        <v>-</v>
      </c>
      <c r="O358" s="774" t="str">
        <f t="shared" si="618"/>
        <v>-</v>
      </c>
      <c r="P358" s="774" t="str">
        <f t="shared" si="619"/>
        <v>-</v>
      </c>
      <c r="Q358" s="774" t="str">
        <f t="shared" si="620"/>
        <v>-</v>
      </c>
      <c r="R358" s="774" t="str">
        <f t="shared" si="621"/>
        <v>-</v>
      </c>
      <c r="S358" s="280" t="str">
        <f t="shared" si="622"/>
        <v>-</v>
      </c>
      <c r="T358" s="291" t="str">
        <f t="shared" si="623"/>
        <v>OK</v>
      </c>
      <c r="U358" s="402"/>
      <c r="W358" s="504"/>
      <c r="X358" s="429"/>
      <c r="Z358" s="430"/>
      <c r="AA358" s="431"/>
      <c r="AB358" s="429"/>
      <c r="AD358" s="430"/>
      <c r="AE358" s="431"/>
      <c r="AF358" s="429"/>
      <c r="AH358" s="430"/>
      <c r="AI358" s="431"/>
      <c r="AJ358" s="600"/>
      <c r="AK358" s="601"/>
      <c r="AL358" s="602"/>
      <c r="AM358" s="621"/>
      <c r="AN358" s="221"/>
      <c r="AO358" s="574" t="str">
        <f t="shared" si="569"/>
        <v>OK</v>
      </c>
      <c r="AQ358" s="437"/>
      <c r="AR358" s="429"/>
      <c r="AT358" s="430"/>
      <c r="AU358" s="431"/>
      <c r="AV358" s="429"/>
      <c r="AX358" s="430"/>
      <c r="AY358" s="431"/>
      <c r="AZ358" s="429"/>
      <c r="BB358" s="430"/>
      <c r="BC358" s="431"/>
      <c r="BD358" s="600"/>
      <c r="BE358" s="601"/>
      <c r="BF358" s="602"/>
      <c r="BG358" s="621"/>
      <c r="BH358" s="221"/>
      <c r="BI358" s="574" t="str">
        <f t="shared" si="570"/>
        <v>OK</v>
      </c>
      <c r="BK358" s="437"/>
      <c r="BL358" s="429"/>
      <c r="BN358" s="430"/>
      <c r="BO358" s="431"/>
      <c r="BP358" s="429"/>
      <c r="BR358" s="430"/>
      <c r="BS358" s="431"/>
      <c r="BT358" s="429"/>
      <c r="BV358" s="430"/>
      <c r="BW358" s="431"/>
      <c r="BX358" s="600"/>
      <c r="BY358" s="601"/>
      <c r="BZ358" s="602"/>
      <c r="CA358" s="621"/>
      <c r="CB358" s="221"/>
      <c r="CC358" s="574" t="str">
        <f t="shared" si="568"/>
        <v>OK</v>
      </c>
      <c r="CE358" s="263"/>
      <c r="CF358" s="208"/>
      <c r="CG358" s="420"/>
      <c r="CH358" s="410" t="s">
        <v>374</v>
      </c>
      <c r="CI358" s="423"/>
      <c r="CJ358" s="209"/>
      <c r="CK358" s="420"/>
      <c r="CL358" s="410" t="s">
        <v>375</v>
      </c>
      <c r="CM358" s="423"/>
      <c r="CN358" s="209"/>
      <c r="CO358" s="420"/>
      <c r="CP358" s="410" t="s">
        <v>376</v>
      </c>
      <c r="CQ358" s="423"/>
      <c r="CR358" s="591" t="str">
        <f t="shared" si="625"/>
        <v>-</v>
      </c>
      <c r="CS358" s="629"/>
      <c r="CT358" s="593" t="str">
        <f t="shared" si="626"/>
        <v>-</v>
      </c>
      <c r="CU358" s="594" t="str">
        <f t="shared" si="627"/>
        <v>-</v>
      </c>
      <c r="CV358" s="221"/>
      <c r="CW358" s="574" t="str">
        <f t="shared" si="614"/>
        <v>OK</v>
      </c>
      <c r="CY358" s="437"/>
      <c r="CZ358" s="429"/>
      <c r="DB358" s="430"/>
      <c r="DC358" s="431"/>
      <c r="DD358" s="429"/>
      <c r="DF358" s="430"/>
      <c r="DG358" s="431"/>
      <c r="DH358" s="429"/>
      <c r="DJ358" s="430"/>
      <c r="DK358" s="431"/>
      <c r="DL358" s="600"/>
      <c r="DM358" s="601"/>
      <c r="DN358" s="602"/>
      <c r="DO358" s="621"/>
      <c r="DP358" s="221"/>
      <c r="DQ358" s="574" t="str">
        <f t="shared" si="615"/>
        <v>OK</v>
      </c>
      <c r="DS358" s="437"/>
      <c r="DT358" s="429"/>
      <c r="DU358" s="431"/>
      <c r="DW358" s="431"/>
      <c r="DY358" s="431"/>
      <c r="EA358" s="430"/>
      <c r="EB358" s="600"/>
      <c r="EC358" s="602"/>
      <c r="ED358" s="621"/>
      <c r="EE358" s="221"/>
      <c r="EF358" s="574" t="str">
        <f t="shared" si="608"/>
        <v>OK</v>
      </c>
      <c r="EH358" s="82"/>
      <c r="EI358" s="34" t="s">
        <v>4</v>
      </c>
      <c r="EJ358" s="11"/>
      <c r="EK358" s="61"/>
      <c r="EN358" s="97">
        <f t="shared" si="558"/>
        <v>0</v>
      </c>
      <c r="EO358" s="91">
        <f t="shared" si="559"/>
        <v>0</v>
      </c>
      <c r="EP358" s="92"/>
      <c r="EQ358" s="85"/>
      <c r="ER358" s="89" t="str">
        <f t="shared" si="573"/>
        <v>-</v>
      </c>
      <c r="ES358" s="84"/>
      <c r="ET358" s="85"/>
      <c r="EU358" s="89" t="str">
        <f t="shared" si="574"/>
        <v>-</v>
      </c>
      <c r="EV358" s="90" t="str">
        <f t="shared" si="575"/>
        <v>-</v>
      </c>
      <c r="EY358" s="97" t="e">
        <f>#REF!</f>
        <v>#REF!</v>
      </c>
      <c r="EZ358" s="91" t="e">
        <f>#REF!</f>
        <v>#REF!</v>
      </c>
      <c r="FA358" s="92"/>
      <c r="FB358" s="85"/>
      <c r="FC358" s="89" t="e">
        <f t="shared" si="576"/>
        <v>#REF!</v>
      </c>
      <c r="FD358" s="84"/>
      <c r="FE358" s="85"/>
      <c r="FF358" s="89" t="e">
        <f t="shared" si="577"/>
        <v>#REF!</v>
      </c>
      <c r="FG358" s="90" t="e">
        <f t="shared" si="578"/>
        <v>#REF!</v>
      </c>
      <c r="FJ358" s="97" t="e">
        <f>#REF!</f>
        <v>#REF!</v>
      </c>
      <c r="FK358" s="91" t="e">
        <f>#REF!</f>
        <v>#REF!</v>
      </c>
      <c r="FL358" s="92"/>
      <c r="FM358" s="85"/>
      <c r="FN358" s="89" t="e">
        <f t="shared" si="579"/>
        <v>#REF!</v>
      </c>
      <c r="FO358" s="84"/>
      <c r="FP358" s="85"/>
      <c r="FQ358" s="89" t="e">
        <f t="shared" si="580"/>
        <v>#REF!</v>
      </c>
      <c r="FR358" s="90" t="e">
        <f t="shared" si="581"/>
        <v>#REF!</v>
      </c>
      <c r="FU358" s="97" t="e">
        <f>#REF!</f>
        <v>#REF!</v>
      </c>
      <c r="FV358" s="92"/>
      <c r="FW358" s="85"/>
      <c r="FX358" s="89" t="e">
        <f t="shared" si="582"/>
        <v>#REF!</v>
      </c>
      <c r="GA358" s="97" t="e">
        <f>#REF!</f>
        <v>#REF!</v>
      </c>
      <c r="GB358" s="91" t="e">
        <f>#REF!</f>
        <v>#REF!</v>
      </c>
      <c r="GC358" s="92"/>
      <c r="GD358" s="85"/>
      <c r="GE358" s="89" t="e">
        <f t="shared" si="583"/>
        <v>#REF!</v>
      </c>
      <c r="GF358" s="84"/>
      <c r="GG358" s="85"/>
      <c r="GH358" s="89" t="e">
        <f t="shared" si="584"/>
        <v>#REF!</v>
      </c>
      <c r="GI358" s="90" t="e">
        <f t="shared" si="585"/>
        <v>#REF!</v>
      </c>
      <c r="GK358" s="20" t="str">
        <f t="shared" si="560"/>
        <v/>
      </c>
      <c r="GL358" s="21"/>
      <c r="GN358" s="826" t="str">
        <f t="shared" ca="1" si="624"/>
        <v/>
      </c>
      <c r="GO358" s="827"/>
    </row>
    <row r="359" spans="1:197" ht="12" customHeight="1" outlineLevel="3" x14ac:dyDescent="0.2">
      <c r="A359" s="187">
        <f t="shared" ca="1" si="611"/>
        <v>225</v>
      </c>
      <c r="B359" s="747" t="str">
        <f t="shared" ca="1" si="616"/>
        <v/>
      </c>
      <c r="C359" s="748"/>
      <c r="D359" s="749"/>
      <c r="E359" s="110"/>
      <c r="F359" s="108"/>
      <c r="G359" s="105" t="s">
        <v>82</v>
      </c>
      <c r="H359" s="128" t="s">
        <v>3</v>
      </c>
      <c r="I359" s="105"/>
      <c r="J359" s="364" t="s">
        <v>24</v>
      </c>
      <c r="K359" s="471" t="s">
        <v>433</v>
      </c>
      <c r="L359" s="367" t="s">
        <v>50</v>
      </c>
      <c r="M359" s="589">
        <f t="shared" si="613"/>
        <v>0</v>
      </c>
      <c r="N359" s="773" t="str">
        <f t="shared" si="617"/>
        <v>-</v>
      </c>
      <c r="O359" s="774" t="str">
        <f t="shared" si="618"/>
        <v>-</v>
      </c>
      <c r="P359" s="774" t="str">
        <f t="shared" si="619"/>
        <v>-</v>
      </c>
      <c r="Q359" s="774" t="str">
        <f t="shared" si="620"/>
        <v>-</v>
      </c>
      <c r="R359" s="774" t="str">
        <f t="shared" si="621"/>
        <v>-</v>
      </c>
      <c r="S359" s="280" t="str">
        <f t="shared" si="622"/>
        <v>-</v>
      </c>
      <c r="T359" s="291" t="str">
        <f t="shared" si="623"/>
        <v>OK</v>
      </c>
      <c r="U359" s="402"/>
      <c r="W359" s="504"/>
      <c r="X359" s="429"/>
      <c r="Z359" s="430"/>
      <c r="AA359" s="431"/>
      <c r="AB359" s="429"/>
      <c r="AD359" s="430"/>
      <c r="AE359" s="431"/>
      <c r="AF359" s="429"/>
      <c r="AH359" s="430"/>
      <c r="AI359" s="431"/>
      <c r="AJ359" s="600"/>
      <c r="AK359" s="601"/>
      <c r="AL359" s="602"/>
      <c r="AM359" s="621"/>
      <c r="AN359" s="221"/>
      <c r="AO359" s="574" t="str">
        <f t="shared" si="569"/>
        <v>OK</v>
      </c>
      <c r="AQ359" s="437"/>
      <c r="AR359" s="429"/>
      <c r="AT359" s="430"/>
      <c r="AU359" s="431"/>
      <c r="AV359" s="429"/>
      <c r="AX359" s="430"/>
      <c r="AY359" s="431"/>
      <c r="AZ359" s="429"/>
      <c r="BB359" s="430"/>
      <c r="BC359" s="431"/>
      <c r="BD359" s="600"/>
      <c r="BE359" s="601"/>
      <c r="BF359" s="602"/>
      <c r="BG359" s="621"/>
      <c r="BH359" s="221"/>
      <c r="BI359" s="574" t="str">
        <f t="shared" si="570"/>
        <v>OK</v>
      </c>
      <c r="BK359" s="437"/>
      <c r="BL359" s="429"/>
      <c r="BN359" s="430"/>
      <c r="BO359" s="431"/>
      <c r="BP359" s="429"/>
      <c r="BR359" s="430"/>
      <c r="BS359" s="431"/>
      <c r="BT359" s="429"/>
      <c r="BV359" s="430"/>
      <c r="BW359" s="431"/>
      <c r="BX359" s="600"/>
      <c r="BY359" s="601"/>
      <c r="BZ359" s="602"/>
      <c r="CA359" s="621"/>
      <c r="CB359" s="221"/>
      <c r="CC359" s="574" t="str">
        <f t="shared" si="568"/>
        <v>OK</v>
      </c>
      <c r="CE359" s="263"/>
      <c r="CF359" s="208"/>
      <c r="CG359" s="420"/>
      <c r="CH359" s="410" t="s">
        <v>374</v>
      </c>
      <c r="CI359" s="423"/>
      <c r="CJ359" s="209"/>
      <c r="CK359" s="420"/>
      <c r="CL359" s="410" t="s">
        <v>375</v>
      </c>
      <c r="CM359" s="423"/>
      <c r="CN359" s="209"/>
      <c r="CO359" s="420"/>
      <c r="CP359" s="410" t="s">
        <v>376</v>
      </c>
      <c r="CQ359" s="423"/>
      <c r="CR359" s="591" t="str">
        <f t="shared" si="625"/>
        <v>-</v>
      </c>
      <c r="CS359" s="629"/>
      <c r="CT359" s="593" t="str">
        <f t="shared" si="626"/>
        <v>-</v>
      </c>
      <c r="CU359" s="594" t="str">
        <f t="shared" si="627"/>
        <v>-</v>
      </c>
      <c r="CV359" s="221"/>
      <c r="CW359" s="574" t="str">
        <f t="shared" si="614"/>
        <v>OK</v>
      </c>
      <c r="CY359" s="437"/>
      <c r="CZ359" s="429"/>
      <c r="DB359" s="430"/>
      <c r="DC359" s="431"/>
      <c r="DD359" s="429"/>
      <c r="DF359" s="430"/>
      <c r="DG359" s="431"/>
      <c r="DH359" s="429"/>
      <c r="DJ359" s="430"/>
      <c r="DK359" s="431"/>
      <c r="DL359" s="600"/>
      <c r="DM359" s="601"/>
      <c r="DN359" s="602"/>
      <c r="DO359" s="621"/>
      <c r="DP359" s="221"/>
      <c r="DQ359" s="574" t="str">
        <f t="shared" si="615"/>
        <v>OK</v>
      </c>
      <c r="DS359" s="437"/>
      <c r="DT359" s="429"/>
      <c r="DU359" s="431"/>
      <c r="DW359" s="431"/>
      <c r="DY359" s="431"/>
      <c r="EA359" s="430"/>
      <c r="EB359" s="600"/>
      <c r="EC359" s="602"/>
      <c r="ED359" s="621"/>
      <c r="EE359" s="221"/>
      <c r="EF359" s="574" t="str">
        <f t="shared" si="608"/>
        <v>OK</v>
      </c>
      <c r="EH359" s="82"/>
      <c r="EI359" s="34" t="s">
        <v>4</v>
      </c>
      <c r="EJ359" s="11"/>
      <c r="EK359" s="61"/>
      <c r="EN359" s="97">
        <f t="shared" si="558"/>
        <v>0</v>
      </c>
      <c r="EO359" s="91">
        <f t="shared" si="559"/>
        <v>0</v>
      </c>
      <c r="EP359" s="92"/>
      <c r="EQ359" s="85"/>
      <c r="ER359" s="89" t="str">
        <f t="shared" si="573"/>
        <v>-</v>
      </c>
      <c r="ES359" s="84"/>
      <c r="ET359" s="85"/>
      <c r="EU359" s="89" t="str">
        <f t="shared" si="574"/>
        <v>-</v>
      </c>
      <c r="EV359" s="90" t="str">
        <f t="shared" si="575"/>
        <v>-</v>
      </c>
      <c r="EY359" s="97" t="e">
        <f>#REF!</f>
        <v>#REF!</v>
      </c>
      <c r="EZ359" s="91" t="e">
        <f>#REF!</f>
        <v>#REF!</v>
      </c>
      <c r="FA359" s="92"/>
      <c r="FB359" s="85"/>
      <c r="FC359" s="89" t="e">
        <f t="shared" si="576"/>
        <v>#REF!</v>
      </c>
      <c r="FD359" s="84"/>
      <c r="FE359" s="85"/>
      <c r="FF359" s="89" t="e">
        <f t="shared" si="577"/>
        <v>#REF!</v>
      </c>
      <c r="FG359" s="90" t="e">
        <f t="shared" si="578"/>
        <v>#REF!</v>
      </c>
      <c r="FJ359" s="97" t="e">
        <f>#REF!</f>
        <v>#REF!</v>
      </c>
      <c r="FK359" s="91" t="e">
        <f>#REF!</f>
        <v>#REF!</v>
      </c>
      <c r="FL359" s="92"/>
      <c r="FM359" s="85"/>
      <c r="FN359" s="89" t="e">
        <f t="shared" si="579"/>
        <v>#REF!</v>
      </c>
      <c r="FO359" s="84"/>
      <c r="FP359" s="85"/>
      <c r="FQ359" s="89" t="e">
        <f t="shared" si="580"/>
        <v>#REF!</v>
      </c>
      <c r="FR359" s="90" t="e">
        <f t="shared" si="581"/>
        <v>#REF!</v>
      </c>
      <c r="FU359" s="97" t="e">
        <f>#REF!</f>
        <v>#REF!</v>
      </c>
      <c r="FV359" s="92"/>
      <c r="FW359" s="85"/>
      <c r="FX359" s="89" t="e">
        <f t="shared" si="582"/>
        <v>#REF!</v>
      </c>
      <c r="GA359" s="97" t="e">
        <f>#REF!</f>
        <v>#REF!</v>
      </c>
      <c r="GB359" s="91" t="e">
        <f>#REF!</f>
        <v>#REF!</v>
      </c>
      <c r="GC359" s="92"/>
      <c r="GD359" s="85"/>
      <c r="GE359" s="89" t="e">
        <f t="shared" si="583"/>
        <v>#REF!</v>
      </c>
      <c r="GF359" s="84"/>
      <c r="GG359" s="85"/>
      <c r="GH359" s="89" t="e">
        <f t="shared" si="584"/>
        <v>#REF!</v>
      </c>
      <c r="GI359" s="90" t="e">
        <f t="shared" si="585"/>
        <v>#REF!</v>
      </c>
      <c r="GK359" s="20" t="str">
        <f t="shared" si="560"/>
        <v/>
      </c>
      <c r="GL359" s="21"/>
      <c r="GN359" s="826" t="str">
        <f t="shared" ca="1" si="624"/>
        <v/>
      </c>
      <c r="GO359" s="827"/>
    </row>
    <row r="360" spans="1:197" ht="12" customHeight="1" outlineLevel="3" x14ac:dyDescent="0.2">
      <c r="A360" s="187">
        <f t="shared" ca="1" si="611"/>
        <v>226</v>
      </c>
      <c r="B360" s="747" t="str">
        <f t="shared" ca="1" si="616"/>
        <v/>
      </c>
      <c r="C360" s="748"/>
      <c r="D360" s="749"/>
      <c r="E360" s="110"/>
      <c r="F360" s="108"/>
      <c r="G360" s="105" t="s">
        <v>200</v>
      </c>
      <c r="H360" s="128" t="s">
        <v>3</v>
      </c>
      <c r="I360" s="105"/>
      <c r="J360" s="364" t="s">
        <v>24</v>
      </c>
      <c r="K360" s="471" t="s">
        <v>433</v>
      </c>
      <c r="L360" s="367" t="s">
        <v>50</v>
      </c>
      <c r="M360" s="589">
        <f t="shared" si="613"/>
        <v>0</v>
      </c>
      <c r="N360" s="773" t="str">
        <f t="shared" si="617"/>
        <v>-</v>
      </c>
      <c r="O360" s="774" t="str">
        <f t="shared" si="618"/>
        <v>-</v>
      </c>
      <c r="P360" s="774" t="str">
        <f t="shared" si="619"/>
        <v>-</v>
      </c>
      <c r="Q360" s="774" t="str">
        <f t="shared" si="620"/>
        <v>-</v>
      </c>
      <c r="R360" s="774" t="str">
        <f t="shared" si="621"/>
        <v>-</v>
      </c>
      <c r="S360" s="280" t="str">
        <f t="shared" si="622"/>
        <v>-</v>
      </c>
      <c r="T360" s="291" t="str">
        <f t="shared" si="623"/>
        <v>OK</v>
      </c>
      <c r="U360" s="402"/>
      <c r="W360" s="504"/>
      <c r="X360" s="429"/>
      <c r="Z360" s="430"/>
      <c r="AA360" s="431"/>
      <c r="AB360" s="429"/>
      <c r="AD360" s="430"/>
      <c r="AE360" s="431"/>
      <c r="AF360" s="429"/>
      <c r="AH360" s="430"/>
      <c r="AI360" s="431"/>
      <c r="AJ360" s="600"/>
      <c r="AK360" s="601"/>
      <c r="AL360" s="602"/>
      <c r="AM360" s="621"/>
      <c r="AN360" s="221"/>
      <c r="AO360" s="574" t="str">
        <f t="shared" si="569"/>
        <v>OK</v>
      </c>
      <c r="AQ360" s="437"/>
      <c r="AR360" s="429"/>
      <c r="AT360" s="430"/>
      <c r="AU360" s="431"/>
      <c r="AV360" s="429"/>
      <c r="AX360" s="430"/>
      <c r="AY360" s="431"/>
      <c r="AZ360" s="429"/>
      <c r="BB360" s="430"/>
      <c r="BC360" s="431"/>
      <c r="BD360" s="600"/>
      <c r="BE360" s="601"/>
      <c r="BF360" s="602"/>
      <c r="BG360" s="621"/>
      <c r="BH360" s="221"/>
      <c r="BI360" s="574" t="str">
        <f t="shared" si="570"/>
        <v>OK</v>
      </c>
      <c r="BK360" s="437"/>
      <c r="BL360" s="429"/>
      <c r="BN360" s="430"/>
      <c r="BO360" s="431"/>
      <c r="BP360" s="429"/>
      <c r="BR360" s="430"/>
      <c r="BS360" s="431"/>
      <c r="BT360" s="429"/>
      <c r="BV360" s="430"/>
      <c r="BW360" s="431"/>
      <c r="BX360" s="600"/>
      <c r="BY360" s="601"/>
      <c r="BZ360" s="602"/>
      <c r="CA360" s="621"/>
      <c r="CB360" s="221"/>
      <c r="CC360" s="574" t="str">
        <f t="shared" si="568"/>
        <v>OK</v>
      </c>
      <c r="CE360" s="263"/>
      <c r="CF360" s="208"/>
      <c r="CG360" s="420"/>
      <c r="CH360" s="410" t="s">
        <v>374</v>
      </c>
      <c r="CI360" s="423"/>
      <c r="CJ360" s="209"/>
      <c r="CK360" s="420"/>
      <c r="CL360" s="410" t="s">
        <v>375</v>
      </c>
      <c r="CM360" s="423"/>
      <c r="CN360" s="209"/>
      <c r="CO360" s="420"/>
      <c r="CP360" s="410" t="s">
        <v>376</v>
      </c>
      <c r="CQ360" s="423"/>
      <c r="CR360" s="591" t="str">
        <f t="shared" si="625"/>
        <v>-</v>
      </c>
      <c r="CS360" s="629"/>
      <c r="CT360" s="593" t="str">
        <f t="shared" si="626"/>
        <v>-</v>
      </c>
      <c r="CU360" s="594" t="str">
        <f t="shared" si="627"/>
        <v>-</v>
      </c>
      <c r="CV360" s="221"/>
      <c r="CW360" s="574" t="str">
        <f t="shared" si="614"/>
        <v>OK</v>
      </c>
      <c r="CY360" s="437"/>
      <c r="CZ360" s="429"/>
      <c r="DB360" s="430"/>
      <c r="DC360" s="431"/>
      <c r="DD360" s="429"/>
      <c r="DF360" s="430"/>
      <c r="DG360" s="431"/>
      <c r="DH360" s="429"/>
      <c r="DJ360" s="430"/>
      <c r="DK360" s="431"/>
      <c r="DL360" s="600"/>
      <c r="DM360" s="601"/>
      <c r="DN360" s="602"/>
      <c r="DO360" s="621"/>
      <c r="DP360" s="221"/>
      <c r="DQ360" s="574" t="str">
        <f t="shared" si="615"/>
        <v>OK</v>
      </c>
      <c r="DS360" s="437"/>
      <c r="DT360" s="429"/>
      <c r="DU360" s="431"/>
      <c r="DW360" s="431"/>
      <c r="DY360" s="431"/>
      <c r="EA360" s="430"/>
      <c r="EB360" s="600"/>
      <c r="EC360" s="602"/>
      <c r="ED360" s="621"/>
      <c r="EE360" s="221"/>
      <c r="EF360" s="574" t="str">
        <f t="shared" si="608"/>
        <v>OK</v>
      </c>
      <c r="EH360" s="82"/>
      <c r="EI360" s="34" t="s">
        <v>4</v>
      </c>
      <c r="EJ360" s="11"/>
      <c r="EK360" s="61"/>
      <c r="EN360" s="97">
        <f t="shared" si="558"/>
        <v>0</v>
      </c>
      <c r="EO360" s="91">
        <f t="shared" si="559"/>
        <v>0</v>
      </c>
      <c r="EP360" s="92"/>
      <c r="EQ360" s="85"/>
      <c r="ER360" s="89" t="str">
        <f t="shared" si="573"/>
        <v>-</v>
      </c>
      <c r="ES360" s="84"/>
      <c r="ET360" s="85"/>
      <c r="EU360" s="89" t="str">
        <f t="shared" si="574"/>
        <v>-</v>
      </c>
      <c r="EV360" s="90" t="str">
        <f t="shared" si="575"/>
        <v>-</v>
      </c>
      <c r="EY360" s="97" t="e">
        <f>#REF!</f>
        <v>#REF!</v>
      </c>
      <c r="EZ360" s="91" t="e">
        <f>#REF!</f>
        <v>#REF!</v>
      </c>
      <c r="FA360" s="92"/>
      <c r="FB360" s="85"/>
      <c r="FC360" s="89" t="e">
        <f t="shared" si="576"/>
        <v>#REF!</v>
      </c>
      <c r="FD360" s="84"/>
      <c r="FE360" s="85"/>
      <c r="FF360" s="89" t="e">
        <f t="shared" si="577"/>
        <v>#REF!</v>
      </c>
      <c r="FG360" s="90" t="e">
        <f t="shared" si="578"/>
        <v>#REF!</v>
      </c>
      <c r="FJ360" s="97" t="e">
        <f>#REF!</f>
        <v>#REF!</v>
      </c>
      <c r="FK360" s="91" t="e">
        <f>#REF!</f>
        <v>#REF!</v>
      </c>
      <c r="FL360" s="92"/>
      <c r="FM360" s="85"/>
      <c r="FN360" s="89" t="e">
        <f t="shared" si="579"/>
        <v>#REF!</v>
      </c>
      <c r="FO360" s="84"/>
      <c r="FP360" s="85"/>
      <c r="FQ360" s="89" t="e">
        <f t="shared" si="580"/>
        <v>#REF!</v>
      </c>
      <c r="FR360" s="90" t="e">
        <f t="shared" si="581"/>
        <v>#REF!</v>
      </c>
      <c r="FU360" s="97" t="e">
        <f>#REF!</f>
        <v>#REF!</v>
      </c>
      <c r="FV360" s="92"/>
      <c r="FW360" s="85"/>
      <c r="FX360" s="89" t="e">
        <f t="shared" si="582"/>
        <v>#REF!</v>
      </c>
      <c r="GA360" s="97" t="e">
        <f>#REF!</f>
        <v>#REF!</v>
      </c>
      <c r="GB360" s="91" t="e">
        <f>#REF!</f>
        <v>#REF!</v>
      </c>
      <c r="GC360" s="92"/>
      <c r="GD360" s="85"/>
      <c r="GE360" s="89" t="e">
        <f t="shared" si="583"/>
        <v>#REF!</v>
      </c>
      <c r="GF360" s="84"/>
      <c r="GG360" s="85"/>
      <c r="GH360" s="89" t="e">
        <f t="shared" si="584"/>
        <v>#REF!</v>
      </c>
      <c r="GI360" s="90" t="e">
        <f t="shared" si="585"/>
        <v>#REF!</v>
      </c>
      <c r="GK360" s="20" t="str">
        <f t="shared" si="560"/>
        <v/>
      </c>
      <c r="GL360" s="21"/>
      <c r="GN360" s="826" t="str">
        <f t="shared" ca="1" si="624"/>
        <v/>
      </c>
      <c r="GO360" s="827"/>
    </row>
    <row r="361" spans="1:197" ht="12" customHeight="1" outlineLevel="3" x14ac:dyDescent="0.2">
      <c r="A361" s="187">
        <f t="shared" ca="1" si="611"/>
        <v>227</v>
      </c>
      <c r="B361" s="747" t="str">
        <f t="shared" ca="1" si="616"/>
        <v/>
      </c>
      <c r="C361" s="748"/>
      <c r="D361" s="749"/>
      <c r="E361" s="110"/>
      <c r="F361" s="108"/>
      <c r="G361" s="105" t="s">
        <v>925</v>
      </c>
      <c r="H361" s="128" t="s">
        <v>3</v>
      </c>
      <c r="I361" s="105"/>
      <c r="J361" s="364" t="s">
        <v>24</v>
      </c>
      <c r="K361" s="471" t="s">
        <v>433</v>
      </c>
      <c r="L361" s="367" t="s">
        <v>50</v>
      </c>
      <c r="M361" s="589">
        <f t="shared" si="613"/>
        <v>0</v>
      </c>
      <c r="N361" s="773" t="str">
        <f t="shared" si="617"/>
        <v>-</v>
      </c>
      <c r="O361" s="774" t="str">
        <f t="shared" si="618"/>
        <v>-</v>
      </c>
      <c r="P361" s="774" t="str">
        <f t="shared" si="619"/>
        <v>-</v>
      </c>
      <c r="Q361" s="774" t="str">
        <f t="shared" si="620"/>
        <v>-</v>
      </c>
      <c r="R361" s="774" t="str">
        <f t="shared" si="621"/>
        <v>-</v>
      </c>
      <c r="S361" s="280" t="str">
        <f t="shared" si="622"/>
        <v>-</v>
      </c>
      <c r="T361" s="291" t="str">
        <f t="shared" si="623"/>
        <v>OK</v>
      </c>
      <c r="U361" s="402"/>
      <c r="W361" s="504"/>
      <c r="X361" s="429"/>
      <c r="Z361" s="430"/>
      <c r="AA361" s="431"/>
      <c r="AB361" s="429"/>
      <c r="AD361" s="430"/>
      <c r="AE361" s="431"/>
      <c r="AF361" s="429"/>
      <c r="AH361" s="430"/>
      <c r="AI361" s="431"/>
      <c r="AJ361" s="600"/>
      <c r="AK361" s="601"/>
      <c r="AL361" s="602"/>
      <c r="AM361" s="621"/>
      <c r="AN361" s="221"/>
      <c r="AO361" s="574" t="str">
        <f t="shared" si="569"/>
        <v>OK</v>
      </c>
      <c r="AQ361" s="437"/>
      <c r="AR361" s="429"/>
      <c r="AT361" s="430"/>
      <c r="AU361" s="431"/>
      <c r="AV361" s="429"/>
      <c r="AX361" s="430"/>
      <c r="AY361" s="431"/>
      <c r="AZ361" s="429"/>
      <c r="BB361" s="430"/>
      <c r="BC361" s="431"/>
      <c r="BD361" s="600"/>
      <c r="BE361" s="601"/>
      <c r="BF361" s="602"/>
      <c r="BG361" s="621"/>
      <c r="BH361" s="221"/>
      <c r="BI361" s="574" t="str">
        <f t="shared" si="570"/>
        <v>OK</v>
      </c>
      <c r="BK361" s="437"/>
      <c r="BL361" s="429"/>
      <c r="BN361" s="430"/>
      <c r="BO361" s="431"/>
      <c r="BP361" s="429"/>
      <c r="BR361" s="430"/>
      <c r="BS361" s="431"/>
      <c r="BT361" s="429"/>
      <c r="BV361" s="430"/>
      <c r="BW361" s="431"/>
      <c r="BX361" s="600"/>
      <c r="BY361" s="601"/>
      <c r="BZ361" s="602"/>
      <c r="CA361" s="621"/>
      <c r="CB361" s="221"/>
      <c r="CC361" s="574" t="str">
        <f t="shared" si="568"/>
        <v>OK</v>
      </c>
      <c r="CE361" s="263"/>
      <c r="CF361" s="208"/>
      <c r="CG361" s="420"/>
      <c r="CH361" s="410" t="s">
        <v>374</v>
      </c>
      <c r="CI361" s="423"/>
      <c r="CJ361" s="209"/>
      <c r="CK361" s="420"/>
      <c r="CL361" s="410" t="s">
        <v>375</v>
      </c>
      <c r="CM361" s="423"/>
      <c r="CN361" s="209"/>
      <c r="CO361" s="420"/>
      <c r="CP361" s="410" t="s">
        <v>376</v>
      </c>
      <c r="CQ361" s="423"/>
      <c r="CR361" s="591" t="str">
        <f t="shared" si="625"/>
        <v>-</v>
      </c>
      <c r="CS361" s="629"/>
      <c r="CT361" s="593" t="str">
        <f t="shared" si="626"/>
        <v>-</v>
      </c>
      <c r="CU361" s="594" t="str">
        <f t="shared" si="627"/>
        <v>-</v>
      </c>
      <c r="CV361" s="221"/>
      <c r="CW361" s="574" t="str">
        <f t="shared" si="614"/>
        <v>OK</v>
      </c>
      <c r="CY361" s="437"/>
      <c r="CZ361" s="429"/>
      <c r="DB361" s="430"/>
      <c r="DC361" s="431"/>
      <c r="DD361" s="429"/>
      <c r="DF361" s="430"/>
      <c r="DG361" s="431"/>
      <c r="DH361" s="429"/>
      <c r="DJ361" s="430"/>
      <c r="DK361" s="431"/>
      <c r="DL361" s="600"/>
      <c r="DM361" s="601"/>
      <c r="DN361" s="602"/>
      <c r="DO361" s="621"/>
      <c r="DP361" s="221"/>
      <c r="DQ361" s="574" t="str">
        <f t="shared" si="615"/>
        <v>OK</v>
      </c>
      <c r="DS361" s="437"/>
      <c r="DT361" s="429"/>
      <c r="DU361" s="431"/>
      <c r="DW361" s="431"/>
      <c r="DY361" s="431"/>
      <c r="EA361" s="430"/>
      <c r="EB361" s="600"/>
      <c r="EC361" s="602"/>
      <c r="ED361" s="621"/>
      <c r="EE361" s="221"/>
      <c r="EF361" s="574" t="str">
        <f t="shared" si="608"/>
        <v>OK</v>
      </c>
      <c r="EH361" s="82"/>
      <c r="EI361" s="34" t="s">
        <v>4</v>
      </c>
      <c r="EJ361" s="11"/>
      <c r="EK361" s="61"/>
      <c r="EN361" s="97">
        <f t="shared" si="558"/>
        <v>0</v>
      </c>
      <c r="EO361" s="91">
        <f t="shared" si="559"/>
        <v>0</v>
      </c>
      <c r="EP361" s="92"/>
      <c r="EQ361" s="85"/>
      <c r="ER361" s="89" t="str">
        <f t="shared" si="573"/>
        <v>-</v>
      </c>
      <c r="ES361" s="84"/>
      <c r="ET361" s="85"/>
      <c r="EU361" s="89" t="str">
        <f t="shared" si="574"/>
        <v>-</v>
      </c>
      <c r="EV361" s="90" t="str">
        <f t="shared" si="575"/>
        <v>-</v>
      </c>
      <c r="EY361" s="97" t="e">
        <f>#REF!</f>
        <v>#REF!</v>
      </c>
      <c r="EZ361" s="91" t="e">
        <f>#REF!</f>
        <v>#REF!</v>
      </c>
      <c r="FA361" s="92"/>
      <c r="FB361" s="85"/>
      <c r="FC361" s="89" t="e">
        <f t="shared" si="576"/>
        <v>#REF!</v>
      </c>
      <c r="FD361" s="84"/>
      <c r="FE361" s="85"/>
      <c r="FF361" s="89" t="e">
        <f t="shared" si="577"/>
        <v>#REF!</v>
      </c>
      <c r="FG361" s="90" t="e">
        <f t="shared" si="578"/>
        <v>#REF!</v>
      </c>
      <c r="FJ361" s="97" t="e">
        <f>#REF!</f>
        <v>#REF!</v>
      </c>
      <c r="FK361" s="91" t="e">
        <f>#REF!</f>
        <v>#REF!</v>
      </c>
      <c r="FL361" s="92"/>
      <c r="FM361" s="85"/>
      <c r="FN361" s="89" t="e">
        <f t="shared" si="579"/>
        <v>#REF!</v>
      </c>
      <c r="FO361" s="84"/>
      <c r="FP361" s="85"/>
      <c r="FQ361" s="89" t="e">
        <f t="shared" si="580"/>
        <v>#REF!</v>
      </c>
      <c r="FR361" s="90" t="e">
        <f t="shared" si="581"/>
        <v>#REF!</v>
      </c>
      <c r="FU361" s="97" t="e">
        <f>#REF!</f>
        <v>#REF!</v>
      </c>
      <c r="FV361" s="92"/>
      <c r="FW361" s="85"/>
      <c r="FX361" s="89" t="e">
        <f t="shared" si="582"/>
        <v>#REF!</v>
      </c>
      <c r="GA361" s="97" t="e">
        <f>#REF!</f>
        <v>#REF!</v>
      </c>
      <c r="GB361" s="91" t="e">
        <f>#REF!</f>
        <v>#REF!</v>
      </c>
      <c r="GC361" s="92"/>
      <c r="GD361" s="85"/>
      <c r="GE361" s="89" t="e">
        <f t="shared" si="583"/>
        <v>#REF!</v>
      </c>
      <c r="GF361" s="84"/>
      <c r="GG361" s="85"/>
      <c r="GH361" s="89" t="e">
        <f t="shared" si="584"/>
        <v>#REF!</v>
      </c>
      <c r="GI361" s="90" t="e">
        <f t="shared" si="585"/>
        <v>#REF!</v>
      </c>
      <c r="GK361" s="20" t="str">
        <f t="shared" si="560"/>
        <v/>
      </c>
      <c r="GL361" s="21"/>
      <c r="GN361" s="826" t="str">
        <f t="shared" ca="1" si="624"/>
        <v/>
      </c>
      <c r="GO361" s="827"/>
    </row>
    <row r="362" spans="1:197" ht="12" customHeight="1" outlineLevel="3" x14ac:dyDescent="0.2">
      <c r="A362" s="187">
        <f t="shared" ca="1" si="611"/>
        <v>228</v>
      </c>
      <c r="B362" s="747" t="str">
        <f t="shared" ca="1" si="616"/>
        <v/>
      </c>
      <c r="C362" s="748"/>
      <c r="D362" s="749"/>
      <c r="E362" s="110"/>
      <c r="F362" s="108"/>
      <c r="G362" s="105" t="s">
        <v>81</v>
      </c>
      <c r="H362" s="128" t="s">
        <v>3</v>
      </c>
      <c r="I362" s="105"/>
      <c r="J362" s="364" t="s">
        <v>24</v>
      </c>
      <c r="K362" s="471" t="s">
        <v>433</v>
      </c>
      <c r="L362" s="367" t="s">
        <v>50</v>
      </c>
      <c r="M362" s="589">
        <f t="shared" si="613"/>
        <v>0</v>
      </c>
      <c r="N362" s="773" t="str">
        <f t="shared" si="617"/>
        <v>-</v>
      </c>
      <c r="O362" s="774" t="str">
        <f t="shared" si="618"/>
        <v>-</v>
      </c>
      <c r="P362" s="774" t="str">
        <f t="shared" si="619"/>
        <v>-</v>
      </c>
      <c r="Q362" s="774" t="str">
        <f t="shared" si="620"/>
        <v>-</v>
      </c>
      <c r="R362" s="774" t="str">
        <f t="shared" si="621"/>
        <v>-</v>
      </c>
      <c r="S362" s="280" t="str">
        <f t="shared" si="622"/>
        <v>-</v>
      </c>
      <c r="T362" s="291" t="str">
        <f t="shared" si="623"/>
        <v>OK</v>
      </c>
      <c r="U362" s="402"/>
      <c r="W362" s="504"/>
      <c r="X362" s="429"/>
      <c r="Z362" s="430"/>
      <c r="AA362" s="431"/>
      <c r="AB362" s="429"/>
      <c r="AD362" s="430"/>
      <c r="AE362" s="431"/>
      <c r="AF362" s="429"/>
      <c r="AH362" s="430"/>
      <c r="AI362" s="431"/>
      <c r="AJ362" s="600"/>
      <c r="AK362" s="601"/>
      <c r="AL362" s="602"/>
      <c r="AM362" s="621"/>
      <c r="AN362" s="221"/>
      <c r="AO362" s="574" t="str">
        <f t="shared" si="569"/>
        <v>OK</v>
      </c>
      <c r="AQ362" s="437"/>
      <c r="AR362" s="429"/>
      <c r="AT362" s="430"/>
      <c r="AU362" s="431"/>
      <c r="AV362" s="429"/>
      <c r="AX362" s="430"/>
      <c r="AY362" s="431"/>
      <c r="AZ362" s="429"/>
      <c r="BB362" s="430"/>
      <c r="BC362" s="431"/>
      <c r="BD362" s="600"/>
      <c r="BE362" s="601"/>
      <c r="BF362" s="602"/>
      <c r="BG362" s="621"/>
      <c r="BH362" s="221"/>
      <c r="BI362" s="574" t="str">
        <f t="shared" si="570"/>
        <v>OK</v>
      </c>
      <c r="BK362" s="437"/>
      <c r="BL362" s="429"/>
      <c r="BN362" s="430"/>
      <c r="BO362" s="431"/>
      <c r="BP362" s="429"/>
      <c r="BR362" s="430"/>
      <c r="BS362" s="431"/>
      <c r="BT362" s="429"/>
      <c r="BV362" s="430"/>
      <c r="BW362" s="431"/>
      <c r="BX362" s="600"/>
      <c r="BY362" s="601"/>
      <c r="BZ362" s="602"/>
      <c r="CA362" s="621"/>
      <c r="CB362" s="221"/>
      <c r="CC362" s="574" t="str">
        <f t="shared" si="568"/>
        <v>OK</v>
      </c>
      <c r="CE362" s="263"/>
      <c r="CF362" s="208"/>
      <c r="CG362" s="420"/>
      <c r="CH362" s="410" t="s">
        <v>374</v>
      </c>
      <c r="CI362" s="423"/>
      <c r="CJ362" s="209"/>
      <c r="CK362" s="420"/>
      <c r="CL362" s="410" t="s">
        <v>375</v>
      </c>
      <c r="CM362" s="423"/>
      <c r="CN362" s="209"/>
      <c r="CO362" s="420"/>
      <c r="CP362" s="410" t="s">
        <v>376</v>
      </c>
      <c r="CQ362" s="423"/>
      <c r="CR362" s="591" t="str">
        <f t="shared" si="625"/>
        <v>-</v>
      </c>
      <c r="CS362" s="629"/>
      <c r="CT362" s="593" t="str">
        <f t="shared" si="626"/>
        <v>-</v>
      </c>
      <c r="CU362" s="594" t="str">
        <f t="shared" si="627"/>
        <v>-</v>
      </c>
      <c r="CV362" s="221"/>
      <c r="CW362" s="574" t="str">
        <f t="shared" si="614"/>
        <v>OK</v>
      </c>
      <c r="CY362" s="437"/>
      <c r="CZ362" s="429"/>
      <c r="DB362" s="430"/>
      <c r="DC362" s="431"/>
      <c r="DD362" s="429"/>
      <c r="DF362" s="430"/>
      <c r="DG362" s="431"/>
      <c r="DH362" s="429"/>
      <c r="DJ362" s="430"/>
      <c r="DK362" s="431"/>
      <c r="DL362" s="600"/>
      <c r="DM362" s="601"/>
      <c r="DN362" s="602"/>
      <c r="DO362" s="621"/>
      <c r="DP362" s="221"/>
      <c r="DQ362" s="574" t="str">
        <f t="shared" si="615"/>
        <v>OK</v>
      </c>
      <c r="DS362" s="437"/>
      <c r="DT362" s="429"/>
      <c r="DU362" s="431"/>
      <c r="DW362" s="431"/>
      <c r="DY362" s="431"/>
      <c r="EA362" s="430"/>
      <c r="EB362" s="600"/>
      <c r="EC362" s="602"/>
      <c r="ED362" s="621"/>
      <c r="EE362" s="221"/>
      <c r="EF362" s="574" t="str">
        <f t="shared" si="608"/>
        <v>OK</v>
      </c>
      <c r="EH362" s="82"/>
      <c r="EI362" s="34" t="s">
        <v>4</v>
      </c>
      <c r="EJ362" s="11"/>
      <c r="EK362" s="61"/>
      <c r="EN362" s="97">
        <f t="shared" si="558"/>
        <v>0</v>
      </c>
      <c r="EO362" s="91">
        <f t="shared" si="559"/>
        <v>0</v>
      </c>
      <c r="EP362" s="92"/>
      <c r="EQ362" s="85"/>
      <c r="ER362" s="89" t="str">
        <f t="shared" si="573"/>
        <v>-</v>
      </c>
      <c r="ES362" s="84"/>
      <c r="ET362" s="85"/>
      <c r="EU362" s="89" t="str">
        <f t="shared" si="574"/>
        <v>-</v>
      </c>
      <c r="EV362" s="90" t="str">
        <f t="shared" si="575"/>
        <v>-</v>
      </c>
      <c r="EY362" s="97" t="e">
        <f>#REF!</f>
        <v>#REF!</v>
      </c>
      <c r="EZ362" s="91" t="e">
        <f>#REF!</f>
        <v>#REF!</v>
      </c>
      <c r="FA362" s="92"/>
      <c r="FB362" s="85"/>
      <c r="FC362" s="89" t="e">
        <f t="shared" si="576"/>
        <v>#REF!</v>
      </c>
      <c r="FD362" s="84"/>
      <c r="FE362" s="85"/>
      <c r="FF362" s="89" t="e">
        <f t="shared" si="577"/>
        <v>#REF!</v>
      </c>
      <c r="FG362" s="90" t="e">
        <f t="shared" si="578"/>
        <v>#REF!</v>
      </c>
      <c r="FJ362" s="97" t="e">
        <f>#REF!</f>
        <v>#REF!</v>
      </c>
      <c r="FK362" s="91" t="e">
        <f>#REF!</f>
        <v>#REF!</v>
      </c>
      <c r="FL362" s="92"/>
      <c r="FM362" s="85"/>
      <c r="FN362" s="89" t="e">
        <f t="shared" si="579"/>
        <v>#REF!</v>
      </c>
      <c r="FO362" s="84"/>
      <c r="FP362" s="85"/>
      <c r="FQ362" s="89" t="e">
        <f t="shared" si="580"/>
        <v>#REF!</v>
      </c>
      <c r="FR362" s="90" t="e">
        <f t="shared" si="581"/>
        <v>#REF!</v>
      </c>
      <c r="FU362" s="97" t="e">
        <f>#REF!</f>
        <v>#REF!</v>
      </c>
      <c r="FV362" s="92"/>
      <c r="FW362" s="85"/>
      <c r="FX362" s="89" t="e">
        <f t="shared" si="582"/>
        <v>#REF!</v>
      </c>
      <c r="GA362" s="97" t="e">
        <f>#REF!</f>
        <v>#REF!</v>
      </c>
      <c r="GB362" s="91" t="e">
        <f>#REF!</f>
        <v>#REF!</v>
      </c>
      <c r="GC362" s="92"/>
      <c r="GD362" s="85"/>
      <c r="GE362" s="89" t="e">
        <f t="shared" si="583"/>
        <v>#REF!</v>
      </c>
      <c r="GF362" s="84"/>
      <c r="GG362" s="85"/>
      <c r="GH362" s="89" t="e">
        <f t="shared" si="584"/>
        <v>#REF!</v>
      </c>
      <c r="GI362" s="90" t="e">
        <f t="shared" si="585"/>
        <v>#REF!</v>
      </c>
      <c r="GK362" s="20" t="str">
        <f t="shared" si="560"/>
        <v/>
      </c>
      <c r="GL362" s="21"/>
      <c r="GN362" s="826" t="str">
        <f t="shared" ca="1" si="624"/>
        <v/>
      </c>
      <c r="GO362" s="827"/>
    </row>
    <row r="363" spans="1:197" ht="12" customHeight="1" outlineLevel="3" x14ac:dyDescent="0.2">
      <c r="A363" s="187">
        <f t="shared" ref="A363:A397" ca="1" si="628">OFFSET(A363,-1,0,1,1)+1</f>
        <v>229</v>
      </c>
      <c r="B363" s="747" t="str">
        <f t="shared" ca="1" si="616"/>
        <v/>
      </c>
      <c r="C363" s="748"/>
      <c r="D363" s="749"/>
      <c r="E363" s="272" t="s">
        <v>395</v>
      </c>
      <c r="F363" s="271"/>
      <c r="G363" s="105"/>
      <c r="H363" s="128" t="s">
        <v>3</v>
      </c>
      <c r="I363" s="105"/>
      <c r="J363" s="364" t="s">
        <v>24</v>
      </c>
      <c r="K363" s="471" t="s">
        <v>433</v>
      </c>
      <c r="L363" s="367" t="s">
        <v>50</v>
      </c>
      <c r="M363" s="589">
        <f t="shared" si="613"/>
        <v>0</v>
      </c>
      <c r="N363" s="773" t="str">
        <f t="shared" si="617"/>
        <v>-</v>
      </c>
      <c r="O363" s="774" t="str">
        <f t="shared" si="618"/>
        <v>-</v>
      </c>
      <c r="P363" s="774" t="str">
        <f t="shared" si="619"/>
        <v>-</v>
      </c>
      <c r="Q363" s="774" t="str">
        <f t="shared" si="620"/>
        <v>-</v>
      </c>
      <c r="R363" s="774" t="str">
        <f t="shared" si="621"/>
        <v>-</v>
      </c>
      <c r="S363" s="280" t="str">
        <f t="shared" si="622"/>
        <v>-</v>
      </c>
      <c r="T363" s="291" t="str">
        <f t="shared" si="623"/>
        <v>OK</v>
      </c>
      <c r="U363" s="402"/>
      <c r="W363" s="505"/>
      <c r="X363" s="429"/>
      <c r="Z363" s="430"/>
      <c r="AA363" s="431"/>
      <c r="AB363" s="429"/>
      <c r="AD363" s="430"/>
      <c r="AE363" s="431"/>
      <c r="AF363" s="429"/>
      <c r="AH363" s="430"/>
      <c r="AI363" s="431"/>
      <c r="AJ363" s="603"/>
      <c r="AK363" s="604"/>
      <c r="AL363" s="605"/>
      <c r="AM363" s="622"/>
      <c r="AN363" s="221"/>
      <c r="AO363" s="574" t="str">
        <f t="shared" si="569"/>
        <v>OK</v>
      </c>
      <c r="AQ363" s="438"/>
      <c r="AR363" s="429"/>
      <c r="AT363" s="430"/>
      <c r="AU363" s="431"/>
      <c r="AV363" s="429"/>
      <c r="AX363" s="430"/>
      <c r="AY363" s="431"/>
      <c r="AZ363" s="429"/>
      <c r="BB363" s="430"/>
      <c r="BC363" s="431"/>
      <c r="BD363" s="603"/>
      <c r="BE363" s="604"/>
      <c r="BF363" s="605"/>
      <c r="BG363" s="678"/>
      <c r="BH363" s="221"/>
      <c r="BI363" s="574" t="str">
        <f t="shared" si="570"/>
        <v>OK</v>
      </c>
      <c r="BK363" s="263"/>
      <c r="BL363" s="208"/>
      <c r="BM363" s="421"/>
      <c r="BN363" s="410"/>
      <c r="BO363" s="424"/>
      <c r="BP363" s="209"/>
      <c r="BQ363" s="421"/>
      <c r="BR363" s="410"/>
      <c r="BS363" s="424"/>
      <c r="BT363" s="209"/>
      <c r="BU363" s="421"/>
      <c r="BV363" s="410"/>
      <c r="BW363" s="424"/>
      <c r="BX363" s="591" t="str">
        <f>IF(AND(BL363="",BP363="",BT363=""),"-",BL363+BP363+BT363)</f>
        <v>-</v>
      </c>
      <c r="BY363" s="618"/>
      <c r="BZ363" s="593" t="str">
        <f>IF(AND(BL363="",BP363="",BT363="",BM363="",BQ363="",BU363=""),"-",SUM(BL363:BU363))</f>
        <v>-</v>
      </c>
      <c r="CA363" s="680" t="str">
        <f>IF(OR(BZ363=0,BZ363="-"),"-",BZ363/DD_TOTAL_HOURS)</f>
        <v>-</v>
      </c>
      <c r="CB363" s="221"/>
      <c r="CC363" s="574" t="str">
        <f t="shared" si="568"/>
        <v>OK</v>
      </c>
      <c r="CE363" s="263"/>
      <c r="CF363" s="208"/>
      <c r="CG363" s="433"/>
      <c r="CH363" s="489"/>
      <c r="CI363" s="435"/>
      <c r="CJ363" s="209"/>
      <c r="CK363" s="433"/>
      <c r="CL363" s="489"/>
      <c r="CM363" s="435"/>
      <c r="CN363" s="209"/>
      <c r="CO363" s="433"/>
      <c r="CP363" s="489"/>
      <c r="CQ363" s="424"/>
      <c r="CR363" s="591" t="str">
        <f t="shared" si="625"/>
        <v>-</v>
      </c>
      <c r="CS363" s="629"/>
      <c r="CT363" s="593" t="str">
        <f t="shared" si="626"/>
        <v>-</v>
      </c>
      <c r="CU363" s="594" t="str">
        <f t="shared" si="627"/>
        <v>-</v>
      </c>
      <c r="CV363" s="221"/>
      <c r="CW363" s="574" t="str">
        <f t="shared" si="614"/>
        <v>OK</v>
      </c>
      <c r="CY363" s="437"/>
      <c r="CZ363" s="429"/>
      <c r="DB363" s="430"/>
      <c r="DC363" s="431"/>
      <c r="DD363" s="429"/>
      <c r="DF363" s="430"/>
      <c r="DG363" s="431"/>
      <c r="DH363" s="429"/>
      <c r="DJ363" s="430"/>
      <c r="DK363" s="431"/>
      <c r="DL363" s="603"/>
      <c r="DM363" s="604"/>
      <c r="DN363" s="605"/>
      <c r="DO363" s="678"/>
      <c r="DP363" s="221"/>
      <c r="DQ363" s="574" t="str">
        <f t="shared" si="615"/>
        <v>OK</v>
      </c>
      <c r="DS363" s="437"/>
      <c r="DT363" s="429"/>
      <c r="DU363" s="431"/>
      <c r="DW363" s="435"/>
      <c r="DY363" s="435"/>
      <c r="EA363" s="430"/>
      <c r="EB363" s="603"/>
      <c r="EC363" s="605"/>
      <c r="ED363" s="622"/>
      <c r="EE363" s="221"/>
      <c r="EF363" s="574" t="str">
        <f t="shared" si="608"/>
        <v>OK</v>
      </c>
      <c r="EH363" s="82"/>
      <c r="EI363" s="34"/>
      <c r="EJ363" s="11"/>
      <c r="EK363" s="61"/>
      <c r="EN363" s="97">
        <f t="shared" si="558"/>
        <v>0</v>
      </c>
      <c r="EO363" s="91">
        <f t="shared" si="559"/>
        <v>0</v>
      </c>
      <c r="EP363" s="92"/>
      <c r="EQ363" s="85"/>
      <c r="ER363" s="89" t="str">
        <f t="shared" si="573"/>
        <v>-</v>
      </c>
      <c r="ES363" s="84"/>
      <c r="ET363" s="85"/>
      <c r="EU363" s="89" t="str">
        <f t="shared" si="574"/>
        <v>-</v>
      </c>
      <c r="EV363" s="90" t="str">
        <f t="shared" si="575"/>
        <v>-</v>
      </c>
      <c r="EY363" s="97" t="e">
        <f>#REF!</f>
        <v>#REF!</v>
      </c>
      <c r="EZ363" s="91" t="e">
        <f>#REF!</f>
        <v>#REF!</v>
      </c>
      <c r="FA363" s="92"/>
      <c r="FB363" s="85"/>
      <c r="FC363" s="89" t="e">
        <f t="shared" si="576"/>
        <v>#REF!</v>
      </c>
      <c r="FD363" s="84"/>
      <c r="FE363" s="85"/>
      <c r="FF363" s="89" t="e">
        <f t="shared" si="577"/>
        <v>#REF!</v>
      </c>
      <c r="FG363" s="90" t="e">
        <f t="shared" si="578"/>
        <v>#REF!</v>
      </c>
      <c r="FJ363" s="97" t="e">
        <f>#REF!</f>
        <v>#REF!</v>
      </c>
      <c r="FK363" s="91" t="e">
        <f>#REF!</f>
        <v>#REF!</v>
      </c>
      <c r="FL363" s="92"/>
      <c r="FM363" s="85"/>
      <c r="FN363" s="89" t="e">
        <f t="shared" si="579"/>
        <v>#REF!</v>
      </c>
      <c r="FO363" s="84"/>
      <c r="FP363" s="85"/>
      <c r="FQ363" s="89" t="e">
        <f t="shared" si="580"/>
        <v>#REF!</v>
      </c>
      <c r="FR363" s="90" t="e">
        <f t="shared" si="581"/>
        <v>#REF!</v>
      </c>
      <c r="FU363" s="97" t="e">
        <f>#REF!</f>
        <v>#REF!</v>
      </c>
      <c r="FV363" s="92"/>
      <c r="FW363" s="85"/>
      <c r="FX363" s="89" t="e">
        <f t="shared" si="582"/>
        <v>#REF!</v>
      </c>
      <c r="GA363" s="97" t="e">
        <f>#REF!</f>
        <v>#REF!</v>
      </c>
      <c r="GB363" s="91" t="e">
        <f>#REF!</f>
        <v>#REF!</v>
      </c>
      <c r="GC363" s="92"/>
      <c r="GD363" s="85"/>
      <c r="GE363" s="89" t="e">
        <f t="shared" si="583"/>
        <v>#REF!</v>
      </c>
      <c r="GF363" s="84"/>
      <c r="GG363" s="85"/>
      <c r="GH363" s="89" t="e">
        <f t="shared" si="584"/>
        <v>#REF!</v>
      </c>
      <c r="GI363" s="90" t="e">
        <f t="shared" si="585"/>
        <v>#REF!</v>
      </c>
      <c r="GK363" s="20" t="str">
        <f t="shared" si="560"/>
        <v/>
      </c>
      <c r="GL363" s="21"/>
      <c r="GN363" s="826" t="str">
        <f t="shared" ca="1" si="624"/>
        <v/>
      </c>
      <c r="GO363" s="827"/>
    </row>
    <row r="364" spans="1:197" ht="12" customHeight="1" outlineLevel="3" x14ac:dyDescent="0.2">
      <c r="A364" s="187">
        <f t="shared" ca="1" si="628"/>
        <v>230</v>
      </c>
      <c r="B364" s="747" t="str">
        <f t="shared" ca="1" si="616"/>
        <v/>
      </c>
      <c r="C364" s="766"/>
      <c r="D364" s="767"/>
      <c r="E364" s="231"/>
      <c r="F364" s="227"/>
      <c r="G364" s="228"/>
      <c r="H364" s="865"/>
      <c r="I364" s="229"/>
      <c r="J364" s="359"/>
      <c r="K364" s="359"/>
      <c r="L364" s="359"/>
      <c r="M364" s="397">
        <f t="shared" si="613"/>
        <v>0</v>
      </c>
      <c r="N364" s="775"/>
      <c r="O364" s="776"/>
      <c r="P364" s="776"/>
      <c r="Q364" s="776"/>
      <c r="R364" s="776"/>
      <c r="S364" s="282"/>
      <c r="T364" s="295"/>
      <c r="U364" s="406"/>
      <c r="W364" s="663"/>
      <c r="X364" s="664"/>
      <c r="Y364" s="664"/>
      <c r="Z364" s="664"/>
      <c r="AA364" s="664"/>
      <c r="AB364" s="664"/>
      <c r="AC364" s="664"/>
      <c r="AD364" s="664"/>
      <c r="AE364" s="664"/>
      <c r="AF364" s="664"/>
      <c r="AG364" s="664"/>
      <c r="AH364" s="664"/>
      <c r="AI364" s="665"/>
      <c r="AJ364" s="963"/>
      <c r="AK364" s="973"/>
      <c r="AL364" s="964"/>
      <c r="AM364" s="466"/>
      <c r="AN364" s="304"/>
      <c r="AO364" s="574"/>
      <c r="AQ364" s="663"/>
      <c r="AR364" s="664"/>
      <c r="AS364" s="664"/>
      <c r="AT364" s="664"/>
      <c r="AU364" s="664"/>
      <c r="AV364" s="664"/>
      <c r="AW364" s="664"/>
      <c r="AX364" s="664"/>
      <c r="AY364" s="664"/>
      <c r="AZ364" s="664"/>
      <c r="BA364" s="664"/>
      <c r="BB364" s="664"/>
      <c r="BC364" s="665"/>
      <c r="BD364" s="963"/>
      <c r="BE364" s="973"/>
      <c r="BF364" s="964"/>
      <c r="BG364" s="466"/>
      <c r="BH364" s="304"/>
      <c r="BI364" s="574"/>
      <c r="BK364" s="663"/>
      <c r="BL364" s="664"/>
      <c r="BM364" s="664"/>
      <c r="BN364" s="664"/>
      <c r="BO364" s="664"/>
      <c r="BP364" s="664"/>
      <c r="BQ364" s="664"/>
      <c r="BR364" s="664"/>
      <c r="BS364" s="664"/>
      <c r="BT364" s="664"/>
      <c r="BU364" s="664"/>
      <c r="BV364" s="664"/>
      <c r="BW364" s="665"/>
      <c r="BX364" s="963"/>
      <c r="BY364" s="973"/>
      <c r="BZ364" s="964"/>
      <c r="CA364" s="486"/>
      <c r="CB364" s="304"/>
      <c r="CC364" s="574"/>
      <c r="CE364" s="663"/>
      <c r="CF364" s="664"/>
      <c r="CG364" s="664"/>
      <c r="CH364" s="664"/>
      <c r="CI364" s="664"/>
      <c r="CJ364" s="664"/>
      <c r="CK364" s="664"/>
      <c r="CL364" s="664"/>
      <c r="CM364" s="664"/>
      <c r="CN364" s="664"/>
      <c r="CO364" s="664"/>
      <c r="CP364" s="664"/>
      <c r="CQ364" s="665"/>
      <c r="CR364" s="963"/>
      <c r="CS364" s="973"/>
      <c r="CT364" s="964"/>
      <c r="CU364" s="500"/>
      <c r="CV364" s="304"/>
      <c r="CW364" s="574" t="str">
        <f t="shared" si="614"/>
        <v>OK</v>
      </c>
      <c r="CY364" s="663"/>
      <c r="CZ364" s="664"/>
      <c r="DA364" s="664"/>
      <c r="DB364" s="664"/>
      <c r="DC364" s="664"/>
      <c r="DD364" s="664"/>
      <c r="DE364" s="664"/>
      <c r="DF364" s="664"/>
      <c r="DG364" s="664"/>
      <c r="DH364" s="664"/>
      <c r="DI364" s="664"/>
      <c r="DJ364" s="664"/>
      <c r="DK364" s="665"/>
      <c r="DL364" s="963"/>
      <c r="DM364" s="973"/>
      <c r="DN364" s="964"/>
      <c r="DO364" s="583"/>
      <c r="DP364" s="304"/>
      <c r="DQ364" s="574" t="str">
        <f t="shared" si="615"/>
        <v>OK</v>
      </c>
      <c r="DS364" s="663"/>
      <c r="DT364" s="664"/>
      <c r="DU364" s="664"/>
      <c r="DV364" s="664"/>
      <c r="DW364" s="664"/>
      <c r="DX364" s="664"/>
      <c r="DY364" s="664"/>
      <c r="DZ364" s="664"/>
      <c r="EA364" s="664"/>
      <c r="EB364" s="963"/>
      <c r="EC364" s="964"/>
      <c r="ED364" s="703"/>
      <c r="EE364" s="304"/>
      <c r="EF364" s="574" t="str">
        <f t="shared" si="608"/>
        <v>-</v>
      </c>
      <c r="EH364" s="82" t="s">
        <v>5</v>
      </c>
      <c r="EI364" s="34"/>
      <c r="EJ364" s="11"/>
      <c r="EK364" s="61"/>
      <c r="EN364" s="97">
        <f t="shared" si="558"/>
        <v>0</v>
      </c>
      <c r="EO364" s="91">
        <f t="shared" si="559"/>
        <v>0</v>
      </c>
      <c r="EP364" s="92"/>
      <c r="EQ364" s="85"/>
      <c r="ER364" s="89" t="str">
        <f t="shared" si="573"/>
        <v>-</v>
      </c>
      <c r="ES364" s="84"/>
      <c r="ET364" s="85"/>
      <c r="EU364" s="89" t="str">
        <f t="shared" si="574"/>
        <v>-</v>
      </c>
      <c r="EV364" s="90" t="str">
        <f t="shared" si="575"/>
        <v>-</v>
      </c>
      <c r="EY364" s="97" t="e">
        <f>#REF!</f>
        <v>#REF!</v>
      </c>
      <c r="EZ364" s="91" t="e">
        <f>#REF!</f>
        <v>#REF!</v>
      </c>
      <c r="FA364" s="92"/>
      <c r="FB364" s="85"/>
      <c r="FC364" s="89" t="e">
        <f t="shared" si="576"/>
        <v>#REF!</v>
      </c>
      <c r="FD364" s="84"/>
      <c r="FE364" s="85"/>
      <c r="FF364" s="89" t="e">
        <f t="shared" si="577"/>
        <v>#REF!</v>
      </c>
      <c r="FG364" s="90" t="e">
        <f t="shared" si="578"/>
        <v>#REF!</v>
      </c>
      <c r="FJ364" s="97" t="e">
        <f>#REF!</f>
        <v>#REF!</v>
      </c>
      <c r="FK364" s="91" t="e">
        <f>#REF!</f>
        <v>#REF!</v>
      </c>
      <c r="FL364" s="92"/>
      <c r="FM364" s="85"/>
      <c r="FN364" s="89" t="e">
        <f t="shared" si="579"/>
        <v>#REF!</v>
      </c>
      <c r="FO364" s="84"/>
      <c r="FP364" s="85"/>
      <c r="FQ364" s="89" t="e">
        <f t="shared" si="580"/>
        <v>#REF!</v>
      </c>
      <c r="FR364" s="90" t="e">
        <f t="shared" si="581"/>
        <v>#REF!</v>
      </c>
      <c r="FU364" s="97" t="e">
        <f>#REF!</f>
        <v>#REF!</v>
      </c>
      <c r="FV364" s="92"/>
      <c r="FW364" s="85"/>
      <c r="FX364" s="89" t="e">
        <f t="shared" si="582"/>
        <v>#REF!</v>
      </c>
      <c r="GA364" s="97" t="e">
        <f>#REF!</f>
        <v>#REF!</v>
      </c>
      <c r="GB364" s="91" t="e">
        <f>#REF!</f>
        <v>#REF!</v>
      </c>
      <c r="GC364" s="92"/>
      <c r="GD364" s="85"/>
      <c r="GE364" s="89" t="e">
        <f t="shared" si="583"/>
        <v>#REF!</v>
      </c>
      <c r="GF364" s="84"/>
      <c r="GG364" s="85"/>
      <c r="GH364" s="89" t="e">
        <f t="shared" si="584"/>
        <v>#REF!</v>
      </c>
      <c r="GI364" s="90" t="e">
        <f t="shared" si="585"/>
        <v>#REF!</v>
      </c>
      <c r="GK364" s="20" t="str">
        <f t="shared" si="560"/>
        <v/>
      </c>
      <c r="GL364" s="21"/>
      <c r="GN364" s="826" t="str">
        <f t="shared" ca="1" si="624"/>
        <v/>
      </c>
      <c r="GO364" s="827"/>
    </row>
    <row r="365" spans="1:197" s="143" customFormat="1" ht="12.75" customHeight="1" outlineLevel="2" x14ac:dyDescent="0.2">
      <c r="A365" s="187">
        <f t="shared" ca="1" si="628"/>
        <v>231</v>
      </c>
      <c r="B365" s="763" t="str">
        <f t="shared" ca="1" si="616"/>
        <v/>
      </c>
      <c r="C365" s="764"/>
      <c r="D365" s="765"/>
      <c r="E365" s="252" t="s">
        <v>436</v>
      </c>
      <c r="F365" s="253" t="s">
        <v>440</v>
      </c>
      <c r="G365" s="254"/>
      <c r="H365" s="879" t="s">
        <v>3</v>
      </c>
      <c r="I365" s="255"/>
      <c r="J365" s="256" t="s">
        <v>356</v>
      </c>
      <c r="K365" s="257" t="s">
        <v>95</v>
      </c>
      <c r="L365" s="459" t="s">
        <v>50</v>
      </c>
      <c r="M365" s="558">
        <f t="shared" si="613"/>
        <v>1</v>
      </c>
      <c r="N365" s="780" t="str">
        <f t="shared" si="617"/>
        <v>-</v>
      </c>
      <c r="O365" s="781" t="str">
        <f t="shared" si="618"/>
        <v>-</v>
      </c>
      <c r="P365" s="781">
        <f t="shared" si="619"/>
        <v>1</v>
      </c>
      <c r="Q365" s="781">
        <f t="shared" si="620"/>
        <v>1</v>
      </c>
      <c r="R365" s="781">
        <f t="shared" si="621"/>
        <v>1</v>
      </c>
      <c r="S365" s="782" t="str">
        <f t="shared" si="622"/>
        <v>-</v>
      </c>
      <c r="T365" s="293" t="str">
        <f t="shared" si="623"/>
        <v>OK</v>
      </c>
      <c r="U365" s="405"/>
      <c r="V365" s="19"/>
      <c r="W365" s="381"/>
      <c r="X365" s="657"/>
      <c r="Y365" s="658"/>
      <c r="Z365" s="658"/>
      <c r="AA365" s="658"/>
      <c r="AB365" s="658"/>
      <c r="AC365" s="658"/>
      <c r="AD365" s="658"/>
      <c r="AE365" s="658"/>
      <c r="AF365" s="658"/>
      <c r="AG365" s="658"/>
      <c r="AH365" s="658"/>
      <c r="AI365" s="659"/>
      <c r="AJ365" s="340">
        <f>AJ366+AJ369+AJ372+AJ376+AJ404+AJ412</f>
        <v>0</v>
      </c>
      <c r="AK365" s="341">
        <f>AK366+AK369+AK372+AK376+AK404+AK412</f>
        <v>0</v>
      </c>
      <c r="AL365" s="342">
        <f>CD_TOTAL_04_22_ENG+CD_TOTAL_04_22_DESIGNER</f>
        <v>0</v>
      </c>
      <c r="AM365" s="343" t="str">
        <f t="shared" ref="AM365:AM372" si="629">IF(OR(AL365=0,AL365="-"),"-",AL365/CD_TOTAL_HOURS)</f>
        <v>-</v>
      </c>
      <c r="AN365" s="259"/>
      <c r="AO365" s="376" t="str">
        <f t="shared" si="569"/>
        <v>OK</v>
      </c>
      <c r="AP365" s="19"/>
      <c r="AQ365" s="381"/>
      <c r="AR365" s="657"/>
      <c r="AS365" s="658"/>
      <c r="AT365" s="658"/>
      <c r="AU365" s="658"/>
      <c r="AV365" s="658"/>
      <c r="AW365" s="658"/>
      <c r="AX365" s="658"/>
      <c r="AY365" s="658"/>
      <c r="AZ365" s="658"/>
      <c r="BA365" s="658"/>
      <c r="BB365" s="658"/>
      <c r="BC365" s="659"/>
      <c r="BD365" s="340">
        <f>BD366+BD369+BD372+BD376+BD404+BD412</f>
        <v>0</v>
      </c>
      <c r="BE365" s="341">
        <f>BE366+BE369+BE372+BE376+BE404+BE412</f>
        <v>0</v>
      </c>
      <c r="BF365" s="342">
        <f>BD_TOTAL_04_22_ENG+BD_TOTAL_04_22_DESIGNER</f>
        <v>0</v>
      </c>
      <c r="BG365" s="343" t="str">
        <f>IF(OR(BF365=0,BF365="-"),"-",BF365/BD_TOTAL_HOURS)</f>
        <v>-</v>
      </c>
      <c r="BH365" s="686"/>
      <c r="BI365" s="376" t="str">
        <f t="shared" si="570"/>
        <v>OK</v>
      </c>
      <c r="BJ365" s="19"/>
      <c r="BK365" s="381">
        <v>1</v>
      </c>
      <c r="BL365" s="657"/>
      <c r="BM365" s="658"/>
      <c r="BN365" s="658"/>
      <c r="BO365" s="658"/>
      <c r="BP365" s="658"/>
      <c r="BQ365" s="658"/>
      <c r="BR365" s="658"/>
      <c r="BS365" s="658"/>
      <c r="BT365" s="658"/>
      <c r="BU365" s="658"/>
      <c r="BV365" s="658"/>
      <c r="BW365" s="659"/>
      <c r="BX365" s="340">
        <f>BX366+BX369+BX372+BX376+BX404+BX412</f>
        <v>78</v>
      </c>
      <c r="BY365" s="341">
        <f>BY366+BY369+BY372+BY376+BY404+BY412</f>
        <v>0</v>
      </c>
      <c r="BZ365" s="342">
        <f>DD_TOTAL_04_22_ENG+DD_TOTAL_04_22_DESIGNER</f>
        <v>78</v>
      </c>
      <c r="CA365" s="343">
        <f>IF(OR(BZ365=0,BZ365="-"),"-",BZ365/DD_TOTAL_HOURS)</f>
        <v>0.19897959183673469</v>
      </c>
      <c r="CB365" s="259"/>
      <c r="CC365" s="376" t="str">
        <f t="shared" si="568"/>
        <v>OK</v>
      </c>
      <c r="CD365" s="19"/>
      <c r="CE365" s="381">
        <v>1</v>
      </c>
      <c r="CF365" s="657"/>
      <c r="CG365" s="658"/>
      <c r="CH365" s="658"/>
      <c r="CI365" s="658"/>
      <c r="CJ365" s="658"/>
      <c r="CK365" s="658"/>
      <c r="CL365" s="658"/>
      <c r="CM365" s="658"/>
      <c r="CN365" s="658"/>
      <c r="CO365" s="658"/>
      <c r="CP365" s="658"/>
      <c r="CQ365" s="659"/>
      <c r="CR365" s="340">
        <f>CR404+CR412</f>
        <v>27</v>
      </c>
      <c r="CS365" s="341"/>
      <c r="CT365" s="342">
        <f>PRO_TOTAL_04_22_ENG</f>
        <v>27</v>
      </c>
      <c r="CU365" s="343">
        <f>IF(OR(CT365=0,CT365="-"),"-",CT365/PRO_TOTAL_HOURS)</f>
        <v>0.23893805309734514</v>
      </c>
      <c r="CV365" s="259"/>
      <c r="CW365" s="376" t="str">
        <f t="shared" si="614"/>
        <v>OK</v>
      </c>
      <c r="CX365" s="19"/>
      <c r="CY365" s="381">
        <v>1</v>
      </c>
      <c r="CZ365" s="657"/>
      <c r="DA365" s="658"/>
      <c r="DB365" s="658"/>
      <c r="DC365" s="658"/>
      <c r="DD365" s="658"/>
      <c r="DE365" s="658"/>
      <c r="DF365" s="658"/>
      <c r="DG365" s="658"/>
      <c r="DH365" s="658"/>
      <c r="DI365" s="658"/>
      <c r="DJ365" s="658"/>
      <c r="DK365" s="659"/>
      <c r="DL365" s="340">
        <f>DL366+DL369+DL372+DL376+DL404+DL412</f>
        <v>115</v>
      </c>
      <c r="DM365" s="341">
        <f>DM366+DM369+DM372+DM376+DM404+DM412</f>
        <v>0</v>
      </c>
      <c r="DN365" s="342">
        <f>CONSTR_TOTAL_04_22_ENG+CONSTR_TOTAL_04_22_DESIGNER</f>
        <v>115</v>
      </c>
      <c r="DO365" s="343">
        <f>IF(OR(DN365=0,DN365="-"),"-",DN365/CONSTR_TOTAL_HOURS)</f>
        <v>0.26932084309133492</v>
      </c>
      <c r="DP365" s="259"/>
      <c r="DQ365" s="376" t="str">
        <f t="shared" si="615"/>
        <v>OK</v>
      </c>
      <c r="DR365" s="19"/>
      <c r="DS365" s="381"/>
      <c r="DT365" s="657"/>
      <c r="DU365" s="658"/>
      <c r="DV365" s="658"/>
      <c r="DW365" s="658"/>
      <c r="DX365" s="658"/>
      <c r="DY365" s="658"/>
      <c r="DZ365" s="658"/>
      <c r="EA365" s="658"/>
      <c r="EB365" s="727">
        <f>EB366+EB369+EB372+EB376+EB404+EB412</f>
        <v>124</v>
      </c>
      <c r="EC365" s="731">
        <f>QUALIF_TOTAL_04_22_ENG</f>
        <v>124</v>
      </c>
      <c r="ED365" s="343">
        <f>IF(OR(EC365=0,EC365="-"),"-",EC365/QUALIF_TOTAL_HOURS)</f>
        <v>0.14726840855106887</v>
      </c>
      <c r="EE365" s="259"/>
      <c r="EF365" s="376" t="str">
        <f t="shared" si="608"/>
        <v>-</v>
      </c>
      <c r="EG365" s="19"/>
      <c r="EH365" s="179" t="s">
        <v>5</v>
      </c>
      <c r="EI365" s="171"/>
      <c r="EJ365" s="134"/>
      <c r="EK365" s="133"/>
      <c r="EL365" s="19"/>
      <c r="EM365" s="19"/>
      <c r="EN365" s="135">
        <f t="shared" ref="EN365:EN429" si="630">AJ365</f>
        <v>0</v>
      </c>
      <c r="EO365" s="136">
        <f t="shared" ref="EO365:EO429" si="631">AK365</f>
        <v>0</v>
      </c>
      <c r="EP365" s="137"/>
      <c r="EQ365" s="172"/>
      <c r="ER365" s="138" t="str">
        <f t="shared" ref="ER365:ER423" si="632">IF(OR(EN365="-",EQ365=""),"-",EQ365*EN365)</f>
        <v>-</v>
      </c>
      <c r="ES365" s="139"/>
      <c r="ET365" s="172"/>
      <c r="EU365" s="138" t="str">
        <f t="shared" ref="EU365:EU423" si="633">IF(OR(EO365="-",ET365=""),"-",ET365*EO365)</f>
        <v>-</v>
      </c>
      <c r="EV365" s="140" t="str">
        <f t="shared" ref="EV365:EV423" si="634">IF(AND(ER365="-",EU365="-"),"-",IF(ER365="-",EU365,IF(EU365="-",ER365,ER365+EU365)))</f>
        <v>-</v>
      </c>
      <c r="EW365" s="19"/>
      <c r="EX365" s="19"/>
      <c r="EY365" s="135" t="e">
        <f>#REF!</f>
        <v>#REF!</v>
      </c>
      <c r="EZ365" s="136" t="e">
        <f>#REF!</f>
        <v>#REF!</v>
      </c>
      <c r="FA365" s="137"/>
      <c r="FB365" s="172"/>
      <c r="FC365" s="138" t="e">
        <f t="shared" ref="FC365:FC423" si="635">IF(OR(EY365="-",FB365=""),"-",FB365*EY365)</f>
        <v>#REF!</v>
      </c>
      <c r="FD365" s="139"/>
      <c r="FE365" s="172"/>
      <c r="FF365" s="138" t="e">
        <f t="shared" ref="FF365:FF423" si="636">IF(OR(EZ365="-",FE365=""),"-",FE365*EZ365)</f>
        <v>#REF!</v>
      </c>
      <c r="FG365" s="140" t="e">
        <f t="shared" ref="FG365:FG423" si="637">IF(AND(FC365="-",FF365="-"),"-",IF(FC365="-",FF365,IF(FF365="-",FC365,FC365+FF365)))</f>
        <v>#REF!</v>
      </c>
      <c r="FH365" s="19"/>
      <c r="FI365" s="19"/>
      <c r="FJ365" s="135" t="e">
        <f>#REF!</f>
        <v>#REF!</v>
      </c>
      <c r="FK365" s="136" t="e">
        <f>#REF!</f>
        <v>#REF!</v>
      </c>
      <c r="FL365" s="137"/>
      <c r="FM365" s="172"/>
      <c r="FN365" s="138" t="e">
        <f t="shared" ref="FN365:FN423" si="638">IF(OR(FJ365="-",FM365=""),"-",FM365*FJ365)</f>
        <v>#REF!</v>
      </c>
      <c r="FO365" s="139"/>
      <c r="FP365" s="172"/>
      <c r="FQ365" s="138" t="e">
        <f t="shared" ref="FQ365:FQ423" si="639">IF(OR(FK365="-",FP365=""),"-",FP365*FK365)</f>
        <v>#REF!</v>
      </c>
      <c r="FR365" s="140" t="e">
        <f t="shared" ref="FR365:FR423" si="640">IF(AND(FN365="-",FQ365="-"),"-",IF(FN365="-",FQ365,IF(FQ365="-",FN365,FN365+FQ365)))</f>
        <v>#REF!</v>
      </c>
      <c r="FS365" s="19"/>
      <c r="FT365" s="19"/>
      <c r="FU365" s="135" t="e">
        <f>#REF!</f>
        <v>#REF!</v>
      </c>
      <c r="FV365" s="137"/>
      <c r="FW365" s="172"/>
      <c r="FX365" s="138" t="e">
        <f t="shared" ref="FX365:FX423" si="641">IF(OR(FU365="-",FW365=""),"-",FW365*FU365)</f>
        <v>#REF!</v>
      </c>
      <c r="FY365" s="19"/>
      <c r="FZ365" s="19"/>
      <c r="GA365" s="135" t="e">
        <f>#REF!</f>
        <v>#REF!</v>
      </c>
      <c r="GB365" s="136" t="e">
        <f>#REF!</f>
        <v>#REF!</v>
      </c>
      <c r="GC365" s="137"/>
      <c r="GD365" s="172"/>
      <c r="GE365" s="138" t="e">
        <f t="shared" ref="GE365:GE423" si="642">IF(OR(GA365="-",GD365=""),"-",GD365*GA365)</f>
        <v>#REF!</v>
      </c>
      <c r="GF365" s="139"/>
      <c r="GG365" s="172"/>
      <c r="GH365" s="138" t="e">
        <f t="shared" ref="GH365:GH423" si="643">IF(OR(GB365="-",GG365=""),"-",GG365*GB365)</f>
        <v>#REF!</v>
      </c>
      <c r="GI365" s="140" t="e">
        <f t="shared" ref="GI365:GI423" si="644">IF(AND(GE365="-",GH365="-"),"-",IF(GE365="-",GH365,IF(GH365="-",GE365,GE365+GH365)))</f>
        <v>#REF!</v>
      </c>
      <c r="GJ365" s="19"/>
      <c r="GK365" s="141" t="str">
        <f t="shared" ref="GK365:GK429" si="645">IF(C365+D365=0,"",C365+D365)</f>
        <v/>
      </c>
      <c r="GL365" s="142"/>
      <c r="GN365" s="826" t="str">
        <f t="shared" ca="1" si="624"/>
        <v/>
      </c>
      <c r="GO365" s="827"/>
    </row>
    <row r="366" spans="1:197" s="143" customFormat="1" ht="15.75" customHeight="1" outlineLevel="3" x14ac:dyDescent="0.2">
      <c r="A366" s="190">
        <f t="shared" ca="1" si="628"/>
        <v>232</v>
      </c>
      <c r="B366" s="744" t="str">
        <f t="shared" ca="1" si="616"/>
        <v/>
      </c>
      <c r="C366" s="752"/>
      <c r="D366" s="753"/>
      <c r="E366" s="180" t="s">
        <v>444</v>
      </c>
      <c r="F366" s="181" t="s">
        <v>58</v>
      </c>
      <c r="G366" s="182"/>
      <c r="H366" s="863" t="s">
        <v>3</v>
      </c>
      <c r="I366" s="183"/>
      <c r="J366" s="184" t="s">
        <v>23</v>
      </c>
      <c r="K366" s="199" t="s">
        <v>436</v>
      </c>
      <c r="L366" s="366"/>
      <c r="M366" s="560">
        <f t="shared" si="613"/>
        <v>0</v>
      </c>
      <c r="N366" s="814" t="str">
        <f>IF(OR(W366="",W366=0,W366="-"),"-",IF(W366=1,1,"POK"))</f>
        <v>-</v>
      </c>
      <c r="O366" s="815" t="str">
        <f>IF(OR(AQ366="",AQ366=0,AQ366="-"),"-",IF(AQ366=1,1,"POK"))</f>
        <v>-</v>
      </c>
      <c r="P366" s="815" t="str">
        <f>IF(OR(BK366="",BK366=0,BK366="-"),"-",IF(BK366=1,1,"POK"))</f>
        <v>-</v>
      </c>
      <c r="Q366" s="815" t="str">
        <f>IF(OR(CE366="",CE366=0,CE366="-"),"-",IF(CE366=1,1,"POK"))</f>
        <v>-</v>
      </c>
      <c r="R366" s="815" t="str">
        <f>IF(OR(CY366="",CY366=0,CY366="-"),"-",IF(CY366=1,1,"POK"))</f>
        <v>-</v>
      </c>
      <c r="S366" s="816" t="str">
        <f>IF(OR(DS366="",DS366=0,DS366="-"),"-",IF(DS366=1,1,"POK"))</f>
        <v>-</v>
      </c>
      <c r="T366" s="293" t="str">
        <f t="shared" si="623"/>
        <v>OK</v>
      </c>
      <c r="U366" s="403"/>
      <c r="V366" s="19"/>
      <c r="W366" s="788">
        <f>IF(SUM(W367:W368)=0,0,1)</f>
        <v>0</v>
      </c>
      <c r="X366" s="325"/>
      <c r="Y366" s="326"/>
      <c r="Z366" s="326"/>
      <c r="AA366" s="326"/>
      <c r="AB366" s="326"/>
      <c r="AC366" s="326"/>
      <c r="AD366" s="326"/>
      <c r="AE366" s="326"/>
      <c r="AF366" s="326"/>
      <c r="AG366" s="326"/>
      <c r="AH366" s="326"/>
      <c r="AI366" s="327"/>
      <c r="AJ366" s="353">
        <f>SUM(AJ367:AJ368)</f>
        <v>0</v>
      </c>
      <c r="AK366" s="354">
        <f>SUM(AK367:AK368)</f>
        <v>0</v>
      </c>
      <c r="AL366" s="351">
        <f>AJ366+AK366</f>
        <v>0</v>
      </c>
      <c r="AM366" s="356" t="str">
        <f t="shared" si="629"/>
        <v>-</v>
      </c>
      <c r="AN366" s="222"/>
      <c r="AO366" s="580" t="str">
        <f t="shared" si="569"/>
        <v>OK</v>
      </c>
      <c r="AP366" s="19"/>
      <c r="AQ366" s="788">
        <f>IF(SUM(AQ367:AQ368)=0,0,1)</f>
        <v>0</v>
      </c>
      <c r="AR366" s="325"/>
      <c r="AS366" s="326"/>
      <c r="AT366" s="326"/>
      <c r="AU366" s="326"/>
      <c r="AV366" s="326"/>
      <c r="AW366" s="326"/>
      <c r="AX366" s="326"/>
      <c r="AY366" s="326"/>
      <c r="AZ366" s="326"/>
      <c r="BA366" s="326"/>
      <c r="BB366" s="326"/>
      <c r="BC366" s="327"/>
      <c r="BD366" s="353">
        <f>SUM(BD367:BD368)</f>
        <v>0</v>
      </c>
      <c r="BE366" s="354">
        <f>SUM(BE367:BE368)</f>
        <v>0</v>
      </c>
      <c r="BF366" s="351">
        <f>BD366+BE366</f>
        <v>0</v>
      </c>
      <c r="BG366" s="356" t="str">
        <f>IF(OR(BF366=0,BF366="-"),"-",BF366/BD_TOTAL_HOURS)</f>
        <v>-</v>
      </c>
      <c r="BH366" s="222"/>
      <c r="BI366" s="580" t="str">
        <f t="shared" si="570"/>
        <v>OK</v>
      </c>
      <c r="BJ366" s="19"/>
      <c r="BK366" s="788">
        <f>IF(SUM(BK367:BK368)=0,0,1)</f>
        <v>0</v>
      </c>
      <c r="BL366" s="325"/>
      <c r="BM366" s="326"/>
      <c r="BN366" s="326"/>
      <c r="BO366" s="326"/>
      <c r="BP366" s="326"/>
      <c r="BQ366" s="326"/>
      <c r="BR366" s="326"/>
      <c r="BS366" s="326"/>
      <c r="BT366" s="326"/>
      <c r="BU366" s="326"/>
      <c r="BV366" s="326"/>
      <c r="BW366" s="327"/>
      <c r="BX366" s="353">
        <f>SUM(BX367:BX368)</f>
        <v>0</v>
      </c>
      <c r="BY366" s="354">
        <f>SUM(BY367:BY368)</f>
        <v>0</v>
      </c>
      <c r="BZ366" s="351">
        <f>BX366+BY366</f>
        <v>0</v>
      </c>
      <c r="CA366" s="356" t="str">
        <f>IF(OR(BZ366=0,BZ366="-"),"-",BZ366/DD_TOTAL_HOURS)</f>
        <v>-</v>
      </c>
      <c r="CB366" s="222"/>
      <c r="CC366" s="574" t="str">
        <f t="shared" si="568"/>
        <v>OK</v>
      </c>
      <c r="CD366" s="19"/>
      <c r="CE366" s="788">
        <f>IF(SUM(CE367:CE368)=0,0,1)</f>
        <v>0</v>
      </c>
      <c r="CF366" s="325"/>
      <c r="CG366" s="326"/>
      <c r="CH366" s="326"/>
      <c r="CI366" s="326"/>
      <c r="CJ366" s="326"/>
      <c r="CK366" s="326"/>
      <c r="CL366" s="326"/>
      <c r="CM366" s="326"/>
      <c r="CN366" s="326"/>
      <c r="CO366" s="326"/>
      <c r="CP366" s="326"/>
      <c r="CQ366" s="327"/>
      <c r="CR366" s="353">
        <f>SUM(CR367:CR368)</f>
        <v>0</v>
      </c>
      <c r="CS366" s="354">
        <f>SUM(CS367:CS368)</f>
        <v>0</v>
      </c>
      <c r="CT366" s="351">
        <f>CR366+CS366</f>
        <v>0</v>
      </c>
      <c r="CU366" s="356"/>
      <c r="CV366" s="222"/>
      <c r="CW366" s="580" t="str">
        <f t="shared" si="614"/>
        <v>OK</v>
      </c>
      <c r="CX366" s="19"/>
      <c r="CY366" s="788">
        <f>IF(SUM(CY367:CY368)=0,0,1)</f>
        <v>0</v>
      </c>
      <c r="CZ366" s="325"/>
      <c r="DA366" s="326"/>
      <c r="DB366" s="326"/>
      <c r="DC366" s="326"/>
      <c r="DD366" s="326"/>
      <c r="DE366" s="326"/>
      <c r="DF366" s="326"/>
      <c r="DG366" s="326"/>
      <c r="DH366" s="326"/>
      <c r="DI366" s="326"/>
      <c r="DJ366" s="326"/>
      <c r="DK366" s="327"/>
      <c r="DL366" s="353">
        <f>SUM(DL367:DL368)</f>
        <v>0</v>
      </c>
      <c r="DM366" s="354">
        <f>SUM(DM367:DM368)</f>
        <v>0</v>
      </c>
      <c r="DN366" s="351">
        <f>DL366+DM366</f>
        <v>0</v>
      </c>
      <c r="DO366" s="356" t="str">
        <f>IF(OR(DN366=0,DN366="-"),"-",DN366/CONSTR_TOTAL_HOURS)</f>
        <v>-</v>
      </c>
      <c r="DP366" s="222"/>
      <c r="DQ366" s="574" t="str">
        <f t="shared" si="615"/>
        <v>OK</v>
      </c>
      <c r="DR366" s="19"/>
      <c r="DS366" s="788">
        <f>IF(SUM(DS367:DS368)=0,0,1)</f>
        <v>0</v>
      </c>
      <c r="DT366" s="325"/>
      <c r="DU366" s="326"/>
      <c r="DV366" s="326"/>
      <c r="DW366" s="326"/>
      <c r="DX366" s="326"/>
      <c r="DY366" s="326"/>
      <c r="DZ366" s="326"/>
      <c r="EA366" s="326"/>
      <c r="EB366" s="353">
        <f>SUM(EB367:EB368)</f>
        <v>0</v>
      </c>
      <c r="EC366" s="723">
        <f>EB366</f>
        <v>0</v>
      </c>
      <c r="ED366" s="356" t="str">
        <f>IF(OR(EC366=0,EC366="-"),"-",EC366/QUALIF_TOTAL_HOURS)</f>
        <v>-</v>
      </c>
      <c r="EE366" s="222"/>
      <c r="EF366" s="574" t="str">
        <f t="shared" si="608"/>
        <v>-</v>
      </c>
      <c r="EG366" s="19"/>
      <c r="EH366" s="179" t="s">
        <v>5</v>
      </c>
      <c r="EI366" s="171" t="s">
        <v>184</v>
      </c>
      <c r="EJ366" s="134"/>
      <c r="EK366" s="133"/>
      <c r="EL366" s="19"/>
      <c r="EM366" s="19"/>
      <c r="EN366" s="135">
        <f t="shared" si="630"/>
        <v>0</v>
      </c>
      <c r="EO366" s="136">
        <f t="shared" si="631"/>
        <v>0</v>
      </c>
      <c r="EP366" s="137"/>
      <c r="EQ366" s="172"/>
      <c r="ER366" s="138" t="str">
        <f t="shared" si="632"/>
        <v>-</v>
      </c>
      <c r="ES366" s="139"/>
      <c r="ET366" s="172"/>
      <c r="EU366" s="138" t="str">
        <f t="shared" si="633"/>
        <v>-</v>
      </c>
      <c r="EV366" s="140" t="str">
        <f t="shared" si="634"/>
        <v>-</v>
      </c>
      <c r="EW366" s="19"/>
      <c r="EX366" s="19"/>
      <c r="EY366" s="135" t="e">
        <f>#REF!</f>
        <v>#REF!</v>
      </c>
      <c r="EZ366" s="136" t="e">
        <f>#REF!</f>
        <v>#REF!</v>
      </c>
      <c r="FA366" s="137"/>
      <c r="FB366" s="172"/>
      <c r="FC366" s="138" t="e">
        <f t="shared" si="635"/>
        <v>#REF!</v>
      </c>
      <c r="FD366" s="139"/>
      <c r="FE366" s="172"/>
      <c r="FF366" s="138" t="e">
        <f t="shared" si="636"/>
        <v>#REF!</v>
      </c>
      <c r="FG366" s="140" t="e">
        <f t="shared" si="637"/>
        <v>#REF!</v>
      </c>
      <c r="FH366" s="19"/>
      <c r="FI366" s="19"/>
      <c r="FJ366" s="135" t="e">
        <f>#REF!</f>
        <v>#REF!</v>
      </c>
      <c r="FK366" s="136" t="e">
        <f>#REF!</f>
        <v>#REF!</v>
      </c>
      <c r="FL366" s="137"/>
      <c r="FM366" s="172"/>
      <c r="FN366" s="138" t="e">
        <f t="shared" si="638"/>
        <v>#REF!</v>
      </c>
      <c r="FO366" s="139"/>
      <c r="FP366" s="172"/>
      <c r="FQ366" s="138" t="e">
        <f t="shared" si="639"/>
        <v>#REF!</v>
      </c>
      <c r="FR366" s="140" t="e">
        <f t="shared" si="640"/>
        <v>#REF!</v>
      </c>
      <c r="FS366" s="19"/>
      <c r="FT366" s="19"/>
      <c r="FU366" s="135" t="e">
        <f>#REF!</f>
        <v>#REF!</v>
      </c>
      <c r="FV366" s="137"/>
      <c r="FW366" s="172"/>
      <c r="FX366" s="138" t="e">
        <f t="shared" si="641"/>
        <v>#REF!</v>
      </c>
      <c r="FY366" s="19"/>
      <c r="FZ366" s="19"/>
      <c r="GA366" s="135" t="e">
        <f>#REF!</f>
        <v>#REF!</v>
      </c>
      <c r="GB366" s="136" t="e">
        <f>#REF!</f>
        <v>#REF!</v>
      </c>
      <c r="GC366" s="137"/>
      <c r="GD366" s="172"/>
      <c r="GE366" s="138" t="e">
        <f t="shared" si="642"/>
        <v>#REF!</v>
      </c>
      <c r="GF366" s="139"/>
      <c r="GG366" s="172"/>
      <c r="GH366" s="138" t="e">
        <f t="shared" si="643"/>
        <v>#REF!</v>
      </c>
      <c r="GI366" s="140" t="e">
        <f t="shared" si="644"/>
        <v>#REF!</v>
      </c>
      <c r="GJ366" s="19"/>
      <c r="GK366" s="141" t="str">
        <f t="shared" si="645"/>
        <v/>
      </c>
      <c r="GL366" s="142"/>
      <c r="GN366" s="826" t="str">
        <f t="shared" ca="1" si="624"/>
        <v/>
      </c>
      <c r="GO366" s="827"/>
    </row>
    <row r="367" spans="1:197" ht="12" customHeight="1" outlineLevel="3" x14ac:dyDescent="0.2">
      <c r="A367" s="187">
        <f t="shared" ca="1" si="628"/>
        <v>233</v>
      </c>
      <c r="B367" s="747" t="str">
        <f t="shared" ca="1" si="616"/>
        <v/>
      </c>
      <c r="C367" s="748"/>
      <c r="D367" s="749"/>
      <c r="E367" s="110"/>
      <c r="F367" s="108"/>
      <c r="G367" s="105" t="s">
        <v>450</v>
      </c>
      <c r="H367" s="128" t="s">
        <v>3</v>
      </c>
      <c r="I367" s="105" t="s">
        <v>72</v>
      </c>
      <c r="J367" s="364" t="s">
        <v>26</v>
      </c>
      <c r="K367" s="471" t="s">
        <v>436</v>
      </c>
      <c r="L367" s="367" t="s">
        <v>50</v>
      </c>
      <c r="M367" s="589">
        <f t="shared" si="613"/>
        <v>0</v>
      </c>
      <c r="N367" s="773" t="str">
        <f t="shared" si="617"/>
        <v>-</v>
      </c>
      <c r="O367" s="774" t="str">
        <f t="shared" si="618"/>
        <v>-</v>
      </c>
      <c r="P367" s="774" t="str">
        <f t="shared" si="619"/>
        <v>-</v>
      </c>
      <c r="Q367" s="774" t="str">
        <f t="shared" si="620"/>
        <v>-</v>
      </c>
      <c r="R367" s="774" t="str">
        <f t="shared" si="621"/>
        <v>-</v>
      </c>
      <c r="S367" s="280" t="str">
        <f t="shared" si="622"/>
        <v>-</v>
      </c>
      <c r="T367" s="291" t="str">
        <f t="shared" si="623"/>
        <v>OK</v>
      </c>
      <c r="U367" s="402"/>
      <c r="W367" s="643"/>
      <c r="X367" s="575"/>
      <c r="Y367" s="576"/>
      <c r="Z367" s="410" t="s">
        <v>374</v>
      </c>
      <c r="AA367" s="411" t="s">
        <v>407</v>
      </c>
      <c r="AB367" s="576"/>
      <c r="AC367" s="576"/>
      <c r="AD367" s="410" t="s">
        <v>375</v>
      </c>
      <c r="AE367" s="411" t="s">
        <v>408</v>
      </c>
      <c r="AF367" s="576"/>
      <c r="AG367" s="576"/>
      <c r="AH367" s="410" t="s">
        <v>376</v>
      </c>
      <c r="AI367" s="411" t="s">
        <v>409</v>
      </c>
      <c r="AJ367" s="591" t="str">
        <f>IF(AND(X367="",AB367="",AF367=""),"-",X367+AB367+AF367)</f>
        <v>-</v>
      </c>
      <c r="AK367" s="592" t="str">
        <f>IF(AND(Y367="",AC367="",AG367=""),"-",Y367+AC367+AG367)</f>
        <v>-</v>
      </c>
      <c r="AL367" s="593" t="str">
        <f>IF(AND(X367="",AB367="",AF367="",Y367="",AC367="",AG367=""),"-",SUM(X367:AG367))</f>
        <v>-</v>
      </c>
      <c r="AM367" s="594" t="str">
        <f t="shared" si="629"/>
        <v>-</v>
      </c>
      <c r="AN367" s="221"/>
      <c r="AO367" s="574" t="str">
        <f t="shared" si="569"/>
        <v>OK</v>
      </c>
      <c r="AQ367" s="437"/>
      <c r="AR367" s="429"/>
      <c r="AT367" s="430"/>
      <c r="AU367" s="431"/>
      <c r="AV367" s="429"/>
      <c r="AX367" s="430"/>
      <c r="AY367" s="431"/>
      <c r="AZ367" s="429"/>
      <c r="BB367" s="430"/>
      <c r="BC367" s="431"/>
      <c r="BD367" s="607"/>
      <c r="BE367" s="598"/>
      <c r="BF367" s="608"/>
      <c r="BG367" s="621"/>
      <c r="BH367" s="221"/>
      <c r="BI367" s="574" t="str">
        <f t="shared" si="570"/>
        <v>OK</v>
      </c>
      <c r="BK367" s="443"/>
      <c r="BL367" s="425"/>
      <c r="BN367" s="430"/>
      <c r="BO367" s="431"/>
      <c r="BP367" s="429"/>
      <c r="BR367" s="430"/>
      <c r="BS367" s="431"/>
      <c r="BT367" s="429"/>
      <c r="BV367" s="430"/>
      <c r="BW367" s="431"/>
      <c r="BX367" s="600"/>
      <c r="BY367" s="601"/>
      <c r="BZ367" s="602"/>
      <c r="CA367" s="610"/>
      <c r="CB367" s="221"/>
      <c r="CC367" s="574" t="str">
        <f t="shared" si="568"/>
        <v>OK</v>
      </c>
      <c r="CE367" s="443"/>
      <c r="CF367" s="425"/>
      <c r="CH367" s="430"/>
      <c r="CI367" s="431"/>
      <c r="CJ367" s="429"/>
      <c r="CL367" s="430"/>
      <c r="CM367" s="431"/>
      <c r="CN367" s="429"/>
      <c r="CP367" s="430"/>
      <c r="CQ367" s="431"/>
      <c r="CR367" s="597"/>
      <c r="CS367" s="617"/>
      <c r="CT367" s="599"/>
      <c r="CU367" s="609"/>
      <c r="CV367" s="221"/>
      <c r="CW367" s="574" t="str">
        <f t="shared" si="614"/>
        <v>OK</v>
      </c>
      <c r="CY367" s="443"/>
      <c r="CZ367" s="425"/>
      <c r="DB367" s="430"/>
      <c r="DC367" s="431"/>
      <c r="DD367" s="429"/>
      <c r="DF367" s="430"/>
      <c r="DG367" s="431"/>
      <c r="DH367" s="429"/>
      <c r="DJ367" s="430"/>
      <c r="DK367" s="431"/>
      <c r="DL367" s="607"/>
      <c r="DM367" s="598"/>
      <c r="DN367" s="608"/>
      <c r="DO367" s="609"/>
      <c r="DP367" s="221"/>
      <c r="DQ367" s="574" t="str">
        <f t="shared" si="615"/>
        <v>OK</v>
      </c>
      <c r="DS367" s="443"/>
      <c r="DT367" s="425"/>
      <c r="DU367" s="431"/>
      <c r="DW367" s="431"/>
      <c r="DY367" s="431"/>
      <c r="EA367" s="430"/>
      <c r="EB367" s="607"/>
      <c r="EC367" s="608"/>
      <c r="ED367" s="609"/>
      <c r="EE367" s="221"/>
      <c r="EF367" s="574" t="str">
        <f t="shared" si="608"/>
        <v>-</v>
      </c>
      <c r="EH367" s="82"/>
      <c r="EI367" s="34"/>
      <c r="EJ367" s="11"/>
      <c r="EK367" s="61"/>
      <c r="EN367" s="97" t="str">
        <f t="shared" si="630"/>
        <v>-</v>
      </c>
      <c r="EO367" s="91" t="str">
        <f t="shared" si="631"/>
        <v>-</v>
      </c>
      <c r="EP367" s="92"/>
      <c r="EQ367" s="85"/>
      <c r="ER367" s="89" t="str">
        <f t="shared" si="632"/>
        <v>-</v>
      </c>
      <c r="ES367" s="84"/>
      <c r="ET367" s="85"/>
      <c r="EU367" s="89" t="str">
        <f t="shared" si="633"/>
        <v>-</v>
      </c>
      <c r="EV367" s="90" t="str">
        <f t="shared" si="634"/>
        <v>-</v>
      </c>
      <c r="EY367" s="97" t="e">
        <f>#REF!</f>
        <v>#REF!</v>
      </c>
      <c r="EZ367" s="91" t="e">
        <f>#REF!</f>
        <v>#REF!</v>
      </c>
      <c r="FA367" s="92"/>
      <c r="FB367" s="85"/>
      <c r="FC367" s="89" t="e">
        <f t="shared" si="635"/>
        <v>#REF!</v>
      </c>
      <c r="FD367" s="84"/>
      <c r="FE367" s="85"/>
      <c r="FF367" s="89" t="e">
        <f t="shared" si="636"/>
        <v>#REF!</v>
      </c>
      <c r="FG367" s="90" t="e">
        <f t="shared" si="637"/>
        <v>#REF!</v>
      </c>
      <c r="FJ367" s="97" t="e">
        <f>#REF!</f>
        <v>#REF!</v>
      </c>
      <c r="FK367" s="91" t="e">
        <f>#REF!</f>
        <v>#REF!</v>
      </c>
      <c r="FL367" s="92"/>
      <c r="FM367" s="85"/>
      <c r="FN367" s="89" t="e">
        <f t="shared" si="638"/>
        <v>#REF!</v>
      </c>
      <c r="FO367" s="84"/>
      <c r="FP367" s="85"/>
      <c r="FQ367" s="89" t="e">
        <f t="shared" si="639"/>
        <v>#REF!</v>
      </c>
      <c r="FR367" s="90" t="e">
        <f t="shared" si="640"/>
        <v>#REF!</v>
      </c>
      <c r="FU367" s="97" t="e">
        <f>#REF!</f>
        <v>#REF!</v>
      </c>
      <c r="FV367" s="92"/>
      <c r="FW367" s="85"/>
      <c r="FX367" s="89" t="e">
        <f t="shared" si="641"/>
        <v>#REF!</v>
      </c>
      <c r="GA367" s="97" t="e">
        <f>#REF!</f>
        <v>#REF!</v>
      </c>
      <c r="GB367" s="91" t="e">
        <f>#REF!</f>
        <v>#REF!</v>
      </c>
      <c r="GC367" s="92"/>
      <c r="GD367" s="85"/>
      <c r="GE367" s="89" t="e">
        <f t="shared" si="642"/>
        <v>#REF!</v>
      </c>
      <c r="GF367" s="84"/>
      <c r="GG367" s="85"/>
      <c r="GH367" s="89" t="e">
        <f t="shared" si="643"/>
        <v>#REF!</v>
      </c>
      <c r="GI367" s="90" t="e">
        <f t="shared" si="644"/>
        <v>#REF!</v>
      </c>
      <c r="GK367" s="20" t="str">
        <f t="shared" si="645"/>
        <v/>
      </c>
      <c r="GL367" s="21"/>
      <c r="GN367" s="826" t="str">
        <f t="shared" ca="1" si="624"/>
        <v/>
      </c>
      <c r="GO367" s="827"/>
    </row>
    <row r="368" spans="1:197" ht="12" customHeight="1" outlineLevel="3" x14ac:dyDescent="0.2">
      <c r="A368" s="187">
        <f t="shared" ca="1" si="628"/>
        <v>234</v>
      </c>
      <c r="B368" s="747" t="str">
        <f t="shared" ca="1" si="616"/>
        <v/>
      </c>
      <c r="C368" s="748"/>
      <c r="D368" s="749"/>
      <c r="E368" s="272" t="s">
        <v>395</v>
      </c>
      <c r="F368" s="271"/>
      <c r="G368" s="105"/>
      <c r="H368" s="128" t="s">
        <v>3</v>
      </c>
      <c r="I368" s="105"/>
      <c r="J368" s="364" t="s">
        <v>26</v>
      </c>
      <c r="K368" s="471" t="s">
        <v>436</v>
      </c>
      <c r="L368" s="367" t="s">
        <v>50</v>
      </c>
      <c r="M368" s="589">
        <f t="shared" si="613"/>
        <v>0</v>
      </c>
      <c r="N368" s="773" t="str">
        <f t="shared" si="617"/>
        <v>-</v>
      </c>
      <c r="O368" s="774" t="str">
        <f t="shared" si="618"/>
        <v>-</v>
      </c>
      <c r="P368" s="774" t="str">
        <f t="shared" si="619"/>
        <v>-</v>
      </c>
      <c r="Q368" s="774" t="str">
        <f t="shared" si="620"/>
        <v>-</v>
      </c>
      <c r="R368" s="774" t="str">
        <f t="shared" si="621"/>
        <v>-</v>
      </c>
      <c r="S368" s="280" t="str">
        <f t="shared" si="622"/>
        <v>-</v>
      </c>
      <c r="T368" s="291" t="str">
        <f t="shared" si="623"/>
        <v>OK</v>
      </c>
      <c r="U368" s="402"/>
      <c r="W368" s="643"/>
      <c r="X368" s="575"/>
      <c r="Y368" s="576"/>
      <c r="Z368" s="410" t="s">
        <v>374</v>
      </c>
      <c r="AA368" s="411" t="s">
        <v>407</v>
      </c>
      <c r="AB368" s="576"/>
      <c r="AC368" s="576"/>
      <c r="AD368" s="410" t="s">
        <v>375</v>
      </c>
      <c r="AE368" s="411" t="s">
        <v>408</v>
      </c>
      <c r="AF368" s="576"/>
      <c r="AG368" s="576"/>
      <c r="AH368" s="410" t="s">
        <v>376</v>
      </c>
      <c r="AI368" s="411" t="s">
        <v>409</v>
      </c>
      <c r="AJ368" s="591" t="str">
        <f>IF(AND(X368="",AB368="",AF368=""),"-",X368+AB368+AF368)</f>
        <v>-</v>
      </c>
      <c r="AK368" s="592" t="str">
        <f>IF(AND(Y368="",AC368="",AG368=""),"-",Y368+AC368+AG368)</f>
        <v>-</v>
      </c>
      <c r="AL368" s="593" t="str">
        <f>IF(AND(X368="",AB368="",AF368="",Y368="",AC368="",AG368=""),"-",SUM(X368:AG368))</f>
        <v>-</v>
      </c>
      <c r="AM368" s="619" t="str">
        <f t="shared" si="629"/>
        <v>-</v>
      </c>
      <c r="AN368" s="221"/>
      <c r="AO368" s="574" t="str">
        <f t="shared" si="569"/>
        <v>OK</v>
      </c>
      <c r="AQ368" s="437"/>
      <c r="AR368" s="429"/>
      <c r="AT368" s="430"/>
      <c r="AU368" s="431"/>
      <c r="AV368" s="429"/>
      <c r="AX368" s="430"/>
      <c r="AY368" s="431"/>
      <c r="AZ368" s="429"/>
      <c r="BB368" s="430"/>
      <c r="BC368" s="431"/>
      <c r="BD368" s="603"/>
      <c r="BE368" s="604"/>
      <c r="BF368" s="605"/>
      <c r="BG368" s="621"/>
      <c r="BH368" s="221"/>
      <c r="BI368" s="574" t="str">
        <f t="shared" si="570"/>
        <v>OK</v>
      </c>
      <c r="BK368" s="443"/>
      <c r="BL368" s="432"/>
      <c r="BN368" s="430"/>
      <c r="BO368" s="431"/>
      <c r="BP368" s="429"/>
      <c r="BR368" s="430"/>
      <c r="BS368" s="431"/>
      <c r="BT368" s="429"/>
      <c r="BV368" s="430"/>
      <c r="BW368" s="431"/>
      <c r="BX368" s="600"/>
      <c r="BY368" s="601"/>
      <c r="BZ368" s="602"/>
      <c r="CA368" s="610"/>
      <c r="CB368" s="221"/>
      <c r="CC368" s="574" t="str">
        <f t="shared" si="568"/>
        <v>OK</v>
      </c>
      <c r="CE368" s="443"/>
      <c r="CF368" s="432"/>
      <c r="CH368" s="430"/>
      <c r="CI368" s="431"/>
      <c r="CJ368" s="429"/>
      <c r="CL368" s="430"/>
      <c r="CM368" s="431"/>
      <c r="CN368" s="429"/>
      <c r="CP368" s="430"/>
      <c r="CQ368" s="431"/>
      <c r="CR368" s="603"/>
      <c r="CS368" s="617"/>
      <c r="CT368" s="605"/>
      <c r="CU368" s="611"/>
      <c r="CV368" s="221"/>
      <c r="CW368" s="574" t="str">
        <f t="shared" si="614"/>
        <v>OK</v>
      </c>
      <c r="CY368" s="443"/>
      <c r="CZ368" s="432"/>
      <c r="DB368" s="430"/>
      <c r="DC368" s="431"/>
      <c r="DD368" s="429"/>
      <c r="DF368" s="430"/>
      <c r="DG368" s="431"/>
      <c r="DH368" s="429"/>
      <c r="DJ368" s="430"/>
      <c r="DK368" s="431"/>
      <c r="DL368" s="603"/>
      <c r="DM368" s="604"/>
      <c r="DN368" s="605"/>
      <c r="DO368" s="611"/>
      <c r="DP368" s="221"/>
      <c r="DQ368" s="574" t="str">
        <f t="shared" si="615"/>
        <v>OK</v>
      </c>
      <c r="DS368" s="443"/>
      <c r="DT368" s="432"/>
      <c r="DU368" s="431"/>
      <c r="DW368" s="435"/>
      <c r="DY368" s="435"/>
      <c r="EA368" s="430"/>
      <c r="EB368" s="603"/>
      <c r="EC368" s="605"/>
      <c r="ED368" s="611"/>
      <c r="EE368" s="221"/>
      <c r="EF368" s="574" t="str">
        <f t="shared" si="608"/>
        <v>-</v>
      </c>
      <c r="EH368" s="82"/>
      <c r="EI368" s="34"/>
      <c r="EJ368" s="11"/>
      <c r="EK368" s="61"/>
      <c r="EN368" s="97" t="str">
        <f t="shared" si="630"/>
        <v>-</v>
      </c>
      <c r="EO368" s="91" t="str">
        <f t="shared" si="631"/>
        <v>-</v>
      </c>
      <c r="EP368" s="92"/>
      <c r="EQ368" s="85"/>
      <c r="ER368" s="89" t="str">
        <f t="shared" si="632"/>
        <v>-</v>
      </c>
      <c r="ES368" s="84"/>
      <c r="ET368" s="85"/>
      <c r="EU368" s="89" t="str">
        <f t="shared" si="633"/>
        <v>-</v>
      </c>
      <c r="EV368" s="90" t="str">
        <f t="shared" si="634"/>
        <v>-</v>
      </c>
      <c r="EY368" s="97" t="e">
        <f>#REF!</f>
        <v>#REF!</v>
      </c>
      <c r="EZ368" s="91" t="e">
        <f>#REF!</f>
        <v>#REF!</v>
      </c>
      <c r="FA368" s="92"/>
      <c r="FB368" s="85"/>
      <c r="FC368" s="89" t="e">
        <f t="shared" si="635"/>
        <v>#REF!</v>
      </c>
      <c r="FD368" s="84"/>
      <c r="FE368" s="85"/>
      <c r="FF368" s="89" t="e">
        <f t="shared" si="636"/>
        <v>#REF!</v>
      </c>
      <c r="FG368" s="90" t="e">
        <f t="shared" si="637"/>
        <v>#REF!</v>
      </c>
      <c r="FJ368" s="97" t="e">
        <f>#REF!</f>
        <v>#REF!</v>
      </c>
      <c r="FK368" s="91" t="e">
        <f>#REF!</f>
        <v>#REF!</v>
      </c>
      <c r="FL368" s="92"/>
      <c r="FM368" s="85"/>
      <c r="FN368" s="89" t="e">
        <f t="shared" si="638"/>
        <v>#REF!</v>
      </c>
      <c r="FO368" s="84"/>
      <c r="FP368" s="85"/>
      <c r="FQ368" s="89" t="e">
        <f t="shared" si="639"/>
        <v>#REF!</v>
      </c>
      <c r="FR368" s="90" t="e">
        <f t="shared" si="640"/>
        <v>#REF!</v>
      </c>
      <c r="FU368" s="97" t="e">
        <f>#REF!</f>
        <v>#REF!</v>
      </c>
      <c r="FV368" s="92"/>
      <c r="FW368" s="85"/>
      <c r="FX368" s="89" t="e">
        <f t="shared" si="641"/>
        <v>#REF!</v>
      </c>
      <c r="GA368" s="97" t="e">
        <f>#REF!</f>
        <v>#REF!</v>
      </c>
      <c r="GB368" s="91" t="e">
        <f>#REF!</f>
        <v>#REF!</v>
      </c>
      <c r="GC368" s="92"/>
      <c r="GD368" s="85"/>
      <c r="GE368" s="89" t="e">
        <f t="shared" si="642"/>
        <v>#REF!</v>
      </c>
      <c r="GF368" s="84"/>
      <c r="GG368" s="85"/>
      <c r="GH368" s="89" t="e">
        <f t="shared" si="643"/>
        <v>#REF!</v>
      </c>
      <c r="GI368" s="90" t="e">
        <f t="shared" si="644"/>
        <v>#REF!</v>
      </c>
      <c r="GK368" s="20" t="str">
        <f t="shared" si="645"/>
        <v/>
      </c>
      <c r="GL368" s="21"/>
      <c r="GN368" s="826" t="str">
        <f t="shared" ca="1" si="624"/>
        <v/>
      </c>
      <c r="GO368" s="827"/>
    </row>
    <row r="369" spans="1:197" s="143" customFormat="1" ht="15.75" customHeight="1" outlineLevel="3" x14ac:dyDescent="0.2">
      <c r="A369" s="190">
        <f t="shared" ca="1" si="628"/>
        <v>235</v>
      </c>
      <c r="B369" s="744" t="str">
        <f t="shared" ca="1" si="616"/>
        <v/>
      </c>
      <c r="C369" s="752"/>
      <c r="D369" s="753"/>
      <c r="E369" s="180" t="s">
        <v>932</v>
      </c>
      <c r="F369" s="181" t="s">
        <v>274</v>
      </c>
      <c r="G369" s="182"/>
      <c r="H369" s="863" t="s">
        <v>3</v>
      </c>
      <c r="I369" s="183"/>
      <c r="J369" s="184" t="s">
        <v>23</v>
      </c>
      <c r="K369" s="199" t="s">
        <v>436</v>
      </c>
      <c r="L369" s="366"/>
      <c r="M369" s="560">
        <f t="shared" si="613"/>
        <v>1</v>
      </c>
      <c r="N369" s="814" t="str">
        <f>IF(OR(W369="",W369=0,W369="-"),"-",IF(W369=1,1,"POK"))</f>
        <v>-</v>
      </c>
      <c r="O369" s="815" t="str">
        <f>IF(OR(AQ369="",AQ369=0,AQ369="-"),"-",IF(AQ369=1,1,"POK"))</f>
        <v>-</v>
      </c>
      <c r="P369" s="815">
        <f>IF(OR(BK369="",BK369=0,BK369="-"),"-",IF(BK369=1,1,"POK"))</f>
        <v>1</v>
      </c>
      <c r="Q369" s="815" t="str">
        <f>IF(OR(CE369="",CE369=0,CE369="-"),"-",IF(CE369=1,1,"POK"))</f>
        <v>-</v>
      </c>
      <c r="R369" s="815">
        <f>IF(OR(CY369="",CY369=0,CY369="-"),"-",IF(CY369=1,1,"POK"))</f>
        <v>1</v>
      </c>
      <c r="S369" s="816" t="str">
        <f>IF(OR(DS369="",DS369=0,DS369="-"),"-",IF(DS369=1,1,"POK"))</f>
        <v>-</v>
      </c>
      <c r="T369" s="293" t="str">
        <f t="shared" si="623"/>
        <v>OK</v>
      </c>
      <c r="U369" s="403"/>
      <c r="V369" s="19"/>
      <c r="W369" s="788">
        <f>IF(SUM(W370:W371)=0,0,1)</f>
        <v>0</v>
      </c>
      <c r="X369" s="325"/>
      <c r="Y369" s="326"/>
      <c r="Z369" s="326"/>
      <c r="AA369" s="326"/>
      <c r="AB369" s="326"/>
      <c r="AC369" s="326"/>
      <c r="AD369" s="326"/>
      <c r="AE369" s="326"/>
      <c r="AF369" s="326"/>
      <c r="AG369" s="326"/>
      <c r="AH369" s="326"/>
      <c r="AI369" s="327"/>
      <c r="AJ369" s="384">
        <f>SUM(AJ370:AJ371)</f>
        <v>0</v>
      </c>
      <c r="AK369" s="385">
        <f>SUM(AK370:AK371)</f>
        <v>0</v>
      </c>
      <c r="AL369" s="351">
        <f>AJ369+AK369</f>
        <v>0</v>
      </c>
      <c r="AM369" s="356" t="str">
        <f t="shared" si="629"/>
        <v>-</v>
      </c>
      <c r="AN369" s="222"/>
      <c r="AO369" s="580" t="str">
        <f>IF(AND(Type_1="Doc",OR(Y369&lt;&gt;"",AC369&lt;&gt;"",AG369&lt;&gt;"")),"Remove Value Cln 25, 29, 33",IF(AND(Type_1="Doc",OR(AA369&lt;&gt;"",AE369&lt;&gt;"",AI369&lt;&gt;"")),"Remove Value Cln 27, 31, 35",IF(OR(AND(X369&lt;&gt;"",Z369=""),AND(AB369&lt;&gt;"",AD369=""),AND(AF369&lt;&gt;"",AH369="")),"Missing Eng Function",IF(OR(AND(Y369&lt;&gt;"",AA369=""),AND(AC369&lt;&gt;"",AE369=""),AND(AG369&lt;&gt;"",AI369="")),"Missing Design Function","OK"))))</f>
        <v>OK</v>
      </c>
      <c r="AP369" s="19"/>
      <c r="AQ369" s="788">
        <f>IF(SUM(AQ370:AQ371)=0,0,1)</f>
        <v>0</v>
      </c>
      <c r="AR369" s="325"/>
      <c r="AS369" s="326"/>
      <c r="AT369" s="326"/>
      <c r="AU369" s="326"/>
      <c r="AV369" s="326"/>
      <c r="AW369" s="326"/>
      <c r="AX369" s="326"/>
      <c r="AY369" s="326"/>
      <c r="AZ369" s="326"/>
      <c r="BA369" s="326"/>
      <c r="BB369" s="326"/>
      <c r="BC369" s="327"/>
      <c r="BD369" s="384">
        <f>SUM(BD370:BD371)</f>
        <v>0</v>
      </c>
      <c r="BE369" s="385">
        <f>SUM(BE370:BE371)</f>
        <v>0</v>
      </c>
      <c r="BF369" s="351">
        <f>BD369+BE369</f>
        <v>0</v>
      </c>
      <c r="BG369" s="356" t="str">
        <f t="shared" ref="BG369:BG374" si="646">IF(OR(BF369=0,BF369="-"),"-",BF369/BD_TOTAL_HOURS)</f>
        <v>-</v>
      </c>
      <c r="BH369" s="222"/>
      <c r="BI369" s="580" t="str">
        <f>IF(AND(Type_1="Doc",OR(AS369&lt;&gt;"",AW369&lt;&gt;"",BA369&lt;&gt;"")),"Remove Value Cln 25, 29, 33",IF(AND(Type_1="Doc",OR(AU369&lt;&gt;"",AY369&lt;&gt;"",BC369&lt;&gt;"")),"Remove Value Cln 47, 51, 55",IF(OR(AND(AR369&lt;&gt;"",AT369=""),AND(AV369&lt;&gt;"",AX369=""),AND(AZ369&lt;&gt;"",BB369="")),"Missing Eng Function",IF(OR(AND(AS369&lt;&gt;"",AU369=""),AND(AW369&lt;&gt;"",AY369=""),AND(BA369&lt;&gt;"",BC369="")),"Missing Design Function","OK"))))</f>
        <v>OK</v>
      </c>
      <c r="BJ369" s="19"/>
      <c r="BK369" s="788">
        <f>IF(SUM(BK370:BK371)=0,0,1)</f>
        <v>1</v>
      </c>
      <c r="BL369" s="325"/>
      <c r="BM369" s="326"/>
      <c r="BN369" s="326"/>
      <c r="BO369" s="326"/>
      <c r="BP369" s="326"/>
      <c r="BQ369" s="326"/>
      <c r="BR369" s="326"/>
      <c r="BS369" s="326"/>
      <c r="BT369" s="326"/>
      <c r="BU369" s="326"/>
      <c r="BV369" s="326"/>
      <c r="BW369" s="327"/>
      <c r="BX369" s="384">
        <f>SUM(BX370:BX371)</f>
        <v>40</v>
      </c>
      <c r="BY369" s="385">
        <f>SUM(BY370:BY371)</f>
        <v>0</v>
      </c>
      <c r="BZ369" s="857">
        <f>BX369+BY369</f>
        <v>40</v>
      </c>
      <c r="CA369" s="356">
        <f>IF(OR(BZ369=0,BZ369="-"),"-",BZ369/DD_TOTAL_HOURS)</f>
        <v>0.10204081632653061</v>
      </c>
      <c r="CB369" s="222"/>
      <c r="CC369" s="574" t="str">
        <f>IF(AND(Type_1="Doc",OR(BM369&lt;&gt;"",BQ369&lt;&gt;"",BU369&lt;&gt;"")),"Remove Value Cln 65, 69, 73",IF(AND(Type_1="Doc",OR(BO369&lt;&gt;"",BS369&lt;&gt;"",BW369&lt;&gt;"")),"Remove Value Cln 67, 71, 75",IF(OR(AND(BL369&lt;&gt;"",BN369=""),AND(BP369&lt;&gt;"",BR369=""),AND(BT369&lt;&gt;"",BV369="")),"Missing Eng Function",IF(OR(AND(BM369&lt;&gt;"",BO369=""),AND(BQ369&lt;&gt;"",BS369=""),AND(BU369&lt;&gt;"",BW369="")),"Missing Design Function","OK"))))</f>
        <v>OK</v>
      </c>
      <c r="CD369" s="19"/>
      <c r="CE369" s="788">
        <f>IF(SUM(CE370:CE371)=0,0,1)</f>
        <v>0</v>
      </c>
      <c r="CF369" s="325"/>
      <c r="CG369" s="326"/>
      <c r="CH369" s="326"/>
      <c r="CI369" s="326"/>
      <c r="CJ369" s="326"/>
      <c r="CK369" s="326"/>
      <c r="CL369" s="326"/>
      <c r="CM369" s="326"/>
      <c r="CN369" s="326"/>
      <c r="CO369" s="326"/>
      <c r="CP369" s="326"/>
      <c r="CQ369" s="327"/>
      <c r="CR369" s="384">
        <f>SUM(CR370:CR371)</f>
        <v>0</v>
      </c>
      <c r="CS369" s="385">
        <f>SUM(CS370:CS371)</f>
        <v>0</v>
      </c>
      <c r="CT369" s="857">
        <f>CR369+CS369</f>
        <v>0</v>
      </c>
      <c r="CU369" s="356"/>
      <c r="CV369" s="222"/>
      <c r="CW369" s="580" t="str">
        <f t="shared" si="614"/>
        <v>OK</v>
      </c>
      <c r="CX369" s="19"/>
      <c r="CY369" s="788">
        <f>IF(SUM(CY370:CY371)=0,0,1)</f>
        <v>1</v>
      </c>
      <c r="CZ369" s="325"/>
      <c r="DA369" s="326"/>
      <c r="DB369" s="326"/>
      <c r="DC369" s="326"/>
      <c r="DD369" s="326"/>
      <c r="DE369" s="326"/>
      <c r="DF369" s="326"/>
      <c r="DG369" s="326"/>
      <c r="DH369" s="326"/>
      <c r="DI369" s="326"/>
      <c r="DJ369" s="326"/>
      <c r="DK369" s="327"/>
      <c r="DL369" s="384">
        <f>SUM(DL370:DL371)</f>
        <v>40</v>
      </c>
      <c r="DM369" s="385">
        <f>SUM(DM370:DM371)</f>
        <v>0</v>
      </c>
      <c r="DN369" s="857">
        <f>DL369+DM369</f>
        <v>40</v>
      </c>
      <c r="DO369" s="356">
        <f t="shared" ref="DO369:DO376" si="647">IF(OR(DN369=0,DN369="-"),"-",DN369/CONSTR_TOTAL_HOURS)</f>
        <v>9.3676814988290405E-2</v>
      </c>
      <c r="DP369" s="222"/>
      <c r="DQ369" s="574" t="str">
        <f t="shared" si="615"/>
        <v>OK</v>
      </c>
      <c r="DR369" s="19"/>
      <c r="DS369" s="788">
        <f>IF(SUM(DS370:DS371)=0,0,1)</f>
        <v>0</v>
      </c>
      <c r="DT369" s="325"/>
      <c r="DU369" s="326"/>
      <c r="DV369" s="326"/>
      <c r="DW369" s="326"/>
      <c r="DX369" s="326"/>
      <c r="DY369" s="326"/>
      <c r="DZ369" s="326"/>
      <c r="EA369" s="326"/>
      <c r="EB369" s="384">
        <f>SUM(EB370:EB371)</f>
        <v>0</v>
      </c>
      <c r="EC369" s="723">
        <f>EB369</f>
        <v>0</v>
      </c>
      <c r="ED369" s="356" t="str">
        <f>IF(OR(EC369=0,EC369="-"),"-",EC369/QUALIF_TOTAL_HOURS)</f>
        <v>-</v>
      </c>
      <c r="EE369" s="222"/>
      <c r="EF369" s="574" t="str">
        <f t="shared" si="608"/>
        <v>-</v>
      </c>
      <c r="EG369" s="19"/>
      <c r="EH369" s="179" t="s">
        <v>5</v>
      </c>
      <c r="EI369" s="171" t="s">
        <v>4</v>
      </c>
      <c r="EJ369" s="134"/>
      <c r="EK369" s="133"/>
      <c r="EL369" s="19"/>
      <c r="EM369" s="19"/>
      <c r="EN369" s="135">
        <f t="shared" si="630"/>
        <v>0</v>
      </c>
      <c r="EO369" s="136">
        <f t="shared" si="631"/>
        <v>0</v>
      </c>
      <c r="EP369" s="137"/>
      <c r="EQ369" s="172"/>
      <c r="ER369" s="138" t="str">
        <f t="shared" si="632"/>
        <v>-</v>
      </c>
      <c r="ES369" s="139"/>
      <c r="ET369" s="172"/>
      <c r="EU369" s="138" t="str">
        <f t="shared" si="633"/>
        <v>-</v>
      </c>
      <c r="EV369" s="140" t="str">
        <f t="shared" si="634"/>
        <v>-</v>
      </c>
      <c r="EW369" s="19"/>
      <c r="EX369" s="19"/>
      <c r="EY369" s="135" t="e">
        <f>#REF!</f>
        <v>#REF!</v>
      </c>
      <c r="EZ369" s="136" t="e">
        <f>#REF!</f>
        <v>#REF!</v>
      </c>
      <c r="FA369" s="137"/>
      <c r="FB369" s="172"/>
      <c r="FC369" s="138" t="e">
        <f t="shared" si="635"/>
        <v>#REF!</v>
      </c>
      <c r="FD369" s="139"/>
      <c r="FE369" s="172"/>
      <c r="FF369" s="138" t="e">
        <f t="shared" si="636"/>
        <v>#REF!</v>
      </c>
      <c r="FG369" s="140" t="e">
        <f t="shared" si="637"/>
        <v>#REF!</v>
      </c>
      <c r="FH369" s="19"/>
      <c r="FI369" s="19"/>
      <c r="FJ369" s="135" t="e">
        <f>#REF!</f>
        <v>#REF!</v>
      </c>
      <c r="FK369" s="136" t="e">
        <f>#REF!</f>
        <v>#REF!</v>
      </c>
      <c r="FL369" s="137"/>
      <c r="FM369" s="172"/>
      <c r="FN369" s="138" t="e">
        <f t="shared" si="638"/>
        <v>#REF!</v>
      </c>
      <c r="FO369" s="139"/>
      <c r="FP369" s="172"/>
      <c r="FQ369" s="138" t="e">
        <f t="shared" si="639"/>
        <v>#REF!</v>
      </c>
      <c r="FR369" s="140" t="e">
        <f t="shared" si="640"/>
        <v>#REF!</v>
      </c>
      <c r="FS369" s="19"/>
      <c r="FT369" s="19"/>
      <c r="FU369" s="135" t="e">
        <f>#REF!</f>
        <v>#REF!</v>
      </c>
      <c r="FV369" s="137"/>
      <c r="FW369" s="172"/>
      <c r="FX369" s="138" t="e">
        <f t="shared" si="641"/>
        <v>#REF!</v>
      </c>
      <c r="FY369" s="19"/>
      <c r="FZ369" s="19"/>
      <c r="GA369" s="135" t="e">
        <f>#REF!</f>
        <v>#REF!</v>
      </c>
      <c r="GB369" s="136" t="e">
        <f>#REF!</f>
        <v>#REF!</v>
      </c>
      <c r="GC369" s="137"/>
      <c r="GD369" s="172"/>
      <c r="GE369" s="138" t="e">
        <f t="shared" si="642"/>
        <v>#REF!</v>
      </c>
      <c r="GF369" s="139"/>
      <c r="GG369" s="172"/>
      <c r="GH369" s="138" t="e">
        <f t="shared" si="643"/>
        <v>#REF!</v>
      </c>
      <c r="GI369" s="140" t="e">
        <f t="shared" si="644"/>
        <v>#REF!</v>
      </c>
      <c r="GJ369" s="19"/>
      <c r="GK369" s="141" t="str">
        <f t="shared" si="645"/>
        <v/>
      </c>
      <c r="GL369" s="142"/>
      <c r="GN369" s="826" t="str">
        <f t="shared" ca="1" si="624"/>
        <v/>
      </c>
      <c r="GO369" s="827"/>
    </row>
    <row r="370" spans="1:197" ht="12" customHeight="1" outlineLevel="3" x14ac:dyDescent="0.2">
      <c r="A370" s="187">
        <f ca="1">OFFSET(A370,-1,0,1,1)+1</f>
        <v>236</v>
      </c>
      <c r="B370" s="747" t="str">
        <f t="shared" ca="1" si="616"/>
        <v/>
      </c>
      <c r="C370" s="748"/>
      <c r="D370" s="749"/>
      <c r="E370" s="272"/>
      <c r="F370" s="271"/>
      <c r="G370" s="105" t="s">
        <v>922</v>
      </c>
      <c r="H370" s="128" t="s">
        <v>3</v>
      </c>
      <c r="I370" s="105"/>
      <c r="J370" s="364" t="s">
        <v>24</v>
      </c>
      <c r="K370" s="471" t="s">
        <v>436</v>
      </c>
      <c r="L370" s="367" t="s">
        <v>50</v>
      </c>
      <c r="M370" s="589">
        <f t="shared" si="613"/>
        <v>1</v>
      </c>
      <c r="N370" s="773" t="str">
        <f t="shared" si="617"/>
        <v>-</v>
      </c>
      <c r="O370" s="774" t="str">
        <f t="shared" si="618"/>
        <v>-</v>
      </c>
      <c r="P370" s="774">
        <f t="shared" si="619"/>
        <v>1</v>
      </c>
      <c r="Q370" s="774" t="str">
        <f t="shared" si="620"/>
        <v>-</v>
      </c>
      <c r="R370" s="774">
        <f t="shared" si="621"/>
        <v>1</v>
      </c>
      <c r="S370" s="280" t="str">
        <f t="shared" si="622"/>
        <v>-</v>
      </c>
      <c r="T370" s="291" t="str">
        <f t="shared" si="623"/>
        <v>OK</v>
      </c>
      <c r="U370" s="402"/>
      <c r="W370" s="643"/>
      <c r="X370" s="208"/>
      <c r="Y370" s="420"/>
      <c r="Z370" s="410" t="s">
        <v>374</v>
      </c>
      <c r="AA370" s="423"/>
      <c r="AB370" s="429"/>
      <c r="AD370" s="430"/>
      <c r="AE370" s="431"/>
      <c r="AF370" s="429"/>
      <c r="AH370" s="430"/>
      <c r="AI370" s="431"/>
      <c r="AJ370" s="591" t="str">
        <f>IF(AND(X370="",AB370="",AF370=""),"-",X370+AB370+AF370)</f>
        <v>-</v>
      </c>
      <c r="AK370" s="629"/>
      <c r="AL370" s="593" t="str">
        <f>IF(AND(X370="",AB370="",AF370="",Y370="",AC370="",AG370=""),"-",SUM(X370:AG370))</f>
        <v>-</v>
      </c>
      <c r="AM370" s="619" t="str">
        <f t="shared" si="629"/>
        <v>-</v>
      </c>
      <c r="AN370" s="221"/>
      <c r="AO370" s="574" t="str">
        <f>IF(AND(Type_1="Doc",OR(Y370&lt;&gt;"",AC370&lt;&gt;"",AG370&lt;&gt;"")),"Remove Value Cln 25, 29, 33",IF(AND(Type_1="Doc",OR(AA370&lt;&gt;"",AE370&lt;&gt;"",AI370&lt;&gt;"")),"Remove Value Cln 27, 31, 35",IF(OR(AND(X370&lt;&gt;"",Z370=""),AND(AB370&lt;&gt;"",AD370=""),AND(AF370&lt;&gt;"",AH370="")),"Missing Eng Function",IF(OR(AND(Y370&lt;&gt;"",AA370=""),AND(AC370&lt;&gt;"",AE370=""),AND(AG370&lt;&gt;"",AI370="")),"Missing Design Function","OK"))))</f>
        <v>OK</v>
      </c>
      <c r="AQ370" s="263"/>
      <c r="AR370" s="208"/>
      <c r="AS370" s="421"/>
      <c r="AT370" s="410" t="s">
        <v>374</v>
      </c>
      <c r="AU370" s="424"/>
      <c r="AV370" s="529"/>
      <c r="AW370" s="426"/>
      <c r="AX370" s="427"/>
      <c r="AY370" s="530"/>
      <c r="AZ370" s="529"/>
      <c r="BA370" s="426"/>
      <c r="BB370" s="427"/>
      <c r="BC370" s="530"/>
      <c r="BD370" s="591" t="str">
        <f>IF(AND(AR370="",AV370="",AZ370=""),"-",AR370+AV370+AZ370)</f>
        <v>-</v>
      </c>
      <c r="BE370" s="629"/>
      <c r="BF370" s="593" t="str">
        <f>IF(AND(AR370="",AV370="",AZ370="",AS370="",AW370="",BA370=""),"-",SUM(AR370:BA370))</f>
        <v>-</v>
      </c>
      <c r="BG370" s="677" t="str">
        <f t="shared" si="646"/>
        <v>-</v>
      </c>
      <c r="BH370" s="221"/>
      <c r="BI370" s="574" t="str">
        <f>IF(AND(Type_1="Doc",OR(AS370&lt;&gt;"",AW370&lt;&gt;"",BA370&lt;&gt;"")),"Remove Value Cln 25, 29, 33",IF(AND(Type_1="Doc",OR(AU370&lt;&gt;"",AY370&lt;&gt;"",BC370&lt;&gt;"")),"Remove Value Cln 47, 51, 55",IF(OR(AND(AR370&lt;&gt;"",AT370=""),AND(AV370&lt;&gt;"",AX370=""),AND(AZ370&lt;&gt;"",BB370="")),"Missing Eng Function",IF(OR(AND(AS370&lt;&gt;"",AU370=""),AND(AW370&lt;&gt;"",AY370=""),AND(BA370&lt;&gt;"",BC370="")),"Missing Design Function","OK"))))</f>
        <v>OK</v>
      </c>
      <c r="BK370" s="263">
        <v>1</v>
      </c>
      <c r="BL370" s="208">
        <v>40</v>
      </c>
      <c r="BM370" s="419"/>
      <c r="BN370" s="410" t="s">
        <v>374</v>
      </c>
      <c r="BO370" s="422"/>
      <c r="BP370" s="529"/>
      <c r="BQ370" s="426"/>
      <c r="BR370" s="427"/>
      <c r="BS370" s="530"/>
      <c r="BT370" s="529"/>
      <c r="BU370" s="426"/>
      <c r="BV370" s="427"/>
      <c r="BW370" s="530"/>
      <c r="BX370" s="591">
        <f>IF(AND(BL370="",BP370="",BT370=""),"-",BL370+BP370+BT370)</f>
        <v>40</v>
      </c>
      <c r="BY370" s="629"/>
      <c r="BZ370" s="593">
        <f>IF(AND(BL370="",BP370="",BT370="",BM370="",BQ370="",BU370=""),"-",SUM(BL370:BU370))</f>
        <v>40</v>
      </c>
      <c r="CA370" s="680">
        <f>IF(OR(BZ370=0,BZ370="-"),"-",BZ370/DD_TOTAL_HOURS)</f>
        <v>0.10204081632653061</v>
      </c>
      <c r="CB370" s="221"/>
      <c r="CC370" s="574" t="str">
        <f>IF(AND(Type_1="Doc",OR(BM370&lt;&gt;"",BQ370&lt;&gt;"",BU370&lt;&gt;"")),"Remove Value Cln 65, 69, 73",IF(AND(Type_1="Doc",OR(BO370&lt;&gt;"",BS370&lt;&gt;"",BW370&lt;&gt;"")),"Remove Value Cln 67, 71, 75",IF(OR(AND(BL370&lt;&gt;"",BN370=""),AND(BP370&lt;&gt;"",BR370=""),AND(BT370&lt;&gt;"",BV370="")),"Missing Eng Function",IF(OR(AND(BM370&lt;&gt;"",BO370=""),AND(BQ370&lt;&gt;"",BS370=""),AND(BU370&lt;&gt;"",BW370="")),"Missing Design Function","OK"))))</f>
        <v>OK</v>
      </c>
      <c r="CE370" s="443"/>
      <c r="CF370" s="429"/>
      <c r="CH370" s="430"/>
      <c r="CI370" s="431"/>
      <c r="CJ370" s="429"/>
      <c r="CL370" s="430"/>
      <c r="CM370" s="431"/>
      <c r="CN370" s="429"/>
      <c r="CP370" s="430"/>
      <c r="CQ370" s="431"/>
      <c r="CR370" s="600"/>
      <c r="CS370" s="601"/>
      <c r="CT370" s="608"/>
      <c r="CU370" s="610"/>
      <c r="CV370" s="221"/>
      <c r="CW370" s="574" t="str">
        <f t="shared" si="614"/>
        <v>OK</v>
      </c>
      <c r="CY370" s="263">
        <v>1</v>
      </c>
      <c r="CZ370" s="208">
        <v>40</v>
      </c>
      <c r="DA370" s="419"/>
      <c r="DB370" s="410" t="s">
        <v>374</v>
      </c>
      <c r="DC370" s="422"/>
      <c r="DD370" s="429"/>
      <c r="DF370" s="430"/>
      <c r="DG370" s="431"/>
      <c r="DH370" s="429"/>
      <c r="DJ370" s="430"/>
      <c r="DK370" s="431"/>
      <c r="DL370" s="591">
        <f>IF(AND(CZ370="",DD370="",DH370=""),"-",CZ370+DD370+DH370)</f>
        <v>40</v>
      </c>
      <c r="DM370" s="629"/>
      <c r="DN370" s="593">
        <f>IF(AND(CZ370="",DD370="",DH370="",DA370="",DE370="",DI370=""),"-",SUM(CZ370:DI370))</f>
        <v>40</v>
      </c>
      <c r="DO370" s="680">
        <f t="shared" si="647"/>
        <v>9.3676814988290405E-2</v>
      </c>
      <c r="DP370" s="221"/>
      <c r="DQ370" s="574" t="str">
        <f t="shared" si="615"/>
        <v>OK</v>
      </c>
      <c r="DS370" s="263"/>
      <c r="DT370" s="429"/>
      <c r="DU370" s="431"/>
      <c r="DW370" s="431"/>
      <c r="DY370" s="431"/>
      <c r="DZ370" s="370"/>
      <c r="EA370" s="274" t="s">
        <v>376</v>
      </c>
      <c r="EB370" s="712" t="str">
        <f>IF(AND(DT370="",DV370="",DX370="",DZ370=""),"-",DT370+DV370+DX370+DZ370)</f>
        <v>-</v>
      </c>
      <c r="EC370" s="707" t="str">
        <f>EB370</f>
        <v>-</v>
      </c>
      <c r="ED370" s="623" t="str">
        <f>IF(OR(EC370=0,EC370="-"),"-",EC370/QUALIF_TOTAL_HOURS)</f>
        <v>-</v>
      </c>
      <c r="EE370" s="221"/>
      <c r="EF370" s="574" t="str">
        <f t="shared" si="608"/>
        <v>OK</v>
      </c>
      <c r="EH370" s="82"/>
      <c r="EI370" s="34"/>
      <c r="EJ370" s="11"/>
      <c r="EK370" s="61"/>
      <c r="EN370" s="97" t="str">
        <f t="shared" si="630"/>
        <v>-</v>
      </c>
      <c r="EO370" s="91">
        <f t="shared" si="631"/>
        <v>0</v>
      </c>
      <c r="EP370" s="92"/>
      <c r="EQ370" s="85"/>
      <c r="ER370" s="89" t="str">
        <f t="shared" si="632"/>
        <v>-</v>
      </c>
      <c r="ES370" s="84"/>
      <c r="ET370" s="85"/>
      <c r="EU370" s="89" t="str">
        <f t="shared" si="633"/>
        <v>-</v>
      </c>
      <c r="EV370" s="90" t="str">
        <f t="shared" si="634"/>
        <v>-</v>
      </c>
      <c r="EY370" s="97" t="e">
        <f>#REF!</f>
        <v>#REF!</v>
      </c>
      <c r="EZ370" s="91" t="e">
        <f>#REF!</f>
        <v>#REF!</v>
      </c>
      <c r="FA370" s="92"/>
      <c r="FB370" s="85"/>
      <c r="FC370" s="89" t="e">
        <f t="shared" si="635"/>
        <v>#REF!</v>
      </c>
      <c r="FD370" s="84"/>
      <c r="FE370" s="85"/>
      <c r="FF370" s="89" t="e">
        <f t="shared" si="636"/>
        <v>#REF!</v>
      </c>
      <c r="FG370" s="90" t="e">
        <f t="shared" si="637"/>
        <v>#REF!</v>
      </c>
      <c r="FJ370" s="97" t="e">
        <f>#REF!</f>
        <v>#REF!</v>
      </c>
      <c r="FK370" s="91" t="e">
        <f>#REF!</f>
        <v>#REF!</v>
      </c>
      <c r="FL370" s="92"/>
      <c r="FM370" s="85"/>
      <c r="FN370" s="89" t="e">
        <f t="shared" si="638"/>
        <v>#REF!</v>
      </c>
      <c r="FO370" s="84"/>
      <c r="FP370" s="85"/>
      <c r="FQ370" s="89" t="e">
        <f t="shared" si="639"/>
        <v>#REF!</v>
      </c>
      <c r="FR370" s="90" t="e">
        <f t="shared" si="640"/>
        <v>#REF!</v>
      </c>
      <c r="FU370" s="97" t="e">
        <f>#REF!</f>
        <v>#REF!</v>
      </c>
      <c r="FV370" s="92"/>
      <c r="FW370" s="85"/>
      <c r="FX370" s="89" t="e">
        <f>IF(OR(FU370="-",FW370=""),"-",FW370*FU370)</f>
        <v>#REF!</v>
      </c>
      <c r="GA370" s="97" t="e">
        <f>#REF!</f>
        <v>#REF!</v>
      </c>
      <c r="GB370" s="91" t="e">
        <f>#REF!</f>
        <v>#REF!</v>
      </c>
      <c r="GC370" s="92"/>
      <c r="GD370" s="85"/>
      <c r="GE370" s="89" t="e">
        <f t="shared" si="642"/>
        <v>#REF!</v>
      </c>
      <c r="GF370" s="84"/>
      <c r="GG370" s="85"/>
      <c r="GH370" s="89" t="e">
        <f t="shared" si="643"/>
        <v>#REF!</v>
      </c>
      <c r="GI370" s="90" t="e">
        <f t="shared" si="644"/>
        <v>#REF!</v>
      </c>
      <c r="GK370" s="20" t="str">
        <f t="shared" si="645"/>
        <v/>
      </c>
      <c r="GL370" s="21"/>
      <c r="GN370" s="826" t="str">
        <f t="shared" ca="1" si="624"/>
        <v/>
      </c>
      <c r="GO370" s="827"/>
    </row>
    <row r="371" spans="1:197" ht="12" customHeight="1" outlineLevel="3" x14ac:dyDescent="0.2">
      <c r="A371" s="187">
        <f ca="1">OFFSET(A371,-1,0,1,1)+1</f>
        <v>237</v>
      </c>
      <c r="B371" s="747" t="str">
        <f t="shared" ca="1" si="616"/>
        <v/>
      </c>
      <c r="C371" s="748"/>
      <c r="D371" s="749"/>
      <c r="E371" s="272" t="s">
        <v>395</v>
      </c>
      <c r="F371" s="271"/>
      <c r="G371" s="105"/>
      <c r="H371" s="128" t="s">
        <v>3</v>
      </c>
      <c r="I371" s="105"/>
      <c r="J371" s="364" t="s">
        <v>24</v>
      </c>
      <c r="K371" s="471" t="s">
        <v>436</v>
      </c>
      <c r="L371" s="367"/>
      <c r="M371" s="589">
        <f t="shared" si="613"/>
        <v>0</v>
      </c>
      <c r="N371" s="773" t="str">
        <f t="shared" si="617"/>
        <v>-</v>
      </c>
      <c r="O371" s="774" t="str">
        <f t="shared" si="618"/>
        <v>-</v>
      </c>
      <c r="P371" s="774" t="str">
        <f t="shared" si="619"/>
        <v>-</v>
      </c>
      <c r="Q371" s="774" t="str">
        <f t="shared" si="620"/>
        <v>-</v>
      </c>
      <c r="R371" s="774" t="str">
        <f t="shared" si="621"/>
        <v>-</v>
      </c>
      <c r="S371" s="280" t="str">
        <f t="shared" si="622"/>
        <v>-</v>
      </c>
      <c r="T371" s="291" t="str">
        <f t="shared" si="623"/>
        <v>OK</v>
      </c>
      <c r="U371" s="402"/>
      <c r="W371" s="643" t="s">
        <v>60</v>
      </c>
      <c r="X371" s="208"/>
      <c r="Y371" s="420"/>
      <c r="Z371" s="410" t="s">
        <v>374</v>
      </c>
      <c r="AA371" s="423"/>
      <c r="AB371" s="209"/>
      <c r="AC371" s="421"/>
      <c r="AD371" s="410" t="s">
        <v>375</v>
      </c>
      <c r="AE371" s="423"/>
      <c r="AF371" s="209"/>
      <c r="AG371" s="420"/>
      <c r="AH371" s="410" t="s">
        <v>376</v>
      </c>
      <c r="AI371" s="431"/>
      <c r="AJ371" s="591" t="str">
        <f>IF(AND(X371="",AB371="",AF371=""),"-",X371+AB371+AF371)</f>
        <v>-</v>
      </c>
      <c r="AK371" s="618"/>
      <c r="AL371" s="593" t="str">
        <f>IF(AND(X371="",AB371="",AF371="",Y371="",AC371="",AG371=""),"-",SUM(X371:AG371))</f>
        <v>-</v>
      </c>
      <c r="AM371" s="619" t="str">
        <f t="shared" si="629"/>
        <v>-</v>
      </c>
      <c r="AN371" s="221"/>
      <c r="AO371" s="574" t="str">
        <f>IF(AND(Type_1="Doc",OR(Y371&lt;&gt;"",AC371&lt;&gt;"",AG371&lt;&gt;"")),"Remove Value Cln 25, 29, 33",IF(AND(Type_1="Doc",OR(AA371&lt;&gt;"",AE371&lt;&gt;"",AI371&lt;&gt;"")),"Remove Value Cln 27, 31, 35",IF(OR(AND(X371&lt;&gt;"",Z371=""),AND(AB371&lt;&gt;"",AD371=""),AND(AF371&lt;&gt;"",AH371="")),"Missing Eng Function",IF(OR(AND(Y371&lt;&gt;"",AA371=""),AND(AC371&lt;&gt;"",AE371=""),AND(AG371&lt;&gt;"",AI371="")),"Missing Design Function","OK"))))</f>
        <v>OK</v>
      </c>
      <c r="AQ371" s="263" t="s">
        <v>60</v>
      </c>
      <c r="AR371" s="208"/>
      <c r="AS371" s="421"/>
      <c r="AT371" s="410" t="s">
        <v>374</v>
      </c>
      <c r="AU371" s="424"/>
      <c r="AV371" s="209"/>
      <c r="AW371" s="421"/>
      <c r="AX371" s="410" t="s">
        <v>375</v>
      </c>
      <c r="AY371" s="424"/>
      <c r="AZ371" s="209"/>
      <c r="BA371" s="421"/>
      <c r="BB371" s="410" t="s">
        <v>376</v>
      </c>
      <c r="BC371" s="424"/>
      <c r="BD371" s="591" t="str">
        <f>IF(AND(AR371="",AV371="",AZ371=""),"-",AR371+AV371+AZ371)</f>
        <v>-</v>
      </c>
      <c r="BE371" s="618"/>
      <c r="BF371" s="593" t="str">
        <f>IF(AND(AR371="",AV371="",AZ371="",AS371="",AW371="",BA371=""),"-",SUM(AR371:BA371))</f>
        <v>-</v>
      </c>
      <c r="BG371" s="677" t="str">
        <f t="shared" si="646"/>
        <v>-</v>
      </c>
      <c r="BH371" s="221"/>
      <c r="BI371" s="574" t="str">
        <f>IF(AND(Type_1="Doc",OR(AS371&lt;&gt;"",AW371&lt;&gt;"",BA371&lt;&gt;"")),"Remove Value Cln 25, 29, 33",IF(AND(Type_1="Doc",OR(AU371&lt;&gt;"",AY371&lt;&gt;"",BC371&lt;&gt;"")),"Remove Value Cln 47, 51, 55",IF(OR(AND(AR371&lt;&gt;"",AT371=""),AND(AV371&lt;&gt;"",AX371=""),AND(AZ371&lt;&gt;"",BB371="")),"Missing Eng Function",IF(OR(AND(AS371&lt;&gt;"",AU371=""),AND(AW371&lt;&gt;"",AY371=""),AND(BA371&lt;&gt;"",BC371="")),"Missing Design Function","OK"))))</f>
        <v>OK</v>
      </c>
      <c r="BK371" s="263" t="s">
        <v>60</v>
      </c>
      <c r="BL371" s="208"/>
      <c r="BM371" s="421"/>
      <c r="BN371" s="410"/>
      <c r="BO371" s="424"/>
      <c r="BP371" s="209"/>
      <c r="BQ371" s="421"/>
      <c r="BR371" s="410"/>
      <c r="BS371" s="424"/>
      <c r="BT371" s="209"/>
      <c r="BU371" s="421"/>
      <c r="BV371" s="410"/>
      <c r="BW371" s="424"/>
      <c r="BX371" s="591" t="str">
        <f>IF(AND(BL371="",BP371="",BT371=""),"-",BL371+BP371+BT371)</f>
        <v>-</v>
      </c>
      <c r="BY371" s="618"/>
      <c r="BZ371" s="593" t="str">
        <f>IF(AND(BL371="",BP371="",BT371="",BM371="",BQ371="",BU371=""),"-",SUM(BL371:BU371))</f>
        <v>-</v>
      </c>
      <c r="CA371" s="680" t="str">
        <f>IF(OR(BZ371=0,BZ371="-"),"-",BZ371/DD_TOTAL_HOURS)</f>
        <v>-</v>
      </c>
      <c r="CB371" s="221"/>
      <c r="CC371" s="574" t="str">
        <f>IF(AND(Type_1="Doc",OR(BM371&lt;&gt;"",BQ371&lt;&gt;"",BU371&lt;&gt;"")),"Remove Value Cln 65, 69, 73",IF(AND(Type_1="Doc",OR(BO371&lt;&gt;"",BS371&lt;&gt;"",BW371&lt;&gt;"")),"Remove Value Cln 67, 71, 75",IF(OR(AND(BL371&lt;&gt;"",BN371=""),AND(BP371&lt;&gt;"",BR371=""),AND(BT371&lt;&gt;"",BV371="")),"Missing Eng Function",IF(OR(AND(BM371&lt;&gt;"",BO371=""),AND(BQ371&lt;&gt;"",BS371=""),AND(BU371&lt;&gt;"",BW371="")),"Missing Design Function","OK"))))</f>
        <v>OK</v>
      </c>
      <c r="CE371" s="443"/>
      <c r="CF371" s="429"/>
      <c r="CH371" s="430"/>
      <c r="CI371" s="431"/>
      <c r="CJ371" s="429"/>
      <c r="CL371" s="430"/>
      <c r="CM371" s="431"/>
      <c r="CN371" s="429"/>
      <c r="CP371" s="430"/>
      <c r="CQ371" s="431"/>
      <c r="CR371" s="600"/>
      <c r="CS371" s="601"/>
      <c r="CT371" s="605"/>
      <c r="CU371" s="610"/>
      <c r="CV371" s="221"/>
      <c r="CW371" s="574" t="str">
        <f t="shared" si="614"/>
        <v>OK</v>
      </c>
      <c r="CY371" s="263" t="s">
        <v>60</v>
      </c>
      <c r="CZ371" s="208"/>
      <c r="DA371" s="421"/>
      <c r="DB371" s="410"/>
      <c r="DC371" s="424"/>
      <c r="DD371" s="209"/>
      <c r="DE371" s="421"/>
      <c r="DF371" s="410"/>
      <c r="DG371" s="424"/>
      <c r="DH371" s="209"/>
      <c r="DI371" s="421"/>
      <c r="DJ371" s="410"/>
      <c r="DK371" s="424"/>
      <c r="DL371" s="591" t="str">
        <f>IF(AND(CZ371="",DD371="",DH371=""),"-",CZ371+DD371+DH371)</f>
        <v>-</v>
      </c>
      <c r="DM371" s="618"/>
      <c r="DN371" s="593" t="str">
        <f>IF(AND(CZ371="",DD371="",DH371="",DA371="",DE371="",DI371=""),"-",SUM(CZ371:DI371))</f>
        <v>-</v>
      </c>
      <c r="DO371" s="680" t="str">
        <f t="shared" si="647"/>
        <v>-</v>
      </c>
      <c r="DP371" s="221"/>
      <c r="DQ371" s="574" t="str">
        <f t="shared" si="615"/>
        <v>OK</v>
      </c>
      <c r="DS371" s="263" t="s">
        <v>60</v>
      </c>
      <c r="DT371" s="208"/>
      <c r="DU371" s="277"/>
      <c r="DV371" s="370"/>
      <c r="DW371" s="277"/>
      <c r="DX371" s="370"/>
      <c r="DY371" s="277"/>
      <c r="DZ371" s="370"/>
      <c r="EA371" s="274"/>
      <c r="EB371" s="712" t="str">
        <f>IF(AND(DT371="",DV371="",DX371="",DZ371=""),"-",DT371+DV371+DX371+DZ371)</f>
        <v>-</v>
      </c>
      <c r="EC371" s="707" t="str">
        <f>EB371</f>
        <v>-</v>
      </c>
      <c r="ED371" s="623" t="str">
        <f>IF(OR(EC371=0,EC371="-"),"-",EC371/QUALIF_TOTAL_HOURS)</f>
        <v>-</v>
      </c>
      <c r="EE371" s="221"/>
      <c r="EF371" s="574" t="str">
        <f t="shared" si="608"/>
        <v>OK</v>
      </c>
      <c r="EH371" s="82"/>
      <c r="EI371" s="34"/>
      <c r="EJ371" s="11"/>
      <c r="EK371" s="61"/>
      <c r="EN371" s="97" t="str">
        <f t="shared" si="630"/>
        <v>-</v>
      </c>
      <c r="EO371" s="91">
        <f t="shared" si="631"/>
        <v>0</v>
      </c>
      <c r="EP371" s="92"/>
      <c r="EQ371" s="85"/>
      <c r="ER371" s="89" t="str">
        <f t="shared" si="632"/>
        <v>-</v>
      </c>
      <c r="ES371" s="84"/>
      <c r="ET371" s="85"/>
      <c r="EU371" s="89" t="str">
        <f t="shared" si="633"/>
        <v>-</v>
      </c>
      <c r="EV371" s="90" t="str">
        <f t="shared" si="634"/>
        <v>-</v>
      </c>
      <c r="EY371" s="97" t="e">
        <f>#REF!</f>
        <v>#REF!</v>
      </c>
      <c r="EZ371" s="91" t="e">
        <f>#REF!</f>
        <v>#REF!</v>
      </c>
      <c r="FA371" s="92"/>
      <c r="FB371" s="85"/>
      <c r="FC371" s="89" t="e">
        <f t="shared" si="635"/>
        <v>#REF!</v>
      </c>
      <c r="FD371" s="84"/>
      <c r="FE371" s="85"/>
      <c r="FF371" s="89" t="e">
        <f t="shared" si="636"/>
        <v>#REF!</v>
      </c>
      <c r="FG371" s="90" t="e">
        <f t="shared" si="637"/>
        <v>#REF!</v>
      </c>
      <c r="FJ371" s="97" t="e">
        <f>#REF!</f>
        <v>#REF!</v>
      </c>
      <c r="FK371" s="91" t="e">
        <f>#REF!</f>
        <v>#REF!</v>
      </c>
      <c r="FL371" s="92"/>
      <c r="FM371" s="85"/>
      <c r="FN371" s="89" t="e">
        <f t="shared" si="638"/>
        <v>#REF!</v>
      </c>
      <c r="FO371" s="84"/>
      <c r="FP371" s="85"/>
      <c r="FQ371" s="89" t="e">
        <f t="shared" si="639"/>
        <v>#REF!</v>
      </c>
      <c r="FR371" s="90" t="e">
        <f t="shared" si="640"/>
        <v>#REF!</v>
      </c>
      <c r="FU371" s="97" t="e">
        <f>#REF!</f>
        <v>#REF!</v>
      </c>
      <c r="FV371" s="92"/>
      <c r="FW371" s="85"/>
      <c r="FX371" s="89" t="e">
        <f>IF(OR(FU371="-",FW371=""),"-",FW371*FU371)</f>
        <v>#REF!</v>
      </c>
      <c r="GA371" s="97" t="e">
        <f>#REF!</f>
        <v>#REF!</v>
      </c>
      <c r="GB371" s="91" t="e">
        <f>#REF!</f>
        <v>#REF!</v>
      </c>
      <c r="GC371" s="92"/>
      <c r="GD371" s="85"/>
      <c r="GE371" s="89" t="e">
        <f t="shared" si="642"/>
        <v>#REF!</v>
      </c>
      <c r="GF371" s="84"/>
      <c r="GG371" s="85"/>
      <c r="GH371" s="89" t="e">
        <f t="shared" si="643"/>
        <v>#REF!</v>
      </c>
      <c r="GI371" s="90" t="e">
        <f t="shared" si="644"/>
        <v>#REF!</v>
      </c>
      <c r="GK371" s="20" t="str">
        <f t="shared" si="645"/>
        <v/>
      </c>
      <c r="GL371" s="21"/>
      <c r="GN371" s="826" t="str">
        <f t="shared" ca="1" si="624"/>
        <v/>
      </c>
      <c r="GO371" s="827"/>
    </row>
    <row r="372" spans="1:197" s="143" customFormat="1" ht="15.75" customHeight="1" outlineLevel="3" x14ac:dyDescent="0.2">
      <c r="A372" s="190">
        <f t="shared" ca="1" si="628"/>
        <v>238</v>
      </c>
      <c r="B372" s="744" t="str">
        <f t="shared" ca="1" si="616"/>
        <v/>
      </c>
      <c r="C372" s="752"/>
      <c r="D372" s="753"/>
      <c r="E372" s="184" t="s">
        <v>917</v>
      </c>
      <c r="F372" s="181" t="s">
        <v>855</v>
      </c>
      <c r="G372" s="182"/>
      <c r="H372" s="863" t="s">
        <v>3</v>
      </c>
      <c r="I372" s="183"/>
      <c r="J372" s="184" t="s">
        <v>23</v>
      </c>
      <c r="K372" s="199" t="s">
        <v>436</v>
      </c>
      <c r="L372" s="366"/>
      <c r="M372" s="560">
        <f t="shared" si="613"/>
        <v>1</v>
      </c>
      <c r="N372" s="814" t="str">
        <f>IF(OR(W372="",W372=0,W372="-"),"-",IF(W372=1,1,"POK"))</f>
        <v>-</v>
      </c>
      <c r="O372" s="815" t="str">
        <f>IF(OR(AQ372="",AQ372=0,AQ372="-"),"-",IF(AQ372=1,1,"POK"))</f>
        <v>-</v>
      </c>
      <c r="P372" s="815">
        <f>IF(OR(BK372="",BK372=0,BK372="-"),"-",IF(BK372=1,1,"POK"))</f>
        <v>1</v>
      </c>
      <c r="Q372" s="815" t="str">
        <f>IF(OR(CE372="",CE372=0,CE372="-"),"-",IF(CE372=1,1,"POK"))</f>
        <v>-</v>
      </c>
      <c r="R372" s="815">
        <f>IF(OR(CY372="",CY372=0,CY372="-"),"-",IF(CY372=1,1,"POK"))</f>
        <v>1</v>
      </c>
      <c r="S372" s="816" t="str">
        <f>IF(OR(DS372="",DS372=0,DS372="-"),"-",IF(DS372=1,1,"POK"))</f>
        <v>-</v>
      </c>
      <c r="T372" s="293" t="str">
        <f t="shared" si="623"/>
        <v>OK</v>
      </c>
      <c r="U372" s="403"/>
      <c r="V372" s="19"/>
      <c r="W372" s="792">
        <f>IF(SUM(W373:W375)=0,0,1)</f>
        <v>0</v>
      </c>
      <c r="X372" s="325"/>
      <c r="Y372" s="326"/>
      <c r="Z372" s="326"/>
      <c r="AA372" s="326"/>
      <c r="AB372" s="326"/>
      <c r="AC372" s="326"/>
      <c r="AD372" s="326"/>
      <c r="AE372" s="326"/>
      <c r="AF372" s="326"/>
      <c r="AG372" s="326"/>
      <c r="AH372" s="326"/>
      <c r="AI372" s="327"/>
      <c r="AJ372" s="353">
        <f>SUM(AJ373:AJ375)</f>
        <v>0</v>
      </c>
      <c r="AK372" s="354">
        <f>SUM(AK373:AK375)</f>
        <v>0</v>
      </c>
      <c r="AL372" s="351">
        <f>AJ372+AK372</f>
        <v>0</v>
      </c>
      <c r="AM372" s="356" t="str">
        <f t="shared" si="629"/>
        <v>-</v>
      </c>
      <c r="AN372" s="222"/>
      <c r="AO372" s="580" t="str">
        <f t="shared" si="569"/>
        <v>OK</v>
      </c>
      <c r="AP372" s="19"/>
      <c r="AQ372" s="788">
        <f>IF(SUM(AQ373:AQ375)=0,0,1)</f>
        <v>0</v>
      </c>
      <c r="AR372" s="325"/>
      <c r="AS372" s="326"/>
      <c r="AT372" s="326"/>
      <c r="AU372" s="326"/>
      <c r="AV372" s="326"/>
      <c r="AW372" s="326"/>
      <c r="AX372" s="326"/>
      <c r="AY372" s="326"/>
      <c r="AZ372" s="326"/>
      <c r="BA372" s="326"/>
      <c r="BB372" s="326"/>
      <c r="BC372" s="327"/>
      <c r="BD372" s="353">
        <f>SUM(BD373:BD375)</f>
        <v>0</v>
      </c>
      <c r="BE372" s="354">
        <f>SUM(BE373:BE375)</f>
        <v>0</v>
      </c>
      <c r="BF372" s="351">
        <f>BD372+BE372</f>
        <v>0</v>
      </c>
      <c r="BG372" s="356" t="str">
        <f t="shared" si="646"/>
        <v>-</v>
      </c>
      <c r="BH372" s="222"/>
      <c r="BI372" s="580" t="str">
        <f t="shared" si="570"/>
        <v>OK</v>
      </c>
      <c r="BJ372" s="19"/>
      <c r="BK372" s="788">
        <f>IF(SUM(BK373:BK375)=0,0,1)</f>
        <v>1</v>
      </c>
      <c r="BL372" s="325"/>
      <c r="BM372" s="326"/>
      <c r="BN372" s="326"/>
      <c r="BO372" s="326"/>
      <c r="BP372" s="326"/>
      <c r="BQ372" s="326"/>
      <c r="BR372" s="326"/>
      <c r="BS372" s="326"/>
      <c r="BT372" s="326"/>
      <c r="BU372" s="326"/>
      <c r="BV372" s="326"/>
      <c r="BW372" s="327"/>
      <c r="BX372" s="353">
        <f>SUM(BX373:BX375)</f>
        <v>12</v>
      </c>
      <c r="BY372" s="354">
        <f>SUM(BY373:BY375)</f>
        <v>0</v>
      </c>
      <c r="BZ372" s="351">
        <f>BX372+BY372</f>
        <v>12</v>
      </c>
      <c r="CA372" s="356">
        <f t="shared" ref="CA372:CA382" si="648">IF(OR(BZ372=0,BZ372="-"),"-",BZ372/DD_TOTAL_HOURS)</f>
        <v>3.0612244897959183E-2</v>
      </c>
      <c r="CB372" s="222"/>
      <c r="CC372" s="574" t="str">
        <f t="shared" si="568"/>
        <v>OK</v>
      </c>
      <c r="CD372" s="19"/>
      <c r="CE372" s="792">
        <f>IF(SUM(CE373:CE375)=0,0,1)</f>
        <v>0</v>
      </c>
      <c r="CF372" s="325"/>
      <c r="CG372" s="326"/>
      <c r="CH372" s="326"/>
      <c r="CI372" s="326"/>
      <c r="CJ372" s="326"/>
      <c r="CK372" s="326"/>
      <c r="CL372" s="326"/>
      <c r="CM372" s="326"/>
      <c r="CN372" s="326"/>
      <c r="CO372" s="326"/>
      <c r="CP372" s="326"/>
      <c r="CQ372" s="327"/>
      <c r="CR372" s="353">
        <f>SUM(CR373:CR375)</f>
        <v>0</v>
      </c>
      <c r="CS372" s="354">
        <f>SUM(CS373:CS375)</f>
        <v>0</v>
      </c>
      <c r="CT372" s="351">
        <f>CR372+CS372</f>
        <v>0</v>
      </c>
      <c r="CU372" s="356"/>
      <c r="CV372" s="222"/>
      <c r="CW372" s="580" t="str">
        <f t="shared" si="614"/>
        <v>OK</v>
      </c>
      <c r="CX372" s="19"/>
      <c r="CY372" s="788">
        <f>IF(SUM(CY373:CY375)=0,0,1)</f>
        <v>1</v>
      </c>
      <c r="CZ372" s="325"/>
      <c r="DA372" s="326"/>
      <c r="DB372" s="326"/>
      <c r="DC372" s="326"/>
      <c r="DD372" s="326"/>
      <c r="DE372" s="326"/>
      <c r="DF372" s="326"/>
      <c r="DG372" s="326"/>
      <c r="DH372" s="326"/>
      <c r="DI372" s="326"/>
      <c r="DJ372" s="326"/>
      <c r="DK372" s="327"/>
      <c r="DL372" s="353">
        <f>SUM(DL373:DL375)</f>
        <v>3</v>
      </c>
      <c r="DM372" s="354">
        <f>SUM(DM373:DM375)</f>
        <v>0</v>
      </c>
      <c r="DN372" s="351">
        <f>DL372+DM372</f>
        <v>3</v>
      </c>
      <c r="DO372" s="356">
        <f t="shared" si="647"/>
        <v>7.0257611241217799E-3</v>
      </c>
      <c r="DP372" s="222"/>
      <c r="DQ372" s="574" t="str">
        <f t="shared" si="615"/>
        <v>OK</v>
      </c>
      <c r="DR372" s="19"/>
      <c r="DS372" s="788">
        <f>IF(SUM(DS373:DS375)=0,0,1)</f>
        <v>0</v>
      </c>
      <c r="DT372" s="325"/>
      <c r="DU372" s="326"/>
      <c r="DV372" s="326"/>
      <c r="DW372" s="326"/>
      <c r="DX372" s="326"/>
      <c r="DY372" s="326"/>
      <c r="DZ372" s="326"/>
      <c r="EA372" s="326"/>
      <c r="EB372" s="353">
        <f>SUM(EB373:EB375)</f>
        <v>0</v>
      </c>
      <c r="EC372" s="723">
        <f>EB372</f>
        <v>0</v>
      </c>
      <c r="ED372" s="356" t="str">
        <f>IF(OR(EC372=0,EC372="-"),"-",EC372/QUALIF_TOTAL_HOURS)</f>
        <v>-</v>
      </c>
      <c r="EE372" s="222"/>
      <c r="EF372" s="574" t="str">
        <f t="shared" si="608"/>
        <v>-</v>
      </c>
      <c r="EG372" s="19"/>
      <c r="EH372" s="179" t="s">
        <v>5</v>
      </c>
      <c r="EI372" s="171" t="s">
        <v>4</v>
      </c>
      <c r="EJ372" s="134"/>
      <c r="EK372" s="133"/>
      <c r="EL372" s="19"/>
      <c r="EM372" s="19"/>
      <c r="EN372" s="135">
        <f t="shared" si="630"/>
        <v>0</v>
      </c>
      <c r="EO372" s="136">
        <f t="shared" si="631"/>
        <v>0</v>
      </c>
      <c r="EP372" s="137"/>
      <c r="EQ372" s="172"/>
      <c r="ER372" s="138" t="str">
        <f t="shared" si="632"/>
        <v>-</v>
      </c>
      <c r="ES372" s="139"/>
      <c r="ET372" s="172"/>
      <c r="EU372" s="138" t="str">
        <f t="shared" si="633"/>
        <v>-</v>
      </c>
      <c r="EV372" s="140" t="str">
        <f t="shared" si="634"/>
        <v>-</v>
      </c>
      <c r="EW372" s="19"/>
      <c r="EX372" s="19"/>
      <c r="EY372" s="135" t="e">
        <f>#REF!</f>
        <v>#REF!</v>
      </c>
      <c r="EZ372" s="136" t="e">
        <f>#REF!</f>
        <v>#REF!</v>
      </c>
      <c r="FA372" s="137"/>
      <c r="FB372" s="172"/>
      <c r="FC372" s="138" t="e">
        <f t="shared" si="635"/>
        <v>#REF!</v>
      </c>
      <c r="FD372" s="139"/>
      <c r="FE372" s="172"/>
      <c r="FF372" s="138" t="e">
        <f t="shared" si="636"/>
        <v>#REF!</v>
      </c>
      <c r="FG372" s="140" t="e">
        <f t="shared" si="637"/>
        <v>#REF!</v>
      </c>
      <c r="FH372" s="19"/>
      <c r="FI372" s="19"/>
      <c r="FJ372" s="135" t="e">
        <f>#REF!</f>
        <v>#REF!</v>
      </c>
      <c r="FK372" s="136" t="e">
        <f>#REF!</f>
        <v>#REF!</v>
      </c>
      <c r="FL372" s="137"/>
      <c r="FM372" s="172"/>
      <c r="FN372" s="138" t="e">
        <f t="shared" si="638"/>
        <v>#REF!</v>
      </c>
      <c r="FO372" s="139"/>
      <c r="FP372" s="172"/>
      <c r="FQ372" s="138" t="e">
        <f t="shared" si="639"/>
        <v>#REF!</v>
      </c>
      <c r="FR372" s="140" t="e">
        <f t="shared" si="640"/>
        <v>#REF!</v>
      </c>
      <c r="FS372" s="19"/>
      <c r="FT372" s="19"/>
      <c r="FU372" s="135" t="e">
        <f>#REF!</f>
        <v>#REF!</v>
      </c>
      <c r="FV372" s="137"/>
      <c r="FW372" s="172"/>
      <c r="FX372" s="138" t="e">
        <f t="shared" si="641"/>
        <v>#REF!</v>
      </c>
      <c r="FY372" s="19"/>
      <c r="FZ372" s="19"/>
      <c r="GA372" s="135" t="e">
        <f>#REF!</f>
        <v>#REF!</v>
      </c>
      <c r="GB372" s="136" t="e">
        <f>#REF!</f>
        <v>#REF!</v>
      </c>
      <c r="GC372" s="137"/>
      <c r="GD372" s="172"/>
      <c r="GE372" s="138" t="e">
        <f t="shared" si="642"/>
        <v>#REF!</v>
      </c>
      <c r="GF372" s="139"/>
      <c r="GG372" s="172"/>
      <c r="GH372" s="138" t="e">
        <f t="shared" si="643"/>
        <v>#REF!</v>
      </c>
      <c r="GI372" s="140" t="e">
        <f t="shared" si="644"/>
        <v>#REF!</v>
      </c>
      <c r="GJ372" s="19"/>
      <c r="GK372" s="141" t="str">
        <f t="shared" si="645"/>
        <v/>
      </c>
      <c r="GL372" s="142"/>
      <c r="GN372" s="826" t="str">
        <f t="shared" ca="1" si="624"/>
        <v/>
      </c>
      <c r="GO372" s="827"/>
    </row>
    <row r="373" spans="1:197" ht="12" customHeight="1" outlineLevel="3" x14ac:dyDescent="0.2">
      <c r="A373" s="187">
        <f t="shared" ca="1" si="628"/>
        <v>239</v>
      </c>
      <c r="B373" s="747" t="str">
        <f t="shared" ca="1" si="616"/>
        <v/>
      </c>
      <c r="C373" s="748"/>
      <c r="D373" s="749"/>
      <c r="E373" s="110"/>
      <c r="F373" s="104"/>
      <c r="G373" s="105" t="s">
        <v>1003</v>
      </c>
      <c r="H373" s="128" t="s">
        <v>3</v>
      </c>
      <c r="I373" s="105"/>
      <c r="J373" s="364" t="s">
        <v>26</v>
      </c>
      <c r="K373" s="471" t="s">
        <v>436</v>
      </c>
      <c r="L373" s="367" t="s">
        <v>50</v>
      </c>
      <c r="M373" s="589">
        <f t="shared" si="613"/>
        <v>1</v>
      </c>
      <c r="N373" s="773" t="str">
        <f t="shared" si="617"/>
        <v>-</v>
      </c>
      <c r="O373" s="774" t="str">
        <f t="shared" si="618"/>
        <v>-</v>
      </c>
      <c r="P373" s="774">
        <f t="shared" si="619"/>
        <v>1</v>
      </c>
      <c r="Q373" s="774" t="str">
        <f t="shared" si="620"/>
        <v>-</v>
      </c>
      <c r="R373" s="774">
        <f t="shared" si="621"/>
        <v>1</v>
      </c>
      <c r="S373" s="280" t="str">
        <f t="shared" si="622"/>
        <v>-</v>
      </c>
      <c r="T373" s="291" t="str">
        <f t="shared" si="623"/>
        <v>OK</v>
      </c>
      <c r="U373" s="402"/>
      <c r="W373" s="644"/>
      <c r="X373" s="429"/>
      <c r="Z373" s="430"/>
      <c r="AA373" s="431"/>
      <c r="AB373" s="429"/>
      <c r="AD373" s="430"/>
      <c r="AE373" s="431"/>
      <c r="AF373" s="429"/>
      <c r="AH373" s="430"/>
      <c r="AI373" s="431"/>
      <c r="AJ373" s="607"/>
      <c r="AK373" s="598"/>
      <c r="AL373" s="608"/>
      <c r="AM373" s="609"/>
      <c r="AN373" s="221"/>
      <c r="AO373" s="574" t="str">
        <f t="shared" si="569"/>
        <v>OK</v>
      </c>
      <c r="AQ373" s="263"/>
      <c r="AR373" s="208"/>
      <c r="AS373" s="316"/>
      <c r="AT373" s="410" t="s">
        <v>374</v>
      </c>
      <c r="AU373" s="411" t="s">
        <v>407</v>
      </c>
      <c r="AV373" s="209"/>
      <c r="AW373" s="316"/>
      <c r="AX373" s="410" t="s">
        <v>375</v>
      </c>
      <c r="AY373" s="411" t="s">
        <v>408</v>
      </c>
      <c r="AZ373" s="209"/>
      <c r="BA373" s="316"/>
      <c r="BB373" s="410" t="s">
        <v>376</v>
      </c>
      <c r="BC373" s="411" t="s">
        <v>409</v>
      </c>
      <c r="BD373" s="591" t="str">
        <f t="shared" ref="BD373:BD374" si="649">IF(AND(AR373="",AV373="",AZ373=""),"-",AR373+AV373+AZ373)</f>
        <v>-</v>
      </c>
      <c r="BE373" s="592" t="str">
        <f t="shared" ref="BE373:BE374" si="650">IF(AND(AS373="",AW373="",BA373=""),"-",AS373+AW373+BA373)</f>
        <v>-</v>
      </c>
      <c r="BF373" s="593" t="str">
        <f t="shared" ref="BF373:BF374" si="651">IF(AND(AR373="",AV373="",AZ373="",AS373="",AW373="",BA373=""),"-",SUM(AR373:BA373))</f>
        <v>-</v>
      </c>
      <c r="BG373" s="594" t="str">
        <f t="shared" si="646"/>
        <v>-</v>
      </c>
      <c r="BH373" s="221"/>
      <c r="BI373" s="574" t="str">
        <f t="shared" si="570"/>
        <v>OK</v>
      </c>
      <c r="BK373" s="263">
        <v>1</v>
      </c>
      <c r="BL373" s="208">
        <v>12</v>
      </c>
      <c r="BM373" s="316"/>
      <c r="BN373" s="410" t="s">
        <v>374</v>
      </c>
      <c r="BO373" s="411" t="s">
        <v>407</v>
      </c>
      <c r="BP373" s="209"/>
      <c r="BQ373" s="316"/>
      <c r="BR373" s="410" t="s">
        <v>375</v>
      </c>
      <c r="BS373" s="411" t="s">
        <v>408</v>
      </c>
      <c r="BT373" s="209"/>
      <c r="BU373" s="316"/>
      <c r="BV373" s="410" t="s">
        <v>376</v>
      </c>
      <c r="BW373" s="411" t="s">
        <v>409</v>
      </c>
      <c r="BX373" s="591">
        <f t="shared" ref="BX373:BY375" si="652">IF(AND(BL373="",BP373="",BT373=""),"-",BL373+BP373+BT373)</f>
        <v>12</v>
      </c>
      <c r="BY373" s="592" t="str">
        <f t="shared" si="652"/>
        <v>-</v>
      </c>
      <c r="BZ373" s="593">
        <f>IF(AND(BL373="",BP373="",BT373="",BM373="",BQ373="",BU373=""),"-",SUM(BL373:BU373))</f>
        <v>12</v>
      </c>
      <c r="CA373" s="594">
        <f>IF(OR(BZ373=0,BZ373="-"),"-",BZ373/DD_TOTAL_HOURS)</f>
        <v>3.0612244897959183E-2</v>
      </c>
      <c r="CB373" s="221"/>
      <c r="CC373" s="574" t="str">
        <f t="shared" si="568"/>
        <v>OK</v>
      </c>
      <c r="CE373" s="443"/>
      <c r="CF373" s="429"/>
      <c r="CH373" s="430"/>
      <c r="CI373" s="431"/>
      <c r="CJ373" s="429"/>
      <c r="CL373" s="430"/>
      <c r="CM373" s="431"/>
      <c r="CN373" s="429"/>
      <c r="CP373" s="430"/>
      <c r="CQ373" s="431"/>
      <c r="CR373" s="600"/>
      <c r="CS373" s="601"/>
      <c r="CT373" s="602"/>
      <c r="CU373" s="610"/>
      <c r="CV373" s="221"/>
      <c r="CW373" s="574" t="str">
        <f t="shared" si="614"/>
        <v>OK</v>
      </c>
      <c r="CY373" s="263">
        <v>1</v>
      </c>
      <c r="CZ373" s="208">
        <v>3</v>
      </c>
      <c r="DA373" s="209"/>
      <c r="DB373" s="410" t="s">
        <v>374</v>
      </c>
      <c r="DC373" s="411" t="s">
        <v>407</v>
      </c>
      <c r="DD373" s="209"/>
      <c r="DE373" s="209"/>
      <c r="DF373" s="410" t="s">
        <v>375</v>
      </c>
      <c r="DG373" s="411" t="s">
        <v>408</v>
      </c>
      <c r="DH373" s="209"/>
      <c r="DI373" s="417"/>
      <c r="DJ373" s="410" t="s">
        <v>376</v>
      </c>
      <c r="DK373" s="411" t="s">
        <v>409</v>
      </c>
      <c r="DL373" s="705">
        <f t="shared" ref="DL373:DL375" si="653">IF(AND(CZ373="",DD373="",DH373=""),"-",CZ373+DD373+DH373)</f>
        <v>3</v>
      </c>
      <c r="DM373" s="706" t="str">
        <f>IF(AND(DA373="",DE373="",DI373=""),"-",DA373+DE373+DI373)</f>
        <v>-</v>
      </c>
      <c r="DN373" s="707">
        <f>IF(AND(CZ373="",DD373="",DH373="",DA373="",DE373="",DI373=""),"-",SUM(CZ373:DI373))</f>
        <v>3</v>
      </c>
      <c r="DO373" s="594">
        <f t="shared" si="647"/>
        <v>7.0257611241217799E-3</v>
      </c>
      <c r="DP373" s="221"/>
      <c r="DQ373" s="574" t="str">
        <f t="shared" si="615"/>
        <v>OK</v>
      </c>
      <c r="DS373" s="437"/>
      <c r="DT373" s="429"/>
      <c r="DU373" s="431"/>
      <c r="DW373" s="431"/>
      <c r="DY373" s="431"/>
      <c r="EA373" s="430"/>
      <c r="EB373" s="600"/>
      <c r="EC373" s="602"/>
      <c r="ED373" s="610"/>
      <c r="EE373" s="221"/>
      <c r="EF373" s="574" t="str">
        <f t="shared" si="608"/>
        <v>-</v>
      </c>
      <c r="EH373" s="82"/>
      <c r="EI373" s="34" t="s">
        <v>4</v>
      </c>
      <c r="EJ373" s="11"/>
      <c r="EK373" s="61"/>
      <c r="EN373" s="97">
        <f t="shared" si="630"/>
        <v>0</v>
      </c>
      <c r="EO373" s="91">
        <f t="shared" si="631"/>
        <v>0</v>
      </c>
      <c r="EP373" s="92"/>
      <c r="EQ373" s="85"/>
      <c r="ER373" s="89" t="str">
        <f t="shared" si="632"/>
        <v>-</v>
      </c>
      <c r="ES373" s="84"/>
      <c r="ET373" s="85"/>
      <c r="EU373" s="89" t="str">
        <f t="shared" si="633"/>
        <v>-</v>
      </c>
      <c r="EV373" s="90" t="str">
        <f t="shared" si="634"/>
        <v>-</v>
      </c>
      <c r="EY373" s="97" t="e">
        <f>#REF!</f>
        <v>#REF!</v>
      </c>
      <c r="EZ373" s="91" t="e">
        <f>#REF!</f>
        <v>#REF!</v>
      </c>
      <c r="FA373" s="92"/>
      <c r="FB373" s="85"/>
      <c r="FC373" s="89" t="e">
        <f t="shared" si="635"/>
        <v>#REF!</v>
      </c>
      <c r="FD373" s="84"/>
      <c r="FE373" s="85"/>
      <c r="FF373" s="89" t="e">
        <f t="shared" si="636"/>
        <v>#REF!</v>
      </c>
      <c r="FG373" s="90" t="e">
        <f t="shared" si="637"/>
        <v>#REF!</v>
      </c>
      <c r="FJ373" s="97" t="e">
        <f>#REF!</f>
        <v>#REF!</v>
      </c>
      <c r="FK373" s="91" t="e">
        <f>#REF!</f>
        <v>#REF!</v>
      </c>
      <c r="FL373" s="92"/>
      <c r="FM373" s="85"/>
      <c r="FN373" s="89" t="e">
        <f t="shared" si="638"/>
        <v>#REF!</v>
      </c>
      <c r="FO373" s="84"/>
      <c r="FP373" s="85"/>
      <c r="FQ373" s="89" t="e">
        <f t="shared" si="639"/>
        <v>#REF!</v>
      </c>
      <c r="FR373" s="90" t="e">
        <f t="shared" si="640"/>
        <v>#REF!</v>
      </c>
      <c r="FU373" s="97" t="e">
        <f>#REF!</f>
        <v>#REF!</v>
      </c>
      <c r="FV373" s="92"/>
      <c r="FW373" s="85"/>
      <c r="FX373" s="89" t="e">
        <f t="shared" si="641"/>
        <v>#REF!</v>
      </c>
      <c r="GA373" s="97" t="e">
        <f>#REF!</f>
        <v>#REF!</v>
      </c>
      <c r="GB373" s="91" t="e">
        <f>#REF!</f>
        <v>#REF!</v>
      </c>
      <c r="GC373" s="92"/>
      <c r="GD373" s="85"/>
      <c r="GE373" s="89" t="e">
        <f t="shared" si="642"/>
        <v>#REF!</v>
      </c>
      <c r="GF373" s="84"/>
      <c r="GG373" s="85"/>
      <c r="GH373" s="89" t="e">
        <f t="shared" si="643"/>
        <v>#REF!</v>
      </c>
      <c r="GI373" s="90" t="e">
        <f t="shared" si="644"/>
        <v>#REF!</v>
      </c>
      <c r="GK373" s="20" t="str">
        <f t="shared" si="645"/>
        <v/>
      </c>
      <c r="GL373" s="21"/>
      <c r="GN373" s="826" t="str">
        <f t="shared" ca="1" si="624"/>
        <v/>
      </c>
      <c r="GO373" s="827"/>
    </row>
    <row r="374" spans="1:197" ht="12" customHeight="1" outlineLevel="3" x14ac:dyDescent="0.2">
      <c r="A374" s="187">
        <f t="shared" ca="1" si="628"/>
        <v>240</v>
      </c>
      <c r="B374" s="747" t="str">
        <f t="shared" ca="1" si="616"/>
        <v/>
      </c>
      <c r="C374" s="748"/>
      <c r="D374" s="749"/>
      <c r="E374" s="110"/>
      <c r="F374" s="104"/>
      <c r="G374" s="105" t="s">
        <v>1004</v>
      </c>
      <c r="H374" s="128" t="s">
        <v>3</v>
      </c>
      <c r="I374" s="105"/>
      <c r="J374" s="364" t="s">
        <v>26</v>
      </c>
      <c r="K374" s="471" t="s">
        <v>436</v>
      </c>
      <c r="L374" s="367" t="s">
        <v>50</v>
      </c>
      <c r="M374" s="589">
        <f t="shared" si="613"/>
        <v>0</v>
      </c>
      <c r="N374" s="773" t="str">
        <f t="shared" si="617"/>
        <v>-</v>
      </c>
      <c r="O374" s="774" t="str">
        <f t="shared" si="618"/>
        <v>-</v>
      </c>
      <c r="P374" s="774" t="str">
        <f t="shared" si="619"/>
        <v>-</v>
      </c>
      <c r="Q374" s="774" t="str">
        <f t="shared" si="620"/>
        <v>-</v>
      </c>
      <c r="R374" s="774" t="str">
        <f t="shared" si="621"/>
        <v>-</v>
      </c>
      <c r="S374" s="280" t="str">
        <f t="shared" si="622"/>
        <v>-</v>
      </c>
      <c r="T374" s="291" t="str">
        <f t="shared" si="623"/>
        <v>OK</v>
      </c>
      <c r="U374" s="402"/>
      <c r="W374" s="644"/>
      <c r="X374" s="429"/>
      <c r="Z374" s="430"/>
      <c r="AA374" s="431"/>
      <c r="AB374" s="429"/>
      <c r="AD374" s="430"/>
      <c r="AE374" s="431"/>
      <c r="AF374" s="429"/>
      <c r="AH374" s="430"/>
      <c r="AI374" s="431"/>
      <c r="AJ374" s="600"/>
      <c r="AK374" s="601"/>
      <c r="AL374" s="602"/>
      <c r="AM374" s="610"/>
      <c r="AN374" s="221"/>
      <c r="AO374" s="574" t="str">
        <f t="shared" si="569"/>
        <v>OK</v>
      </c>
      <c r="AQ374" s="263"/>
      <c r="AR374" s="208"/>
      <c r="AS374" s="316"/>
      <c r="AT374" s="410" t="s">
        <v>374</v>
      </c>
      <c r="AU374" s="411" t="s">
        <v>407</v>
      </c>
      <c r="AV374" s="209"/>
      <c r="AW374" s="316"/>
      <c r="AX374" s="410" t="s">
        <v>375</v>
      </c>
      <c r="AY374" s="411" t="s">
        <v>408</v>
      </c>
      <c r="AZ374" s="209"/>
      <c r="BA374" s="316"/>
      <c r="BB374" s="410" t="s">
        <v>376</v>
      </c>
      <c r="BC374" s="411" t="s">
        <v>409</v>
      </c>
      <c r="BD374" s="591" t="str">
        <f t="shared" si="649"/>
        <v>-</v>
      </c>
      <c r="BE374" s="592" t="str">
        <f t="shared" si="650"/>
        <v>-</v>
      </c>
      <c r="BF374" s="593" t="str">
        <f t="shared" si="651"/>
        <v>-</v>
      </c>
      <c r="BG374" s="594" t="str">
        <f t="shared" si="646"/>
        <v>-</v>
      </c>
      <c r="BH374" s="221"/>
      <c r="BI374" s="574" t="str">
        <f t="shared" si="570"/>
        <v>OK</v>
      </c>
      <c r="BK374" s="263"/>
      <c r="BL374" s="208"/>
      <c r="BM374" s="316"/>
      <c r="BN374" s="410" t="s">
        <v>374</v>
      </c>
      <c r="BO374" s="411" t="s">
        <v>407</v>
      </c>
      <c r="BP374" s="209"/>
      <c r="BQ374" s="316"/>
      <c r="BR374" s="410" t="s">
        <v>375</v>
      </c>
      <c r="BS374" s="411" t="s">
        <v>408</v>
      </c>
      <c r="BT374" s="209"/>
      <c r="BU374" s="316"/>
      <c r="BV374" s="410" t="s">
        <v>376</v>
      </c>
      <c r="BW374" s="411" t="s">
        <v>409</v>
      </c>
      <c r="BX374" s="591" t="str">
        <f t="shared" si="652"/>
        <v>-</v>
      </c>
      <c r="BY374" s="592" t="str">
        <f t="shared" si="652"/>
        <v>-</v>
      </c>
      <c r="BZ374" s="593" t="str">
        <f>IF(AND(BL374="",BP374="",BT374="",BM374="",BQ374="",BU374=""),"-",SUM(BL374:BU374))</f>
        <v>-</v>
      </c>
      <c r="CA374" s="594" t="str">
        <f>IF(OR(BZ374=0,BZ374="-"),"-",BZ374/DD_TOTAL_HOURS)</f>
        <v>-</v>
      </c>
      <c r="CB374" s="221"/>
      <c r="CC374" s="574" t="str">
        <f t="shared" si="568"/>
        <v>OK</v>
      </c>
      <c r="CE374" s="443"/>
      <c r="CF374" s="429"/>
      <c r="CH374" s="430"/>
      <c r="CI374" s="431"/>
      <c r="CJ374" s="429"/>
      <c r="CL374" s="430"/>
      <c r="CM374" s="431"/>
      <c r="CN374" s="429"/>
      <c r="CP374" s="430"/>
      <c r="CQ374" s="431"/>
      <c r="CR374" s="600"/>
      <c r="CS374" s="601"/>
      <c r="CT374" s="602"/>
      <c r="CU374" s="610"/>
      <c r="CV374" s="221"/>
      <c r="CW374" s="574" t="str">
        <f t="shared" si="614"/>
        <v>OK</v>
      </c>
      <c r="CY374" s="263"/>
      <c r="CZ374" s="208"/>
      <c r="DA374" s="209"/>
      <c r="DB374" s="410" t="s">
        <v>374</v>
      </c>
      <c r="DC374" s="411" t="s">
        <v>407</v>
      </c>
      <c r="DD374" s="209"/>
      <c r="DE374" s="209"/>
      <c r="DF374" s="410" t="s">
        <v>375</v>
      </c>
      <c r="DG374" s="411" t="s">
        <v>408</v>
      </c>
      <c r="DH374" s="209"/>
      <c r="DI374" s="417"/>
      <c r="DJ374" s="410" t="s">
        <v>376</v>
      </c>
      <c r="DK374" s="411" t="s">
        <v>409</v>
      </c>
      <c r="DL374" s="705" t="str">
        <f t="shared" si="653"/>
        <v>-</v>
      </c>
      <c r="DM374" s="706" t="str">
        <f>IF(AND(DA374="",DE374="",DI374=""),"-",DA374+DE374+DI374)</f>
        <v>-</v>
      </c>
      <c r="DN374" s="707" t="str">
        <f>IF(AND(CZ374="",DD374="",DH374="",DA374="",DE374="",DI374=""),"-",SUM(CZ374:DI374))</f>
        <v>-</v>
      </c>
      <c r="DO374" s="594" t="str">
        <f t="shared" si="647"/>
        <v>-</v>
      </c>
      <c r="DP374" s="221"/>
      <c r="DQ374" s="574" t="str">
        <f t="shared" si="615"/>
        <v>OK</v>
      </c>
      <c r="DS374" s="437"/>
      <c r="DT374" s="429"/>
      <c r="DU374" s="431"/>
      <c r="DW374" s="431"/>
      <c r="DY374" s="431"/>
      <c r="EA374" s="430"/>
      <c r="EB374" s="600"/>
      <c r="EC374" s="602"/>
      <c r="ED374" s="610"/>
      <c r="EE374" s="221"/>
      <c r="EF374" s="574" t="str">
        <f t="shared" si="608"/>
        <v>-</v>
      </c>
      <c r="EH374" s="82"/>
      <c r="EI374" s="34" t="s">
        <v>4</v>
      </c>
      <c r="EJ374" s="11"/>
      <c r="EK374" s="61"/>
      <c r="EN374" s="97">
        <f t="shared" si="630"/>
        <v>0</v>
      </c>
      <c r="EO374" s="91">
        <f t="shared" si="631"/>
        <v>0</v>
      </c>
      <c r="EP374" s="92"/>
      <c r="EQ374" s="85"/>
      <c r="ER374" s="89" t="str">
        <f t="shared" si="632"/>
        <v>-</v>
      </c>
      <c r="ES374" s="84"/>
      <c r="ET374" s="85"/>
      <c r="EU374" s="89" t="str">
        <f t="shared" si="633"/>
        <v>-</v>
      </c>
      <c r="EV374" s="90" t="str">
        <f t="shared" si="634"/>
        <v>-</v>
      </c>
      <c r="EY374" s="97" t="e">
        <f>#REF!</f>
        <v>#REF!</v>
      </c>
      <c r="EZ374" s="91" t="e">
        <f>#REF!</f>
        <v>#REF!</v>
      </c>
      <c r="FA374" s="92"/>
      <c r="FB374" s="85"/>
      <c r="FC374" s="89" t="e">
        <f t="shared" si="635"/>
        <v>#REF!</v>
      </c>
      <c r="FD374" s="84"/>
      <c r="FE374" s="85"/>
      <c r="FF374" s="89" t="e">
        <f t="shared" si="636"/>
        <v>#REF!</v>
      </c>
      <c r="FG374" s="90" t="e">
        <f t="shared" si="637"/>
        <v>#REF!</v>
      </c>
      <c r="FJ374" s="97" t="e">
        <f>#REF!</f>
        <v>#REF!</v>
      </c>
      <c r="FK374" s="91" t="e">
        <f>#REF!</f>
        <v>#REF!</v>
      </c>
      <c r="FL374" s="92"/>
      <c r="FM374" s="85"/>
      <c r="FN374" s="89" t="e">
        <f t="shared" si="638"/>
        <v>#REF!</v>
      </c>
      <c r="FO374" s="84"/>
      <c r="FP374" s="85"/>
      <c r="FQ374" s="89" t="e">
        <f t="shared" si="639"/>
        <v>#REF!</v>
      </c>
      <c r="FR374" s="90" t="e">
        <f t="shared" si="640"/>
        <v>#REF!</v>
      </c>
      <c r="FU374" s="97" t="e">
        <f>#REF!</f>
        <v>#REF!</v>
      </c>
      <c r="FV374" s="92"/>
      <c r="FW374" s="85"/>
      <c r="FX374" s="89" t="e">
        <f t="shared" si="641"/>
        <v>#REF!</v>
      </c>
      <c r="GA374" s="97" t="e">
        <f>#REF!</f>
        <v>#REF!</v>
      </c>
      <c r="GB374" s="91" t="e">
        <f>#REF!</f>
        <v>#REF!</v>
      </c>
      <c r="GC374" s="92"/>
      <c r="GD374" s="85"/>
      <c r="GE374" s="89" t="e">
        <f t="shared" si="642"/>
        <v>#REF!</v>
      </c>
      <c r="GF374" s="84"/>
      <c r="GG374" s="85"/>
      <c r="GH374" s="89" t="e">
        <f t="shared" si="643"/>
        <v>#REF!</v>
      </c>
      <c r="GI374" s="90" t="e">
        <f t="shared" si="644"/>
        <v>#REF!</v>
      </c>
      <c r="GK374" s="20" t="str">
        <f t="shared" si="645"/>
        <v/>
      </c>
      <c r="GL374" s="21"/>
      <c r="GN374" s="826" t="str">
        <f t="shared" ca="1" si="624"/>
        <v/>
      </c>
      <c r="GO374" s="827"/>
    </row>
    <row r="375" spans="1:197" ht="12" customHeight="1" outlineLevel="3" x14ac:dyDescent="0.2">
      <c r="A375" s="187">
        <f t="shared" ca="1" si="628"/>
        <v>241</v>
      </c>
      <c r="B375" s="747" t="str">
        <f t="shared" ca="1" si="616"/>
        <v/>
      </c>
      <c r="C375" s="748"/>
      <c r="D375" s="749"/>
      <c r="E375" s="564" t="s">
        <v>395</v>
      </c>
      <c r="F375" s="565"/>
      <c r="G375" s="566"/>
      <c r="H375" s="128" t="s">
        <v>3</v>
      </c>
      <c r="I375" s="566"/>
      <c r="J375" s="567" t="s">
        <v>26</v>
      </c>
      <c r="K375" s="568" t="s">
        <v>436</v>
      </c>
      <c r="L375" s="569" t="s">
        <v>50</v>
      </c>
      <c r="M375" s="590">
        <f t="shared" si="613"/>
        <v>0</v>
      </c>
      <c r="N375" s="777" t="str">
        <f t="shared" si="617"/>
        <v>-</v>
      </c>
      <c r="O375" s="778" t="str">
        <f t="shared" si="618"/>
        <v>-</v>
      </c>
      <c r="P375" s="778" t="str">
        <f t="shared" si="619"/>
        <v>-</v>
      </c>
      <c r="Q375" s="778" t="str">
        <f t="shared" si="620"/>
        <v>-</v>
      </c>
      <c r="R375" s="778" t="str">
        <f t="shared" si="621"/>
        <v>-</v>
      </c>
      <c r="S375" s="570" t="str">
        <f t="shared" si="622"/>
        <v>-</v>
      </c>
      <c r="T375" s="571" t="str">
        <f t="shared" si="623"/>
        <v>OK</v>
      </c>
      <c r="U375" s="572"/>
      <c r="W375" s="644"/>
      <c r="X375" s="575"/>
      <c r="Y375" s="576"/>
      <c r="Z375" s="410" t="s">
        <v>374</v>
      </c>
      <c r="AA375" s="411" t="s">
        <v>407</v>
      </c>
      <c r="AB375" s="576"/>
      <c r="AC375" s="576"/>
      <c r="AD375" s="410" t="s">
        <v>375</v>
      </c>
      <c r="AE375" s="411" t="s">
        <v>408</v>
      </c>
      <c r="AF375" s="576"/>
      <c r="AG375" s="576"/>
      <c r="AH375" s="410" t="s">
        <v>376</v>
      </c>
      <c r="AI375" s="411" t="s">
        <v>409</v>
      </c>
      <c r="AJ375" s="591" t="str">
        <f>IF(AND(X375="",AB375="",AF375=""),"-",X375+AB375+AF375)</f>
        <v>-</v>
      </c>
      <c r="AK375" s="592" t="str">
        <f>IF(AND(Y375="",AC375="",AG375=""),"-",Y375+AC375+AG375)</f>
        <v>-</v>
      </c>
      <c r="AL375" s="593" t="str">
        <f>IF(AND(X375="",AB375="",AF375="",Y375="",AC375="",AG375=""),"-",SUM(X375:AG375))</f>
        <v>-</v>
      </c>
      <c r="AM375" s="619" t="str">
        <f>IF(OR(AL375=0,AL375="-"),"-",AL375/CD_TOTAL_HOURS)</f>
        <v>-</v>
      </c>
      <c r="AN375" s="221"/>
      <c r="AO375" s="574" t="str">
        <f>IF(AND(Type_1="Doc",OR(Y375&lt;&gt;"",AC375&lt;&gt;"",AG375&lt;&gt;"")),"Remove Value Cln 25, 29, 33",IF(AND(Type_1="Doc",OR(AA375&lt;&gt;"",AE375&lt;&gt;"",AI375&lt;&gt;"")),"Remove Value Cln 27, 31, 35",IF(OR(AND(X375&lt;&gt;"",Z375=""),AND(AB375&lt;&gt;"",AD375=""),AND(AF375&lt;&gt;"",AH375="")),"Missing Eng Function",IF(OR(AND(Y375&lt;&gt;"",AA375=""),AND(AC375&lt;&gt;"",AE375=""),AND(AG375&lt;&gt;"",AI375="")),"Missing Design Function","OK"))))</f>
        <v>OK</v>
      </c>
      <c r="AQ375" s="263"/>
      <c r="AR375" s="208"/>
      <c r="AS375" s="316"/>
      <c r="AT375" s="410" t="s">
        <v>374</v>
      </c>
      <c r="AU375" s="411" t="s">
        <v>407</v>
      </c>
      <c r="AV375" s="209"/>
      <c r="AW375" s="316"/>
      <c r="AX375" s="410" t="s">
        <v>375</v>
      </c>
      <c r="AY375" s="411" t="s">
        <v>408</v>
      </c>
      <c r="AZ375" s="209"/>
      <c r="BA375" s="316"/>
      <c r="BB375" s="410" t="s">
        <v>376</v>
      </c>
      <c r="BC375" s="411" t="s">
        <v>409</v>
      </c>
      <c r="BD375" s="591" t="str">
        <f>IF(AND(AR375="",AV375="",AZ375=""),"-",AR375+AV375+AZ375)</f>
        <v>-</v>
      </c>
      <c r="BE375" s="592" t="str">
        <f>IF(AND(AS375="",AW375="",BA375=""),"-",AS375+AW375+BA375)</f>
        <v>-</v>
      </c>
      <c r="BF375" s="593" t="str">
        <f>IF(AND(AR375="",AV375="",AZ375="",AS375="",AW375="",BA375=""),"-",SUM(AR375:BA375))</f>
        <v>-</v>
      </c>
      <c r="BG375" s="621"/>
      <c r="BH375" s="221"/>
      <c r="BI375" s="574" t="str">
        <f>IF(AND(Type_1="Doc",OR(AS375&lt;&gt;"",AW375&lt;&gt;"",BA375&lt;&gt;"")),"Remove Value Cln 25, 29, 33",IF(AND(Type_1="Doc",OR(AU375&lt;&gt;"",AY375&lt;&gt;"",BC375&lt;&gt;"")),"Remove Value Cln 47, 51, 55",IF(OR(AND(AR375&lt;&gt;"",AT375=""),AND(AV375&lt;&gt;"",AX375=""),AND(AZ375&lt;&gt;"",BB375="")),"Missing Eng Function",IF(OR(AND(AS375&lt;&gt;"",AU375=""),AND(AW375&lt;&gt;"",AY375=""),AND(BA375&lt;&gt;"",BC375="")),"Missing Design Function","OK"))))</f>
        <v>OK</v>
      </c>
      <c r="BK375" s="550"/>
      <c r="BL375" s="573"/>
      <c r="BM375" s="569"/>
      <c r="BN375" s="410"/>
      <c r="BO375" s="538"/>
      <c r="BP375" s="569"/>
      <c r="BQ375" s="569"/>
      <c r="BR375" s="410"/>
      <c r="BS375" s="538"/>
      <c r="BT375" s="569"/>
      <c r="BU375" s="569"/>
      <c r="BV375" s="410"/>
      <c r="BW375" s="538"/>
      <c r="BX375" s="591" t="str">
        <f t="shared" si="652"/>
        <v>-</v>
      </c>
      <c r="BY375" s="592" t="str">
        <f t="shared" si="652"/>
        <v>-</v>
      </c>
      <c r="BZ375" s="593" t="str">
        <f>IF(AND(BL375="",BP375="",BT375="",BM375="",BQ375="",BU375=""),"-",SUM(BL375:BU375))</f>
        <v>-</v>
      </c>
      <c r="CA375" s="594" t="str">
        <f t="shared" si="648"/>
        <v>-</v>
      </c>
      <c r="CB375" s="221"/>
      <c r="CC375" s="574" t="str">
        <f>IF(AND(Type_1="Doc",OR(BM375&lt;&gt;"",BQ375&lt;&gt;"",BU375&lt;&gt;"")),"Remove Value Cln 65, 69, 73",IF(AND(Type_1="Doc",OR(BO375&lt;&gt;"",BS375&lt;&gt;"",BW375&lt;&gt;"")),"Remove Value Cln 67, 71, 75",IF(OR(AND(BL375&lt;&gt;"",BN375=""),AND(BP375&lt;&gt;"",BR375=""),AND(BT375&lt;&gt;"",BV375="")),"Missing Eng Function",IF(OR(AND(BM375&lt;&gt;"",BO375=""),AND(BQ375&lt;&gt;"",BS375=""),AND(BU375&lt;&gt;"",BW375="")),"Missing Design Function","OK"))))</f>
        <v>OK</v>
      </c>
      <c r="CE375" s="443"/>
      <c r="CF375" s="432"/>
      <c r="CH375" s="430"/>
      <c r="CI375" s="431"/>
      <c r="CJ375" s="429"/>
      <c r="CL375" s="430"/>
      <c r="CM375" s="431"/>
      <c r="CN375" s="429"/>
      <c r="CP375" s="430"/>
      <c r="CQ375" s="431"/>
      <c r="CR375" s="603"/>
      <c r="CS375" s="617"/>
      <c r="CT375" s="605"/>
      <c r="CU375" s="611"/>
      <c r="CV375" s="221"/>
      <c r="CW375" s="574" t="str">
        <f t="shared" si="614"/>
        <v>OK</v>
      </c>
      <c r="CY375" s="263"/>
      <c r="CZ375" s="208"/>
      <c r="DA375" s="209"/>
      <c r="DB375" s="410" t="s">
        <v>374</v>
      </c>
      <c r="DC375" s="411" t="s">
        <v>407</v>
      </c>
      <c r="DD375" s="209"/>
      <c r="DE375" s="209"/>
      <c r="DF375" s="410" t="s">
        <v>375</v>
      </c>
      <c r="DG375" s="411" t="s">
        <v>408</v>
      </c>
      <c r="DH375" s="209"/>
      <c r="DI375" s="417"/>
      <c r="DJ375" s="410" t="s">
        <v>376</v>
      </c>
      <c r="DK375" s="411" t="s">
        <v>409</v>
      </c>
      <c r="DL375" s="705" t="str">
        <f t="shared" si="653"/>
        <v>-</v>
      </c>
      <c r="DM375" s="706" t="str">
        <f>IF(AND(DA375="",DE375="",DI375=""),"-",DA375+DE375+DI375)</f>
        <v>-</v>
      </c>
      <c r="DN375" s="707" t="str">
        <f>IF(AND(CZ375="",DD375="",DH375="",DA375="",DE375="",DI375=""),"-",SUM(CZ375:DI375))</f>
        <v>-</v>
      </c>
      <c r="DO375" s="594" t="str">
        <f t="shared" si="647"/>
        <v>-</v>
      </c>
      <c r="DP375" s="221"/>
      <c r="DQ375" s="574" t="str">
        <f t="shared" si="615"/>
        <v>OK</v>
      </c>
      <c r="DS375" s="437"/>
      <c r="DT375" s="429"/>
      <c r="DU375" s="431"/>
      <c r="DW375" s="435"/>
      <c r="DY375" s="435"/>
      <c r="EA375" s="430"/>
      <c r="EB375" s="600"/>
      <c r="EC375" s="602"/>
      <c r="ED375" s="610"/>
      <c r="EE375" s="221"/>
      <c r="EF375" s="574" t="str">
        <f t="shared" si="608"/>
        <v>-</v>
      </c>
      <c r="EH375" s="82"/>
      <c r="EI375" s="34"/>
      <c r="EJ375" s="11"/>
      <c r="EK375" s="61"/>
      <c r="EN375" s="97" t="str">
        <f t="shared" si="630"/>
        <v>-</v>
      </c>
      <c r="EO375" s="91" t="str">
        <f t="shared" si="631"/>
        <v>-</v>
      </c>
      <c r="EP375" s="92"/>
      <c r="EQ375" s="85"/>
      <c r="ER375" s="89" t="str">
        <f>IF(OR(EN375="-",EQ375=""),"-",EQ375*EN375)</f>
        <v>-</v>
      </c>
      <c r="ES375" s="84"/>
      <c r="ET375" s="85"/>
      <c r="EU375" s="89" t="str">
        <f>IF(OR(EO375="-",ET375=""),"-",ET375*EO375)</f>
        <v>-</v>
      </c>
      <c r="EV375" s="90" t="str">
        <f>IF(AND(ER375="-",EU375="-"),"-",IF(ER375="-",EU375,IF(EU375="-",ER375,ER375+EU375)))</f>
        <v>-</v>
      </c>
      <c r="EY375" s="97" t="e">
        <f>#REF!</f>
        <v>#REF!</v>
      </c>
      <c r="EZ375" s="91" t="e">
        <f>#REF!</f>
        <v>#REF!</v>
      </c>
      <c r="FA375" s="92"/>
      <c r="FB375" s="85"/>
      <c r="FC375" s="89" t="e">
        <f>IF(OR(EY375="-",FB375=""),"-",FB375*EY375)</f>
        <v>#REF!</v>
      </c>
      <c r="FD375" s="84"/>
      <c r="FE375" s="85"/>
      <c r="FF375" s="89" t="e">
        <f>IF(OR(EZ375="-",FE375=""),"-",FE375*EZ375)</f>
        <v>#REF!</v>
      </c>
      <c r="FG375" s="90" t="e">
        <f>IF(AND(FC375="-",FF375="-"),"-",IF(FC375="-",FF375,IF(FF375="-",FC375,FC375+FF375)))</f>
        <v>#REF!</v>
      </c>
      <c r="FJ375" s="97" t="e">
        <f>#REF!</f>
        <v>#REF!</v>
      </c>
      <c r="FK375" s="91" t="e">
        <f>#REF!</f>
        <v>#REF!</v>
      </c>
      <c r="FL375" s="92"/>
      <c r="FM375" s="85"/>
      <c r="FN375" s="89" t="e">
        <f>IF(OR(FJ375="-",FM375=""),"-",FM375*FJ375)</f>
        <v>#REF!</v>
      </c>
      <c r="FO375" s="84"/>
      <c r="FP375" s="85"/>
      <c r="FQ375" s="89" t="e">
        <f>IF(OR(FK375="-",FP375=""),"-",FP375*FK375)</f>
        <v>#REF!</v>
      </c>
      <c r="FR375" s="90" t="e">
        <f>IF(AND(FN375="-",FQ375="-"),"-",IF(FN375="-",FQ375,IF(FQ375="-",FN375,FN375+FQ375)))</f>
        <v>#REF!</v>
      </c>
      <c r="FU375" s="97" t="e">
        <f>#REF!</f>
        <v>#REF!</v>
      </c>
      <c r="FV375" s="92"/>
      <c r="FW375" s="85"/>
      <c r="FX375" s="89" t="e">
        <f>IF(OR(FU375="-",FW375=""),"-",FW375*FU375)</f>
        <v>#REF!</v>
      </c>
      <c r="GA375" s="97" t="e">
        <f>#REF!</f>
        <v>#REF!</v>
      </c>
      <c r="GB375" s="91" t="e">
        <f>#REF!</f>
        <v>#REF!</v>
      </c>
      <c r="GC375" s="92"/>
      <c r="GD375" s="85"/>
      <c r="GE375" s="89" t="e">
        <f>IF(OR(GA375="-",GD375=""),"-",GD375*GA375)</f>
        <v>#REF!</v>
      </c>
      <c r="GF375" s="84"/>
      <c r="GG375" s="85"/>
      <c r="GH375" s="89" t="e">
        <f>IF(OR(GB375="-",GG375=""),"-",GG375*GB375)</f>
        <v>#REF!</v>
      </c>
      <c r="GI375" s="90" t="e">
        <f>IF(AND(GE375="-",GH375="-"),"-",IF(GE375="-",GH375,IF(GH375="-",GE375,GE375+GH375)))</f>
        <v>#REF!</v>
      </c>
      <c r="GK375" s="20" t="str">
        <f t="shared" si="645"/>
        <v/>
      </c>
      <c r="GL375" s="21"/>
      <c r="GN375" s="826" t="str">
        <f t="shared" ca="1" si="624"/>
        <v/>
      </c>
      <c r="GO375" s="827"/>
    </row>
    <row r="376" spans="1:197" s="143" customFormat="1" ht="24.75" customHeight="1" outlineLevel="3" x14ac:dyDescent="0.2">
      <c r="A376" s="190">
        <f t="shared" ca="1" si="628"/>
        <v>242</v>
      </c>
      <c r="B376" s="744" t="str">
        <f t="shared" ca="1" si="616"/>
        <v/>
      </c>
      <c r="C376" s="752"/>
      <c r="D376" s="753"/>
      <c r="E376" s="180" t="s">
        <v>918</v>
      </c>
      <c r="F376" s="181" t="s">
        <v>915</v>
      </c>
      <c r="G376" s="182"/>
      <c r="H376" s="863" t="s">
        <v>3</v>
      </c>
      <c r="I376" s="183"/>
      <c r="J376" s="184" t="s">
        <v>23</v>
      </c>
      <c r="K376" s="199" t="s">
        <v>436</v>
      </c>
      <c r="L376" s="366"/>
      <c r="M376" s="560">
        <f t="shared" si="613"/>
        <v>1</v>
      </c>
      <c r="N376" s="814" t="str">
        <f>IF(OR(W376="",W376=0,W376="-"),"-",IF(W376=1,1,"POK"))</f>
        <v>-</v>
      </c>
      <c r="O376" s="815" t="str">
        <f>IF(OR(AQ376="",AQ376=0,AQ376="-"),"-",IF(AQ376=1,1,"POK"))</f>
        <v>-</v>
      </c>
      <c r="P376" s="815" t="str">
        <f>IF(OR(BK376="",BK376=0,BK376="-"),"-",IF(BK376=1,1,"POK"))</f>
        <v>-</v>
      </c>
      <c r="Q376" s="815" t="str">
        <f>IF(OR(CE376="",CE376=0,CE376="-"),"-",IF(CE376=1,1,"POK"))</f>
        <v>-</v>
      </c>
      <c r="R376" s="815">
        <f>IF(OR(CY376="",CY376=0,CY376="-"),"-",IF(CY376=1,1,"POK"))</f>
        <v>1</v>
      </c>
      <c r="S376" s="816">
        <f>IF(OR(DS376="",DS376=0,DS376="-"),"-",IF(DS376=1,1,"POK"))</f>
        <v>1</v>
      </c>
      <c r="T376" s="293" t="str">
        <f t="shared" si="623"/>
        <v>OK</v>
      </c>
      <c r="U376" s="403"/>
      <c r="V376" s="19"/>
      <c r="W376" s="792">
        <f>IF(SUM(W377:W403)=0,0,1)</f>
        <v>0</v>
      </c>
      <c r="X376" s="325"/>
      <c r="Y376" s="326"/>
      <c r="Z376" s="326"/>
      <c r="AA376" s="326"/>
      <c r="AB376" s="326"/>
      <c r="AC376" s="326"/>
      <c r="AD376" s="326"/>
      <c r="AE376" s="326"/>
      <c r="AF376" s="326"/>
      <c r="AG376" s="326"/>
      <c r="AH376" s="326"/>
      <c r="AI376" s="327"/>
      <c r="AJ376" s="384">
        <f>SUM(AJ377:AJ403)</f>
        <v>0</v>
      </c>
      <c r="AK376" s="385">
        <f>SUM(AK377:AK403)</f>
        <v>0</v>
      </c>
      <c r="AL376" s="351">
        <f>AJ376+AK376</f>
        <v>0</v>
      </c>
      <c r="AM376" s="356" t="str">
        <f>IF(OR(AL376=0,AL376="-"),"-",AL376/CD_TOTAL_HOURS)</f>
        <v>-</v>
      </c>
      <c r="AN376" s="222"/>
      <c r="AO376" s="580" t="str">
        <f t="shared" si="569"/>
        <v>OK</v>
      </c>
      <c r="AP376" s="19"/>
      <c r="AQ376" s="792">
        <f>IF(SUM(AQ377:AQ403)=0,0,1)</f>
        <v>0</v>
      </c>
      <c r="AR376" s="325"/>
      <c r="AS376" s="326"/>
      <c r="AT376" s="326"/>
      <c r="AU376" s="326"/>
      <c r="AV376" s="326"/>
      <c r="AW376" s="326"/>
      <c r="AX376" s="326"/>
      <c r="AY376" s="326"/>
      <c r="AZ376" s="326"/>
      <c r="BA376" s="326"/>
      <c r="BB376" s="326"/>
      <c r="BC376" s="327"/>
      <c r="BD376" s="384">
        <f>SUM(BD377:BD403)</f>
        <v>0</v>
      </c>
      <c r="BE376" s="385">
        <f>SUM(BE377:BE403)</f>
        <v>0</v>
      </c>
      <c r="BF376" s="351">
        <f>BD376+BE376</f>
        <v>0</v>
      </c>
      <c r="BG376" s="356" t="str">
        <f>IF(OR(BF376=0,BF376="-"),"-",BF376/BD_TOTAL_HOURS)</f>
        <v>-</v>
      </c>
      <c r="BH376" s="222"/>
      <c r="BI376" s="580" t="str">
        <f t="shared" si="570"/>
        <v>OK</v>
      </c>
      <c r="BJ376" s="19"/>
      <c r="BK376" s="792">
        <f>IF(SUM(BK377:BK403)=0,0,1)</f>
        <v>0</v>
      </c>
      <c r="BL376" s="325"/>
      <c r="BM376" s="326"/>
      <c r="BN376" s="326"/>
      <c r="BO376" s="326"/>
      <c r="BP376" s="326"/>
      <c r="BQ376" s="326"/>
      <c r="BR376" s="326"/>
      <c r="BS376" s="326"/>
      <c r="BT376" s="326"/>
      <c r="BU376" s="326"/>
      <c r="BV376" s="326"/>
      <c r="BW376" s="327"/>
      <c r="BX376" s="384">
        <f>SUM(BX377:BX403)</f>
        <v>0</v>
      </c>
      <c r="BY376" s="385">
        <f>SUM(BY377:BY403)</f>
        <v>0</v>
      </c>
      <c r="BZ376" s="351">
        <f>BX376+BY376</f>
        <v>0</v>
      </c>
      <c r="CA376" s="356" t="str">
        <f t="shared" si="648"/>
        <v>-</v>
      </c>
      <c r="CB376" s="222"/>
      <c r="CC376" s="574" t="str">
        <f t="shared" si="568"/>
        <v>OK</v>
      </c>
      <c r="CD376" s="19"/>
      <c r="CE376" s="792">
        <f>IF(SUM(CE377:CE403)=0,0,1)</f>
        <v>0</v>
      </c>
      <c r="CF376" s="325"/>
      <c r="CG376" s="326"/>
      <c r="CH376" s="326"/>
      <c r="CI376" s="326"/>
      <c r="CJ376" s="326"/>
      <c r="CK376" s="326"/>
      <c r="CL376" s="326"/>
      <c r="CM376" s="326"/>
      <c r="CN376" s="326"/>
      <c r="CO376" s="326"/>
      <c r="CP376" s="326"/>
      <c r="CQ376" s="327"/>
      <c r="CR376" s="384">
        <f>SUM(CR377:CR403)</f>
        <v>0</v>
      </c>
      <c r="CS376" s="385">
        <f>SUM(CS377:CS403)</f>
        <v>0</v>
      </c>
      <c r="CT376" s="351">
        <f>CR376+CS376</f>
        <v>0</v>
      </c>
      <c r="CU376" s="356"/>
      <c r="CV376" s="222"/>
      <c r="CW376" s="580" t="str">
        <f t="shared" si="614"/>
        <v>OK</v>
      </c>
      <c r="CX376" s="19"/>
      <c r="CY376" s="788">
        <f>IF(SUM(CY377:CY403)=0,0,1)</f>
        <v>1</v>
      </c>
      <c r="CZ376" s="325"/>
      <c r="DA376" s="326"/>
      <c r="DB376" s="326"/>
      <c r="DC376" s="326"/>
      <c r="DD376" s="326"/>
      <c r="DE376" s="326"/>
      <c r="DF376" s="326"/>
      <c r="DG376" s="326"/>
      <c r="DH376" s="326"/>
      <c r="DI376" s="326"/>
      <c r="DJ376" s="326"/>
      <c r="DK376" s="327"/>
      <c r="DL376" s="384">
        <f>SUM(DL377:DL403)</f>
        <v>16</v>
      </c>
      <c r="DM376" s="385">
        <f>SUM(DM377:DM403)</f>
        <v>0</v>
      </c>
      <c r="DN376" s="351">
        <f>DL376+DM376</f>
        <v>16</v>
      </c>
      <c r="DO376" s="356">
        <f t="shared" si="647"/>
        <v>3.7470725995316159E-2</v>
      </c>
      <c r="DP376" s="222"/>
      <c r="DQ376" s="574" t="str">
        <f t="shared" si="615"/>
        <v>OK</v>
      </c>
      <c r="DR376" s="19"/>
      <c r="DS376" s="788">
        <f>IF(SUM(DS377:DS403)=0,0,1)</f>
        <v>1</v>
      </c>
      <c r="DT376" s="325"/>
      <c r="DU376" s="326"/>
      <c r="DV376" s="326"/>
      <c r="DW376" s="326"/>
      <c r="DX376" s="326"/>
      <c r="DY376" s="326"/>
      <c r="DZ376" s="326"/>
      <c r="EA376" s="326"/>
      <c r="EB376" s="384">
        <f>SUM(EB377:EB403)</f>
        <v>124</v>
      </c>
      <c r="EC376" s="710">
        <f>EB376</f>
        <v>124</v>
      </c>
      <c r="ED376" s="356">
        <f>IF(OR(EC376=0,EC376="-"),"-",EC376/QUALIF_TOTAL_HOURS)</f>
        <v>0.14726840855106887</v>
      </c>
      <c r="EE376" s="222"/>
      <c r="EF376" s="574" t="str">
        <f t="shared" si="608"/>
        <v>-</v>
      </c>
      <c r="EG376" s="19"/>
      <c r="EH376" s="179" t="s">
        <v>5</v>
      </c>
      <c r="EI376" s="171" t="s">
        <v>4</v>
      </c>
      <c r="EJ376" s="134"/>
      <c r="EK376" s="133"/>
      <c r="EL376" s="19"/>
      <c r="EM376" s="19"/>
      <c r="EN376" s="135">
        <f t="shared" si="630"/>
        <v>0</v>
      </c>
      <c r="EO376" s="136">
        <f t="shared" si="631"/>
        <v>0</v>
      </c>
      <c r="EP376" s="137"/>
      <c r="EQ376" s="172"/>
      <c r="ER376" s="138" t="str">
        <f t="shared" si="632"/>
        <v>-</v>
      </c>
      <c r="ES376" s="139"/>
      <c r="ET376" s="172"/>
      <c r="EU376" s="138" t="str">
        <f t="shared" si="633"/>
        <v>-</v>
      </c>
      <c r="EV376" s="140" t="str">
        <f t="shared" si="634"/>
        <v>-</v>
      </c>
      <c r="EW376" s="19"/>
      <c r="EX376" s="19"/>
      <c r="EY376" s="135" t="e">
        <f>#REF!</f>
        <v>#REF!</v>
      </c>
      <c r="EZ376" s="136" t="e">
        <f>#REF!</f>
        <v>#REF!</v>
      </c>
      <c r="FA376" s="137"/>
      <c r="FB376" s="172"/>
      <c r="FC376" s="138" t="e">
        <f t="shared" si="635"/>
        <v>#REF!</v>
      </c>
      <c r="FD376" s="139"/>
      <c r="FE376" s="172"/>
      <c r="FF376" s="138" t="e">
        <f t="shared" si="636"/>
        <v>#REF!</v>
      </c>
      <c r="FG376" s="140" t="e">
        <f t="shared" si="637"/>
        <v>#REF!</v>
      </c>
      <c r="FH376" s="19"/>
      <c r="FI376" s="19"/>
      <c r="FJ376" s="135" t="e">
        <f>#REF!</f>
        <v>#REF!</v>
      </c>
      <c r="FK376" s="136" t="e">
        <f>#REF!</f>
        <v>#REF!</v>
      </c>
      <c r="FL376" s="137"/>
      <c r="FM376" s="172"/>
      <c r="FN376" s="138" t="e">
        <f t="shared" si="638"/>
        <v>#REF!</v>
      </c>
      <c r="FO376" s="139"/>
      <c r="FP376" s="172"/>
      <c r="FQ376" s="138" t="e">
        <f t="shared" si="639"/>
        <v>#REF!</v>
      </c>
      <c r="FR376" s="140" t="e">
        <f t="shared" si="640"/>
        <v>#REF!</v>
      </c>
      <c r="FS376" s="19"/>
      <c r="FT376" s="19"/>
      <c r="FU376" s="135" t="e">
        <f>#REF!</f>
        <v>#REF!</v>
      </c>
      <c r="FV376" s="137"/>
      <c r="FW376" s="172"/>
      <c r="FX376" s="138" t="e">
        <f t="shared" si="641"/>
        <v>#REF!</v>
      </c>
      <c r="FY376" s="19"/>
      <c r="FZ376" s="19"/>
      <c r="GA376" s="135" t="e">
        <f>#REF!</f>
        <v>#REF!</v>
      </c>
      <c r="GB376" s="136" t="e">
        <f>#REF!</f>
        <v>#REF!</v>
      </c>
      <c r="GC376" s="137"/>
      <c r="GD376" s="172"/>
      <c r="GE376" s="138" t="e">
        <f t="shared" si="642"/>
        <v>#REF!</v>
      </c>
      <c r="GF376" s="139"/>
      <c r="GG376" s="172"/>
      <c r="GH376" s="138" t="e">
        <f t="shared" si="643"/>
        <v>#REF!</v>
      </c>
      <c r="GI376" s="140" t="e">
        <f t="shared" si="644"/>
        <v>#REF!</v>
      </c>
      <c r="GJ376" s="19"/>
      <c r="GK376" s="141" t="str">
        <f t="shared" si="645"/>
        <v/>
      </c>
      <c r="GL376" s="142"/>
      <c r="GN376" s="826" t="str">
        <f t="shared" ca="1" si="624"/>
        <v/>
      </c>
      <c r="GO376" s="827"/>
    </row>
    <row r="377" spans="1:197" ht="24" customHeight="1" outlineLevel="3" x14ac:dyDescent="0.2">
      <c r="A377" s="187">
        <f t="shared" ca="1" si="628"/>
        <v>243</v>
      </c>
      <c r="B377" s="747" t="str">
        <f t="shared" ca="1" si="616"/>
        <v/>
      </c>
      <c r="C377" s="748"/>
      <c r="D377" s="749"/>
      <c r="E377" s="110"/>
      <c r="F377" s="107" t="s">
        <v>998</v>
      </c>
      <c r="G377" s="105" t="s">
        <v>999</v>
      </c>
      <c r="H377" s="128" t="s">
        <v>3</v>
      </c>
      <c r="I377" s="105"/>
      <c r="J377" s="364" t="s">
        <v>24</v>
      </c>
      <c r="K377" s="471" t="s">
        <v>436</v>
      </c>
      <c r="L377" s="367" t="s">
        <v>50</v>
      </c>
      <c r="M377" s="589">
        <f t="shared" si="613"/>
        <v>0</v>
      </c>
      <c r="N377" s="773" t="str">
        <f t="shared" si="617"/>
        <v>-</v>
      </c>
      <c r="O377" s="774" t="str">
        <f t="shared" si="618"/>
        <v>-</v>
      </c>
      <c r="P377" s="774" t="str">
        <f t="shared" si="619"/>
        <v>-</v>
      </c>
      <c r="Q377" s="774" t="str">
        <f t="shared" si="620"/>
        <v>-</v>
      </c>
      <c r="R377" s="774" t="str">
        <f t="shared" si="621"/>
        <v>-</v>
      </c>
      <c r="S377" s="280" t="str">
        <f t="shared" si="622"/>
        <v>-</v>
      </c>
      <c r="T377" s="291" t="str">
        <f t="shared" si="623"/>
        <v>OK</v>
      </c>
      <c r="U377" s="402"/>
      <c r="W377" s="504"/>
      <c r="X377" s="429"/>
      <c r="Z377" s="430"/>
      <c r="AA377" s="431"/>
      <c r="AB377" s="429"/>
      <c r="AD377" s="430"/>
      <c r="AE377" s="431"/>
      <c r="AF377" s="429"/>
      <c r="AH377" s="430"/>
      <c r="AI377" s="431"/>
      <c r="AJ377" s="607"/>
      <c r="AK377" s="598"/>
      <c r="AL377" s="608"/>
      <c r="AM377" s="630"/>
      <c r="AN377" s="221"/>
      <c r="AO377" s="574" t="str">
        <f t="shared" si="569"/>
        <v>OK</v>
      </c>
      <c r="AQ377" s="437"/>
      <c r="AR377" s="529"/>
      <c r="AS377" s="426"/>
      <c r="AT377" s="427"/>
      <c r="AU377" s="530"/>
      <c r="AV377" s="529"/>
      <c r="AW377" s="426"/>
      <c r="AX377" s="427"/>
      <c r="AY377" s="530"/>
      <c r="AZ377" s="529"/>
      <c r="BA377" s="426"/>
      <c r="BB377" s="427"/>
      <c r="BC377" s="530"/>
      <c r="BD377" s="607"/>
      <c r="BE377" s="598"/>
      <c r="BF377" s="608"/>
      <c r="BG377" s="630"/>
      <c r="BH377" s="221"/>
      <c r="BI377" s="574" t="str">
        <f t="shared" si="570"/>
        <v>OK</v>
      </c>
      <c r="BK377" s="437"/>
      <c r="BL377" s="529"/>
      <c r="BM377" s="426"/>
      <c r="BN377" s="427"/>
      <c r="BO377" s="530"/>
      <c r="BP377" s="529"/>
      <c r="BQ377" s="426"/>
      <c r="BR377" s="427"/>
      <c r="BS377" s="530"/>
      <c r="BT377" s="529"/>
      <c r="BU377" s="426"/>
      <c r="BV377" s="427"/>
      <c r="BW377" s="530"/>
      <c r="BX377" s="607"/>
      <c r="BY377" s="598"/>
      <c r="BZ377" s="608"/>
      <c r="CA377" s="680" t="str">
        <f t="shared" si="648"/>
        <v>-</v>
      </c>
      <c r="CB377" s="221"/>
      <c r="CC377" s="574" t="str">
        <f t="shared" si="568"/>
        <v>OK</v>
      </c>
      <c r="CE377" s="443"/>
      <c r="CF377" s="429"/>
      <c r="CH377" s="430"/>
      <c r="CI377" s="431"/>
      <c r="CJ377" s="429"/>
      <c r="CL377" s="430"/>
      <c r="CM377" s="431"/>
      <c r="CN377" s="429"/>
      <c r="CP377" s="430"/>
      <c r="CQ377" s="431"/>
      <c r="CR377" s="600"/>
      <c r="CS377" s="601"/>
      <c r="CT377" s="608"/>
      <c r="CU377" s="610"/>
      <c r="CV377" s="221"/>
      <c r="CW377" s="574" t="str">
        <f t="shared" si="614"/>
        <v>OK</v>
      </c>
      <c r="CY377" s="465"/>
      <c r="CZ377" s="529"/>
      <c r="DA377" s="426"/>
      <c r="DB377" s="427"/>
      <c r="DC377" s="530"/>
      <c r="DD377" s="529"/>
      <c r="DE377" s="426"/>
      <c r="DF377" s="427"/>
      <c r="DG377" s="530"/>
      <c r="DH377" s="529"/>
      <c r="DI377" s="426"/>
      <c r="DJ377" s="427"/>
      <c r="DK377" s="530"/>
      <c r="DL377" s="607"/>
      <c r="DM377" s="598"/>
      <c r="DN377" s="608"/>
      <c r="DO377" s="609"/>
      <c r="DP377" s="221"/>
      <c r="DQ377" s="574" t="str">
        <f t="shared" si="615"/>
        <v>OK</v>
      </c>
      <c r="DS377" s="263"/>
      <c r="DT377" s="208"/>
      <c r="DU377" s="277" t="s">
        <v>1033</v>
      </c>
      <c r="DV377" s="370"/>
      <c r="DW377" s="277" t="s">
        <v>1033</v>
      </c>
      <c r="DX377" s="370"/>
      <c r="DY377" s="277" t="s">
        <v>1033</v>
      </c>
      <c r="DZ377" s="370"/>
      <c r="EA377" s="274" t="s">
        <v>376</v>
      </c>
      <c r="EB377" s="712" t="str">
        <f t="shared" ref="EB377:EB382" si="654">IF(AND(DT377="",DV377="",DX377="",DZ377=""),"-",DT377+DV377+DX377+DZ377)</f>
        <v>-</v>
      </c>
      <c r="EC377" s="707" t="str">
        <f t="shared" ref="EC377:EC382" si="655">EB377</f>
        <v>-</v>
      </c>
      <c r="ED377" s="623" t="str">
        <f t="shared" ref="ED377:ED382" si="656">IF(OR(EC377=0,EC377="-"),"-",EC377/QUALIF_TOTAL_HOURS)</f>
        <v>-</v>
      </c>
      <c r="EE377" s="221"/>
      <c r="EF377" s="574" t="str">
        <f t="shared" si="608"/>
        <v>Missing Eng Hours</v>
      </c>
      <c r="EH377" s="82"/>
      <c r="EI377" s="34"/>
      <c r="EJ377" s="11"/>
      <c r="EK377" s="61"/>
      <c r="EN377" s="97">
        <f t="shared" si="630"/>
        <v>0</v>
      </c>
      <c r="EO377" s="91">
        <f t="shared" si="631"/>
        <v>0</v>
      </c>
      <c r="EP377" s="92"/>
      <c r="EQ377" s="85"/>
      <c r="ER377" s="89" t="str">
        <f t="shared" si="632"/>
        <v>-</v>
      </c>
      <c r="ES377" s="84"/>
      <c r="ET377" s="85"/>
      <c r="EU377" s="89" t="str">
        <f t="shared" si="633"/>
        <v>-</v>
      </c>
      <c r="EV377" s="90" t="str">
        <f t="shared" si="634"/>
        <v>-</v>
      </c>
      <c r="EY377" s="97" t="e">
        <f>#REF!</f>
        <v>#REF!</v>
      </c>
      <c r="EZ377" s="91" t="e">
        <f>#REF!</f>
        <v>#REF!</v>
      </c>
      <c r="FA377" s="92"/>
      <c r="FB377" s="85"/>
      <c r="FC377" s="89" t="e">
        <f t="shared" si="635"/>
        <v>#REF!</v>
      </c>
      <c r="FD377" s="84"/>
      <c r="FE377" s="85"/>
      <c r="FF377" s="89" t="e">
        <f t="shared" si="636"/>
        <v>#REF!</v>
      </c>
      <c r="FG377" s="90" t="e">
        <f t="shared" si="637"/>
        <v>#REF!</v>
      </c>
      <c r="FJ377" s="97" t="e">
        <f>#REF!</f>
        <v>#REF!</v>
      </c>
      <c r="FK377" s="91" t="e">
        <f>#REF!</f>
        <v>#REF!</v>
      </c>
      <c r="FL377" s="92"/>
      <c r="FM377" s="85"/>
      <c r="FN377" s="89" t="e">
        <f t="shared" si="638"/>
        <v>#REF!</v>
      </c>
      <c r="FO377" s="84"/>
      <c r="FP377" s="85"/>
      <c r="FQ377" s="89" t="e">
        <f t="shared" si="639"/>
        <v>#REF!</v>
      </c>
      <c r="FR377" s="90" t="e">
        <f t="shared" si="640"/>
        <v>#REF!</v>
      </c>
      <c r="FU377" s="97" t="e">
        <f>#REF!</f>
        <v>#REF!</v>
      </c>
      <c r="FV377" s="92"/>
      <c r="FW377" s="85"/>
      <c r="FX377" s="89" t="e">
        <f t="shared" si="641"/>
        <v>#REF!</v>
      </c>
      <c r="GA377" s="97" t="e">
        <f>#REF!</f>
        <v>#REF!</v>
      </c>
      <c r="GB377" s="91" t="e">
        <f>#REF!</f>
        <v>#REF!</v>
      </c>
      <c r="GC377" s="92"/>
      <c r="GD377" s="85"/>
      <c r="GE377" s="89" t="e">
        <f t="shared" si="642"/>
        <v>#REF!</v>
      </c>
      <c r="GF377" s="84"/>
      <c r="GG377" s="85"/>
      <c r="GH377" s="89" t="e">
        <f t="shared" si="643"/>
        <v>#REF!</v>
      </c>
      <c r="GI377" s="90" t="e">
        <f t="shared" si="644"/>
        <v>#REF!</v>
      </c>
      <c r="GK377" s="20" t="str">
        <f t="shared" si="645"/>
        <v/>
      </c>
      <c r="GL377" s="21"/>
      <c r="GN377" s="826" t="str">
        <f t="shared" ca="1" si="624"/>
        <v/>
      </c>
      <c r="GO377" s="827"/>
    </row>
    <row r="378" spans="1:197" ht="12" customHeight="1" outlineLevel="3" x14ac:dyDescent="0.2">
      <c r="A378" s="187">
        <f t="shared" ca="1" si="628"/>
        <v>244</v>
      </c>
      <c r="B378" s="747" t="str">
        <f t="shared" ca="1" si="616"/>
        <v/>
      </c>
      <c r="C378" s="748"/>
      <c r="D378" s="749"/>
      <c r="E378" s="110"/>
      <c r="F378" s="108"/>
      <c r="G378" s="105" t="s">
        <v>1000</v>
      </c>
      <c r="H378" s="128" t="s">
        <v>3</v>
      </c>
      <c r="I378" s="105"/>
      <c r="J378" s="364" t="s">
        <v>24</v>
      </c>
      <c r="K378" s="471" t="s">
        <v>436</v>
      </c>
      <c r="L378" s="367" t="s">
        <v>50</v>
      </c>
      <c r="M378" s="589">
        <f t="shared" si="613"/>
        <v>0</v>
      </c>
      <c r="N378" s="773" t="str">
        <f t="shared" si="617"/>
        <v>-</v>
      </c>
      <c r="O378" s="774" t="str">
        <f t="shared" si="618"/>
        <v>-</v>
      </c>
      <c r="P378" s="774" t="str">
        <f t="shared" si="619"/>
        <v>-</v>
      </c>
      <c r="Q378" s="774" t="str">
        <f t="shared" si="620"/>
        <v>-</v>
      </c>
      <c r="R378" s="774" t="str">
        <f t="shared" si="621"/>
        <v>-</v>
      </c>
      <c r="S378" s="280" t="str">
        <f t="shared" si="622"/>
        <v>-</v>
      </c>
      <c r="T378" s="291" t="str">
        <f t="shared" si="623"/>
        <v>OK</v>
      </c>
      <c r="U378" s="402"/>
      <c r="W378" s="504"/>
      <c r="X378" s="429"/>
      <c r="Z378" s="430"/>
      <c r="AA378" s="431"/>
      <c r="AB378" s="429"/>
      <c r="AD378" s="430"/>
      <c r="AE378" s="431"/>
      <c r="AF378" s="429"/>
      <c r="AH378" s="430"/>
      <c r="AI378" s="431"/>
      <c r="AJ378" s="600"/>
      <c r="AK378" s="601"/>
      <c r="AL378" s="602"/>
      <c r="AM378" s="632"/>
      <c r="AN378" s="221"/>
      <c r="AO378" s="574" t="str">
        <f>IF(AND(Type_1="Doc",OR(Y378&lt;&gt;"",AC378&lt;&gt;"",AG378&lt;&gt;"")),"Remove Value Cln 25, 29, 33",IF(AND(Type_1="Doc",OR(AA378&lt;&gt;"",AE378&lt;&gt;"",AI378&lt;&gt;"")),"Remove Value Cln 27, 31, 35",IF(OR(AND(X378&lt;&gt;"",Z378=""),AND(AB378&lt;&gt;"",AD378=""),AND(AF378&lt;&gt;"",AH378="")),"Missing Eng Function",IF(OR(AND(Y378&lt;&gt;"",AA378=""),AND(AC378&lt;&gt;"",AE378=""),AND(AG378&lt;&gt;"",AI378="")),"Missing Design Function","OK"))))</f>
        <v>OK</v>
      </c>
      <c r="AQ378" s="437"/>
      <c r="AR378" s="429"/>
      <c r="AT378" s="430"/>
      <c r="AU378" s="431"/>
      <c r="AV378" s="429"/>
      <c r="AX378" s="430"/>
      <c r="AY378" s="431"/>
      <c r="AZ378" s="429"/>
      <c r="BB378" s="430"/>
      <c r="BC378" s="431"/>
      <c r="BD378" s="600"/>
      <c r="BE378" s="601"/>
      <c r="BF378" s="602"/>
      <c r="BG378" s="632"/>
      <c r="BH378" s="221"/>
      <c r="BI378" s="574" t="str">
        <f>IF(AND(Type_1="Doc",OR(AS378&lt;&gt;"",AW378&lt;&gt;"",BA378&lt;&gt;"")),"Remove Value Cln 25, 29, 33",IF(AND(Type_1="Doc",OR(AU378&lt;&gt;"",AY378&lt;&gt;"",BC378&lt;&gt;"")),"Remove Value Cln 47, 51, 55",IF(OR(AND(AR378&lt;&gt;"",AT378=""),AND(AV378&lt;&gt;"",AX378=""),AND(AZ378&lt;&gt;"",BB378="")),"Missing Eng Function",IF(OR(AND(AS378&lt;&gt;"",AU378=""),AND(AW378&lt;&gt;"",AY378=""),AND(BA378&lt;&gt;"",BC378="")),"Missing Design Function","OK"))))</f>
        <v>OK</v>
      </c>
      <c r="BK378" s="437"/>
      <c r="BL378" s="429"/>
      <c r="BN378" s="430"/>
      <c r="BO378" s="431"/>
      <c r="BP378" s="429"/>
      <c r="BR378" s="430"/>
      <c r="BS378" s="431"/>
      <c r="BT378" s="429"/>
      <c r="BV378" s="430"/>
      <c r="BW378" s="431"/>
      <c r="BX378" s="600"/>
      <c r="BY378" s="601"/>
      <c r="BZ378" s="602"/>
      <c r="CA378" s="680" t="str">
        <f t="shared" si="648"/>
        <v>-</v>
      </c>
      <c r="CB378" s="221"/>
      <c r="CC378" s="574" t="str">
        <f>IF(AND(Type_1="Doc",OR(BM378&lt;&gt;"",BQ378&lt;&gt;"",BU378&lt;&gt;"")),"Remove Value Cln 65, 69, 73",IF(AND(Type_1="Doc",OR(BO378&lt;&gt;"",BS378&lt;&gt;"",BW378&lt;&gt;"")),"Remove Value Cln 67, 71, 75",IF(OR(AND(BL378&lt;&gt;"",BN378=""),AND(BP378&lt;&gt;"",BR378=""),AND(BT378&lt;&gt;"",BV378="")),"Missing Eng Function",IF(OR(AND(BM378&lt;&gt;"",BO378=""),AND(BQ378&lt;&gt;"",BS378=""),AND(BU378&lt;&gt;"",BW378="")),"Missing Design Function","OK"))))</f>
        <v>OK</v>
      </c>
      <c r="CE378" s="443"/>
      <c r="CF378" s="429"/>
      <c r="CH378" s="430"/>
      <c r="CI378" s="431"/>
      <c r="CJ378" s="429"/>
      <c r="CL378" s="430"/>
      <c r="CM378" s="431"/>
      <c r="CN378" s="429"/>
      <c r="CP378" s="430"/>
      <c r="CQ378" s="431"/>
      <c r="CR378" s="600"/>
      <c r="CS378" s="601"/>
      <c r="CT378" s="602"/>
      <c r="CU378" s="610"/>
      <c r="CV378" s="221"/>
      <c r="CW378" s="574" t="str">
        <f t="shared" si="614"/>
        <v>OK</v>
      </c>
      <c r="CY378" s="465"/>
      <c r="CZ378" s="429"/>
      <c r="DB378" s="430"/>
      <c r="DC378" s="431"/>
      <c r="DD378" s="429"/>
      <c r="DF378" s="430"/>
      <c r="DG378" s="431"/>
      <c r="DH378" s="429"/>
      <c r="DJ378" s="430"/>
      <c r="DK378" s="431"/>
      <c r="DL378" s="600"/>
      <c r="DM378" s="601"/>
      <c r="DN378" s="602"/>
      <c r="DO378" s="610"/>
      <c r="DP378" s="221"/>
      <c r="DQ378" s="574" t="str">
        <f t="shared" si="615"/>
        <v>OK</v>
      </c>
      <c r="DS378" s="263"/>
      <c r="DT378" s="208"/>
      <c r="DU378" s="277" t="s">
        <v>1033</v>
      </c>
      <c r="DV378" s="370"/>
      <c r="DW378" s="277" t="s">
        <v>1033</v>
      </c>
      <c r="DX378" s="370"/>
      <c r="DY378" s="277" t="s">
        <v>1033</v>
      </c>
      <c r="DZ378" s="370"/>
      <c r="EA378" s="274" t="s">
        <v>376</v>
      </c>
      <c r="EB378" s="712" t="str">
        <f t="shared" si="654"/>
        <v>-</v>
      </c>
      <c r="EC378" s="707" t="str">
        <f t="shared" si="655"/>
        <v>-</v>
      </c>
      <c r="ED378" s="623" t="str">
        <f t="shared" si="656"/>
        <v>-</v>
      </c>
      <c r="EE378" s="221"/>
      <c r="EF378" s="574" t="str">
        <f t="shared" si="608"/>
        <v>Missing Eng Hours</v>
      </c>
      <c r="EH378" s="82"/>
      <c r="EI378" s="34"/>
      <c r="EJ378" s="11"/>
      <c r="EK378" s="61"/>
      <c r="EN378" s="97">
        <f t="shared" si="630"/>
        <v>0</v>
      </c>
      <c r="EO378" s="91">
        <f t="shared" si="631"/>
        <v>0</v>
      </c>
      <c r="EP378" s="92"/>
      <c r="EQ378" s="85"/>
      <c r="ER378" s="89" t="str">
        <f>IF(OR(EN378="-",EQ378=""),"-",EQ378*EN378)</f>
        <v>-</v>
      </c>
      <c r="ES378" s="84"/>
      <c r="ET378" s="85"/>
      <c r="EU378" s="89" t="str">
        <f>IF(OR(EO378="-",ET378=""),"-",ET378*EO378)</f>
        <v>-</v>
      </c>
      <c r="EV378" s="90" t="str">
        <f>IF(AND(ER378="-",EU378="-"),"-",IF(ER378="-",EU378,IF(EU378="-",ER378,ER378+EU378)))</f>
        <v>-</v>
      </c>
      <c r="EY378" s="97" t="e">
        <f>#REF!</f>
        <v>#REF!</v>
      </c>
      <c r="EZ378" s="91" t="e">
        <f>#REF!</f>
        <v>#REF!</v>
      </c>
      <c r="FA378" s="92"/>
      <c r="FB378" s="85"/>
      <c r="FC378" s="89" t="e">
        <f>IF(OR(EY378="-",FB378=""),"-",FB378*EY378)</f>
        <v>#REF!</v>
      </c>
      <c r="FD378" s="84"/>
      <c r="FE378" s="85"/>
      <c r="FF378" s="89" t="e">
        <f>IF(OR(EZ378="-",FE378=""),"-",FE378*EZ378)</f>
        <v>#REF!</v>
      </c>
      <c r="FG378" s="90" t="e">
        <f>IF(AND(FC378="-",FF378="-"),"-",IF(FC378="-",FF378,IF(FF378="-",FC378,FC378+FF378)))</f>
        <v>#REF!</v>
      </c>
      <c r="FJ378" s="97" t="e">
        <f>#REF!</f>
        <v>#REF!</v>
      </c>
      <c r="FK378" s="91" t="e">
        <f>#REF!</f>
        <v>#REF!</v>
      </c>
      <c r="FL378" s="92"/>
      <c r="FM378" s="85"/>
      <c r="FN378" s="89" t="e">
        <f>IF(OR(FJ378="-",FM378=""),"-",FM378*FJ378)</f>
        <v>#REF!</v>
      </c>
      <c r="FO378" s="84"/>
      <c r="FP378" s="85"/>
      <c r="FQ378" s="89" t="e">
        <f>IF(OR(FK378="-",FP378=""),"-",FP378*FK378)</f>
        <v>#REF!</v>
      </c>
      <c r="FR378" s="90" t="e">
        <f>IF(AND(FN378="-",FQ378="-"),"-",IF(FN378="-",FQ378,IF(FQ378="-",FN378,FN378+FQ378)))</f>
        <v>#REF!</v>
      </c>
      <c r="FU378" s="97" t="e">
        <f>#REF!</f>
        <v>#REF!</v>
      </c>
      <c r="FV378" s="92"/>
      <c r="FW378" s="85"/>
      <c r="FX378" s="89" t="e">
        <f>IF(OR(FU378="-",FW378=""),"-",FW378*FU378)</f>
        <v>#REF!</v>
      </c>
      <c r="GA378" s="97" t="e">
        <f>#REF!</f>
        <v>#REF!</v>
      </c>
      <c r="GB378" s="91" t="e">
        <f>#REF!</f>
        <v>#REF!</v>
      </c>
      <c r="GC378" s="92"/>
      <c r="GD378" s="85"/>
      <c r="GE378" s="89" t="e">
        <f>IF(OR(GA378="-",GD378=""),"-",GD378*GA378)</f>
        <v>#REF!</v>
      </c>
      <c r="GF378" s="84"/>
      <c r="GG378" s="85"/>
      <c r="GH378" s="89" t="e">
        <f>IF(OR(GB378="-",GG378=""),"-",GG378*GB378)</f>
        <v>#REF!</v>
      </c>
      <c r="GI378" s="90" t="e">
        <f>IF(AND(GE378="-",GH378="-"),"-",IF(GE378="-",GH378,IF(GH378="-",GE378,GE378+GH378)))</f>
        <v>#REF!</v>
      </c>
      <c r="GK378" s="20" t="str">
        <f t="shared" si="645"/>
        <v/>
      </c>
      <c r="GL378" s="21"/>
      <c r="GN378" s="826" t="str">
        <f t="shared" ca="1" si="624"/>
        <v/>
      </c>
      <c r="GO378" s="827"/>
    </row>
    <row r="379" spans="1:197" ht="12" customHeight="1" outlineLevel="3" x14ac:dyDescent="0.2">
      <c r="A379" s="187">
        <f t="shared" ca="1" si="628"/>
        <v>245</v>
      </c>
      <c r="B379" s="747" t="str">
        <f t="shared" ca="1" si="616"/>
        <v/>
      </c>
      <c r="C379" s="748"/>
      <c r="D379" s="749"/>
      <c r="E379" s="272"/>
      <c r="F379" s="271"/>
      <c r="G379" s="105" t="s">
        <v>1001</v>
      </c>
      <c r="H379" s="128" t="s">
        <v>3</v>
      </c>
      <c r="I379" s="105"/>
      <c r="J379" s="364" t="s">
        <v>24</v>
      </c>
      <c r="K379" s="471" t="s">
        <v>436</v>
      </c>
      <c r="L379" s="367" t="s">
        <v>50</v>
      </c>
      <c r="M379" s="589">
        <f t="shared" si="613"/>
        <v>0</v>
      </c>
      <c r="N379" s="773" t="str">
        <f t="shared" si="617"/>
        <v>-</v>
      </c>
      <c r="O379" s="774" t="str">
        <f t="shared" si="618"/>
        <v>-</v>
      </c>
      <c r="P379" s="774" t="str">
        <f t="shared" si="619"/>
        <v>-</v>
      </c>
      <c r="Q379" s="774" t="str">
        <f t="shared" si="620"/>
        <v>-</v>
      </c>
      <c r="R379" s="774" t="str">
        <f t="shared" si="621"/>
        <v>-</v>
      </c>
      <c r="S379" s="280" t="str">
        <f t="shared" si="622"/>
        <v>-</v>
      </c>
      <c r="T379" s="291" t="str">
        <f t="shared" si="623"/>
        <v>OK</v>
      </c>
      <c r="U379" s="402"/>
      <c r="W379" s="504"/>
      <c r="X379" s="429"/>
      <c r="Z379" s="430"/>
      <c r="AA379" s="431"/>
      <c r="AB379" s="429"/>
      <c r="AD379" s="430"/>
      <c r="AE379" s="431"/>
      <c r="AF379" s="429"/>
      <c r="AH379" s="430"/>
      <c r="AI379" s="431"/>
      <c r="AJ379" s="600"/>
      <c r="AK379" s="601"/>
      <c r="AL379" s="602"/>
      <c r="AM379" s="632"/>
      <c r="AN379" s="221"/>
      <c r="AO379" s="574" t="str">
        <f>IF(AND(Type_1="Doc",OR(Y379&lt;&gt;"",AC379&lt;&gt;"",AG379&lt;&gt;"")),"Remove Value Cln 25, 29, 33",IF(AND(Type_1="Doc",OR(AA379&lt;&gt;"",AE379&lt;&gt;"",AI379&lt;&gt;"")),"Remove Value Cln 27, 31, 35",IF(OR(AND(X379&lt;&gt;"",Z379=""),AND(AB379&lt;&gt;"",AD379=""),AND(AF379&lt;&gt;"",AH379="")),"Missing Eng Function",IF(OR(AND(Y379&lt;&gt;"",AA379=""),AND(AC379&lt;&gt;"",AE379=""),AND(AG379&lt;&gt;"",AI379="")),"Missing Design Function","OK"))))</f>
        <v>OK</v>
      </c>
      <c r="AQ379" s="437"/>
      <c r="AR379" s="429"/>
      <c r="AT379" s="430"/>
      <c r="AU379" s="431"/>
      <c r="AV379" s="429"/>
      <c r="AX379" s="430"/>
      <c r="AY379" s="431"/>
      <c r="AZ379" s="429"/>
      <c r="BB379" s="430"/>
      <c r="BC379" s="431"/>
      <c r="BD379" s="600"/>
      <c r="BE379" s="601"/>
      <c r="BF379" s="602"/>
      <c r="BG379" s="632"/>
      <c r="BH379" s="221"/>
      <c r="BI379" s="574" t="str">
        <f>IF(AND(Type_1="Doc",OR(AS379&lt;&gt;"",AW379&lt;&gt;"",BA379&lt;&gt;"")),"Remove Value Cln 25, 29, 33",IF(AND(Type_1="Doc",OR(AU379&lt;&gt;"",AY379&lt;&gt;"",BC379&lt;&gt;"")),"Remove Value Cln 47, 51, 55",IF(OR(AND(AR379&lt;&gt;"",AT379=""),AND(AV379&lt;&gt;"",AX379=""),AND(AZ379&lt;&gt;"",BB379="")),"Missing Eng Function",IF(OR(AND(AS379&lt;&gt;"",AU379=""),AND(AW379&lt;&gt;"",AY379=""),AND(BA379&lt;&gt;"",BC379="")),"Missing Design Function","OK"))))</f>
        <v>OK</v>
      </c>
      <c r="BK379" s="437"/>
      <c r="BL379" s="429"/>
      <c r="BN379" s="430"/>
      <c r="BO379" s="431"/>
      <c r="BP379" s="429"/>
      <c r="BR379" s="430"/>
      <c r="BS379" s="431"/>
      <c r="BT379" s="429"/>
      <c r="BV379" s="430"/>
      <c r="BW379" s="431"/>
      <c r="BX379" s="600"/>
      <c r="BY379" s="601"/>
      <c r="BZ379" s="602"/>
      <c r="CA379" s="680" t="str">
        <f t="shared" si="648"/>
        <v>-</v>
      </c>
      <c r="CB379" s="221"/>
      <c r="CC379" s="574" t="str">
        <f>IF(AND(Type_1="Doc",OR(BM379&lt;&gt;"",BQ379&lt;&gt;"",BU379&lt;&gt;"")),"Remove Value Cln 65, 69, 73",IF(AND(Type_1="Doc",OR(BO379&lt;&gt;"",BS379&lt;&gt;"",BW379&lt;&gt;"")),"Remove Value Cln 67, 71, 75",IF(OR(AND(BL379&lt;&gt;"",BN379=""),AND(BP379&lt;&gt;"",BR379=""),AND(BT379&lt;&gt;"",BV379="")),"Missing Eng Function",IF(OR(AND(BM379&lt;&gt;"",BO379=""),AND(BQ379&lt;&gt;"",BS379=""),AND(BU379&lt;&gt;"",BW379="")),"Missing Design Function","OK"))))</f>
        <v>OK</v>
      </c>
      <c r="CE379" s="443"/>
      <c r="CF379" s="429"/>
      <c r="CH379" s="430"/>
      <c r="CI379" s="431"/>
      <c r="CJ379" s="429"/>
      <c r="CL379" s="430"/>
      <c r="CM379" s="431"/>
      <c r="CN379" s="429"/>
      <c r="CP379" s="430"/>
      <c r="CQ379" s="431"/>
      <c r="CR379" s="600"/>
      <c r="CS379" s="601"/>
      <c r="CT379" s="602"/>
      <c r="CU379" s="610"/>
      <c r="CV379" s="221"/>
      <c r="CW379" s="574" t="str">
        <f t="shared" si="614"/>
        <v>OK</v>
      </c>
      <c r="CY379" s="437"/>
      <c r="CZ379" s="429"/>
      <c r="DB379" s="430"/>
      <c r="DC379" s="431"/>
      <c r="DD379" s="429"/>
      <c r="DF379" s="430"/>
      <c r="DG379" s="431"/>
      <c r="DH379" s="429"/>
      <c r="DJ379" s="430"/>
      <c r="DK379" s="431"/>
      <c r="DL379" s="600"/>
      <c r="DM379" s="601"/>
      <c r="DN379" s="602"/>
      <c r="DO379" s="610"/>
      <c r="DP379" s="221"/>
      <c r="DQ379" s="574" t="str">
        <f t="shared" si="615"/>
        <v>OK</v>
      </c>
      <c r="DS379" s="263"/>
      <c r="DT379" s="208"/>
      <c r="DU379" s="277" t="s">
        <v>1033</v>
      </c>
      <c r="DV379" s="370"/>
      <c r="DW379" s="277" t="s">
        <v>1033</v>
      </c>
      <c r="DX379" s="370"/>
      <c r="DY379" s="277" t="s">
        <v>1033</v>
      </c>
      <c r="DZ379" s="370"/>
      <c r="EA379" s="274" t="s">
        <v>376</v>
      </c>
      <c r="EB379" s="712" t="str">
        <f t="shared" si="654"/>
        <v>-</v>
      </c>
      <c r="EC379" s="707" t="str">
        <f t="shared" si="655"/>
        <v>-</v>
      </c>
      <c r="ED379" s="623" t="str">
        <f t="shared" si="656"/>
        <v>-</v>
      </c>
      <c r="EE379" s="221"/>
      <c r="EF379" s="574" t="str">
        <f t="shared" si="608"/>
        <v>Missing Eng Hours</v>
      </c>
      <c r="EH379" s="82"/>
      <c r="EI379" s="34"/>
      <c r="EJ379" s="11"/>
      <c r="EK379" s="61"/>
      <c r="EN379" s="97">
        <f t="shared" si="630"/>
        <v>0</v>
      </c>
      <c r="EO379" s="91">
        <f t="shared" si="631"/>
        <v>0</v>
      </c>
      <c r="EP379" s="92"/>
      <c r="EQ379" s="85"/>
      <c r="ER379" s="89" t="str">
        <f>IF(OR(EN379="-",EQ379=""),"-",EQ379*EN379)</f>
        <v>-</v>
      </c>
      <c r="ES379" s="84"/>
      <c r="ET379" s="85"/>
      <c r="EU379" s="89" t="str">
        <f>IF(OR(EO379="-",ET379=""),"-",ET379*EO379)</f>
        <v>-</v>
      </c>
      <c r="EV379" s="90" t="str">
        <f>IF(AND(ER379="-",EU379="-"),"-",IF(ER379="-",EU379,IF(EU379="-",ER379,ER379+EU379)))</f>
        <v>-</v>
      </c>
      <c r="EY379" s="97" t="e">
        <f>#REF!</f>
        <v>#REF!</v>
      </c>
      <c r="EZ379" s="91" t="e">
        <f>#REF!</f>
        <v>#REF!</v>
      </c>
      <c r="FA379" s="92"/>
      <c r="FB379" s="85"/>
      <c r="FC379" s="89" t="e">
        <f>IF(OR(EY379="-",FB379=""),"-",FB379*EY379)</f>
        <v>#REF!</v>
      </c>
      <c r="FD379" s="84"/>
      <c r="FE379" s="85"/>
      <c r="FF379" s="89" t="e">
        <f>IF(OR(EZ379="-",FE379=""),"-",FE379*EZ379)</f>
        <v>#REF!</v>
      </c>
      <c r="FG379" s="90" t="e">
        <f>IF(AND(FC379="-",FF379="-"),"-",IF(FC379="-",FF379,IF(FF379="-",FC379,FC379+FF379)))</f>
        <v>#REF!</v>
      </c>
      <c r="FJ379" s="97" t="e">
        <f>#REF!</f>
        <v>#REF!</v>
      </c>
      <c r="FK379" s="91" t="e">
        <f>#REF!</f>
        <v>#REF!</v>
      </c>
      <c r="FL379" s="92"/>
      <c r="FM379" s="85"/>
      <c r="FN379" s="89" t="e">
        <f>IF(OR(FJ379="-",FM379=""),"-",FM379*FJ379)</f>
        <v>#REF!</v>
      </c>
      <c r="FO379" s="84"/>
      <c r="FP379" s="85"/>
      <c r="FQ379" s="89" t="e">
        <f>IF(OR(FK379="-",FP379=""),"-",FP379*FK379)</f>
        <v>#REF!</v>
      </c>
      <c r="FR379" s="90" t="e">
        <f>IF(AND(FN379="-",FQ379="-"),"-",IF(FN379="-",FQ379,IF(FQ379="-",FN379,FN379+FQ379)))</f>
        <v>#REF!</v>
      </c>
      <c r="FU379" s="97" t="e">
        <f>#REF!</f>
        <v>#REF!</v>
      </c>
      <c r="FV379" s="92"/>
      <c r="FW379" s="85"/>
      <c r="FX379" s="89" t="e">
        <f>IF(OR(FU379="-",FW379=""),"-",FW379*FU379)</f>
        <v>#REF!</v>
      </c>
      <c r="GA379" s="97" t="e">
        <f>#REF!</f>
        <v>#REF!</v>
      </c>
      <c r="GB379" s="91" t="e">
        <f>#REF!</f>
        <v>#REF!</v>
      </c>
      <c r="GC379" s="92"/>
      <c r="GD379" s="85"/>
      <c r="GE379" s="89" t="e">
        <f>IF(OR(GA379="-",GD379=""),"-",GD379*GA379)</f>
        <v>#REF!</v>
      </c>
      <c r="GF379" s="84"/>
      <c r="GG379" s="85"/>
      <c r="GH379" s="89" t="e">
        <f>IF(OR(GB379="-",GG379=""),"-",GG379*GB379)</f>
        <v>#REF!</v>
      </c>
      <c r="GI379" s="90" t="e">
        <f>IF(AND(GE379="-",GH379="-"),"-",IF(GE379="-",GH379,IF(GH379="-",GE379,GE379+GH379)))</f>
        <v>#REF!</v>
      </c>
      <c r="GK379" s="20" t="str">
        <f t="shared" si="645"/>
        <v/>
      </c>
      <c r="GL379" s="21"/>
      <c r="GN379" s="826" t="str">
        <f t="shared" ca="1" si="624"/>
        <v/>
      </c>
      <c r="GO379" s="827"/>
    </row>
    <row r="380" spans="1:197" ht="12" customHeight="1" outlineLevel="3" x14ac:dyDescent="0.2">
      <c r="A380" s="187">
        <f t="shared" ca="1" si="628"/>
        <v>246</v>
      </c>
      <c r="B380" s="747" t="str">
        <f t="shared" ca="1" si="616"/>
        <v/>
      </c>
      <c r="C380" s="748"/>
      <c r="D380" s="749"/>
      <c r="E380" s="272"/>
      <c r="F380" s="271"/>
      <c r="G380" s="105" t="s">
        <v>1002</v>
      </c>
      <c r="H380" s="128" t="s">
        <v>3</v>
      </c>
      <c r="I380" s="105"/>
      <c r="J380" s="364" t="s">
        <v>24</v>
      </c>
      <c r="K380" s="471" t="s">
        <v>436</v>
      </c>
      <c r="L380" s="367" t="s">
        <v>50</v>
      </c>
      <c r="M380" s="589">
        <f t="shared" si="613"/>
        <v>0</v>
      </c>
      <c r="N380" s="773" t="str">
        <f t="shared" si="617"/>
        <v>-</v>
      </c>
      <c r="O380" s="774" t="str">
        <f t="shared" si="618"/>
        <v>-</v>
      </c>
      <c r="P380" s="774" t="str">
        <f t="shared" si="619"/>
        <v>-</v>
      </c>
      <c r="Q380" s="774" t="str">
        <f t="shared" si="620"/>
        <v>-</v>
      </c>
      <c r="R380" s="774" t="str">
        <f t="shared" si="621"/>
        <v>-</v>
      </c>
      <c r="S380" s="280" t="str">
        <f t="shared" si="622"/>
        <v>-</v>
      </c>
      <c r="T380" s="291" t="str">
        <f t="shared" si="623"/>
        <v>OK</v>
      </c>
      <c r="U380" s="402"/>
      <c r="W380" s="504"/>
      <c r="X380" s="429"/>
      <c r="Z380" s="430"/>
      <c r="AA380" s="431"/>
      <c r="AB380" s="429"/>
      <c r="AD380" s="430"/>
      <c r="AE380" s="431"/>
      <c r="AF380" s="429"/>
      <c r="AH380" s="430"/>
      <c r="AI380" s="431"/>
      <c r="AJ380" s="600"/>
      <c r="AK380" s="601"/>
      <c r="AL380" s="602"/>
      <c r="AM380" s="632"/>
      <c r="AN380" s="221"/>
      <c r="AO380" s="574" t="str">
        <f>IF(AND(Type_1="Doc",OR(Y380&lt;&gt;"",AC380&lt;&gt;"",AG380&lt;&gt;"")),"Remove Value Cln 25, 29, 33",IF(AND(Type_1="Doc",OR(AA380&lt;&gt;"",AE380&lt;&gt;"",AI380&lt;&gt;"")),"Remove Value Cln 27, 31, 35",IF(OR(AND(X380&lt;&gt;"",Z380=""),AND(AB380&lt;&gt;"",AD380=""),AND(AF380&lt;&gt;"",AH380="")),"Missing Eng Function",IF(OR(AND(Y380&lt;&gt;"",AA380=""),AND(AC380&lt;&gt;"",AE380=""),AND(AG380&lt;&gt;"",AI380="")),"Missing Design Function","OK"))))</f>
        <v>OK</v>
      </c>
      <c r="AQ380" s="437"/>
      <c r="AR380" s="429"/>
      <c r="AT380" s="430"/>
      <c r="AU380" s="431"/>
      <c r="AV380" s="429"/>
      <c r="AX380" s="430"/>
      <c r="AY380" s="431"/>
      <c r="AZ380" s="429"/>
      <c r="BB380" s="430"/>
      <c r="BC380" s="431"/>
      <c r="BD380" s="600"/>
      <c r="BE380" s="601"/>
      <c r="BF380" s="602"/>
      <c r="BG380" s="632"/>
      <c r="BH380" s="221"/>
      <c r="BI380" s="574" t="str">
        <f>IF(AND(Type_1="Doc",OR(AS380&lt;&gt;"",AW380&lt;&gt;"",BA380&lt;&gt;"")),"Remove Value Cln 25, 29, 33",IF(AND(Type_1="Doc",OR(AU380&lt;&gt;"",AY380&lt;&gt;"",BC380&lt;&gt;"")),"Remove Value Cln 47, 51, 55",IF(OR(AND(AR380&lt;&gt;"",AT380=""),AND(AV380&lt;&gt;"",AX380=""),AND(AZ380&lt;&gt;"",BB380="")),"Missing Eng Function",IF(OR(AND(AS380&lt;&gt;"",AU380=""),AND(AW380&lt;&gt;"",AY380=""),AND(BA380&lt;&gt;"",BC380="")),"Missing Design Function","OK"))))</f>
        <v>OK</v>
      </c>
      <c r="BK380" s="437"/>
      <c r="BL380" s="429"/>
      <c r="BN380" s="430"/>
      <c r="BO380" s="431"/>
      <c r="BP380" s="429"/>
      <c r="BR380" s="430"/>
      <c r="BS380" s="431"/>
      <c r="BT380" s="429"/>
      <c r="BV380" s="430"/>
      <c r="BW380" s="431"/>
      <c r="BX380" s="600"/>
      <c r="BY380" s="601"/>
      <c r="BZ380" s="602"/>
      <c r="CA380" s="680" t="str">
        <f t="shared" si="648"/>
        <v>-</v>
      </c>
      <c r="CB380" s="221"/>
      <c r="CC380" s="574" t="str">
        <f>IF(AND(Type_1="Doc",OR(BM380&lt;&gt;"",BQ380&lt;&gt;"",BU380&lt;&gt;"")),"Remove Value Cln 65, 69, 73",IF(AND(Type_1="Doc",OR(BO380&lt;&gt;"",BS380&lt;&gt;"",BW380&lt;&gt;"")),"Remove Value Cln 67, 71, 75",IF(OR(AND(BL380&lt;&gt;"",BN380=""),AND(BP380&lt;&gt;"",BR380=""),AND(BT380&lt;&gt;"",BV380="")),"Missing Eng Function",IF(OR(AND(BM380&lt;&gt;"",BO380=""),AND(BQ380&lt;&gt;"",BS380=""),AND(BU380&lt;&gt;"",BW380="")),"Missing Design Function","OK"))))</f>
        <v>OK</v>
      </c>
      <c r="CE380" s="443"/>
      <c r="CF380" s="429"/>
      <c r="CH380" s="430"/>
      <c r="CI380" s="431"/>
      <c r="CJ380" s="429"/>
      <c r="CL380" s="430"/>
      <c r="CM380" s="431"/>
      <c r="CN380" s="429"/>
      <c r="CP380" s="430"/>
      <c r="CQ380" s="431"/>
      <c r="CR380" s="600"/>
      <c r="CS380" s="601"/>
      <c r="CT380" s="602"/>
      <c r="CU380" s="610"/>
      <c r="CV380" s="221"/>
      <c r="CW380" s="574" t="str">
        <f t="shared" si="614"/>
        <v>OK</v>
      </c>
      <c r="CY380" s="437"/>
      <c r="CZ380" s="429"/>
      <c r="DB380" s="430"/>
      <c r="DC380" s="431"/>
      <c r="DD380" s="429"/>
      <c r="DF380" s="430"/>
      <c r="DG380" s="431"/>
      <c r="DH380" s="429"/>
      <c r="DJ380" s="430"/>
      <c r="DK380" s="431"/>
      <c r="DL380" s="600"/>
      <c r="DM380" s="601"/>
      <c r="DN380" s="602"/>
      <c r="DO380" s="610"/>
      <c r="DP380" s="221"/>
      <c r="DQ380" s="574" t="str">
        <f t="shared" si="615"/>
        <v>OK</v>
      </c>
      <c r="DS380" s="263"/>
      <c r="DT380" s="208"/>
      <c r="DU380" s="277" t="s">
        <v>1033</v>
      </c>
      <c r="DV380" s="370"/>
      <c r="DW380" s="277" t="s">
        <v>1033</v>
      </c>
      <c r="DX380" s="370"/>
      <c r="DY380" s="277" t="s">
        <v>1033</v>
      </c>
      <c r="DZ380" s="370"/>
      <c r="EA380" s="274" t="s">
        <v>376</v>
      </c>
      <c r="EB380" s="712" t="str">
        <f t="shared" si="654"/>
        <v>-</v>
      </c>
      <c r="EC380" s="707" t="str">
        <f t="shared" si="655"/>
        <v>-</v>
      </c>
      <c r="ED380" s="623" t="str">
        <f t="shared" si="656"/>
        <v>-</v>
      </c>
      <c r="EE380" s="221"/>
      <c r="EF380" s="574" t="str">
        <f t="shared" si="608"/>
        <v>Missing Eng Hours</v>
      </c>
      <c r="EH380" s="82"/>
      <c r="EI380" s="34"/>
      <c r="EJ380" s="11"/>
      <c r="EK380" s="61"/>
      <c r="EN380" s="97">
        <f t="shared" si="630"/>
        <v>0</v>
      </c>
      <c r="EO380" s="91">
        <f t="shared" si="631"/>
        <v>0</v>
      </c>
      <c r="EP380" s="92"/>
      <c r="EQ380" s="85"/>
      <c r="ER380" s="89" t="str">
        <f>IF(OR(EN380="-",EQ380=""),"-",EQ380*EN380)</f>
        <v>-</v>
      </c>
      <c r="ES380" s="84"/>
      <c r="ET380" s="85"/>
      <c r="EU380" s="89" t="str">
        <f>IF(OR(EO380="-",ET380=""),"-",ET380*EO380)</f>
        <v>-</v>
      </c>
      <c r="EV380" s="90" t="str">
        <f>IF(AND(ER380="-",EU380="-"),"-",IF(ER380="-",EU380,IF(EU380="-",ER380,ER380+EU380)))</f>
        <v>-</v>
      </c>
      <c r="EY380" s="97" t="e">
        <f>#REF!</f>
        <v>#REF!</v>
      </c>
      <c r="EZ380" s="91" t="e">
        <f>#REF!</f>
        <v>#REF!</v>
      </c>
      <c r="FA380" s="92"/>
      <c r="FB380" s="85"/>
      <c r="FC380" s="89" t="e">
        <f>IF(OR(EY380="-",FB380=""),"-",FB380*EY380)</f>
        <v>#REF!</v>
      </c>
      <c r="FD380" s="84"/>
      <c r="FE380" s="85"/>
      <c r="FF380" s="89" t="e">
        <f>IF(OR(EZ380="-",FE380=""),"-",FE380*EZ380)</f>
        <v>#REF!</v>
      </c>
      <c r="FG380" s="90" t="e">
        <f>IF(AND(FC380="-",FF380="-"),"-",IF(FC380="-",FF380,IF(FF380="-",FC380,FC380+FF380)))</f>
        <v>#REF!</v>
      </c>
      <c r="FJ380" s="97" t="e">
        <f>#REF!</f>
        <v>#REF!</v>
      </c>
      <c r="FK380" s="91" t="e">
        <f>#REF!</f>
        <v>#REF!</v>
      </c>
      <c r="FL380" s="92"/>
      <c r="FM380" s="85"/>
      <c r="FN380" s="89" t="e">
        <f>IF(OR(FJ380="-",FM380=""),"-",FM380*FJ380)</f>
        <v>#REF!</v>
      </c>
      <c r="FO380" s="84"/>
      <c r="FP380" s="85"/>
      <c r="FQ380" s="89" t="e">
        <f>IF(OR(FK380="-",FP380=""),"-",FP380*FK380)</f>
        <v>#REF!</v>
      </c>
      <c r="FR380" s="90" t="e">
        <f>IF(AND(FN380="-",FQ380="-"),"-",IF(FN380="-",FQ380,IF(FQ380="-",FN380,FN380+FQ380)))</f>
        <v>#REF!</v>
      </c>
      <c r="FU380" s="97" t="e">
        <f>#REF!</f>
        <v>#REF!</v>
      </c>
      <c r="FV380" s="92"/>
      <c r="FW380" s="85"/>
      <c r="FX380" s="89" t="e">
        <f>IF(OR(FU380="-",FW380=""),"-",FW380*FU380)</f>
        <v>#REF!</v>
      </c>
      <c r="GA380" s="97" t="e">
        <f>#REF!</f>
        <v>#REF!</v>
      </c>
      <c r="GB380" s="91" t="e">
        <f>#REF!</f>
        <v>#REF!</v>
      </c>
      <c r="GC380" s="92"/>
      <c r="GD380" s="85"/>
      <c r="GE380" s="89" t="e">
        <f>IF(OR(GA380="-",GD380=""),"-",GD380*GA380)</f>
        <v>#REF!</v>
      </c>
      <c r="GF380" s="84"/>
      <c r="GG380" s="85"/>
      <c r="GH380" s="89" t="e">
        <f>IF(OR(GB380="-",GG380=""),"-",GG380*GB380)</f>
        <v>#REF!</v>
      </c>
      <c r="GI380" s="90" t="e">
        <f>IF(AND(GE380="-",GH380="-"),"-",IF(GE380="-",GH380,IF(GH380="-",GE380,GE380+GH380)))</f>
        <v>#REF!</v>
      </c>
      <c r="GK380" s="20" t="str">
        <f t="shared" si="645"/>
        <v/>
      </c>
      <c r="GL380" s="21"/>
      <c r="GN380" s="826" t="str">
        <f t="shared" ca="1" si="624"/>
        <v/>
      </c>
      <c r="GO380" s="827"/>
    </row>
    <row r="381" spans="1:197" ht="12" customHeight="1" outlineLevel="3" x14ac:dyDescent="0.2">
      <c r="A381" s="187">
        <f t="shared" ca="1" si="628"/>
        <v>247</v>
      </c>
      <c r="B381" s="747" t="str">
        <f t="shared" ca="1" si="616"/>
        <v/>
      </c>
      <c r="C381" s="748"/>
      <c r="D381" s="749"/>
      <c r="E381" s="272"/>
      <c r="F381" s="271"/>
      <c r="G381" s="105" t="s">
        <v>996</v>
      </c>
      <c r="H381" s="128" t="s">
        <v>3</v>
      </c>
      <c r="I381" s="105"/>
      <c r="J381" s="364" t="s">
        <v>24</v>
      </c>
      <c r="K381" s="471" t="s">
        <v>436</v>
      </c>
      <c r="L381" s="367" t="s">
        <v>50</v>
      </c>
      <c r="M381" s="589">
        <f t="shared" si="613"/>
        <v>0</v>
      </c>
      <c r="N381" s="773" t="str">
        <f t="shared" si="617"/>
        <v>-</v>
      </c>
      <c r="O381" s="774" t="str">
        <f t="shared" si="618"/>
        <v>-</v>
      </c>
      <c r="P381" s="774" t="str">
        <f t="shared" si="619"/>
        <v>-</v>
      </c>
      <c r="Q381" s="774" t="str">
        <f t="shared" si="620"/>
        <v>-</v>
      </c>
      <c r="R381" s="774" t="str">
        <f t="shared" si="621"/>
        <v>-</v>
      </c>
      <c r="S381" s="280" t="str">
        <f t="shared" si="622"/>
        <v>-</v>
      </c>
      <c r="T381" s="291" t="str">
        <f t="shared" si="623"/>
        <v>OK</v>
      </c>
      <c r="U381" s="402"/>
      <c r="W381" s="504"/>
      <c r="X381" s="429"/>
      <c r="Z381" s="430"/>
      <c r="AA381" s="431"/>
      <c r="AB381" s="429"/>
      <c r="AD381" s="430"/>
      <c r="AE381" s="431"/>
      <c r="AF381" s="429"/>
      <c r="AH381" s="430"/>
      <c r="AI381" s="431"/>
      <c r="AJ381" s="600"/>
      <c r="AK381" s="601"/>
      <c r="AL381" s="602"/>
      <c r="AM381" s="632"/>
      <c r="AN381" s="221"/>
      <c r="AO381" s="574" t="str">
        <f t="shared" si="569"/>
        <v>OK</v>
      </c>
      <c r="AQ381" s="437"/>
      <c r="AR381" s="429"/>
      <c r="AT381" s="430"/>
      <c r="AU381" s="431"/>
      <c r="AV381" s="429"/>
      <c r="AX381" s="430"/>
      <c r="AY381" s="431"/>
      <c r="AZ381" s="429"/>
      <c r="BB381" s="430"/>
      <c r="BC381" s="431"/>
      <c r="BD381" s="600"/>
      <c r="BE381" s="601"/>
      <c r="BF381" s="602"/>
      <c r="BG381" s="632"/>
      <c r="BH381" s="221"/>
      <c r="BI381" s="574" t="str">
        <f t="shared" si="570"/>
        <v>OK</v>
      </c>
      <c r="BK381" s="437"/>
      <c r="BL381" s="429"/>
      <c r="BN381" s="430"/>
      <c r="BO381" s="431"/>
      <c r="BP381" s="429"/>
      <c r="BR381" s="430"/>
      <c r="BS381" s="431"/>
      <c r="BT381" s="429"/>
      <c r="BV381" s="430"/>
      <c r="BW381" s="431"/>
      <c r="BX381" s="600"/>
      <c r="BY381" s="601"/>
      <c r="BZ381" s="602"/>
      <c r="CA381" s="680" t="str">
        <f t="shared" si="648"/>
        <v>-</v>
      </c>
      <c r="CB381" s="221"/>
      <c r="CC381" s="574" t="str">
        <f t="shared" si="568"/>
        <v>OK</v>
      </c>
      <c r="CE381" s="443"/>
      <c r="CF381" s="429"/>
      <c r="CH381" s="430"/>
      <c r="CI381" s="431"/>
      <c r="CJ381" s="429"/>
      <c r="CL381" s="430"/>
      <c r="CM381" s="431"/>
      <c r="CN381" s="429"/>
      <c r="CP381" s="430"/>
      <c r="CQ381" s="431"/>
      <c r="CR381" s="600"/>
      <c r="CS381" s="601"/>
      <c r="CT381" s="602"/>
      <c r="CU381" s="610"/>
      <c r="CV381" s="221"/>
      <c r="CW381" s="574" t="str">
        <f t="shared" si="614"/>
        <v>OK</v>
      </c>
      <c r="CY381" s="437"/>
      <c r="CZ381" s="429"/>
      <c r="DB381" s="430"/>
      <c r="DC381" s="431"/>
      <c r="DD381" s="429"/>
      <c r="DF381" s="430"/>
      <c r="DG381" s="431"/>
      <c r="DH381" s="429"/>
      <c r="DJ381" s="430"/>
      <c r="DK381" s="431"/>
      <c r="DL381" s="600"/>
      <c r="DM381" s="601"/>
      <c r="DN381" s="602"/>
      <c r="DO381" s="621"/>
      <c r="DP381" s="221"/>
      <c r="DQ381" s="574" t="str">
        <f t="shared" si="615"/>
        <v>OK</v>
      </c>
      <c r="DS381" s="263"/>
      <c r="DT381" s="208"/>
      <c r="DU381" s="277" t="s">
        <v>1033</v>
      </c>
      <c r="DV381" s="370"/>
      <c r="DW381" s="277" t="s">
        <v>1033</v>
      </c>
      <c r="DX381" s="370"/>
      <c r="DY381" s="277" t="s">
        <v>1033</v>
      </c>
      <c r="DZ381" s="370"/>
      <c r="EA381" s="274" t="s">
        <v>376</v>
      </c>
      <c r="EB381" s="712" t="str">
        <f t="shared" si="654"/>
        <v>-</v>
      </c>
      <c r="EC381" s="707" t="str">
        <f t="shared" si="655"/>
        <v>-</v>
      </c>
      <c r="ED381" s="623" t="str">
        <f t="shared" si="656"/>
        <v>-</v>
      </c>
      <c r="EE381" s="221"/>
      <c r="EF381" s="574" t="str">
        <f t="shared" si="608"/>
        <v>Missing Eng Hours</v>
      </c>
      <c r="EH381" s="82"/>
      <c r="EI381" s="34"/>
      <c r="EJ381" s="11"/>
      <c r="EK381" s="61"/>
      <c r="EN381" s="97">
        <f t="shared" si="630"/>
        <v>0</v>
      </c>
      <c r="EO381" s="91">
        <f t="shared" si="631"/>
        <v>0</v>
      </c>
      <c r="EP381" s="92"/>
      <c r="EQ381" s="85"/>
      <c r="ER381" s="89" t="str">
        <f t="shared" si="632"/>
        <v>-</v>
      </c>
      <c r="ES381" s="84"/>
      <c r="ET381" s="85"/>
      <c r="EU381" s="89" t="str">
        <f t="shared" si="633"/>
        <v>-</v>
      </c>
      <c r="EV381" s="90" t="str">
        <f t="shared" si="634"/>
        <v>-</v>
      </c>
      <c r="EY381" s="97" t="e">
        <f>#REF!</f>
        <v>#REF!</v>
      </c>
      <c r="EZ381" s="91" t="e">
        <f>#REF!</f>
        <v>#REF!</v>
      </c>
      <c r="FA381" s="92"/>
      <c r="FB381" s="85"/>
      <c r="FC381" s="89" t="e">
        <f t="shared" si="635"/>
        <v>#REF!</v>
      </c>
      <c r="FD381" s="84"/>
      <c r="FE381" s="85"/>
      <c r="FF381" s="89" t="e">
        <f t="shared" si="636"/>
        <v>#REF!</v>
      </c>
      <c r="FG381" s="90" t="e">
        <f t="shared" si="637"/>
        <v>#REF!</v>
      </c>
      <c r="FJ381" s="97" t="e">
        <f>#REF!</f>
        <v>#REF!</v>
      </c>
      <c r="FK381" s="91" t="e">
        <f>#REF!</f>
        <v>#REF!</v>
      </c>
      <c r="FL381" s="92"/>
      <c r="FM381" s="85"/>
      <c r="FN381" s="89" t="e">
        <f t="shared" si="638"/>
        <v>#REF!</v>
      </c>
      <c r="FO381" s="84"/>
      <c r="FP381" s="85"/>
      <c r="FQ381" s="89" t="e">
        <f t="shared" si="639"/>
        <v>#REF!</v>
      </c>
      <c r="FR381" s="90" t="e">
        <f t="shared" si="640"/>
        <v>#REF!</v>
      </c>
      <c r="FU381" s="97" t="e">
        <f>#REF!</f>
        <v>#REF!</v>
      </c>
      <c r="FV381" s="92"/>
      <c r="FW381" s="85"/>
      <c r="FX381" s="89" t="e">
        <f t="shared" si="641"/>
        <v>#REF!</v>
      </c>
      <c r="GA381" s="97" t="e">
        <f>#REF!</f>
        <v>#REF!</v>
      </c>
      <c r="GB381" s="91" t="e">
        <f>#REF!</f>
        <v>#REF!</v>
      </c>
      <c r="GC381" s="92"/>
      <c r="GD381" s="85"/>
      <c r="GE381" s="89" t="e">
        <f t="shared" si="642"/>
        <v>#REF!</v>
      </c>
      <c r="GF381" s="84"/>
      <c r="GG381" s="85"/>
      <c r="GH381" s="89" t="e">
        <f t="shared" si="643"/>
        <v>#REF!</v>
      </c>
      <c r="GI381" s="90" t="e">
        <f t="shared" si="644"/>
        <v>#REF!</v>
      </c>
      <c r="GK381" s="20" t="str">
        <f t="shared" si="645"/>
        <v/>
      </c>
      <c r="GL381" s="21"/>
      <c r="GN381" s="826" t="str">
        <f t="shared" ca="1" si="624"/>
        <v/>
      </c>
      <c r="GO381" s="827"/>
    </row>
    <row r="382" spans="1:197" ht="12" customHeight="1" outlineLevel="3" x14ac:dyDescent="0.2">
      <c r="A382" s="187">
        <f t="shared" ca="1" si="628"/>
        <v>248</v>
      </c>
      <c r="B382" s="747" t="str">
        <f t="shared" ca="1" si="616"/>
        <v/>
      </c>
      <c r="C382" s="748"/>
      <c r="D382" s="749"/>
      <c r="E382" s="272"/>
      <c r="F382" s="271"/>
      <c r="G382" s="105" t="s">
        <v>930</v>
      </c>
      <c r="H382" s="128" t="s">
        <v>3</v>
      </c>
      <c r="I382" s="105"/>
      <c r="J382" s="364" t="s">
        <v>24</v>
      </c>
      <c r="K382" s="471" t="s">
        <v>436</v>
      </c>
      <c r="L382" s="367" t="s">
        <v>50</v>
      </c>
      <c r="M382" s="589">
        <f t="shared" si="613"/>
        <v>0</v>
      </c>
      <c r="N382" s="773" t="str">
        <f t="shared" si="617"/>
        <v>-</v>
      </c>
      <c r="O382" s="774" t="str">
        <f t="shared" si="618"/>
        <v>-</v>
      </c>
      <c r="P382" s="774" t="str">
        <f t="shared" si="619"/>
        <v>-</v>
      </c>
      <c r="Q382" s="774" t="str">
        <f t="shared" si="620"/>
        <v>-</v>
      </c>
      <c r="R382" s="774" t="str">
        <f t="shared" si="621"/>
        <v>-</v>
      </c>
      <c r="S382" s="280" t="str">
        <f t="shared" si="622"/>
        <v>-</v>
      </c>
      <c r="T382" s="291" t="str">
        <f t="shared" si="623"/>
        <v>OK</v>
      </c>
      <c r="U382" s="402"/>
      <c r="W382" s="504"/>
      <c r="X382" s="429"/>
      <c r="Z382" s="430"/>
      <c r="AA382" s="431"/>
      <c r="AB382" s="429"/>
      <c r="AD382" s="430"/>
      <c r="AE382" s="431"/>
      <c r="AF382" s="429"/>
      <c r="AH382" s="430"/>
      <c r="AI382" s="431"/>
      <c r="AJ382" s="600"/>
      <c r="AK382" s="601"/>
      <c r="AL382" s="602"/>
      <c r="AM382" s="632"/>
      <c r="AN382" s="221"/>
      <c r="AO382" s="574" t="str">
        <f t="shared" si="569"/>
        <v>OK</v>
      </c>
      <c r="AQ382" s="437"/>
      <c r="AR382" s="429"/>
      <c r="AT382" s="430"/>
      <c r="AU382" s="431"/>
      <c r="AV382" s="429"/>
      <c r="AX382" s="430"/>
      <c r="AY382" s="431"/>
      <c r="AZ382" s="429"/>
      <c r="BB382" s="430"/>
      <c r="BC382" s="431"/>
      <c r="BD382" s="600"/>
      <c r="BE382" s="601"/>
      <c r="BF382" s="602"/>
      <c r="BG382" s="632"/>
      <c r="BH382" s="221"/>
      <c r="BI382" s="574" t="str">
        <f t="shared" si="570"/>
        <v>OK</v>
      </c>
      <c r="BK382" s="437"/>
      <c r="BL382" s="429"/>
      <c r="BN382" s="430"/>
      <c r="BO382" s="431"/>
      <c r="BP382" s="429"/>
      <c r="BR382" s="430"/>
      <c r="BS382" s="431"/>
      <c r="BT382" s="429"/>
      <c r="BV382" s="430"/>
      <c r="BW382" s="431"/>
      <c r="BX382" s="600"/>
      <c r="BY382" s="601"/>
      <c r="BZ382" s="602"/>
      <c r="CA382" s="680" t="str">
        <f t="shared" si="648"/>
        <v>-</v>
      </c>
      <c r="CB382" s="221"/>
      <c r="CC382" s="574" t="str">
        <f t="shared" si="568"/>
        <v>OK</v>
      </c>
      <c r="CE382" s="443"/>
      <c r="CF382" s="429"/>
      <c r="CH382" s="430"/>
      <c r="CI382" s="431"/>
      <c r="CJ382" s="429"/>
      <c r="CL382" s="430"/>
      <c r="CM382" s="431"/>
      <c r="CN382" s="429"/>
      <c r="CP382" s="430"/>
      <c r="CQ382" s="431"/>
      <c r="CR382" s="600"/>
      <c r="CS382" s="601"/>
      <c r="CT382" s="602"/>
      <c r="CU382" s="610"/>
      <c r="CV382" s="221"/>
      <c r="CW382" s="574" t="str">
        <f t="shared" si="614"/>
        <v>OK</v>
      </c>
      <c r="CY382" s="437"/>
      <c r="CZ382" s="429"/>
      <c r="DB382" s="430"/>
      <c r="DC382" s="431"/>
      <c r="DD382" s="429"/>
      <c r="DF382" s="430"/>
      <c r="DG382" s="431"/>
      <c r="DH382" s="429"/>
      <c r="DJ382" s="430"/>
      <c r="DK382" s="431"/>
      <c r="DL382" s="600"/>
      <c r="DM382" s="601"/>
      <c r="DN382" s="602"/>
      <c r="DO382" s="621"/>
      <c r="DP382" s="221"/>
      <c r="DQ382" s="574" t="str">
        <f t="shared" si="615"/>
        <v>OK</v>
      </c>
      <c r="DS382" s="263"/>
      <c r="DT382" s="208"/>
      <c r="DU382" s="277" t="s">
        <v>1033</v>
      </c>
      <c r="DV382" s="370"/>
      <c r="DW382" s="277" t="s">
        <v>1033</v>
      </c>
      <c r="DX382" s="370"/>
      <c r="DY382" s="277" t="s">
        <v>1033</v>
      </c>
      <c r="DZ382" s="370"/>
      <c r="EA382" s="274" t="s">
        <v>376</v>
      </c>
      <c r="EB382" s="712" t="str">
        <f t="shared" si="654"/>
        <v>-</v>
      </c>
      <c r="EC382" s="707" t="str">
        <f t="shared" si="655"/>
        <v>-</v>
      </c>
      <c r="ED382" s="623" t="str">
        <f t="shared" si="656"/>
        <v>-</v>
      </c>
      <c r="EE382" s="221"/>
      <c r="EF382" s="574" t="str">
        <f t="shared" si="608"/>
        <v>Missing Eng Hours</v>
      </c>
      <c r="EH382" s="82"/>
      <c r="EI382" s="34"/>
      <c r="EJ382" s="11"/>
      <c r="EK382" s="61"/>
      <c r="EN382" s="97">
        <f t="shared" si="630"/>
        <v>0</v>
      </c>
      <c r="EO382" s="91">
        <f t="shared" si="631"/>
        <v>0</v>
      </c>
      <c r="EP382" s="92"/>
      <c r="EQ382" s="85"/>
      <c r="ER382" s="89" t="str">
        <f t="shared" si="632"/>
        <v>-</v>
      </c>
      <c r="ES382" s="84"/>
      <c r="ET382" s="85"/>
      <c r="EU382" s="89" t="str">
        <f t="shared" si="633"/>
        <v>-</v>
      </c>
      <c r="EV382" s="90" t="str">
        <f t="shared" si="634"/>
        <v>-</v>
      </c>
      <c r="EY382" s="97" t="e">
        <f>#REF!</f>
        <v>#REF!</v>
      </c>
      <c r="EZ382" s="91" t="e">
        <f>#REF!</f>
        <v>#REF!</v>
      </c>
      <c r="FA382" s="92"/>
      <c r="FB382" s="85"/>
      <c r="FC382" s="89" t="e">
        <f t="shared" si="635"/>
        <v>#REF!</v>
      </c>
      <c r="FD382" s="84"/>
      <c r="FE382" s="85"/>
      <c r="FF382" s="89" t="e">
        <f t="shared" si="636"/>
        <v>#REF!</v>
      </c>
      <c r="FG382" s="90" t="e">
        <f t="shared" si="637"/>
        <v>#REF!</v>
      </c>
      <c r="FJ382" s="97" t="e">
        <f>#REF!</f>
        <v>#REF!</v>
      </c>
      <c r="FK382" s="91" t="e">
        <f>#REF!</f>
        <v>#REF!</v>
      </c>
      <c r="FL382" s="92"/>
      <c r="FM382" s="85"/>
      <c r="FN382" s="89" t="e">
        <f t="shared" si="638"/>
        <v>#REF!</v>
      </c>
      <c r="FO382" s="84"/>
      <c r="FP382" s="85"/>
      <c r="FQ382" s="89" t="e">
        <f t="shared" si="639"/>
        <v>#REF!</v>
      </c>
      <c r="FR382" s="90" t="e">
        <f t="shared" si="640"/>
        <v>#REF!</v>
      </c>
      <c r="FU382" s="97" t="e">
        <f>#REF!</f>
        <v>#REF!</v>
      </c>
      <c r="FV382" s="92"/>
      <c r="FW382" s="85"/>
      <c r="FX382" s="89" t="e">
        <f t="shared" si="641"/>
        <v>#REF!</v>
      </c>
      <c r="GA382" s="97" t="e">
        <f>#REF!</f>
        <v>#REF!</v>
      </c>
      <c r="GB382" s="91" t="e">
        <f>#REF!</f>
        <v>#REF!</v>
      </c>
      <c r="GC382" s="92"/>
      <c r="GD382" s="85"/>
      <c r="GE382" s="89" t="e">
        <f t="shared" si="642"/>
        <v>#REF!</v>
      </c>
      <c r="GF382" s="84"/>
      <c r="GG382" s="85"/>
      <c r="GH382" s="89" t="e">
        <f t="shared" si="643"/>
        <v>#REF!</v>
      </c>
      <c r="GI382" s="90" t="e">
        <f t="shared" si="644"/>
        <v>#REF!</v>
      </c>
      <c r="GK382" s="20" t="str">
        <f t="shared" si="645"/>
        <v/>
      </c>
      <c r="GL382" s="21"/>
      <c r="GN382" s="826" t="str">
        <f t="shared" ca="1" si="624"/>
        <v/>
      </c>
      <c r="GO382" s="827"/>
    </row>
    <row r="383" spans="1:197" ht="12" customHeight="1" outlineLevel="3" x14ac:dyDescent="0.2">
      <c r="A383" s="187">
        <f t="shared" ca="1" si="628"/>
        <v>249</v>
      </c>
      <c r="B383" s="747" t="str">
        <f t="shared" ca="1" si="616"/>
        <v/>
      </c>
      <c r="C383" s="748"/>
      <c r="D383" s="749"/>
      <c r="E383" s="272"/>
      <c r="F383" s="271"/>
      <c r="G383" s="105" t="s">
        <v>981</v>
      </c>
      <c r="H383" s="128" t="s">
        <v>3</v>
      </c>
      <c r="I383" s="105"/>
      <c r="J383" s="364" t="s">
        <v>24</v>
      </c>
      <c r="K383" s="471" t="s">
        <v>436</v>
      </c>
      <c r="L383" s="367" t="s">
        <v>50</v>
      </c>
      <c r="M383" s="589">
        <f t="shared" si="613"/>
        <v>1</v>
      </c>
      <c r="N383" s="773" t="str">
        <f t="shared" si="617"/>
        <v>-</v>
      </c>
      <c r="O383" s="774" t="str">
        <f t="shared" si="618"/>
        <v>-</v>
      </c>
      <c r="P383" s="774" t="str">
        <f t="shared" si="619"/>
        <v>-</v>
      </c>
      <c r="Q383" s="774" t="str">
        <f t="shared" si="620"/>
        <v>-</v>
      </c>
      <c r="R383" s="774" t="str">
        <f t="shared" si="621"/>
        <v>-</v>
      </c>
      <c r="S383" s="280">
        <f t="shared" si="622"/>
        <v>1</v>
      </c>
      <c r="T383" s="291" t="str">
        <f t="shared" si="623"/>
        <v>OK</v>
      </c>
      <c r="U383" s="402"/>
      <c r="W383" s="504"/>
      <c r="X383" s="429"/>
      <c r="Z383" s="430"/>
      <c r="AA383" s="431"/>
      <c r="AB383" s="429"/>
      <c r="AD383" s="430"/>
      <c r="AE383" s="431"/>
      <c r="AF383" s="429"/>
      <c r="AH383" s="430"/>
      <c r="AI383" s="431"/>
      <c r="AJ383" s="600"/>
      <c r="AK383" s="601"/>
      <c r="AL383" s="602"/>
      <c r="AM383" s="632"/>
      <c r="AN383" s="221"/>
      <c r="AO383" s="574" t="str">
        <f t="shared" si="569"/>
        <v>OK</v>
      </c>
      <c r="AQ383" s="437"/>
      <c r="AR383" s="429"/>
      <c r="AT383" s="430"/>
      <c r="AU383" s="431"/>
      <c r="AV383" s="429"/>
      <c r="AX383" s="430"/>
      <c r="AY383" s="431"/>
      <c r="AZ383" s="429"/>
      <c r="BB383" s="430"/>
      <c r="BC383" s="431"/>
      <c r="BD383" s="600"/>
      <c r="BE383" s="601"/>
      <c r="BF383" s="602"/>
      <c r="BG383" s="632"/>
      <c r="BH383" s="221"/>
      <c r="BI383" s="574" t="str">
        <f t="shared" si="570"/>
        <v>OK</v>
      </c>
      <c r="BK383" s="437"/>
      <c r="BL383" s="429"/>
      <c r="BN383" s="430"/>
      <c r="BO383" s="431"/>
      <c r="BP383" s="429"/>
      <c r="BR383" s="430"/>
      <c r="BS383" s="431"/>
      <c r="BT383" s="429"/>
      <c r="BV383" s="430"/>
      <c r="BW383" s="431"/>
      <c r="BX383" s="600"/>
      <c r="BY383" s="601"/>
      <c r="BZ383" s="602"/>
      <c r="CA383" s="610"/>
      <c r="CB383" s="221"/>
      <c r="CC383" s="574" t="str">
        <f t="shared" si="568"/>
        <v>OK</v>
      </c>
      <c r="CE383" s="443"/>
      <c r="CF383" s="429"/>
      <c r="CH383" s="430"/>
      <c r="CI383" s="431"/>
      <c r="CJ383" s="429"/>
      <c r="CL383" s="430"/>
      <c r="CM383" s="431"/>
      <c r="CN383" s="429"/>
      <c r="CP383" s="430"/>
      <c r="CQ383" s="431"/>
      <c r="CR383" s="600"/>
      <c r="CS383" s="601"/>
      <c r="CT383" s="602"/>
      <c r="CU383" s="610"/>
      <c r="CV383" s="221"/>
      <c r="CW383" s="574" t="str">
        <f t="shared" si="614"/>
        <v>OK</v>
      </c>
      <c r="CY383" s="437"/>
      <c r="CZ383" s="429"/>
      <c r="DB383" s="430"/>
      <c r="DC383" s="431"/>
      <c r="DD383" s="429"/>
      <c r="DF383" s="430"/>
      <c r="DG383" s="431"/>
      <c r="DH383" s="429"/>
      <c r="DJ383" s="430"/>
      <c r="DK383" s="431"/>
      <c r="DL383" s="600"/>
      <c r="DM383" s="601"/>
      <c r="DN383" s="602"/>
      <c r="DO383" s="610"/>
      <c r="DP383" s="221"/>
      <c r="DQ383" s="574" t="str">
        <f t="shared" si="615"/>
        <v>OK</v>
      </c>
      <c r="DS383" s="263">
        <v>1</v>
      </c>
      <c r="DT383" s="208">
        <v>8</v>
      </c>
      <c r="DU383" s="277" t="s">
        <v>1033</v>
      </c>
      <c r="DV383" s="370"/>
      <c r="DW383" s="277" t="s">
        <v>1033</v>
      </c>
      <c r="DX383" s="370"/>
      <c r="DY383" s="277" t="s">
        <v>1033</v>
      </c>
      <c r="DZ383" s="370">
        <v>2</v>
      </c>
      <c r="EA383" s="274" t="s">
        <v>376</v>
      </c>
      <c r="EB383" s="712">
        <f t="shared" ref="EB383:EB403" si="657">IF(AND(DT383="",DV383="",DX383="",DZ383=""),"-",DT383+DV383+DX383+DZ383)</f>
        <v>10</v>
      </c>
      <c r="EC383" s="707">
        <f t="shared" ref="EC383:EC403" si="658">EB383</f>
        <v>10</v>
      </c>
      <c r="ED383" s="623">
        <f t="shared" ref="ED383:ED399" si="659">IF(OR(EC383=0,EC383="-"),"-",EC383/QUALIF_TOTAL_HOURS)</f>
        <v>1.1876484560570071E-2</v>
      </c>
      <c r="EE383" s="221"/>
      <c r="EF383" s="574" t="str">
        <f t="shared" si="608"/>
        <v>Missing Eng Hours</v>
      </c>
      <c r="EH383" s="82"/>
      <c r="EI383" s="34"/>
      <c r="EJ383" s="11"/>
      <c r="EK383" s="61"/>
      <c r="EN383" s="97">
        <f t="shared" si="630"/>
        <v>0</v>
      </c>
      <c r="EO383" s="91">
        <f t="shared" si="631"/>
        <v>0</v>
      </c>
      <c r="EP383" s="92"/>
      <c r="EQ383" s="85"/>
      <c r="ER383" s="89" t="str">
        <f t="shared" si="632"/>
        <v>-</v>
      </c>
      <c r="ES383" s="84"/>
      <c r="ET383" s="85"/>
      <c r="EU383" s="89" t="str">
        <f t="shared" si="633"/>
        <v>-</v>
      </c>
      <c r="EV383" s="90" t="str">
        <f t="shared" si="634"/>
        <v>-</v>
      </c>
      <c r="EY383" s="97" t="e">
        <f>#REF!</f>
        <v>#REF!</v>
      </c>
      <c r="EZ383" s="91" t="e">
        <f>#REF!</f>
        <v>#REF!</v>
      </c>
      <c r="FA383" s="92"/>
      <c r="FB383" s="85"/>
      <c r="FC383" s="89" t="e">
        <f t="shared" si="635"/>
        <v>#REF!</v>
      </c>
      <c r="FD383" s="84"/>
      <c r="FE383" s="85"/>
      <c r="FF383" s="89" t="e">
        <f t="shared" si="636"/>
        <v>#REF!</v>
      </c>
      <c r="FG383" s="90" t="e">
        <f t="shared" si="637"/>
        <v>#REF!</v>
      </c>
      <c r="FJ383" s="97" t="e">
        <f>#REF!</f>
        <v>#REF!</v>
      </c>
      <c r="FK383" s="91" t="e">
        <f>#REF!</f>
        <v>#REF!</v>
      </c>
      <c r="FL383" s="92"/>
      <c r="FM383" s="85"/>
      <c r="FN383" s="89" t="e">
        <f t="shared" si="638"/>
        <v>#REF!</v>
      </c>
      <c r="FO383" s="84"/>
      <c r="FP383" s="85"/>
      <c r="FQ383" s="89" t="e">
        <f t="shared" si="639"/>
        <v>#REF!</v>
      </c>
      <c r="FR383" s="90" t="e">
        <f t="shared" si="640"/>
        <v>#REF!</v>
      </c>
      <c r="FU383" s="97" t="e">
        <f>#REF!</f>
        <v>#REF!</v>
      </c>
      <c r="FV383" s="92"/>
      <c r="FW383" s="85"/>
      <c r="FX383" s="89" t="e">
        <f t="shared" si="641"/>
        <v>#REF!</v>
      </c>
      <c r="GA383" s="97" t="e">
        <f>#REF!</f>
        <v>#REF!</v>
      </c>
      <c r="GB383" s="91" t="e">
        <f>#REF!</f>
        <v>#REF!</v>
      </c>
      <c r="GC383" s="92"/>
      <c r="GD383" s="85"/>
      <c r="GE383" s="89" t="e">
        <f t="shared" si="642"/>
        <v>#REF!</v>
      </c>
      <c r="GF383" s="84"/>
      <c r="GG383" s="85"/>
      <c r="GH383" s="89" t="e">
        <f t="shared" si="643"/>
        <v>#REF!</v>
      </c>
      <c r="GI383" s="90" t="e">
        <f t="shared" si="644"/>
        <v>#REF!</v>
      </c>
      <c r="GK383" s="20" t="str">
        <f t="shared" si="645"/>
        <v/>
      </c>
      <c r="GL383" s="21"/>
      <c r="GN383" s="826" t="str">
        <f t="shared" ca="1" si="624"/>
        <v/>
      </c>
      <c r="GO383" s="827"/>
    </row>
    <row r="384" spans="1:197" ht="12" customHeight="1" outlineLevel="3" x14ac:dyDescent="0.2">
      <c r="A384" s="187">
        <f t="shared" ca="1" si="628"/>
        <v>250</v>
      </c>
      <c r="B384" s="747" t="str">
        <f t="shared" ca="1" si="616"/>
        <v/>
      </c>
      <c r="C384" s="748"/>
      <c r="D384" s="749"/>
      <c r="E384" s="272"/>
      <c r="F384" s="271"/>
      <c r="G384" s="105" t="s">
        <v>982</v>
      </c>
      <c r="H384" s="128" t="s">
        <v>3</v>
      </c>
      <c r="I384" s="105"/>
      <c r="J384" s="364" t="s">
        <v>24</v>
      </c>
      <c r="K384" s="471" t="s">
        <v>436</v>
      </c>
      <c r="L384" s="367" t="s">
        <v>50</v>
      </c>
      <c r="M384" s="589">
        <f t="shared" si="613"/>
        <v>1</v>
      </c>
      <c r="N384" s="773" t="str">
        <f t="shared" si="617"/>
        <v>-</v>
      </c>
      <c r="O384" s="774" t="str">
        <f t="shared" si="618"/>
        <v>-</v>
      </c>
      <c r="P384" s="774" t="str">
        <f t="shared" si="619"/>
        <v>-</v>
      </c>
      <c r="Q384" s="774" t="str">
        <f t="shared" si="620"/>
        <v>-</v>
      </c>
      <c r="R384" s="774" t="str">
        <f t="shared" si="621"/>
        <v>-</v>
      </c>
      <c r="S384" s="280">
        <f t="shared" si="622"/>
        <v>1</v>
      </c>
      <c r="T384" s="291" t="str">
        <f t="shared" si="623"/>
        <v>OK</v>
      </c>
      <c r="U384" s="402"/>
      <c r="W384" s="504"/>
      <c r="X384" s="429"/>
      <c r="Z384" s="430"/>
      <c r="AA384" s="431"/>
      <c r="AB384" s="429"/>
      <c r="AD384" s="430"/>
      <c r="AE384" s="431"/>
      <c r="AF384" s="429"/>
      <c r="AH384" s="430"/>
      <c r="AI384" s="431"/>
      <c r="AJ384" s="600"/>
      <c r="AK384" s="601"/>
      <c r="AL384" s="602"/>
      <c r="AM384" s="632"/>
      <c r="AN384" s="221"/>
      <c r="AO384" s="574" t="str">
        <f t="shared" ref="AO384:AO397" si="660">IF(AND(Type_1="Doc",OR(Y384&lt;&gt;"",AC384&lt;&gt;"",AG384&lt;&gt;"")),"Remove Value Cln 25, 29, 33",IF(AND(Type_1="Doc",OR(AA384&lt;&gt;"",AE384&lt;&gt;"",AI384&lt;&gt;"")),"Remove Value Cln 27, 31, 35",IF(OR(AND(X384&lt;&gt;"",Z384=""),AND(AB384&lt;&gt;"",AD384=""),AND(AF384&lt;&gt;"",AH384="")),"Missing Eng Function",IF(OR(AND(Y384&lt;&gt;"",AA384=""),AND(AC384&lt;&gt;"",AE384=""),AND(AG384&lt;&gt;"",AI384="")),"Missing Design Function","OK"))))</f>
        <v>OK</v>
      </c>
      <c r="AQ384" s="437"/>
      <c r="AR384" s="429"/>
      <c r="AT384" s="430"/>
      <c r="AU384" s="431"/>
      <c r="AV384" s="429"/>
      <c r="AX384" s="430"/>
      <c r="AY384" s="431"/>
      <c r="AZ384" s="429"/>
      <c r="BB384" s="430"/>
      <c r="BC384" s="431"/>
      <c r="BD384" s="600"/>
      <c r="BE384" s="601"/>
      <c r="BF384" s="602"/>
      <c r="BG384" s="632"/>
      <c r="BH384" s="221"/>
      <c r="BI384" s="574" t="str">
        <f t="shared" ref="BI384:BI397" si="661">IF(AND(Type_1="Doc",OR(AS384&lt;&gt;"",AW384&lt;&gt;"",BA384&lt;&gt;"")),"Remove Value Cln 25, 29, 33",IF(AND(Type_1="Doc",OR(AU384&lt;&gt;"",AY384&lt;&gt;"",BC384&lt;&gt;"")),"Remove Value Cln 47, 51, 55",IF(OR(AND(AR384&lt;&gt;"",AT384=""),AND(AV384&lt;&gt;"",AX384=""),AND(AZ384&lt;&gt;"",BB384="")),"Missing Eng Function",IF(OR(AND(AS384&lt;&gt;"",AU384=""),AND(AW384&lt;&gt;"",AY384=""),AND(BA384&lt;&gt;"",BC384="")),"Missing Design Function","OK"))))</f>
        <v>OK</v>
      </c>
      <c r="BK384" s="437"/>
      <c r="BL384" s="429"/>
      <c r="BN384" s="430"/>
      <c r="BO384" s="431"/>
      <c r="BP384" s="429"/>
      <c r="BR384" s="430"/>
      <c r="BS384" s="431"/>
      <c r="BT384" s="429"/>
      <c r="BV384" s="430"/>
      <c r="BW384" s="431"/>
      <c r="BX384" s="600"/>
      <c r="BY384" s="601"/>
      <c r="BZ384" s="602"/>
      <c r="CA384" s="610"/>
      <c r="CB384" s="221"/>
      <c r="CC384" s="574" t="str">
        <f t="shared" ref="CC384:CC397" si="662">IF(AND(Type_1="Doc",OR(BM384&lt;&gt;"",BQ384&lt;&gt;"",BU384&lt;&gt;"")),"Remove Value Cln 65, 69, 73",IF(AND(Type_1="Doc",OR(BO384&lt;&gt;"",BS384&lt;&gt;"",BW384&lt;&gt;"")),"Remove Value Cln 67, 71, 75",IF(OR(AND(BL384&lt;&gt;"",BN384=""),AND(BP384&lt;&gt;"",BR384=""),AND(BT384&lt;&gt;"",BV384="")),"Missing Eng Function",IF(OR(AND(BM384&lt;&gt;"",BO384=""),AND(BQ384&lt;&gt;"",BS384=""),AND(BU384&lt;&gt;"",BW384="")),"Missing Design Function","OK"))))</f>
        <v>OK</v>
      </c>
      <c r="CE384" s="443"/>
      <c r="CF384" s="429"/>
      <c r="CH384" s="430"/>
      <c r="CI384" s="431"/>
      <c r="CJ384" s="429"/>
      <c r="CL384" s="430"/>
      <c r="CM384" s="431"/>
      <c r="CN384" s="429"/>
      <c r="CP384" s="430"/>
      <c r="CQ384" s="431"/>
      <c r="CR384" s="600"/>
      <c r="CS384" s="601"/>
      <c r="CT384" s="602"/>
      <c r="CU384" s="610"/>
      <c r="CV384" s="221"/>
      <c r="CW384" s="574" t="str">
        <f t="shared" si="614"/>
        <v>OK</v>
      </c>
      <c r="CY384" s="437"/>
      <c r="CZ384" s="429"/>
      <c r="DB384" s="430"/>
      <c r="DC384" s="431"/>
      <c r="DD384" s="429"/>
      <c r="DF384" s="430"/>
      <c r="DG384" s="431"/>
      <c r="DH384" s="429"/>
      <c r="DJ384" s="430"/>
      <c r="DK384" s="431"/>
      <c r="DL384" s="600"/>
      <c r="DM384" s="601"/>
      <c r="DN384" s="602"/>
      <c r="DO384" s="610"/>
      <c r="DP384" s="221"/>
      <c r="DQ384" s="574" t="str">
        <f t="shared" si="615"/>
        <v>OK</v>
      </c>
      <c r="DS384" s="263">
        <v>1</v>
      </c>
      <c r="DT384" s="208">
        <v>8</v>
      </c>
      <c r="DU384" s="277" t="s">
        <v>1033</v>
      </c>
      <c r="DV384" s="370"/>
      <c r="DW384" s="277" t="s">
        <v>1033</v>
      </c>
      <c r="DX384" s="370"/>
      <c r="DY384" s="277" t="s">
        <v>1033</v>
      </c>
      <c r="DZ384" s="370">
        <v>2</v>
      </c>
      <c r="EA384" s="274" t="s">
        <v>376</v>
      </c>
      <c r="EB384" s="712">
        <f t="shared" si="657"/>
        <v>10</v>
      </c>
      <c r="EC384" s="707">
        <f t="shared" si="658"/>
        <v>10</v>
      </c>
      <c r="ED384" s="623">
        <f t="shared" si="659"/>
        <v>1.1876484560570071E-2</v>
      </c>
      <c r="EE384" s="221"/>
      <c r="EF384" s="574" t="str">
        <f t="shared" si="608"/>
        <v>Missing Eng Hours</v>
      </c>
      <c r="EH384" s="82"/>
      <c r="EI384" s="34"/>
      <c r="EJ384" s="11"/>
      <c r="EK384" s="61"/>
      <c r="EN384" s="97">
        <f t="shared" si="630"/>
        <v>0</v>
      </c>
      <c r="EO384" s="91">
        <f t="shared" si="631"/>
        <v>0</v>
      </c>
      <c r="EP384" s="92"/>
      <c r="EQ384" s="85"/>
      <c r="ER384" s="89" t="str">
        <f t="shared" ref="ER384:ER397" si="663">IF(OR(EN384="-",EQ384=""),"-",EQ384*EN384)</f>
        <v>-</v>
      </c>
      <c r="ES384" s="84"/>
      <c r="ET384" s="85"/>
      <c r="EU384" s="89" t="str">
        <f t="shared" ref="EU384:EU397" si="664">IF(OR(EO384="-",ET384=""),"-",ET384*EO384)</f>
        <v>-</v>
      </c>
      <c r="EV384" s="90" t="str">
        <f t="shared" ref="EV384:EV397" si="665">IF(AND(ER384="-",EU384="-"),"-",IF(ER384="-",EU384,IF(EU384="-",ER384,ER384+EU384)))</f>
        <v>-</v>
      </c>
      <c r="EY384" s="97" t="e">
        <f>#REF!</f>
        <v>#REF!</v>
      </c>
      <c r="EZ384" s="91" t="e">
        <f>#REF!</f>
        <v>#REF!</v>
      </c>
      <c r="FA384" s="92"/>
      <c r="FB384" s="85"/>
      <c r="FC384" s="89" t="e">
        <f t="shared" ref="FC384:FC397" si="666">IF(OR(EY384="-",FB384=""),"-",FB384*EY384)</f>
        <v>#REF!</v>
      </c>
      <c r="FD384" s="84"/>
      <c r="FE384" s="85"/>
      <c r="FF384" s="89" t="e">
        <f t="shared" ref="FF384:FF397" si="667">IF(OR(EZ384="-",FE384=""),"-",FE384*EZ384)</f>
        <v>#REF!</v>
      </c>
      <c r="FG384" s="90" t="e">
        <f t="shared" ref="FG384:FG397" si="668">IF(AND(FC384="-",FF384="-"),"-",IF(FC384="-",FF384,IF(FF384="-",FC384,FC384+FF384)))</f>
        <v>#REF!</v>
      </c>
      <c r="FJ384" s="97" t="e">
        <f>#REF!</f>
        <v>#REF!</v>
      </c>
      <c r="FK384" s="91" t="e">
        <f>#REF!</f>
        <v>#REF!</v>
      </c>
      <c r="FL384" s="92"/>
      <c r="FM384" s="85"/>
      <c r="FN384" s="89" t="e">
        <f t="shared" ref="FN384:FN397" si="669">IF(OR(FJ384="-",FM384=""),"-",FM384*FJ384)</f>
        <v>#REF!</v>
      </c>
      <c r="FO384" s="84"/>
      <c r="FP384" s="85"/>
      <c r="FQ384" s="89" t="e">
        <f t="shared" ref="FQ384:FQ397" si="670">IF(OR(FK384="-",FP384=""),"-",FP384*FK384)</f>
        <v>#REF!</v>
      </c>
      <c r="FR384" s="90" t="e">
        <f t="shared" ref="FR384:FR397" si="671">IF(AND(FN384="-",FQ384="-"),"-",IF(FN384="-",FQ384,IF(FQ384="-",FN384,FN384+FQ384)))</f>
        <v>#REF!</v>
      </c>
      <c r="FU384" s="97" t="e">
        <f>#REF!</f>
        <v>#REF!</v>
      </c>
      <c r="FV384" s="92"/>
      <c r="FW384" s="85"/>
      <c r="FX384" s="89" t="e">
        <f t="shared" ref="FX384:FX397" si="672">IF(OR(FU384="-",FW384=""),"-",FW384*FU384)</f>
        <v>#REF!</v>
      </c>
      <c r="GA384" s="97" t="e">
        <f>#REF!</f>
        <v>#REF!</v>
      </c>
      <c r="GB384" s="91" t="e">
        <f>#REF!</f>
        <v>#REF!</v>
      </c>
      <c r="GC384" s="92"/>
      <c r="GD384" s="85"/>
      <c r="GE384" s="89" t="e">
        <f t="shared" ref="GE384:GE397" si="673">IF(OR(GA384="-",GD384=""),"-",GD384*GA384)</f>
        <v>#REF!</v>
      </c>
      <c r="GF384" s="84"/>
      <c r="GG384" s="85"/>
      <c r="GH384" s="89" t="e">
        <f t="shared" ref="GH384:GH397" si="674">IF(OR(GB384="-",GG384=""),"-",GG384*GB384)</f>
        <v>#REF!</v>
      </c>
      <c r="GI384" s="90" t="e">
        <f t="shared" ref="GI384:GI397" si="675">IF(AND(GE384="-",GH384="-"),"-",IF(GE384="-",GH384,IF(GH384="-",GE384,GE384+GH384)))</f>
        <v>#REF!</v>
      </c>
      <c r="GK384" s="20" t="str">
        <f t="shared" si="645"/>
        <v/>
      </c>
      <c r="GL384" s="21"/>
      <c r="GN384" s="826" t="str">
        <f t="shared" ca="1" si="624"/>
        <v/>
      </c>
      <c r="GO384" s="827"/>
    </row>
    <row r="385" spans="1:197" ht="12" customHeight="1" outlineLevel="3" x14ac:dyDescent="0.2">
      <c r="A385" s="187">
        <f t="shared" ca="1" si="628"/>
        <v>251</v>
      </c>
      <c r="B385" s="747" t="str">
        <f t="shared" ca="1" si="616"/>
        <v/>
      </c>
      <c r="C385" s="748"/>
      <c r="D385" s="749"/>
      <c r="E385" s="272"/>
      <c r="F385" s="271"/>
      <c r="G385" s="105" t="s">
        <v>983</v>
      </c>
      <c r="H385" s="128" t="s">
        <v>3</v>
      </c>
      <c r="I385" s="105"/>
      <c r="J385" s="364" t="s">
        <v>24</v>
      </c>
      <c r="K385" s="471" t="s">
        <v>436</v>
      </c>
      <c r="L385" s="367" t="s">
        <v>50</v>
      </c>
      <c r="M385" s="589">
        <f t="shared" si="613"/>
        <v>1</v>
      </c>
      <c r="N385" s="773" t="str">
        <f t="shared" si="617"/>
        <v>-</v>
      </c>
      <c r="O385" s="774" t="str">
        <f t="shared" si="618"/>
        <v>-</v>
      </c>
      <c r="P385" s="774" t="str">
        <f t="shared" si="619"/>
        <v>-</v>
      </c>
      <c r="Q385" s="774" t="str">
        <f t="shared" si="620"/>
        <v>-</v>
      </c>
      <c r="R385" s="774" t="str">
        <f t="shared" si="621"/>
        <v>-</v>
      </c>
      <c r="S385" s="280">
        <f t="shared" si="622"/>
        <v>1</v>
      </c>
      <c r="T385" s="291" t="str">
        <f t="shared" si="623"/>
        <v>OK</v>
      </c>
      <c r="U385" s="402"/>
      <c r="W385" s="504"/>
      <c r="X385" s="429"/>
      <c r="Z385" s="430"/>
      <c r="AA385" s="431"/>
      <c r="AB385" s="429"/>
      <c r="AD385" s="430"/>
      <c r="AE385" s="431"/>
      <c r="AF385" s="429"/>
      <c r="AH385" s="430"/>
      <c r="AI385" s="431"/>
      <c r="AJ385" s="600"/>
      <c r="AK385" s="601"/>
      <c r="AL385" s="602"/>
      <c r="AM385" s="632"/>
      <c r="AN385" s="221"/>
      <c r="AO385" s="574" t="str">
        <f t="shared" si="660"/>
        <v>OK</v>
      </c>
      <c r="AQ385" s="437"/>
      <c r="AR385" s="429"/>
      <c r="AT385" s="430"/>
      <c r="AU385" s="431"/>
      <c r="AV385" s="429"/>
      <c r="AX385" s="430"/>
      <c r="AY385" s="431"/>
      <c r="AZ385" s="429"/>
      <c r="BB385" s="430"/>
      <c r="BC385" s="431"/>
      <c r="BD385" s="600"/>
      <c r="BE385" s="601"/>
      <c r="BF385" s="602"/>
      <c r="BG385" s="632"/>
      <c r="BH385" s="221"/>
      <c r="BI385" s="574" t="str">
        <f t="shared" si="661"/>
        <v>OK</v>
      </c>
      <c r="BK385" s="437"/>
      <c r="BL385" s="429"/>
      <c r="BN385" s="430"/>
      <c r="BO385" s="431"/>
      <c r="BP385" s="429"/>
      <c r="BR385" s="430"/>
      <c r="BS385" s="431"/>
      <c r="BT385" s="429"/>
      <c r="BV385" s="430"/>
      <c r="BW385" s="431"/>
      <c r="BX385" s="600"/>
      <c r="BY385" s="601"/>
      <c r="BZ385" s="602"/>
      <c r="CA385" s="610"/>
      <c r="CB385" s="221"/>
      <c r="CC385" s="574" t="str">
        <f t="shared" si="662"/>
        <v>OK</v>
      </c>
      <c r="CE385" s="443"/>
      <c r="CF385" s="429"/>
      <c r="CH385" s="430"/>
      <c r="CI385" s="431"/>
      <c r="CJ385" s="429"/>
      <c r="CL385" s="430"/>
      <c r="CM385" s="431"/>
      <c r="CN385" s="429"/>
      <c r="CP385" s="430"/>
      <c r="CQ385" s="431"/>
      <c r="CR385" s="600"/>
      <c r="CS385" s="601"/>
      <c r="CT385" s="602"/>
      <c r="CU385" s="610"/>
      <c r="CV385" s="221"/>
      <c r="CW385" s="574" t="str">
        <f t="shared" si="614"/>
        <v>OK</v>
      </c>
      <c r="CY385" s="437"/>
      <c r="CZ385" s="429"/>
      <c r="DB385" s="430"/>
      <c r="DC385" s="431"/>
      <c r="DD385" s="429"/>
      <c r="DF385" s="430"/>
      <c r="DG385" s="431"/>
      <c r="DH385" s="429"/>
      <c r="DJ385" s="430"/>
      <c r="DK385" s="431"/>
      <c r="DL385" s="600"/>
      <c r="DM385" s="601"/>
      <c r="DN385" s="602"/>
      <c r="DO385" s="610"/>
      <c r="DP385" s="221"/>
      <c r="DQ385" s="574" t="str">
        <f t="shared" si="615"/>
        <v>OK</v>
      </c>
      <c r="DS385" s="263">
        <v>1</v>
      </c>
      <c r="DT385" s="208">
        <v>8</v>
      </c>
      <c r="DU385" s="277" t="s">
        <v>1033</v>
      </c>
      <c r="DV385" s="370"/>
      <c r="DW385" s="277" t="s">
        <v>1033</v>
      </c>
      <c r="DX385" s="370"/>
      <c r="DY385" s="277" t="s">
        <v>1033</v>
      </c>
      <c r="DZ385" s="370">
        <v>2</v>
      </c>
      <c r="EA385" s="274" t="s">
        <v>376</v>
      </c>
      <c r="EB385" s="712">
        <f t="shared" si="657"/>
        <v>10</v>
      </c>
      <c r="EC385" s="707">
        <f t="shared" si="658"/>
        <v>10</v>
      </c>
      <c r="ED385" s="623">
        <f t="shared" si="659"/>
        <v>1.1876484560570071E-2</v>
      </c>
      <c r="EE385" s="221"/>
      <c r="EF385" s="574" t="str">
        <f t="shared" si="608"/>
        <v>Missing Eng Hours</v>
      </c>
      <c r="EH385" s="82"/>
      <c r="EI385" s="34"/>
      <c r="EJ385" s="11"/>
      <c r="EK385" s="61"/>
      <c r="EN385" s="97">
        <f t="shared" si="630"/>
        <v>0</v>
      </c>
      <c r="EO385" s="91">
        <f t="shared" si="631"/>
        <v>0</v>
      </c>
      <c r="EP385" s="92"/>
      <c r="EQ385" s="85"/>
      <c r="ER385" s="89" t="str">
        <f t="shared" si="663"/>
        <v>-</v>
      </c>
      <c r="ES385" s="84"/>
      <c r="ET385" s="85"/>
      <c r="EU385" s="89" t="str">
        <f t="shared" si="664"/>
        <v>-</v>
      </c>
      <c r="EV385" s="90" t="str">
        <f t="shared" si="665"/>
        <v>-</v>
      </c>
      <c r="EY385" s="97" t="e">
        <f>#REF!</f>
        <v>#REF!</v>
      </c>
      <c r="EZ385" s="91" t="e">
        <f>#REF!</f>
        <v>#REF!</v>
      </c>
      <c r="FA385" s="92"/>
      <c r="FB385" s="85"/>
      <c r="FC385" s="89" t="e">
        <f t="shared" si="666"/>
        <v>#REF!</v>
      </c>
      <c r="FD385" s="84"/>
      <c r="FE385" s="85"/>
      <c r="FF385" s="89" t="e">
        <f t="shared" si="667"/>
        <v>#REF!</v>
      </c>
      <c r="FG385" s="90" t="e">
        <f t="shared" si="668"/>
        <v>#REF!</v>
      </c>
      <c r="FJ385" s="97" t="e">
        <f>#REF!</f>
        <v>#REF!</v>
      </c>
      <c r="FK385" s="91" t="e">
        <f>#REF!</f>
        <v>#REF!</v>
      </c>
      <c r="FL385" s="92"/>
      <c r="FM385" s="85"/>
      <c r="FN385" s="89" t="e">
        <f t="shared" si="669"/>
        <v>#REF!</v>
      </c>
      <c r="FO385" s="84"/>
      <c r="FP385" s="85"/>
      <c r="FQ385" s="89" t="e">
        <f t="shared" si="670"/>
        <v>#REF!</v>
      </c>
      <c r="FR385" s="90" t="e">
        <f t="shared" si="671"/>
        <v>#REF!</v>
      </c>
      <c r="FU385" s="97" t="e">
        <f>#REF!</f>
        <v>#REF!</v>
      </c>
      <c r="FV385" s="92"/>
      <c r="FW385" s="85"/>
      <c r="FX385" s="89" t="e">
        <f t="shared" si="672"/>
        <v>#REF!</v>
      </c>
      <c r="GA385" s="97" t="e">
        <f>#REF!</f>
        <v>#REF!</v>
      </c>
      <c r="GB385" s="91" t="e">
        <f>#REF!</f>
        <v>#REF!</v>
      </c>
      <c r="GC385" s="92"/>
      <c r="GD385" s="85"/>
      <c r="GE385" s="89" t="e">
        <f t="shared" si="673"/>
        <v>#REF!</v>
      </c>
      <c r="GF385" s="84"/>
      <c r="GG385" s="85"/>
      <c r="GH385" s="89" t="e">
        <f t="shared" si="674"/>
        <v>#REF!</v>
      </c>
      <c r="GI385" s="90" t="e">
        <f t="shared" si="675"/>
        <v>#REF!</v>
      </c>
      <c r="GK385" s="20" t="str">
        <f t="shared" si="645"/>
        <v/>
      </c>
      <c r="GL385" s="21"/>
      <c r="GN385" s="826" t="str">
        <f t="shared" ca="1" si="624"/>
        <v/>
      </c>
      <c r="GO385" s="827"/>
    </row>
    <row r="386" spans="1:197" ht="12" customHeight="1" outlineLevel="3" x14ac:dyDescent="0.2">
      <c r="A386" s="187">
        <f t="shared" ca="1" si="628"/>
        <v>252</v>
      </c>
      <c r="B386" s="747" t="str">
        <f t="shared" ca="1" si="616"/>
        <v/>
      </c>
      <c r="C386" s="748"/>
      <c r="D386" s="749"/>
      <c r="E386" s="272"/>
      <c r="F386" s="271"/>
      <c r="G386" s="105" t="s">
        <v>984</v>
      </c>
      <c r="H386" s="128" t="s">
        <v>3</v>
      </c>
      <c r="I386" s="105"/>
      <c r="J386" s="364" t="s">
        <v>24</v>
      </c>
      <c r="K386" s="471" t="s">
        <v>436</v>
      </c>
      <c r="L386" s="367" t="s">
        <v>50</v>
      </c>
      <c r="M386" s="589">
        <f t="shared" si="613"/>
        <v>1</v>
      </c>
      <c r="N386" s="773" t="str">
        <f t="shared" si="617"/>
        <v>-</v>
      </c>
      <c r="O386" s="774" t="str">
        <f t="shared" si="618"/>
        <v>-</v>
      </c>
      <c r="P386" s="774" t="str">
        <f t="shared" si="619"/>
        <v>-</v>
      </c>
      <c r="Q386" s="774" t="str">
        <f t="shared" si="620"/>
        <v>-</v>
      </c>
      <c r="R386" s="774" t="str">
        <f t="shared" si="621"/>
        <v>-</v>
      </c>
      <c r="S386" s="280">
        <f t="shared" si="622"/>
        <v>1</v>
      </c>
      <c r="T386" s="291" t="str">
        <f t="shared" si="623"/>
        <v>OK</v>
      </c>
      <c r="U386" s="402"/>
      <c r="W386" s="504"/>
      <c r="X386" s="429"/>
      <c r="Z386" s="430"/>
      <c r="AA386" s="431"/>
      <c r="AB386" s="429"/>
      <c r="AD386" s="430"/>
      <c r="AE386" s="431"/>
      <c r="AF386" s="429"/>
      <c r="AH386" s="430"/>
      <c r="AI386" s="431"/>
      <c r="AJ386" s="600"/>
      <c r="AK386" s="601"/>
      <c r="AL386" s="602"/>
      <c r="AM386" s="632"/>
      <c r="AN386" s="221"/>
      <c r="AO386" s="574" t="str">
        <f t="shared" si="660"/>
        <v>OK</v>
      </c>
      <c r="AQ386" s="437"/>
      <c r="AR386" s="429"/>
      <c r="AT386" s="430"/>
      <c r="AU386" s="431"/>
      <c r="AV386" s="429"/>
      <c r="AX386" s="430"/>
      <c r="AY386" s="431"/>
      <c r="AZ386" s="429"/>
      <c r="BB386" s="430"/>
      <c r="BC386" s="431"/>
      <c r="BD386" s="600"/>
      <c r="BE386" s="601"/>
      <c r="BF386" s="602"/>
      <c r="BG386" s="632"/>
      <c r="BH386" s="221"/>
      <c r="BI386" s="574" t="str">
        <f t="shared" si="661"/>
        <v>OK</v>
      </c>
      <c r="BK386" s="437"/>
      <c r="BL386" s="429"/>
      <c r="BN386" s="430"/>
      <c r="BO386" s="431"/>
      <c r="BP386" s="429"/>
      <c r="BR386" s="430"/>
      <c r="BS386" s="431"/>
      <c r="BT386" s="429"/>
      <c r="BV386" s="430"/>
      <c r="BW386" s="431"/>
      <c r="BX386" s="600"/>
      <c r="BY386" s="601"/>
      <c r="BZ386" s="602"/>
      <c r="CA386" s="610"/>
      <c r="CB386" s="221"/>
      <c r="CC386" s="574" t="str">
        <f t="shared" si="662"/>
        <v>OK</v>
      </c>
      <c r="CE386" s="443"/>
      <c r="CF386" s="429"/>
      <c r="CH386" s="430"/>
      <c r="CI386" s="431"/>
      <c r="CJ386" s="429"/>
      <c r="CL386" s="430"/>
      <c r="CM386" s="431"/>
      <c r="CN386" s="429"/>
      <c r="CP386" s="430"/>
      <c r="CQ386" s="431"/>
      <c r="CR386" s="600"/>
      <c r="CS386" s="601"/>
      <c r="CT386" s="602"/>
      <c r="CU386" s="610"/>
      <c r="CV386" s="221"/>
      <c r="CW386" s="574" t="str">
        <f t="shared" si="614"/>
        <v>OK</v>
      </c>
      <c r="CY386" s="437"/>
      <c r="CZ386" s="429"/>
      <c r="DB386" s="430"/>
      <c r="DC386" s="431"/>
      <c r="DD386" s="429"/>
      <c r="DF386" s="430"/>
      <c r="DG386" s="431"/>
      <c r="DH386" s="429"/>
      <c r="DJ386" s="430"/>
      <c r="DK386" s="431"/>
      <c r="DL386" s="600"/>
      <c r="DM386" s="601"/>
      <c r="DN386" s="602"/>
      <c r="DO386" s="610"/>
      <c r="DP386" s="221"/>
      <c r="DQ386" s="574" t="str">
        <f t="shared" si="615"/>
        <v>OK</v>
      </c>
      <c r="DS386" s="263">
        <v>1</v>
      </c>
      <c r="DT386" s="208">
        <v>8</v>
      </c>
      <c r="DU386" s="277" t="s">
        <v>1033</v>
      </c>
      <c r="DV386" s="370"/>
      <c r="DW386" s="277" t="s">
        <v>1033</v>
      </c>
      <c r="DX386" s="370"/>
      <c r="DY386" s="277" t="s">
        <v>1033</v>
      </c>
      <c r="DZ386" s="370">
        <v>2</v>
      </c>
      <c r="EA386" s="274" t="s">
        <v>376</v>
      </c>
      <c r="EB386" s="712">
        <f t="shared" si="657"/>
        <v>10</v>
      </c>
      <c r="EC386" s="707">
        <f t="shared" si="658"/>
        <v>10</v>
      </c>
      <c r="ED386" s="623">
        <f t="shared" si="659"/>
        <v>1.1876484560570071E-2</v>
      </c>
      <c r="EE386" s="221"/>
      <c r="EF386" s="574" t="str">
        <f t="shared" si="608"/>
        <v>Missing Eng Hours</v>
      </c>
      <c r="EH386" s="82"/>
      <c r="EI386" s="34"/>
      <c r="EJ386" s="11"/>
      <c r="EK386" s="61"/>
      <c r="EN386" s="97">
        <f t="shared" si="630"/>
        <v>0</v>
      </c>
      <c r="EO386" s="91">
        <f t="shared" si="631"/>
        <v>0</v>
      </c>
      <c r="EP386" s="92"/>
      <c r="EQ386" s="85"/>
      <c r="ER386" s="89" t="str">
        <f t="shared" si="663"/>
        <v>-</v>
      </c>
      <c r="ES386" s="84"/>
      <c r="ET386" s="85"/>
      <c r="EU386" s="89" t="str">
        <f t="shared" si="664"/>
        <v>-</v>
      </c>
      <c r="EV386" s="90" t="str">
        <f t="shared" si="665"/>
        <v>-</v>
      </c>
      <c r="EY386" s="97" t="e">
        <f>#REF!</f>
        <v>#REF!</v>
      </c>
      <c r="EZ386" s="91" t="e">
        <f>#REF!</f>
        <v>#REF!</v>
      </c>
      <c r="FA386" s="92"/>
      <c r="FB386" s="85"/>
      <c r="FC386" s="89" t="e">
        <f t="shared" si="666"/>
        <v>#REF!</v>
      </c>
      <c r="FD386" s="84"/>
      <c r="FE386" s="85"/>
      <c r="FF386" s="89" t="e">
        <f t="shared" si="667"/>
        <v>#REF!</v>
      </c>
      <c r="FG386" s="90" t="e">
        <f t="shared" si="668"/>
        <v>#REF!</v>
      </c>
      <c r="FJ386" s="97" t="e">
        <f>#REF!</f>
        <v>#REF!</v>
      </c>
      <c r="FK386" s="91" t="e">
        <f>#REF!</f>
        <v>#REF!</v>
      </c>
      <c r="FL386" s="92"/>
      <c r="FM386" s="85"/>
      <c r="FN386" s="89" t="e">
        <f t="shared" si="669"/>
        <v>#REF!</v>
      </c>
      <c r="FO386" s="84"/>
      <c r="FP386" s="85"/>
      <c r="FQ386" s="89" t="e">
        <f t="shared" si="670"/>
        <v>#REF!</v>
      </c>
      <c r="FR386" s="90" t="e">
        <f t="shared" si="671"/>
        <v>#REF!</v>
      </c>
      <c r="FU386" s="97" t="e">
        <f>#REF!</f>
        <v>#REF!</v>
      </c>
      <c r="FV386" s="92"/>
      <c r="FW386" s="85"/>
      <c r="FX386" s="89" t="e">
        <f t="shared" si="672"/>
        <v>#REF!</v>
      </c>
      <c r="GA386" s="97" t="e">
        <f>#REF!</f>
        <v>#REF!</v>
      </c>
      <c r="GB386" s="91" t="e">
        <f>#REF!</f>
        <v>#REF!</v>
      </c>
      <c r="GC386" s="92"/>
      <c r="GD386" s="85"/>
      <c r="GE386" s="89" t="e">
        <f t="shared" si="673"/>
        <v>#REF!</v>
      </c>
      <c r="GF386" s="84"/>
      <c r="GG386" s="85"/>
      <c r="GH386" s="89" t="e">
        <f t="shared" si="674"/>
        <v>#REF!</v>
      </c>
      <c r="GI386" s="90" t="e">
        <f t="shared" si="675"/>
        <v>#REF!</v>
      </c>
      <c r="GK386" s="20" t="str">
        <f t="shared" si="645"/>
        <v/>
      </c>
      <c r="GL386" s="21"/>
      <c r="GN386" s="826" t="str">
        <f t="shared" ca="1" si="624"/>
        <v/>
      </c>
      <c r="GO386" s="827"/>
    </row>
    <row r="387" spans="1:197" ht="12" customHeight="1" outlineLevel="3" x14ac:dyDescent="0.2">
      <c r="A387" s="187">
        <f t="shared" ca="1" si="628"/>
        <v>253</v>
      </c>
      <c r="B387" s="747" t="str">
        <f t="shared" ca="1" si="616"/>
        <v/>
      </c>
      <c r="C387" s="748"/>
      <c r="D387" s="749"/>
      <c r="E387" s="272"/>
      <c r="F387" s="271"/>
      <c r="G387" s="105" t="s">
        <v>916</v>
      </c>
      <c r="H387" s="128" t="s">
        <v>3</v>
      </c>
      <c r="I387" s="105"/>
      <c r="J387" s="364" t="s">
        <v>24</v>
      </c>
      <c r="K387" s="471" t="s">
        <v>436</v>
      </c>
      <c r="L387" s="367" t="s">
        <v>50</v>
      </c>
      <c r="M387" s="589">
        <f t="shared" si="613"/>
        <v>1</v>
      </c>
      <c r="N387" s="773" t="str">
        <f t="shared" si="617"/>
        <v>-</v>
      </c>
      <c r="O387" s="774" t="str">
        <f t="shared" si="618"/>
        <v>-</v>
      </c>
      <c r="P387" s="774" t="str">
        <f t="shared" si="619"/>
        <v>-</v>
      </c>
      <c r="Q387" s="774" t="str">
        <f t="shared" si="620"/>
        <v>-</v>
      </c>
      <c r="R387" s="774" t="str">
        <f t="shared" si="621"/>
        <v>-</v>
      </c>
      <c r="S387" s="280">
        <f t="shared" si="622"/>
        <v>1</v>
      </c>
      <c r="T387" s="291" t="str">
        <f t="shared" si="623"/>
        <v>OK</v>
      </c>
      <c r="U387" s="402"/>
      <c r="W387" s="504"/>
      <c r="X387" s="429"/>
      <c r="Z387" s="430"/>
      <c r="AA387" s="431"/>
      <c r="AB387" s="429"/>
      <c r="AD387" s="430"/>
      <c r="AE387" s="431"/>
      <c r="AF387" s="429"/>
      <c r="AH387" s="430"/>
      <c r="AI387" s="431"/>
      <c r="AJ387" s="600"/>
      <c r="AK387" s="601"/>
      <c r="AL387" s="602"/>
      <c r="AM387" s="632"/>
      <c r="AN387" s="221"/>
      <c r="AO387" s="574" t="str">
        <f t="shared" si="660"/>
        <v>OK</v>
      </c>
      <c r="AQ387" s="437"/>
      <c r="AR387" s="429"/>
      <c r="AT387" s="430"/>
      <c r="AU387" s="431"/>
      <c r="AV387" s="429"/>
      <c r="AX387" s="430"/>
      <c r="AY387" s="431"/>
      <c r="AZ387" s="429"/>
      <c r="BB387" s="430"/>
      <c r="BC387" s="431"/>
      <c r="BD387" s="600"/>
      <c r="BE387" s="601"/>
      <c r="BF387" s="602"/>
      <c r="BG387" s="632"/>
      <c r="BH387" s="221"/>
      <c r="BI387" s="574" t="str">
        <f t="shared" si="661"/>
        <v>OK</v>
      </c>
      <c r="BK387" s="437"/>
      <c r="BL387" s="429"/>
      <c r="BN387" s="430"/>
      <c r="BO387" s="431"/>
      <c r="BP387" s="429"/>
      <c r="BR387" s="430"/>
      <c r="BS387" s="431"/>
      <c r="BT387" s="429"/>
      <c r="BV387" s="430"/>
      <c r="BW387" s="431"/>
      <c r="BX387" s="600"/>
      <c r="BY387" s="601"/>
      <c r="BZ387" s="602"/>
      <c r="CA387" s="610"/>
      <c r="CB387" s="221"/>
      <c r="CC387" s="574" t="str">
        <f t="shared" si="662"/>
        <v>OK</v>
      </c>
      <c r="CE387" s="443"/>
      <c r="CF387" s="429"/>
      <c r="CH387" s="430"/>
      <c r="CI387" s="431"/>
      <c r="CJ387" s="429"/>
      <c r="CL387" s="430"/>
      <c r="CM387" s="431"/>
      <c r="CN387" s="429"/>
      <c r="CP387" s="430"/>
      <c r="CQ387" s="431"/>
      <c r="CR387" s="600"/>
      <c r="CS387" s="601"/>
      <c r="CT387" s="602"/>
      <c r="CU387" s="610"/>
      <c r="CV387" s="221"/>
      <c r="CW387" s="574" t="str">
        <f t="shared" si="614"/>
        <v>OK</v>
      </c>
      <c r="CY387" s="437"/>
      <c r="CZ387" s="429"/>
      <c r="DB387" s="430"/>
      <c r="DC387" s="431"/>
      <c r="DD387" s="429"/>
      <c r="DF387" s="430"/>
      <c r="DG387" s="431"/>
      <c r="DH387" s="429"/>
      <c r="DJ387" s="430"/>
      <c r="DK387" s="431"/>
      <c r="DL387" s="600"/>
      <c r="DM387" s="601"/>
      <c r="DN387" s="602"/>
      <c r="DO387" s="610"/>
      <c r="DP387" s="221"/>
      <c r="DQ387" s="574" t="str">
        <f t="shared" si="615"/>
        <v>OK</v>
      </c>
      <c r="DS387" s="263">
        <v>1</v>
      </c>
      <c r="DT387" s="208">
        <v>8</v>
      </c>
      <c r="DU387" s="277" t="s">
        <v>1033</v>
      </c>
      <c r="DV387" s="370"/>
      <c r="DW387" s="277" t="s">
        <v>1033</v>
      </c>
      <c r="DX387" s="370"/>
      <c r="DY387" s="277" t="s">
        <v>1033</v>
      </c>
      <c r="DZ387" s="370">
        <v>2</v>
      </c>
      <c r="EA387" s="274" t="s">
        <v>376</v>
      </c>
      <c r="EB387" s="712">
        <f t="shared" si="657"/>
        <v>10</v>
      </c>
      <c r="EC387" s="707">
        <f t="shared" si="658"/>
        <v>10</v>
      </c>
      <c r="ED387" s="623">
        <f t="shared" si="659"/>
        <v>1.1876484560570071E-2</v>
      </c>
      <c r="EE387" s="221"/>
      <c r="EF387" s="574" t="str">
        <f t="shared" si="608"/>
        <v>Missing Eng Hours</v>
      </c>
      <c r="EH387" s="82"/>
      <c r="EI387" s="34"/>
      <c r="EJ387" s="11"/>
      <c r="EK387" s="61"/>
      <c r="EN387" s="97">
        <f t="shared" si="630"/>
        <v>0</v>
      </c>
      <c r="EO387" s="91">
        <f t="shared" si="631"/>
        <v>0</v>
      </c>
      <c r="EP387" s="92"/>
      <c r="EQ387" s="85"/>
      <c r="ER387" s="89" t="str">
        <f t="shared" si="663"/>
        <v>-</v>
      </c>
      <c r="ES387" s="84"/>
      <c r="ET387" s="85"/>
      <c r="EU387" s="89" t="str">
        <f t="shared" si="664"/>
        <v>-</v>
      </c>
      <c r="EV387" s="90" t="str">
        <f t="shared" si="665"/>
        <v>-</v>
      </c>
      <c r="EY387" s="97" t="e">
        <f>#REF!</f>
        <v>#REF!</v>
      </c>
      <c r="EZ387" s="91" t="e">
        <f>#REF!</f>
        <v>#REF!</v>
      </c>
      <c r="FA387" s="92"/>
      <c r="FB387" s="85"/>
      <c r="FC387" s="89" t="e">
        <f t="shared" si="666"/>
        <v>#REF!</v>
      </c>
      <c r="FD387" s="84"/>
      <c r="FE387" s="85"/>
      <c r="FF387" s="89" t="e">
        <f t="shared" si="667"/>
        <v>#REF!</v>
      </c>
      <c r="FG387" s="90" t="e">
        <f t="shared" si="668"/>
        <v>#REF!</v>
      </c>
      <c r="FJ387" s="97" t="e">
        <f>#REF!</f>
        <v>#REF!</v>
      </c>
      <c r="FK387" s="91" t="e">
        <f>#REF!</f>
        <v>#REF!</v>
      </c>
      <c r="FL387" s="92"/>
      <c r="FM387" s="85"/>
      <c r="FN387" s="89" t="e">
        <f t="shared" si="669"/>
        <v>#REF!</v>
      </c>
      <c r="FO387" s="84"/>
      <c r="FP387" s="85"/>
      <c r="FQ387" s="89" t="e">
        <f t="shared" si="670"/>
        <v>#REF!</v>
      </c>
      <c r="FR387" s="90" t="e">
        <f t="shared" si="671"/>
        <v>#REF!</v>
      </c>
      <c r="FU387" s="97" t="e">
        <f>#REF!</f>
        <v>#REF!</v>
      </c>
      <c r="FV387" s="92"/>
      <c r="FW387" s="85"/>
      <c r="FX387" s="89" t="e">
        <f t="shared" si="672"/>
        <v>#REF!</v>
      </c>
      <c r="GA387" s="97" t="e">
        <f>#REF!</f>
        <v>#REF!</v>
      </c>
      <c r="GB387" s="91" t="e">
        <f>#REF!</f>
        <v>#REF!</v>
      </c>
      <c r="GC387" s="92"/>
      <c r="GD387" s="85"/>
      <c r="GE387" s="89" t="e">
        <f t="shared" si="673"/>
        <v>#REF!</v>
      </c>
      <c r="GF387" s="84"/>
      <c r="GG387" s="85"/>
      <c r="GH387" s="89" t="e">
        <f t="shared" si="674"/>
        <v>#REF!</v>
      </c>
      <c r="GI387" s="90" t="e">
        <f t="shared" si="675"/>
        <v>#REF!</v>
      </c>
      <c r="GK387" s="20" t="str">
        <f t="shared" si="645"/>
        <v/>
      </c>
      <c r="GL387" s="21"/>
      <c r="GN387" s="826" t="str">
        <f t="shared" ca="1" si="624"/>
        <v/>
      </c>
      <c r="GO387" s="827"/>
    </row>
    <row r="388" spans="1:197" ht="12" customHeight="1" outlineLevel="3" x14ac:dyDescent="0.2">
      <c r="A388" s="187">
        <f t="shared" ca="1" si="628"/>
        <v>254</v>
      </c>
      <c r="B388" s="747" t="str">
        <f t="shared" ca="1" si="616"/>
        <v/>
      </c>
      <c r="C388" s="748"/>
      <c r="D388" s="749"/>
      <c r="E388" s="272"/>
      <c r="F388" s="271"/>
      <c r="G388" s="105" t="s">
        <v>981</v>
      </c>
      <c r="H388" s="128" t="s">
        <v>3</v>
      </c>
      <c r="I388" s="105"/>
      <c r="J388" s="364" t="s">
        <v>24</v>
      </c>
      <c r="K388" s="471" t="s">
        <v>436</v>
      </c>
      <c r="L388" s="367" t="s">
        <v>50</v>
      </c>
      <c r="M388" s="589">
        <f t="shared" si="613"/>
        <v>0</v>
      </c>
      <c r="N388" s="773" t="str">
        <f t="shared" si="617"/>
        <v>-</v>
      </c>
      <c r="O388" s="774" t="str">
        <f t="shared" si="618"/>
        <v>-</v>
      </c>
      <c r="P388" s="774" t="str">
        <f t="shared" si="619"/>
        <v>-</v>
      </c>
      <c r="Q388" s="774" t="str">
        <f t="shared" si="620"/>
        <v>-</v>
      </c>
      <c r="R388" s="774" t="str">
        <f t="shared" si="621"/>
        <v>-</v>
      </c>
      <c r="S388" s="280" t="str">
        <f t="shared" si="622"/>
        <v>-</v>
      </c>
      <c r="T388" s="291" t="str">
        <f t="shared" si="623"/>
        <v>OK</v>
      </c>
      <c r="U388" s="402"/>
      <c r="W388" s="504"/>
      <c r="X388" s="429"/>
      <c r="Z388" s="430"/>
      <c r="AA388" s="431"/>
      <c r="AB388" s="429"/>
      <c r="AD388" s="430"/>
      <c r="AE388" s="431"/>
      <c r="AF388" s="429"/>
      <c r="AH388" s="430"/>
      <c r="AI388" s="431"/>
      <c r="AJ388" s="600"/>
      <c r="AK388" s="601"/>
      <c r="AL388" s="602"/>
      <c r="AM388" s="632"/>
      <c r="AN388" s="221"/>
      <c r="AO388" s="574" t="str">
        <f t="shared" si="660"/>
        <v>OK</v>
      </c>
      <c r="AQ388" s="437"/>
      <c r="AR388" s="429"/>
      <c r="AT388" s="430"/>
      <c r="AU388" s="431"/>
      <c r="AV388" s="429"/>
      <c r="AX388" s="430"/>
      <c r="AY388" s="431"/>
      <c r="AZ388" s="429"/>
      <c r="BB388" s="430"/>
      <c r="BC388" s="431"/>
      <c r="BD388" s="600"/>
      <c r="BE388" s="601"/>
      <c r="BF388" s="602"/>
      <c r="BG388" s="632"/>
      <c r="BH388" s="221"/>
      <c r="BI388" s="574" t="str">
        <f t="shared" si="661"/>
        <v>OK</v>
      </c>
      <c r="BK388" s="437"/>
      <c r="BL388" s="429"/>
      <c r="BN388" s="430"/>
      <c r="BO388" s="431"/>
      <c r="BP388" s="429"/>
      <c r="BR388" s="430"/>
      <c r="BS388" s="431"/>
      <c r="BT388" s="429"/>
      <c r="BV388" s="430"/>
      <c r="BW388" s="431"/>
      <c r="BX388" s="600"/>
      <c r="BY388" s="601"/>
      <c r="BZ388" s="602"/>
      <c r="CA388" s="610"/>
      <c r="CB388" s="221"/>
      <c r="CC388" s="574" t="str">
        <f t="shared" si="662"/>
        <v>OK</v>
      </c>
      <c r="CE388" s="443"/>
      <c r="CF388" s="429"/>
      <c r="CH388" s="430"/>
      <c r="CI388" s="431"/>
      <c r="CJ388" s="429"/>
      <c r="CL388" s="430"/>
      <c r="CM388" s="431"/>
      <c r="CN388" s="429"/>
      <c r="CP388" s="430"/>
      <c r="CQ388" s="431"/>
      <c r="CR388" s="600"/>
      <c r="CS388" s="601"/>
      <c r="CT388" s="602"/>
      <c r="CU388" s="610"/>
      <c r="CV388" s="221"/>
      <c r="CW388" s="574" t="str">
        <f t="shared" si="614"/>
        <v>OK</v>
      </c>
      <c r="CY388" s="437"/>
      <c r="CZ388" s="429"/>
      <c r="DB388" s="430"/>
      <c r="DC388" s="431"/>
      <c r="DD388" s="429"/>
      <c r="DF388" s="430"/>
      <c r="DG388" s="431"/>
      <c r="DH388" s="429"/>
      <c r="DJ388" s="430"/>
      <c r="DK388" s="431"/>
      <c r="DL388" s="600"/>
      <c r="DM388" s="601"/>
      <c r="DN388" s="602"/>
      <c r="DO388" s="610"/>
      <c r="DP388" s="221"/>
      <c r="DQ388" s="574" t="str">
        <f t="shared" si="615"/>
        <v>OK</v>
      </c>
      <c r="DS388" s="263"/>
      <c r="DT388" s="208"/>
      <c r="DU388" s="277" t="s">
        <v>1033</v>
      </c>
      <c r="DV388" s="370"/>
      <c r="DW388" s="277" t="s">
        <v>1033</v>
      </c>
      <c r="DX388" s="370"/>
      <c r="DY388" s="277" t="s">
        <v>1033</v>
      </c>
      <c r="DZ388" s="370"/>
      <c r="EA388" s="274" t="s">
        <v>376</v>
      </c>
      <c r="EB388" s="712" t="str">
        <f t="shared" si="657"/>
        <v>-</v>
      </c>
      <c r="EC388" s="707" t="str">
        <f t="shared" si="658"/>
        <v>-</v>
      </c>
      <c r="ED388" s="623" t="str">
        <f t="shared" si="659"/>
        <v>-</v>
      </c>
      <c r="EE388" s="221"/>
      <c r="EF388" s="574" t="str">
        <f t="shared" si="608"/>
        <v>Missing Eng Hours</v>
      </c>
      <c r="EH388" s="82"/>
      <c r="EI388" s="34"/>
      <c r="EJ388" s="11"/>
      <c r="EK388" s="61"/>
      <c r="EN388" s="97">
        <f t="shared" si="630"/>
        <v>0</v>
      </c>
      <c r="EO388" s="91">
        <f t="shared" si="631"/>
        <v>0</v>
      </c>
      <c r="EP388" s="92"/>
      <c r="EQ388" s="85"/>
      <c r="ER388" s="89" t="str">
        <f t="shared" si="663"/>
        <v>-</v>
      </c>
      <c r="ES388" s="84"/>
      <c r="ET388" s="85"/>
      <c r="EU388" s="89" t="str">
        <f t="shared" si="664"/>
        <v>-</v>
      </c>
      <c r="EV388" s="90" t="str">
        <f t="shared" si="665"/>
        <v>-</v>
      </c>
      <c r="EY388" s="97" t="e">
        <f>#REF!</f>
        <v>#REF!</v>
      </c>
      <c r="EZ388" s="91" t="e">
        <f>#REF!</f>
        <v>#REF!</v>
      </c>
      <c r="FA388" s="92"/>
      <c r="FB388" s="85"/>
      <c r="FC388" s="89" t="e">
        <f t="shared" si="666"/>
        <v>#REF!</v>
      </c>
      <c r="FD388" s="84"/>
      <c r="FE388" s="85"/>
      <c r="FF388" s="89" t="e">
        <f t="shared" si="667"/>
        <v>#REF!</v>
      </c>
      <c r="FG388" s="90" t="e">
        <f t="shared" si="668"/>
        <v>#REF!</v>
      </c>
      <c r="FJ388" s="97" t="e">
        <f>#REF!</f>
        <v>#REF!</v>
      </c>
      <c r="FK388" s="91" t="e">
        <f>#REF!</f>
        <v>#REF!</v>
      </c>
      <c r="FL388" s="92"/>
      <c r="FM388" s="85"/>
      <c r="FN388" s="89" t="e">
        <f t="shared" si="669"/>
        <v>#REF!</v>
      </c>
      <c r="FO388" s="84"/>
      <c r="FP388" s="85"/>
      <c r="FQ388" s="89" t="e">
        <f t="shared" si="670"/>
        <v>#REF!</v>
      </c>
      <c r="FR388" s="90" t="e">
        <f t="shared" si="671"/>
        <v>#REF!</v>
      </c>
      <c r="FU388" s="97" t="e">
        <f>#REF!</f>
        <v>#REF!</v>
      </c>
      <c r="FV388" s="92"/>
      <c r="FW388" s="85"/>
      <c r="FX388" s="89" t="e">
        <f t="shared" si="672"/>
        <v>#REF!</v>
      </c>
      <c r="GA388" s="97" t="e">
        <f>#REF!</f>
        <v>#REF!</v>
      </c>
      <c r="GB388" s="91" t="e">
        <f>#REF!</f>
        <v>#REF!</v>
      </c>
      <c r="GC388" s="92"/>
      <c r="GD388" s="85"/>
      <c r="GE388" s="89" t="e">
        <f t="shared" si="673"/>
        <v>#REF!</v>
      </c>
      <c r="GF388" s="84"/>
      <c r="GG388" s="85"/>
      <c r="GH388" s="89" t="e">
        <f t="shared" si="674"/>
        <v>#REF!</v>
      </c>
      <c r="GI388" s="90" t="e">
        <f t="shared" si="675"/>
        <v>#REF!</v>
      </c>
      <c r="GK388" s="20" t="str">
        <f t="shared" si="645"/>
        <v/>
      </c>
      <c r="GL388" s="21"/>
      <c r="GN388" s="826" t="str">
        <f t="shared" ca="1" si="624"/>
        <v/>
      </c>
      <c r="GO388" s="827"/>
    </row>
    <row r="389" spans="1:197" ht="12" customHeight="1" outlineLevel="3" x14ac:dyDescent="0.2">
      <c r="A389" s="187">
        <f t="shared" ca="1" si="628"/>
        <v>255</v>
      </c>
      <c r="B389" s="747" t="str">
        <f t="shared" ca="1" si="616"/>
        <v/>
      </c>
      <c r="C389" s="748"/>
      <c r="D389" s="749"/>
      <c r="E389" s="272"/>
      <c r="F389" s="271"/>
      <c r="G389" s="105" t="s">
        <v>982</v>
      </c>
      <c r="H389" s="128" t="s">
        <v>3</v>
      </c>
      <c r="I389" s="105"/>
      <c r="J389" s="364" t="s">
        <v>24</v>
      </c>
      <c r="K389" s="471" t="s">
        <v>436</v>
      </c>
      <c r="L389" s="367" t="s">
        <v>50</v>
      </c>
      <c r="M389" s="589">
        <f t="shared" si="613"/>
        <v>0</v>
      </c>
      <c r="N389" s="773" t="str">
        <f t="shared" si="617"/>
        <v>-</v>
      </c>
      <c r="O389" s="774" t="str">
        <f t="shared" si="618"/>
        <v>-</v>
      </c>
      <c r="P389" s="774" t="str">
        <f t="shared" si="619"/>
        <v>-</v>
      </c>
      <c r="Q389" s="774" t="str">
        <f t="shared" si="620"/>
        <v>-</v>
      </c>
      <c r="R389" s="774" t="str">
        <f t="shared" si="621"/>
        <v>-</v>
      </c>
      <c r="S389" s="280" t="str">
        <f t="shared" si="622"/>
        <v>-</v>
      </c>
      <c r="T389" s="291" t="str">
        <f t="shared" si="623"/>
        <v>OK</v>
      </c>
      <c r="U389" s="402"/>
      <c r="W389" s="504"/>
      <c r="X389" s="429"/>
      <c r="Z389" s="430"/>
      <c r="AA389" s="431"/>
      <c r="AB389" s="429"/>
      <c r="AD389" s="430"/>
      <c r="AE389" s="431"/>
      <c r="AF389" s="429"/>
      <c r="AH389" s="430"/>
      <c r="AI389" s="431"/>
      <c r="AJ389" s="600"/>
      <c r="AK389" s="601"/>
      <c r="AL389" s="602"/>
      <c r="AM389" s="632"/>
      <c r="AN389" s="221"/>
      <c r="AO389" s="574" t="str">
        <f t="shared" si="660"/>
        <v>OK</v>
      </c>
      <c r="AQ389" s="437"/>
      <c r="AR389" s="429"/>
      <c r="AT389" s="430"/>
      <c r="AU389" s="431"/>
      <c r="AV389" s="429"/>
      <c r="AX389" s="430"/>
      <c r="AY389" s="431"/>
      <c r="AZ389" s="429"/>
      <c r="BB389" s="430"/>
      <c r="BC389" s="431"/>
      <c r="BD389" s="600"/>
      <c r="BE389" s="601"/>
      <c r="BF389" s="602"/>
      <c r="BG389" s="632"/>
      <c r="BH389" s="221"/>
      <c r="BI389" s="574" t="str">
        <f t="shared" si="661"/>
        <v>OK</v>
      </c>
      <c r="BK389" s="437"/>
      <c r="BL389" s="429"/>
      <c r="BN389" s="430"/>
      <c r="BO389" s="431"/>
      <c r="BP389" s="429"/>
      <c r="BR389" s="430"/>
      <c r="BS389" s="431"/>
      <c r="BT389" s="429"/>
      <c r="BV389" s="430"/>
      <c r="BW389" s="431"/>
      <c r="BX389" s="600"/>
      <c r="BY389" s="601"/>
      <c r="BZ389" s="602"/>
      <c r="CA389" s="610"/>
      <c r="CB389" s="221"/>
      <c r="CC389" s="574" t="str">
        <f t="shared" si="662"/>
        <v>OK</v>
      </c>
      <c r="CE389" s="443"/>
      <c r="CF389" s="429"/>
      <c r="CH389" s="430"/>
      <c r="CI389" s="431"/>
      <c r="CJ389" s="429"/>
      <c r="CL389" s="430"/>
      <c r="CM389" s="431"/>
      <c r="CN389" s="429"/>
      <c r="CP389" s="430"/>
      <c r="CQ389" s="431"/>
      <c r="CR389" s="600"/>
      <c r="CS389" s="601"/>
      <c r="CT389" s="602"/>
      <c r="CU389" s="610"/>
      <c r="CV389" s="221"/>
      <c r="CW389" s="574" t="str">
        <f t="shared" si="614"/>
        <v>OK</v>
      </c>
      <c r="CY389" s="437"/>
      <c r="CZ389" s="429"/>
      <c r="DB389" s="430"/>
      <c r="DC389" s="431"/>
      <c r="DD389" s="429"/>
      <c r="DF389" s="430"/>
      <c r="DG389" s="431"/>
      <c r="DH389" s="429"/>
      <c r="DJ389" s="430"/>
      <c r="DK389" s="431"/>
      <c r="DL389" s="600"/>
      <c r="DM389" s="601"/>
      <c r="DN389" s="602"/>
      <c r="DO389" s="610"/>
      <c r="DP389" s="221"/>
      <c r="DQ389" s="574" t="str">
        <f t="shared" si="615"/>
        <v>OK</v>
      </c>
      <c r="DS389" s="263"/>
      <c r="DT389" s="208"/>
      <c r="DU389" s="277" t="s">
        <v>1033</v>
      </c>
      <c r="DV389" s="370"/>
      <c r="DW389" s="277" t="s">
        <v>1033</v>
      </c>
      <c r="DX389" s="370"/>
      <c r="DY389" s="277" t="s">
        <v>1033</v>
      </c>
      <c r="DZ389" s="370"/>
      <c r="EA389" s="274" t="s">
        <v>376</v>
      </c>
      <c r="EB389" s="712" t="str">
        <f t="shared" si="657"/>
        <v>-</v>
      </c>
      <c r="EC389" s="707" t="str">
        <f t="shared" si="658"/>
        <v>-</v>
      </c>
      <c r="ED389" s="623" t="str">
        <f t="shared" si="659"/>
        <v>-</v>
      </c>
      <c r="EE389" s="221"/>
      <c r="EF389" s="574" t="str">
        <f t="shared" si="608"/>
        <v>Missing Eng Hours</v>
      </c>
      <c r="EH389" s="82"/>
      <c r="EI389" s="34"/>
      <c r="EJ389" s="11"/>
      <c r="EK389" s="61"/>
      <c r="EN389" s="97">
        <f t="shared" si="630"/>
        <v>0</v>
      </c>
      <c r="EO389" s="91">
        <f t="shared" si="631"/>
        <v>0</v>
      </c>
      <c r="EP389" s="92"/>
      <c r="EQ389" s="85"/>
      <c r="ER389" s="89" t="str">
        <f t="shared" si="663"/>
        <v>-</v>
      </c>
      <c r="ES389" s="84"/>
      <c r="ET389" s="85"/>
      <c r="EU389" s="89" t="str">
        <f t="shared" si="664"/>
        <v>-</v>
      </c>
      <c r="EV389" s="90" t="str">
        <f t="shared" si="665"/>
        <v>-</v>
      </c>
      <c r="EY389" s="97" t="e">
        <f>#REF!</f>
        <v>#REF!</v>
      </c>
      <c r="EZ389" s="91" t="e">
        <f>#REF!</f>
        <v>#REF!</v>
      </c>
      <c r="FA389" s="92"/>
      <c r="FB389" s="85"/>
      <c r="FC389" s="89" t="e">
        <f t="shared" si="666"/>
        <v>#REF!</v>
      </c>
      <c r="FD389" s="84"/>
      <c r="FE389" s="85"/>
      <c r="FF389" s="89" t="e">
        <f t="shared" si="667"/>
        <v>#REF!</v>
      </c>
      <c r="FG389" s="90" t="e">
        <f t="shared" si="668"/>
        <v>#REF!</v>
      </c>
      <c r="FJ389" s="97" t="e">
        <f>#REF!</f>
        <v>#REF!</v>
      </c>
      <c r="FK389" s="91" t="e">
        <f>#REF!</f>
        <v>#REF!</v>
      </c>
      <c r="FL389" s="92"/>
      <c r="FM389" s="85"/>
      <c r="FN389" s="89" t="e">
        <f t="shared" si="669"/>
        <v>#REF!</v>
      </c>
      <c r="FO389" s="84"/>
      <c r="FP389" s="85"/>
      <c r="FQ389" s="89" t="e">
        <f t="shared" si="670"/>
        <v>#REF!</v>
      </c>
      <c r="FR389" s="90" t="e">
        <f t="shared" si="671"/>
        <v>#REF!</v>
      </c>
      <c r="FU389" s="97" t="e">
        <f>#REF!</f>
        <v>#REF!</v>
      </c>
      <c r="FV389" s="92"/>
      <c r="FW389" s="85"/>
      <c r="FX389" s="89" t="e">
        <f t="shared" si="672"/>
        <v>#REF!</v>
      </c>
      <c r="GA389" s="97" t="e">
        <f>#REF!</f>
        <v>#REF!</v>
      </c>
      <c r="GB389" s="91" t="e">
        <f>#REF!</f>
        <v>#REF!</v>
      </c>
      <c r="GC389" s="92"/>
      <c r="GD389" s="85"/>
      <c r="GE389" s="89" t="e">
        <f t="shared" si="673"/>
        <v>#REF!</v>
      </c>
      <c r="GF389" s="84"/>
      <c r="GG389" s="85"/>
      <c r="GH389" s="89" t="e">
        <f t="shared" si="674"/>
        <v>#REF!</v>
      </c>
      <c r="GI389" s="90" t="e">
        <f t="shared" si="675"/>
        <v>#REF!</v>
      </c>
      <c r="GK389" s="20" t="str">
        <f t="shared" si="645"/>
        <v/>
      </c>
      <c r="GL389" s="21"/>
      <c r="GN389" s="826" t="str">
        <f t="shared" ca="1" si="624"/>
        <v/>
      </c>
      <c r="GO389" s="827"/>
    </row>
    <row r="390" spans="1:197" ht="12" customHeight="1" outlineLevel="3" x14ac:dyDescent="0.2">
      <c r="A390" s="187">
        <f t="shared" ca="1" si="628"/>
        <v>256</v>
      </c>
      <c r="B390" s="747" t="str">
        <f t="shared" ca="1" si="616"/>
        <v/>
      </c>
      <c r="C390" s="748"/>
      <c r="D390" s="749"/>
      <c r="E390" s="272"/>
      <c r="F390" s="271"/>
      <c r="G390" s="105" t="s">
        <v>983</v>
      </c>
      <c r="H390" s="128" t="s">
        <v>3</v>
      </c>
      <c r="I390" s="105"/>
      <c r="J390" s="364" t="s">
        <v>24</v>
      </c>
      <c r="K390" s="471" t="s">
        <v>436</v>
      </c>
      <c r="L390" s="367" t="s">
        <v>50</v>
      </c>
      <c r="M390" s="589">
        <f t="shared" si="613"/>
        <v>0</v>
      </c>
      <c r="N390" s="773" t="str">
        <f t="shared" si="617"/>
        <v>-</v>
      </c>
      <c r="O390" s="774" t="str">
        <f t="shared" si="618"/>
        <v>-</v>
      </c>
      <c r="P390" s="774" t="str">
        <f t="shared" si="619"/>
        <v>-</v>
      </c>
      <c r="Q390" s="774" t="str">
        <f t="shared" si="620"/>
        <v>-</v>
      </c>
      <c r="R390" s="774" t="str">
        <f t="shared" si="621"/>
        <v>-</v>
      </c>
      <c r="S390" s="280" t="str">
        <f t="shared" si="622"/>
        <v>-</v>
      </c>
      <c r="T390" s="291" t="str">
        <f t="shared" si="623"/>
        <v>OK</v>
      </c>
      <c r="U390" s="402"/>
      <c r="W390" s="504"/>
      <c r="X390" s="429"/>
      <c r="Z390" s="430"/>
      <c r="AA390" s="431"/>
      <c r="AB390" s="429"/>
      <c r="AD390" s="430"/>
      <c r="AE390" s="431"/>
      <c r="AF390" s="429"/>
      <c r="AH390" s="430"/>
      <c r="AI390" s="431"/>
      <c r="AJ390" s="600"/>
      <c r="AK390" s="601"/>
      <c r="AL390" s="602"/>
      <c r="AM390" s="632"/>
      <c r="AN390" s="221"/>
      <c r="AO390" s="574" t="str">
        <f t="shared" si="660"/>
        <v>OK</v>
      </c>
      <c r="AQ390" s="437"/>
      <c r="AR390" s="429"/>
      <c r="AT390" s="430"/>
      <c r="AU390" s="431"/>
      <c r="AV390" s="429"/>
      <c r="AX390" s="430"/>
      <c r="AY390" s="431"/>
      <c r="AZ390" s="429"/>
      <c r="BB390" s="430"/>
      <c r="BC390" s="431"/>
      <c r="BD390" s="600"/>
      <c r="BE390" s="601"/>
      <c r="BF390" s="602"/>
      <c r="BG390" s="632"/>
      <c r="BH390" s="221"/>
      <c r="BI390" s="574" t="str">
        <f t="shared" si="661"/>
        <v>OK</v>
      </c>
      <c r="BK390" s="437"/>
      <c r="BL390" s="429"/>
      <c r="BN390" s="430"/>
      <c r="BO390" s="431"/>
      <c r="BP390" s="429"/>
      <c r="BR390" s="430"/>
      <c r="BS390" s="431"/>
      <c r="BT390" s="429"/>
      <c r="BV390" s="430"/>
      <c r="BW390" s="431"/>
      <c r="BX390" s="600"/>
      <c r="BY390" s="601"/>
      <c r="BZ390" s="602"/>
      <c r="CA390" s="610"/>
      <c r="CB390" s="221"/>
      <c r="CC390" s="574" t="str">
        <f t="shared" si="662"/>
        <v>OK</v>
      </c>
      <c r="CE390" s="443"/>
      <c r="CF390" s="429"/>
      <c r="CH390" s="430"/>
      <c r="CI390" s="431"/>
      <c r="CJ390" s="429"/>
      <c r="CL390" s="430"/>
      <c r="CM390" s="431"/>
      <c r="CN390" s="429"/>
      <c r="CP390" s="430"/>
      <c r="CQ390" s="431"/>
      <c r="CR390" s="600"/>
      <c r="CS390" s="601"/>
      <c r="CT390" s="602"/>
      <c r="CU390" s="610"/>
      <c r="CV390" s="221"/>
      <c r="CW390" s="574" t="str">
        <f t="shared" si="614"/>
        <v>OK</v>
      </c>
      <c r="CY390" s="437"/>
      <c r="CZ390" s="429"/>
      <c r="DB390" s="430"/>
      <c r="DC390" s="431"/>
      <c r="DD390" s="429"/>
      <c r="DF390" s="430"/>
      <c r="DG390" s="431"/>
      <c r="DH390" s="429"/>
      <c r="DJ390" s="430"/>
      <c r="DK390" s="431"/>
      <c r="DL390" s="600"/>
      <c r="DM390" s="601"/>
      <c r="DN390" s="602"/>
      <c r="DO390" s="610"/>
      <c r="DP390" s="221"/>
      <c r="DQ390" s="574" t="str">
        <f t="shared" si="615"/>
        <v>OK</v>
      </c>
      <c r="DS390" s="263"/>
      <c r="DT390" s="208"/>
      <c r="DU390" s="277" t="s">
        <v>1033</v>
      </c>
      <c r="DV390" s="370"/>
      <c r="DW390" s="277" t="s">
        <v>1033</v>
      </c>
      <c r="DX390" s="370"/>
      <c r="DY390" s="277" t="s">
        <v>1033</v>
      </c>
      <c r="DZ390" s="370"/>
      <c r="EA390" s="274" t="s">
        <v>376</v>
      </c>
      <c r="EB390" s="712" t="str">
        <f t="shared" si="657"/>
        <v>-</v>
      </c>
      <c r="EC390" s="707" t="str">
        <f t="shared" si="658"/>
        <v>-</v>
      </c>
      <c r="ED390" s="623" t="str">
        <f t="shared" si="659"/>
        <v>-</v>
      </c>
      <c r="EE390" s="221"/>
      <c r="EF390" s="574" t="str">
        <f t="shared" si="608"/>
        <v>Missing Eng Hours</v>
      </c>
      <c r="EH390" s="82"/>
      <c r="EI390" s="34"/>
      <c r="EJ390" s="11"/>
      <c r="EK390" s="61"/>
      <c r="EN390" s="97">
        <f t="shared" si="630"/>
        <v>0</v>
      </c>
      <c r="EO390" s="91">
        <f t="shared" si="631"/>
        <v>0</v>
      </c>
      <c r="EP390" s="92"/>
      <c r="EQ390" s="85"/>
      <c r="ER390" s="89" t="str">
        <f t="shared" si="663"/>
        <v>-</v>
      </c>
      <c r="ES390" s="84"/>
      <c r="ET390" s="85"/>
      <c r="EU390" s="89" t="str">
        <f t="shared" si="664"/>
        <v>-</v>
      </c>
      <c r="EV390" s="90" t="str">
        <f t="shared" si="665"/>
        <v>-</v>
      </c>
      <c r="EY390" s="97" t="e">
        <f>#REF!</f>
        <v>#REF!</v>
      </c>
      <c r="EZ390" s="91" t="e">
        <f>#REF!</f>
        <v>#REF!</v>
      </c>
      <c r="FA390" s="92"/>
      <c r="FB390" s="85"/>
      <c r="FC390" s="89" t="e">
        <f t="shared" si="666"/>
        <v>#REF!</v>
      </c>
      <c r="FD390" s="84"/>
      <c r="FE390" s="85"/>
      <c r="FF390" s="89" t="e">
        <f t="shared" si="667"/>
        <v>#REF!</v>
      </c>
      <c r="FG390" s="90" t="e">
        <f t="shared" si="668"/>
        <v>#REF!</v>
      </c>
      <c r="FJ390" s="97" t="e">
        <f>#REF!</f>
        <v>#REF!</v>
      </c>
      <c r="FK390" s="91" t="e">
        <f>#REF!</f>
        <v>#REF!</v>
      </c>
      <c r="FL390" s="92"/>
      <c r="FM390" s="85"/>
      <c r="FN390" s="89" t="e">
        <f t="shared" si="669"/>
        <v>#REF!</v>
      </c>
      <c r="FO390" s="84"/>
      <c r="FP390" s="85"/>
      <c r="FQ390" s="89" t="e">
        <f t="shared" si="670"/>
        <v>#REF!</v>
      </c>
      <c r="FR390" s="90" t="e">
        <f t="shared" si="671"/>
        <v>#REF!</v>
      </c>
      <c r="FU390" s="97" t="e">
        <f>#REF!</f>
        <v>#REF!</v>
      </c>
      <c r="FV390" s="92"/>
      <c r="FW390" s="85"/>
      <c r="FX390" s="89" t="e">
        <f t="shared" si="672"/>
        <v>#REF!</v>
      </c>
      <c r="GA390" s="97" t="e">
        <f>#REF!</f>
        <v>#REF!</v>
      </c>
      <c r="GB390" s="91" t="e">
        <f>#REF!</f>
        <v>#REF!</v>
      </c>
      <c r="GC390" s="92"/>
      <c r="GD390" s="85"/>
      <c r="GE390" s="89" t="e">
        <f t="shared" si="673"/>
        <v>#REF!</v>
      </c>
      <c r="GF390" s="84"/>
      <c r="GG390" s="85"/>
      <c r="GH390" s="89" t="e">
        <f t="shared" si="674"/>
        <v>#REF!</v>
      </c>
      <c r="GI390" s="90" t="e">
        <f t="shared" si="675"/>
        <v>#REF!</v>
      </c>
      <c r="GK390" s="20" t="str">
        <f t="shared" si="645"/>
        <v/>
      </c>
      <c r="GL390" s="21"/>
      <c r="GN390" s="826" t="str">
        <f t="shared" ca="1" si="624"/>
        <v/>
      </c>
      <c r="GO390" s="827"/>
    </row>
    <row r="391" spans="1:197" ht="12" customHeight="1" outlineLevel="3" x14ac:dyDescent="0.2">
      <c r="A391" s="187">
        <f t="shared" ca="1" si="628"/>
        <v>257</v>
      </c>
      <c r="B391" s="747" t="str">
        <f t="shared" ca="1" si="616"/>
        <v/>
      </c>
      <c r="C391" s="748"/>
      <c r="D391" s="749"/>
      <c r="E391" s="272"/>
      <c r="F391" s="271"/>
      <c r="G391" s="105" t="s">
        <v>984</v>
      </c>
      <c r="H391" s="128" t="s">
        <v>3</v>
      </c>
      <c r="I391" s="105"/>
      <c r="J391" s="364" t="s">
        <v>24</v>
      </c>
      <c r="K391" s="471" t="s">
        <v>436</v>
      </c>
      <c r="L391" s="367" t="s">
        <v>50</v>
      </c>
      <c r="M391" s="589">
        <f t="shared" si="613"/>
        <v>0</v>
      </c>
      <c r="N391" s="773" t="str">
        <f t="shared" si="617"/>
        <v>-</v>
      </c>
      <c r="O391" s="774" t="str">
        <f t="shared" si="618"/>
        <v>-</v>
      </c>
      <c r="P391" s="774" t="str">
        <f t="shared" si="619"/>
        <v>-</v>
      </c>
      <c r="Q391" s="774" t="str">
        <f t="shared" si="620"/>
        <v>-</v>
      </c>
      <c r="R391" s="774" t="str">
        <f t="shared" si="621"/>
        <v>-</v>
      </c>
      <c r="S391" s="280" t="str">
        <f t="shared" si="622"/>
        <v>-</v>
      </c>
      <c r="T391" s="291" t="str">
        <f t="shared" si="623"/>
        <v>OK</v>
      </c>
      <c r="U391" s="402"/>
      <c r="W391" s="504"/>
      <c r="X391" s="429"/>
      <c r="Z391" s="430"/>
      <c r="AA391" s="431"/>
      <c r="AB391" s="429"/>
      <c r="AD391" s="430"/>
      <c r="AE391" s="431"/>
      <c r="AF391" s="429"/>
      <c r="AH391" s="430"/>
      <c r="AI391" s="431"/>
      <c r="AJ391" s="600"/>
      <c r="AK391" s="601"/>
      <c r="AL391" s="602"/>
      <c r="AM391" s="632"/>
      <c r="AN391" s="221"/>
      <c r="AO391" s="574" t="str">
        <f t="shared" si="660"/>
        <v>OK</v>
      </c>
      <c r="AQ391" s="437"/>
      <c r="AR391" s="429"/>
      <c r="AT391" s="430"/>
      <c r="AU391" s="431"/>
      <c r="AV391" s="429"/>
      <c r="AX391" s="430"/>
      <c r="AY391" s="431"/>
      <c r="AZ391" s="429"/>
      <c r="BB391" s="430"/>
      <c r="BC391" s="431"/>
      <c r="BD391" s="600"/>
      <c r="BE391" s="601"/>
      <c r="BF391" s="602"/>
      <c r="BG391" s="632"/>
      <c r="BH391" s="221"/>
      <c r="BI391" s="574" t="str">
        <f t="shared" si="661"/>
        <v>OK</v>
      </c>
      <c r="BK391" s="437"/>
      <c r="BL391" s="429"/>
      <c r="BN391" s="430"/>
      <c r="BO391" s="431"/>
      <c r="BP391" s="429"/>
      <c r="BR391" s="430"/>
      <c r="BS391" s="431"/>
      <c r="BT391" s="429"/>
      <c r="BV391" s="430"/>
      <c r="BW391" s="431"/>
      <c r="BX391" s="600"/>
      <c r="BY391" s="601"/>
      <c r="BZ391" s="602"/>
      <c r="CA391" s="610"/>
      <c r="CB391" s="221"/>
      <c r="CC391" s="574" t="str">
        <f t="shared" si="662"/>
        <v>OK</v>
      </c>
      <c r="CE391" s="443"/>
      <c r="CF391" s="429"/>
      <c r="CH391" s="430"/>
      <c r="CI391" s="431"/>
      <c r="CJ391" s="429"/>
      <c r="CL391" s="430"/>
      <c r="CM391" s="431"/>
      <c r="CN391" s="429"/>
      <c r="CP391" s="430"/>
      <c r="CQ391" s="431"/>
      <c r="CR391" s="600"/>
      <c r="CS391" s="601"/>
      <c r="CT391" s="602"/>
      <c r="CU391" s="610"/>
      <c r="CV391" s="221"/>
      <c r="CW391" s="574" t="str">
        <f t="shared" si="614"/>
        <v>OK</v>
      </c>
      <c r="CY391" s="437"/>
      <c r="CZ391" s="429"/>
      <c r="DB391" s="430"/>
      <c r="DC391" s="431"/>
      <c r="DD391" s="429"/>
      <c r="DF391" s="430"/>
      <c r="DG391" s="431"/>
      <c r="DH391" s="429"/>
      <c r="DJ391" s="430"/>
      <c r="DK391" s="431"/>
      <c r="DL391" s="600"/>
      <c r="DM391" s="601"/>
      <c r="DN391" s="602"/>
      <c r="DO391" s="610"/>
      <c r="DP391" s="221"/>
      <c r="DQ391" s="574" t="str">
        <f t="shared" si="615"/>
        <v>OK</v>
      </c>
      <c r="DS391" s="263"/>
      <c r="DT391" s="208"/>
      <c r="DU391" s="277" t="s">
        <v>1033</v>
      </c>
      <c r="DV391" s="370"/>
      <c r="DW391" s="277" t="s">
        <v>1033</v>
      </c>
      <c r="DX391" s="370"/>
      <c r="DY391" s="277" t="s">
        <v>1033</v>
      </c>
      <c r="DZ391" s="370"/>
      <c r="EA391" s="274" t="s">
        <v>376</v>
      </c>
      <c r="EB391" s="712" t="str">
        <f t="shared" si="657"/>
        <v>-</v>
      </c>
      <c r="EC391" s="707" t="str">
        <f t="shared" si="658"/>
        <v>-</v>
      </c>
      <c r="ED391" s="623" t="str">
        <f t="shared" si="659"/>
        <v>-</v>
      </c>
      <c r="EE391" s="221"/>
      <c r="EF391" s="574" t="str">
        <f t="shared" si="608"/>
        <v>Missing Eng Hours</v>
      </c>
      <c r="EH391" s="82"/>
      <c r="EI391" s="34"/>
      <c r="EJ391" s="11"/>
      <c r="EK391" s="61"/>
      <c r="EN391" s="97">
        <f t="shared" si="630"/>
        <v>0</v>
      </c>
      <c r="EO391" s="91">
        <f t="shared" si="631"/>
        <v>0</v>
      </c>
      <c r="EP391" s="92"/>
      <c r="EQ391" s="85"/>
      <c r="ER391" s="89" t="str">
        <f t="shared" si="663"/>
        <v>-</v>
      </c>
      <c r="ES391" s="84"/>
      <c r="ET391" s="85"/>
      <c r="EU391" s="89" t="str">
        <f t="shared" si="664"/>
        <v>-</v>
      </c>
      <c r="EV391" s="90" t="str">
        <f t="shared" si="665"/>
        <v>-</v>
      </c>
      <c r="EY391" s="97" t="e">
        <f>#REF!</f>
        <v>#REF!</v>
      </c>
      <c r="EZ391" s="91" t="e">
        <f>#REF!</f>
        <v>#REF!</v>
      </c>
      <c r="FA391" s="92"/>
      <c r="FB391" s="85"/>
      <c r="FC391" s="89" t="e">
        <f t="shared" si="666"/>
        <v>#REF!</v>
      </c>
      <c r="FD391" s="84"/>
      <c r="FE391" s="85"/>
      <c r="FF391" s="89" t="e">
        <f t="shared" si="667"/>
        <v>#REF!</v>
      </c>
      <c r="FG391" s="90" t="e">
        <f t="shared" si="668"/>
        <v>#REF!</v>
      </c>
      <c r="FJ391" s="97" t="e">
        <f>#REF!</f>
        <v>#REF!</v>
      </c>
      <c r="FK391" s="91" t="e">
        <f>#REF!</f>
        <v>#REF!</v>
      </c>
      <c r="FL391" s="92"/>
      <c r="FM391" s="85"/>
      <c r="FN391" s="89" t="e">
        <f t="shared" si="669"/>
        <v>#REF!</v>
      </c>
      <c r="FO391" s="84"/>
      <c r="FP391" s="85"/>
      <c r="FQ391" s="89" t="e">
        <f t="shared" si="670"/>
        <v>#REF!</v>
      </c>
      <c r="FR391" s="90" t="e">
        <f t="shared" si="671"/>
        <v>#REF!</v>
      </c>
      <c r="FU391" s="97" t="e">
        <f>#REF!</f>
        <v>#REF!</v>
      </c>
      <c r="FV391" s="92"/>
      <c r="FW391" s="85"/>
      <c r="FX391" s="89" t="e">
        <f t="shared" si="672"/>
        <v>#REF!</v>
      </c>
      <c r="GA391" s="97" t="e">
        <f>#REF!</f>
        <v>#REF!</v>
      </c>
      <c r="GB391" s="91" t="e">
        <f>#REF!</f>
        <v>#REF!</v>
      </c>
      <c r="GC391" s="92"/>
      <c r="GD391" s="85"/>
      <c r="GE391" s="89" t="e">
        <f t="shared" si="673"/>
        <v>#REF!</v>
      </c>
      <c r="GF391" s="84"/>
      <c r="GG391" s="85"/>
      <c r="GH391" s="89" t="e">
        <f t="shared" si="674"/>
        <v>#REF!</v>
      </c>
      <c r="GI391" s="90" t="e">
        <f t="shared" si="675"/>
        <v>#REF!</v>
      </c>
      <c r="GK391" s="20" t="str">
        <f t="shared" si="645"/>
        <v/>
      </c>
      <c r="GL391" s="21"/>
      <c r="GN391" s="826" t="str">
        <f t="shared" ca="1" si="624"/>
        <v/>
      </c>
      <c r="GO391" s="827"/>
    </row>
    <row r="392" spans="1:197" ht="12" customHeight="1" outlineLevel="3" x14ac:dyDescent="0.2">
      <c r="A392" s="187">
        <f t="shared" ca="1" si="628"/>
        <v>258</v>
      </c>
      <c r="B392" s="747" t="str">
        <f t="shared" ca="1" si="616"/>
        <v/>
      </c>
      <c r="C392" s="748"/>
      <c r="D392" s="749"/>
      <c r="E392" s="272"/>
      <c r="F392" s="271"/>
      <c r="G392" s="105" t="s">
        <v>916</v>
      </c>
      <c r="H392" s="128" t="s">
        <v>3</v>
      </c>
      <c r="I392" s="105"/>
      <c r="J392" s="364" t="s">
        <v>24</v>
      </c>
      <c r="K392" s="471" t="s">
        <v>436</v>
      </c>
      <c r="L392" s="367" t="s">
        <v>50</v>
      </c>
      <c r="M392" s="589">
        <f t="shared" si="613"/>
        <v>0</v>
      </c>
      <c r="N392" s="773" t="str">
        <f t="shared" si="617"/>
        <v>-</v>
      </c>
      <c r="O392" s="774" t="str">
        <f t="shared" si="618"/>
        <v>-</v>
      </c>
      <c r="P392" s="774" t="str">
        <f t="shared" si="619"/>
        <v>-</v>
      </c>
      <c r="Q392" s="774" t="str">
        <f t="shared" si="620"/>
        <v>-</v>
      </c>
      <c r="R392" s="774" t="str">
        <f t="shared" si="621"/>
        <v>-</v>
      </c>
      <c r="S392" s="280" t="str">
        <f t="shared" si="622"/>
        <v>-</v>
      </c>
      <c r="T392" s="291" t="str">
        <f t="shared" si="623"/>
        <v>OK</v>
      </c>
      <c r="U392" s="402"/>
      <c r="W392" s="504"/>
      <c r="X392" s="429"/>
      <c r="Z392" s="430"/>
      <c r="AA392" s="431"/>
      <c r="AB392" s="429"/>
      <c r="AD392" s="430"/>
      <c r="AE392" s="431"/>
      <c r="AF392" s="429"/>
      <c r="AH392" s="430"/>
      <c r="AI392" s="431"/>
      <c r="AJ392" s="600"/>
      <c r="AK392" s="601"/>
      <c r="AL392" s="602"/>
      <c r="AM392" s="632"/>
      <c r="AN392" s="221"/>
      <c r="AO392" s="574" t="str">
        <f t="shared" si="660"/>
        <v>OK</v>
      </c>
      <c r="AQ392" s="437"/>
      <c r="AR392" s="429"/>
      <c r="AT392" s="430"/>
      <c r="AU392" s="431"/>
      <c r="AV392" s="429"/>
      <c r="AX392" s="430"/>
      <c r="AY392" s="431"/>
      <c r="AZ392" s="429"/>
      <c r="BB392" s="430"/>
      <c r="BC392" s="431"/>
      <c r="BD392" s="600"/>
      <c r="BE392" s="601"/>
      <c r="BF392" s="602"/>
      <c r="BG392" s="632"/>
      <c r="BH392" s="221"/>
      <c r="BI392" s="574" t="str">
        <f t="shared" si="661"/>
        <v>OK</v>
      </c>
      <c r="BK392" s="437"/>
      <c r="BL392" s="429"/>
      <c r="BN392" s="430"/>
      <c r="BO392" s="431"/>
      <c r="BP392" s="429"/>
      <c r="BR392" s="430"/>
      <c r="BS392" s="431"/>
      <c r="BT392" s="429"/>
      <c r="BV392" s="430"/>
      <c r="BW392" s="431"/>
      <c r="BX392" s="600"/>
      <c r="BY392" s="601"/>
      <c r="BZ392" s="602"/>
      <c r="CA392" s="610"/>
      <c r="CB392" s="221"/>
      <c r="CC392" s="574" t="str">
        <f t="shared" si="662"/>
        <v>OK</v>
      </c>
      <c r="CE392" s="443"/>
      <c r="CF392" s="429"/>
      <c r="CH392" s="430"/>
      <c r="CI392" s="431"/>
      <c r="CJ392" s="429"/>
      <c r="CL392" s="430"/>
      <c r="CM392" s="431"/>
      <c r="CN392" s="429"/>
      <c r="CP392" s="430"/>
      <c r="CQ392" s="431"/>
      <c r="CR392" s="600"/>
      <c r="CS392" s="601"/>
      <c r="CT392" s="602"/>
      <c r="CU392" s="610"/>
      <c r="CV392" s="221"/>
      <c r="CW392" s="574" t="str">
        <f t="shared" si="614"/>
        <v>OK</v>
      </c>
      <c r="CY392" s="437"/>
      <c r="CZ392" s="429"/>
      <c r="DB392" s="430"/>
      <c r="DC392" s="431"/>
      <c r="DD392" s="429"/>
      <c r="DF392" s="430"/>
      <c r="DG392" s="431"/>
      <c r="DH392" s="429"/>
      <c r="DJ392" s="430"/>
      <c r="DK392" s="431"/>
      <c r="DL392" s="600"/>
      <c r="DM392" s="601"/>
      <c r="DN392" s="602"/>
      <c r="DO392" s="610"/>
      <c r="DP392" s="221"/>
      <c r="DQ392" s="574" t="str">
        <f t="shared" si="615"/>
        <v>OK</v>
      </c>
      <c r="DS392" s="263"/>
      <c r="DT392" s="208"/>
      <c r="DU392" s="277" t="s">
        <v>1033</v>
      </c>
      <c r="DV392" s="370"/>
      <c r="DW392" s="277" t="s">
        <v>1033</v>
      </c>
      <c r="DX392" s="370"/>
      <c r="DY392" s="277" t="s">
        <v>1033</v>
      </c>
      <c r="DZ392" s="370"/>
      <c r="EA392" s="274" t="s">
        <v>376</v>
      </c>
      <c r="EB392" s="712" t="str">
        <f t="shared" si="657"/>
        <v>-</v>
      </c>
      <c r="EC392" s="707" t="str">
        <f t="shared" si="658"/>
        <v>-</v>
      </c>
      <c r="ED392" s="623" t="str">
        <f t="shared" si="659"/>
        <v>-</v>
      </c>
      <c r="EE392" s="221"/>
      <c r="EF392" s="574" t="str">
        <f t="shared" si="608"/>
        <v>Missing Eng Hours</v>
      </c>
      <c r="EH392" s="82"/>
      <c r="EI392" s="34"/>
      <c r="EJ392" s="11"/>
      <c r="EK392" s="61"/>
      <c r="EN392" s="97">
        <f t="shared" si="630"/>
        <v>0</v>
      </c>
      <c r="EO392" s="91">
        <f t="shared" si="631"/>
        <v>0</v>
      </c>
      <c r="EP392" s="92"/>
      <c r="EQ392" s="85"/>
      <c r="ER392" s="89" t="str">
        <f t="shared" si="663"/>
        <v>-</v>
      </c>
      <c r="ES392" s="84"/>
      <c r="ET392" s="85"/>
      <c r="EU392" s="89" t="str">
        <f t="shared" si="664"/>
        <v>-</v>
      </c>
      <c r="EV392" s="90" t="str">
        <f t="shared" si="665"/>
        <v>-</v>
      </c>
      <c r="EY392" s="97" t="e">
        <f>#REF!</f>
        <v>#REF!</v>
      </c>
      <c r="EZ392" s="91" t="e">
        <f>#REF!</f>
        <v>#REF!</v>
      </c>
      <c r="FA392" s="92"/>
      <c r="FB392" s="85"/>
      <c r="FC392" s="89" t="e">
        <f t="shared" si="666"/>
        <v>#REF!</v>
      </c>
      <c r="FD392" s="84"/>
      <c r="FE392" s="85"/>
      <c r="FF392" s="89" t="e">
        <f t="shared" si="667"/>
        <v>#REF!</v>
      </c>
      <c r="FG392" s="90" t="e">
        <f t="shared" si="668"/>
        <v>#REF!</v>
      </c>
      <c r="FJ392" s="97" t="e">
        <f>#REF!</f>
        <v>#REF!</v>
      </c>
      <c r="FK392" s="91" t="e">
        <f>#REF!</f>
        <v>#REF!</v>
      </c>
      <c r="FL392" s="92"/>
      <c r="FM392" s="85"/>
      <c r="FN392" s="89" t="e">
        <f t="shared" si="669"/>
        <v>#REF!</v>
      </c>
      <c r="FO392" s="84"/>
      <c r="FP392" s="85"/>
      <c r="FQ392" s="89" t="e">
        <f t="shared" si="670"/>
        <v>#REF!</v>
      </c>
      <c r="FR392" s="90" t="e">
        <f t="shared" si="671"/>
        <v>#REF!</v>
      </c>
      <c r="FU392" s="97" t="e">
        <f>#REF!</f>
        <v>#REF!</v>
      </c>
      <c r="FV392" s="92"/>
      <c r="FW392" s="85"/>
      <c r="FX392" s="89" t="e">
        <f t="shared" si="672"/>
        <v>#REF!</v>
      </c>
      <c r="GA392" s="97" t="e">
        <f>#REF!</f>
        <v>#REF!</v>
      </c>
      <c r="GB392" s="91" t="e">
        <f>#REF!</f>
        <v>#REF!</v>
      </c>
      <c r="GC392" s="92"/>
      <c r="GD392" s="85"/>
      <c r="GE392" s="89" t="e">
        <f t="shared" si="673"/>
        <v>#REF!</v>
      </c>
      <c r="GF392" s="84"/>
      <c r="GG392" s="85"/>
      <c r="GH392" s="89" t="e">
        <f t="shared" si="674"/>
        <v>#REF!</v>
      </c>
      <c r="GI392" s="90" t="e">
        <f t="shared" si="675"/>
        <v>#REF!</v>
      </c>
      <c r="GK392" s="20" t="str">
        <f t="shared" si="645"/>
        <v/>
      </c>
      <c r="GL392" s="21"/>
      <c r="GN392" s="826" t="str">
        <f t="shared" ca="1" si="624"/>
        <v/>
      </c>
      <c r="GO392" s="827"/>
    </row>
    <row r="393" spans="1:197" ht="12" customHeight="1" outlineLevel="3" x14ac:dyDescent="0.2">
      <c r="A393" s="187">
        <f t="shared" ca="1" si="628"/>
        <v>259</v>
      </c>
      <c r="B393" s="747" t="str">
        <f t="shared" ca="1" si="616"/>
        <v/>
      </c>
      <c r="C393" s="748"/>
      <c r="D393" s="749"/>
      <c r="E393" s="272"/>
      <c r="F393" s="271"/>
      <c r="G393" s="105" t="s">
        <v>981</v>
      </c>
      <c r="H393" s="128" t="s">
        <v>3</v>
      </c>
      <c r="I393" s="105"/>
      <c r="J393" s="364" t="s">
        <v>24</v>
      </c>
      <c r="K393" s="471" t="s">
        <v>436</v>
      </c>
      <c r="L393" s="367" t="s">
        <v>50</v>
      </c>
      <c r="M393" s="589">
        <f t="shared" si="613"/>
        <v>0</v>
      </c>
      <c r="N393" s="773" t="str">
        <f t="shared" si="617"/>
        <v>-</v>
      </c>
      <c r="O393" s="774" t="str">
        <f t="shared" si="618"/>
        <v>-</v>
      </c>
      <c r="P393" s="774" t="str">
        <f t="shared" si="619"/>
        <v>-</v>
      </c>
      <c r="Q393" s="774" t="str">
        <f t="shared" si="620"/>
        <v>-</v>
      </c>
      <c r="R393" s="774" t="str">
        <f t="shared" si="621"/>
        <v>-</v>
      </c>
      <c r="S393" s="280" t="str">
        <f t="shared" si="622"/>
        <v>-</v>
      </c>
      <c r="T393" s="291" t="str">
        <f t="shared" si="623"/>
        <v>OK</v>
      </c>
      <c r="U393" s="402"/>
      <c r="W393" s="504"/>
      <c r="X393" s="429"/>
      <c r="Z393" s="430"/>
      <c r="AA393" s="431"/>
      <c r="AB393" s="429"/>
      <c r="AD393" s="430"/>
      <c r="AE393" s="431"/>
      <c r="AF393" s="429"/>
      <c r="AH393" s="430"/>
      <c r="AI393" s="431"/>
      <c r="AJ393" s="600"/>
      <c r="AK393" s="601"/>
      <c r="AL393" s="602"/>
      <c r="AM393" s="632"/>
      <c r="AN393" s="221"/>
      <c r="AO393" s="574" t="str">
        <f t="shared" si="660"/>
        <v>OK</v>
      </c>
      <c r="AQ393" s="437"/>
      <c r="AR393" s="429"/>
      <c r="AT393" s="430"/>
      <c r="AU393" s="431"/>
      <c r="AV393" s="429"/>
      <c r="AX393" s="430"/>
      <c r="AY393" s="431"/>
      <c r="AZ393" s="429"/>
      <c r="BB393" s="430"/>
      <c r="BC393" s="431"/>
      <c r="BD393" s="600"/>
      <c r="BE393" s="601"/>
      <c r="BF393" s="602"/>
      <c r="BG393" s="632"/>
      <c r="BH393" s="221"/>
      <c r="BI393" s="574" t="str">
        <f t="shared" si="661"/>
        <v>OK</v>
      </c>
      <c r="BK393" s="437"/>
      <c r="BL393" s="429"/>
      <c r="BN393" s="430"/>
      <c r="BO393" s="431"/>
      <c r="BP393" s="429"/>
      <c r="BR393" s="430"/>
      <c r="BS393" s="431"/>
      <c r="BT393" s="429"/>
      <c r="BV393" s="430"/>
      <c r="BW393" s="431"/>
      <c r="BX393" s="600"/>
      <c r="BY393" s="601"/>
      <c r="BZ393" s="602"/>
      <c r="CA393" s="610"/>
      <c r="CB393" s="221"/>
      <c r="CC393" s="574" t="str">
        <f t="shared" si="662"/>
        <v>OK</v>
      </c>
      <c r="CE393" s="443"/>
      <c r="CF393" s="429"/>
      <c r="CH393" s="430"/>
      <c r="CI393" s="431"/>
      <c r="CJ393" s="429"/>
      <c r="CL393" s="430"/>
      <c r="CM393" s="431"/>
      <c r="CN393" s="429"/>
      <c r="CP393" s="430"/>
      <c r="CQ393" s="431"/>
      <c r="CR393" s="600"/>
      <c r="CS393" s="601"/>
      <c r="CT393" s="602"/>
      <c r="CU393" s="610"/>
      <c r="CV393" s="221"/>
      <c r="CW393" s="574" t="str">
        <f t="shared" si="614"/>
        <v>OK</v>
      </c>
      <c r="CY393" s="437"/>
      <c r="CZ393" s="429"/>
      <c r="DB393" s="430"/>
      <c r="DC393" s="431"/>
      <c r="DD393" s="429"/>
      <c r="DF393" s="430"/>
      <c r="DG393" s="431"/>
      <c r="DH393" s="429"/>
      <c r="DJ393" s="430"/>
      <c r="DK393" s="431"/>
      <c r="DL393" s="600"/>
      <c r="DM393" s="601"/>
      <c r="DN393" s="602"/>
      <c r="DO393" s="610"/>
      <c r="DP393" s="221"/>
      <c r="DQ393" s="574" t="str">
        <f t="shared" si="615"/>
        <v>OK</v>
      </c>
      <c r="DS393" s="263"/>
      <c r="DT393" s="208"/>
      <c r="DU393" s="277" t="s">
        <v>1033</v>
      </c>
      <c r="DV393" s="370"/>
      <c r="DW393" s="277" t="s">
        <v>1033</v>
      </c>
      <c r="DX393" s="370"/>
      <c r="DY393" s="277" t="s">
        <v>1033</v>
      </c>
      <c r="DZ393" s="370"/>
      <c r="EA393" s="274" t="s">
        <v>376</v>
      </c>
      <c r="EB393" s="712" t="str">
        <f t="shared" si="657"/>
        <v>-</v>
      </c>
      <c r="EC393" s="707" t="str">
        <f t="shared" si="658"/>
        <v>-</v>
      </c>
      <c r="ED393" s="623" t="str">
        <f t="shared" si="659"/>
        <v>-</v>
      </c>
      <c r="EE393" s="221"/>
      <c r="EF393" s="574" t="str">
        <f t="shared" si="608"/>
        <v>Missing Eng Hours</v>
      </c>
      <c r="EH393" s="82"/>
      <c r="EI393" s="34"/>
      <c r="EJ393" s="11"/>
      <c r="EK393" s="61"/>
      <c r="EN393" s="97">
        <f t="shared" si="630"/>
        <v>0</v>
      </c>
      <c r="EO393" s="91">
        <f t="shared" si="631"/>
        <v>0</v>
      </c>
      <c r="EP393" s="92"/>
      <c r="EQ393" s="85"/>
      <c r="ER393" s="89" t="str">
        <f t="shared" si="663"/>
        <v>-</v>
      </c>
      <c r="ES393" s="84"/>
      <c r="ET393" s="85"/>
      <c r="EU393" s="89" t="str">
        <f t="shared" si="664"/>
        <v>-</v>
      </c>
      <c r="EV393" s="90" t="str">
        <f t="shared" si="665"/>
        <v>-</v>
      </c>
      <c r="EY393" s="97" t="e">
        <f>#REF!</f>
        <v>#REF!</v>
      </c>
      <c r="EZ393" s="91" t="e">
        <f>#REF!</f>
        <v>#REF!</v>
      </c>
      <c r="FA393" s="92"/>
      <c r="FB393" s="85"/>
      <c r="FC393" s="89" t="e">
        <f t="shared" si="666"/>
        <v>#REF!</v>
      </c>
      <c r="FD393" s="84"/>
      <c r="FE393" s="85"/>
      <c r="FF393" s="89" t="e">
        <f t="shared" si="667"/>
        <v>#REF!</v>
      </c>
      <c r="FG393" s="90" t="e">
        <f t="shared" si="668"/>
        <v>#REF!</v>
      </c>
      <c r="FJ393" s="97" t="e">
        <f>#REF!</f>
        <v>#REF!</v>
      </c>
      <c r="FK393" s="91" t="e">
        <f>#REF!</f>
        <v>#REF!</v>
      </c>
      <c r="FL393" s="92"/>
      <c r="FM393" s="85"/>
      <c r="FN393" s="89" t="e">
        <f t="shared" si="669"/>
        <v>#REF!</v>
      </c>
      <c r="FO393" s="84"/>
      <c r="FP393" s="85"/>
      <c r="FQ393" s="89" t="e">
        <f t="shared" si="670"/>
        <v>#REF!</v>
      </c>
      <c r="FR393" s="90" t="e">
        <f t="shared" si="671"/>
        <v>#REF!</v>
      </c>
      <c r="FU393" s="97" t="e">
        <f>#REF!</f>
        <v>#REF!</v>
      </c>
      <c r="FV393" s="92"/>
      <c r="FW393" s="85"/>
      <c r="FX393" s="89" t="e">
        <f t="shared" si="672"/>
        <v>#REF!</v>
      </c>
      <c r="GA393" s="97" t="e">
        <f>#REF!</f>
        <v>#REF!</v>
      </c>
      <c r="GB393" s="91" t="e">
        <f>#REF!</f>
        <v>#REF!</v>
      </c>
      <c r="GC393" s="92"/>
      <c r="GD393" s="85"/>
      <c r="GE393" s="89" t="e">
        <f t="shared" si="673"/>
        <v>#REF!</v>
      </c>
      <c r="GF393" s="84"/>
      <c r="GG393" s="85"/>
      <c r="GH393" s="89" t="e">
        <f t="shared" si="674"/>
        <v>#REF!</v>
      </c>
      <c r="GI393" s="90" t="e">
        <f t="shared" si="675"/>
        <v>#REF!</v>
      </c>
      <c r="GK393" s="20" t="str">
        <f t="shared" si="645"/>
        <v/>
      </c>
      <c r="GL393" s="21"/>
      <c r="GN393" s="826" t="str">
        <f t="shared" ca="1" si="624"/>
        <v/>
      </c>
      <c r="GO393" s="827"/>
    </row>
    <row r="394" spans="1:197" ht="12" customHeight="1" outlineLevel="3" x14ac:dyDescent="0.2">
      <c r="A394" s="187">
        <f t="shared" ca="1" si="628"/>
        <v>260</v>
      </c>
      <c r="B394" s="747" t="str">
        <f t="shared" ca="1" si="616"/>
        <v/>
      </c>
      <c r="C394" s="748"/>
      <c r="D394" s="749"/>
      <c r="E394" s="272"/>
      <c r="F394" s="271"/>
      <c r="G394" s="105" t="s">
        <v>982</v>
      </c>
      <c r="H394" s="128" t="s">
        <v>3</v>
      </c>
      <c r="I394" s="105"/>
      <c r="J394" s="364" t="s">
        <v>24</v>
      </c>
      <c r="K394" s="471" t="s">
        <v>436</v>
      </c>
      <c r="L394" s="367" t="s">
        <v>50</v>
      </c>
      <c r="M394" s="589">
        <f t="shared" si="613"/>
        <v>0</v>
      </c>
      <c r="N394" s="773" t="str">
        <f t="shared" si="617"/>
        <v>-</v>
      </c>
      <c r="O394" s="774" t="str">
        <f t="shared" si="618"/>
        <v>-</v>
      </c>
      <c r="P394" s="774" t="str">
        <f t="shared" si="619"/>
        <v>-</v>
      </c>
      <c r="Q394" s="774" t="str">
        <f t="shared" si="620"/>
        <v>-</v>
      </c>
      <c r="R394" s="774" t="str">
        <f t="shared" si="621"/>
        <v>-</v>
      </c>
      <c r="S394" s="280" t="str">
        <f t="shared" si="622"/>
        <v>-</v>
      </c>
      <c r="T394" s="291" t="str">
        <f t="shared" si="623"/>
        <v>OK</v>
      </c>
      <c r="U394" s="402"/>
      <c r="W394" s="504"/>
      <c r="X394" s="429"/>
      <c r="Z394" s="430"/>
      <c r="AA394" s="431"/>
      <c r="AB394" s="429"/>
      <c r="AD394" s="430"/>
      <c r="AE394" s="431"/>
      <c r="AF394" s="429"/>
      <c r="AH394" s="430"/>
      <c r="AI394" s="431"/>
      <c r="AJ394" s="600"/>
      <c r="AK394" s="601"/>
      <c r="AL394" s="602"/>
      <c r="AM394" s="632"/>
      <c r="AN394" s="221"/>
      <c r="AO394" s="574" t="str">
        <f t="shared" si="660"/>
        <v>OK</v>
      </c>
      <c r="AQ394" s="437"/>
      <c r="AR394" s="429"/>
      <c r="AT394" s="430"/>
      <c r="AU394" s="431"/>
      <c r="AV394" s="429"/>
      <c r="AX394" s="430"/>
      <c r="AY394" s="431"/>
      <c r="AZ394" s="429"/>
      <c r="BB394" s="430"/>
      <c r="BC394" s="431"/>
      <c r="BD394" s="600"/>
      <c r="BE394" s="601"/>
      <c r="BF394" s="602"/>
      <c r="BG394" s="632"/>
      <c r="BH394" s="221"/>
      <c r="BI394" s="574" t="str">
        <f t="shared" si="661"/>
        <v>OK</v>
      </c>
      <c r="BK394" s="437"/>
      <c r="BL394" s="429"/>
      <c r="BN394" s="430"/>
      <c r="BO394" s="431"/>
      <c r="BP394" s="429"/>
      <c r="BR394" s="430"/>
      <c r="BS394" s="431"/>
      <c r="BT394" s="429"/>
      <c r="BV394" s="430"/>
      <c r="BW394" s="431"/>
      <c r="BX394" s="600"/>
      <c r="BY394" s="601"/>
      <c r="BZ394" s="602"/>
      <c r="CA394" s="610"/>
      <c r="CB394" s="221"/>
      <c r="CC394" s="574" t="str">
        <f t="shared" si="662"/>
        <v>OK</v>
      </c>
      <c r="CE394" s="443"/>
      <c r="CF394" s="429"/>
      <c r="CH394" s="430"/>
      <c r="CI394" s="431"/>
      <c r="CJ394" s="429"/>
      <c r="CL394" s="430"/>
      <c r="CM394" s="431"/>
      <c r="CN394" s="429"/>
      <c r="CP394" s="430"/>
      <c r="CQ394" s="431"/>
      <c r="CR394" s="600"/>
      <c r="CS394" s="601"/>
      <c r="CT394" s="602"/>
      <c r="CU394" s="610"/>
      <c r="CV394" s="221"/>
      <c r="CW394" s="574" t="str">
        <f t="shared" si="614"/>
        <v>OK</v>
      </c>
      <c r="CY394" s="437"/>
      <c r="CZ394" s="429"/>
      <c r="DB394" s="430"/>
      <c r="DC394" s="431"/>
      <c r="DD394" s="429"/>
      <c r="DF394" s="430"/>
      <c r="DG394" s="431"/>
      <c r="DH394" s="429"/>
      <c r="DJ394" s="430"/>
      <c r="DK394" s="431"/>
      <c r="DL394" s="600"/>
      <c r="DM394" s="601"/>
      <c r="DN394" s="602"/>
      <c r="DO394" s="610"/>
      <c r="DP394" s="221"/>
      <c r="DQ394" s="574" t="str">
        <f t="shared" si="615"/>
        <v>OK</v>
      </c>
      <c r="DS394" s="263"/>
      <c r="DT394" s="208"/>
      <c r="DU394" s="277" t="s">
        <v>1033</v>
      </c>
      <c r="DV394" s="370"/>
      <c r="DW394" s="277" t="s">
        <v>1033</v>
      </c>
      <c r="DX394" s="370"/>
      <c r="DY394" s="277" t="s">
        <v>1033</v>
      </c>
      <c r="DZ394" s="370"/>
      <c r="EA394" s="274" t="s">
        <v>376</v>
      </c>
      <c r="EB394" s="712" t="str">
        <f t="shared" si="657"/>
        <v>-</v>
      </c>
      <c r="EC394" s="707" t="str">
        <f t="shared" si="658"/>
        <v>-</v>
      </c>
      <c r="ED394" s="623" t="str">
        <f t="shared" si="659"/>
        <v>-</v>
      </c>
      <c r="EE394" s="221"/>
      <c r="EF394" s="574" t="str">
        <f t="shared" si="608"/>
        <v>Missing Eng Hours</v>
      </c>
      <c r="EH394" s="82"/>
      <c r="EI394" s="34"/>
      <c r="EJ394" s="11"/>
      <c r="EK394" s="61"/>
      <c r="EN394" s="97">
        <f t="shared" si="630"/>
        <v>0</v>
      </c>
      <c r="EO394" s="91">
        <f t="shared" si="631"/>
        <v>0</v>
      </c>
      <c r="EP394" s="92"/>
      <c r="EQ394" s="85"/>
      <c r="ER394" s="89" t="str">
        <f t="shared" si="663"/>
        <v>-</v>
      </c>
      <c r="ES394" s="84"/>
      <c r="ET394" s="85"/>
      <c r="EU394" s="89" t="str">
        <f t="shared" si="664"/>
        <v>-</v>
      </c>
      <c r="EV394" s="90" t="str">
        <f t="shared" si="665"/>
        <v>-</v>
      </c>
      <c r="EY394" s="97" t="e">
        <f>#REF!</f>
        <v>#REF!</v>
      </c>
      <c r="EZ394" s="91" t="e">
        <f>#REF!</f>
        <v>#REF!</v>
      </c>
      <c r="FA394" s="92"/>
      <c r="FB394" s="85"/>
      <c r="FC394" s="89" t="e">
        <f t="shared" si="666"/>
        <v>#REF!</v>
      </c>
      <c r="FD394" s="84"/>
      <c r="FE394" s="85"/>
      <c r="FF394" s="89" t="e">
        <f t="shared" si="667"/>
        <v>#REF!</v>
      </c>
      <c r="FG394" s="90" t="e">
        <f t="shared" si="668"/>
        <v>#REF!</v>
      </c>
      <c r="FJ394" s="97" t="e">
        <f>#REF!</f>
        <v>#REF!</v>
      </c>
      <c r="FK394" s="91" t="e">
        <f>#REF!</f>
        <v>#REF!</v>
      </c>
      <c r="FL394" s="92"/>
      <c r="FM394" s="85"/>
      <c r="FN394" s="89" t="e">
        <f t="shared" si="669"/>
        <v>#REF!</v>
      </c>
      <c r="FO394" s="84"/>
      <c r="FP394" s="85"/>
      <c r="FQ394" s="89" t="e">
        <f t="shared" si="670"/>
        <v>#REF!</v>
      </c>
      <c r="FR394" s="90" t="e">
        <f t="shared" si="671"/>
        <v>#REF!</v>
      </c>
      <c r="FU394" s="97" t="e">
        <f>#REF!</f>
        <v>#REF!</v>
      </c>
      <c r="FV394" s="92"/>
      <c r="FW394" s="85"/>
      <c r="FX394" s="89" t="e">
        <f t="shared" si="672"/>
        <v>#REF!</v>
      </c>
      <c r="GA394" s="97" t="e">
        <f>#REF!</f>
        <v>#REF!</v>
      </c>
      <c r="GB394" s="91" t="e">
        <f>#REF!</f>
        <v>#REF!</v>
      </c>
      <c r="GC394" s="92"/>
      <c r="GD394" s="85"/>
      <c r="GE394" s="89" t="e">
        <f t="shared" si="673"/>
        <v>#REF!</v>
      </c>
      <c r="GF394" s="84"/>
      <c r="GG394" s="85"/>
      <c r="GH394" s="89" t="e">
        <f t="shared" si="674"/>
        <v>#REF!</v>
      </c>
      <c r="GI394" s="90" t="e">
        <f t="shared" si="675"/>
        <v>#REF!</v>
      </c>
      <c r="GK394" s="20" t="str">
        <f t="shared" si="645"/>
        <v/>
      </c>
      <c r="GL394" s="21"/>
      <c r="GN394" s="826" t="str">
        <f t="shared" ca="1" si="624"/>
        <v/>
      </c>
      <c r="GO394" s="827"/>
    </row>
    <row r="395" spans="1:197" ht="12" customHeight="1" outlineLevel="3" x14ac:dyDescent="0.2">
      <c r="A395" s="187">
        <f t="shared" ca="1" si="628"/>
        <v>261</v>
      </c>
      <c r="B395" s="747" t="str">
        <f t="shared" ca="1" si="616"/>
        <v/>
      </c>
      <c r="C395" s="748"/>
      <c r="D395" s="749"/>
      <c r="E395" s="272"/>
      <c r="F395" s="271"/>
      <c r="G395" s="105" t="s">
        <v>983</v>
      </c>
      <c r="H395" s="128" t="s">
        <v>3</v>
      </c>
      <c r="I395" s="105"/>
      <c r="J395" s="364" t="s">
        <v>24</v>
      </c>
      <c r="K395" s="471" t="s">
        <v>436</v>
      </c>
      <c r="L395" s="367" t="s">
        <v>50</v>
      </c>
      <c r="M395" s="589">
        <f t="shared" si="613"/>
        <v>0</v>
      </c>
      <c r="N395" s="773" t="str">
        <f t="shared" si="617"/>
        <v>-</v>
      </c>
      <c r="O395" s="774" t="str">
        <f t="shared" si="618"/>
        <v>-</v>
      </c>
      <c r="P395" s="774" t="str">
        <f t="shared" si="619"/>
        <v>-</v>
      </c>
      <c r="Q395" s="774" t="str">
        <f t="shared" si="620"/>
        <v>-</v>
      </c>
      <c r="R395" s="774" t="str">
        <f t="shared" si="621"/>
        <v>-</v>
      </c>
      <c r="S395" s="280" t="str">
        <f t="shared" si="622"/>
        <v>-</v>
      </c>
      <c r="T395" s="291" t="str">
        <f t="shared" si="623"/>
        <v>OK</v>
      </c>
      <c r="U395" s="402"/>
      <c r="W395" s="504"/>
      <c r="X395" s="429"/>
      <c r="Z395" s="430"/>
      <c r="AA395" s="431"/>
      <c r="AB395" s="429"/>
      <c r="AD395" s="430"/>
      <c r="AE395" s="431"/>
      <c r="AF395" s="429"/>
      <c r="AH395" s="430"/>
      <c r="AI395" s="431"/>
      <c r="AJ395" s="600"/>
      <c r="AK395" s="601"/>
      <c r="AL395" s="602"/>
      <c r="AM395" s="632"/>
      <c r="AN395" s="221"/>
      <c r="AO395" s="574" t="str">
        <f t="shared" si="660"/>
        <v>OK</v>
      </c>
      <c r="AQ395" s="437"/>
      <c r="AR395" s="429"/>
      <c r="AT395" s="430"/>
      <c r="AU395" s="431"/>
      <c r="AV395" s="429"/>
      <c r="AX395" s="430"/>
      <c r="AY395" s="431"/>
      <c r="AZ395" s="429"/>
      <c r="BB395" s="430"/>
      <c r="BC395" s="431"/>
      <c r="BD395" s="600"/>
      <c r="BE395" s="601"/>
      <c r="BF395" s="602"/>
      <c r="BG395" s="632"/>
      <c r="BH395" s="221"/>
      <c r="BI395" s="574" t="str">
        <f t="shared" si="661"/>
        <v>OK</v>
      </c>
      <c r="BK395" s="437"/>
      <c r="BL395" s="429"/>
      <c r="BN395" s="430"/>
      <c r="BO395" s="431"/>
      <c r="BP395" s="429"/>
      <c r="BR395" s="430"/>
      <c r="BS395" s="431"/>
      <c r="BT395" s="429"/>
      <c r="BV395" s="430"/>
      <c r="BW395" s="431"/>
      <c r="BX395" s="600"/>
      <c r="BY395" s="601"/>
      <c r="BZ395" s="602"/>
      <c r="CA395" s="610"/>
      <c r="CB395" s="221"/>
      <c r="CC395" s="574" t="str">
        <f t="shared" si="662"/>
        <v>OK</v>
      </c>
      <c r="CE395" s="443"/>
      <c r="CF395" s="429"/>
      <c r="CH395" s="430"/>
      <c r="CI395" s="431"/>
      <c r="CJ395" s="429"/>
      <c r="CL395" s="430"/>
      <c r="CM395" s="431"/>
      <c r="CN395" s="429"/>
      <c r="CP395" s="430"/>
      <c r="CQ395" s="431"/>
      <c r="CR395" s="600"/>
      <c r="CS395" s="601"/>
      <c r="CT395" s="602"/>
      <c r="CU395" s="610"/>
      <c r="CV395" s="221"/>
      <c r="CW395" s="574" t="str">
        <f t="shared" si="614"/>
        <v>OK</v>
      </c>
      <c r="CY395" s="437"/>
      <c r="CZ395" s="429"/>
      <c r="DB395" s="430"/>
      <c r="DC395" s="431"/>
      <c r="DD395" s="429"/>
      <c r="DF395" s="430"/>
      <c r="DG395" s="431"/>
      <c r="DH395" s="429"/>
      <c r="DJ395" s="430"/>
      <c r="DK395" s="431"/>
      <c r="DL395" s="600"/>
      <c r="DM395" s="601"/>
      <c r="DN395" s="602"/>
      <c r="DO395" s="610"/>
      <c r="DP395" s="221"/>
      <c r="DQ395" s="574" t="str">
        <f t="shared" si="615"/>
        <v>OK</v>
      </c>
      <c r="DS395" s="263"/>
      <c r="DT395" s="208"/>
      <c r="DU395" s="277" t="s">
        <v>1033</v>
      </c>
      <c r="DV395" s="370"/>
      <c r="DW395" s="277" t="s">
        <v>1033</v>
      </c>
      <c r="DX395" s="370"/>
      <c r="DY395" s="277" t="s">
        <v>1033</v>
      </c>
      <c r="DZ395" s="370"/>
      <c r="EA395" s="274" t="s">
        <v>376</v>
      </c>
      <c r="EB395" s="712" t="str">
        <f t="shared" si="657"/>
        <v>-</v>
      </c>
      <c r="EC395" s="707" t="str">
        <f t="shared" si="658"/>
        <v>-</v>
      </c>
      <c r="ED395" s="623" t="str">
        <f t="shared" si="659"/>
        <v>-</v>
      </c>
      <c r="EE395" s="221"/>
      <c r="EF395" s="574" t="str">
        <f t="shared" si="608"/>
        <v>Missing Eng Hours</v>
      </c>
      <c r="EH395" s="82"/>
      <c r="EI395" s="34"/>
      <c r="EJ395" s="11"/>
      <c r="EK395" s="61"/>
      <c r="EN395" s="97">
        <f t="shared" si="630"/>
        <v>0</v>
      </c>
      <c r="EO395" s="91">
        <f t="shared" si="631"/>
        <v>0</v>
      </c>
      <c r="EP395" s="92"/>
      <c r="EQ395" s="85"/>
      <c r="ER395" s="89" t="str">
        <f t="shared" si="663"/>
        <v>-</v>
      </c>
      <c r="ES395" s="84"/>
      <c r="ET395" s="85"/>
      <c r="EU395" s="89" t="str">
        <f t="shared" si="664"/>
        <v>-</v>
      </c>
      <c r="EV395" s="90" t="str">
        <f t="shared" si="665"/>
        <v>-</v>
      </c>
      <c r="EY395" s="97" t="e">
        <f>#REF!</f>
        <v>#REF!</v>
      </c>
      <c r="EZ395" s="91" t="e">
        <f>#REF!</f>
        <v>#REF!</v>
      </c>
      <c r="FA395" s="92"/>
      <c r="FB395" s="85"/>
      <c r="FC395" s="89" t="e">
        <f t="shared" si="666"/>
        <v>#REF!</v>
      </c>
      <c r="FD395" s="84"/>
      <c r="FE395" s="85"/>
      <c r="FF395" s="89" t="e">
        <f t="shared" si="667"/>
        <v>#REF!</v>
      </c>
      <c r="FG395" s="90" t="e">
        <f t="shared" si="668"/>
        <v>#REF!</v>
      </c>
      <c r="FJ395" s="97" t="e">
        <f>#REF!</f>
        <v>#REF!</v>
      </c>
      <c r="FK395" s="91" t="e">
        <f>#REF!</f>
        <v>#REF!</v>
      </c>
      <c r="FL395" s="92"/>
      <c r="FM395" s="85"/>
      <c r="FN395" s="89" t="e">
        <f t="shared" si="669"/>
        <v>#REF!</v>
      </c>
      <c r="FO395" s="84"/>
      <c r="FP395" s="85"/>
      <c r="FQ395" s="89" t="e">
        <f t="shared" si="670"/>
        <v>#REF!</v>
      </c>
      <c r="FR395" s="90" t="e">
        <f t="shared" si="671"/>
        <v>#REF!</v>
      </c>
      <c r="FU395" s="97" t="e">
        <f>#REF!</f>
        <v>#REF!</v>
      </c>
      <c r="FV395" s="92"/>
      <c r="FW395" s="85"/>
      <c r="FX395" s="89" t="e">
        <f t="shared" si="672"/>
        <v>#REF!</v>
      </c>
      <c r="GA395" s="97" t="e">
        <f>#REF!</f>
        <v>#REF!</v>
      </c>
      <c r="GB395" s="91" t="e">
        <f>#REF!</f>
        <v>#REF!</v>
      </c>
      <c r="GC395" s="92"/>
      <c r="GD395" s="85"/>
      <c r="GE395" s="89" t="e">
        <f t="shared" si="673"/>
        <v>#REF!</v>
      </c>
      <c r="GF395" s="84"/>
      <c r="GG395" s="85"/>
      <c r="GH395" s="89" t="e">
        <f t="shared" si="674"/>
        <v>#REF!</v>
      </c>
      <c r="GI395" s="90" t="e">
        <f t="shared" si="675"/>
        <v>#REF!</v>
      </c>
      <c r="GK395" s="20" t="str">
        <f t="shared" si="645"/>
        <v/>
      </c>
      <c r="GL395" s="21"/>
      <c r="GN395" s="826" t="str">
        <f t="shared" ca="1" si="624"/>
        <v/>
      </c>
      <c r="GO395" s="827"/>
    </row>
    <row r="396" spans="1:197" ht="12" customHeight="1" outlineLevel="3" x14ac:dyDescent="0.2">
      <c r="A396" s="187">
        <f t="shared" ca="1" si="628"/>
        <v>262</v>
      </c>
      <c r="B396" s="747" t="str">
        <f t="shared" ca="1" si="616"/>
        <v/>
      </c>
      <c r="C396" s="748"/>
      <c r="D396" s="749"/>
      <c r="E396" s="272"/>
      <c r="F396" s="271"/>
      <c r="G396" s="105" t="s">
        <v>984</v>
      </c>
      <c r="H396" s="128" t="s">
        <v>3</v>
      </c>
      <c r="I396" s="105"/>
      <c r="J396" s="364" t="s">
        <v>24</v>
      </c>
      <c r="K396" s="471" t="s">
        <v>436</v>
      </c>
      <c r="L396" s="367" t="s">
        <v>50</v>
      </c>
      <c r="M396" s="589">
        <f t="shared" si="613"/>
        <v>0</v>
      </c>
      <c r="N396" s="773" t="str">
        <f t="shared" si="617"/>
        <v>-</v>
      </c>
      <c r="O396" s="774" t="str">
        <f t="shared" si="618"/>
        <v>-</v>
      </c>
      <c r="P396" s="774" t="str">
        <f t="shared" si="619"/>
        <v>-</v>
      </c>
      <c r="Q396" s="774" t="str">
        <f t="shared" si="620"/>
        <v>-</v>
      </c>
      <c r="R396" s="774" t="str">
        <f t="shared" si="621"/>
        <v>-</v>
      </c>
      <c r="S396" s="280" t="str">
        <f t="shared" si="622"/>
        <v>-</v>
      </c>
      <c r="T396" s="291" t="str">
        <f t="shared" si="623"/>
        <v>OK</v>
      </c>
      <c r="U396" s="402"/>
      <c r="W396" s="504"/>
      <c r="X396" s="429"/>
      <c r="Z396" s="430"/>
      <c r="AA396" s="431"/>
      <c r="AB396" s="429"/>
      <c r="AD396" s="430"/>
      <c r="AE396" s="431"/>
      <c r="AF396" s="429"/>
      <c r="AH396" s="430"/>
      <c r="AI396" s="431"/>
      <c r="AJ396" s="600"/>
      <c r="AK396" s="601"/>
      <c r="AL396" s="602"/>
      <c r="AM396" s="632"/>
      <c r="AN396" s="221"/>
      <c r="AO396" s="574" t="str">
        <f t="shared" si="660"/>
        <v>OK</v>
      </c>
      <c r="AQ396" s="437"/>
      <c r="AR396" s="429"/>
      <c r="AT396" s="430"/>
      <c r="AU396" s="431"/>
      <c r="AV396" s="429"/>
      <c r="AX396" s="430"/>
      <c r="AY396" s="431"/>
      <c r="AZ396" s="429"/>
      <c r="BB396" s="430"/>
      <c r="BC396" s="431"/>
      <c r="BD396" s="600"/>
      <c r="BE396" s="601"/>
      <c r="BF396" s="602"/>
      <c r="BG396" s="632"/>
      <c r="BH396" s="221"/>
      <c r="BI396" s="574" t="str">
        <f t="shared" si="661"/>
        <v>OK</v>
      </c>
      <c r="BK396" s="437"/>
      <c r="BL396" s="429"/>
      <c r="BN396" s="430"/>
      <c r="BO396" s="431"/>
      <c r="BP396" s="429"/>
      <c r="BR396" s="430"/>
      <c r="BS396" s="431"/>
      <c r="BT396" s="429"/>
      <c r="BV396" s="430"/>
      <c r="BW396" s="431"/>
      <c r="BX396" s="600"/>
      <c r="BY396" s="601"/>
      <c r="BZ396" s="602"/>
      <c r="CA396" s="610"/>
      <c r="CB396" s="221"/>
      <c r="CC396" s="574" t="str">
        <f t="shared" si="662"/>
        <v>OK</v>
      </c>
      <c r="CE396" s="443"/>
      <c r="CF396" s="429"/>
      <c r="CH396" s="430"/>
      <c r="CI396" s="431"/>
      <c r="CJ396" s="429"/>
      <c r="CL396" s="430"/>
      <c r="CM396" s="431"/>
      <c r="CN396" s="429"/>
      <c r="CP396" s="430"/>
      <c r="CQ396" s="431"/>
      <c r="CR396" s="600"/>
      <c r="CS396" s="601"/>
      <c r="CT396" s="602"/>
      <c r="CU396" s="610"/>
      <c r="CV396" s="221"/>
      <c r="CW396" s="574" t="str">
        <f t="shared" si="614"/>
        <v>OK</v>
      </c>
      <c r="CY396" s="437"/>
      <c r="CZ396" s="429"/>
      <c r="DB396" s="430"/>
      <c r="DC396" s="431"/>
      <c r="DD396" s="429"/>
      <c r="DF396" s="430"/>
      <c r="DG396" s="431"/>
      <c r="DH396" s="429"/>
      <c r="DJ396" s="430"/>
      <c r="DK396" s="431"/>
      <c r="DL396" s="600"/>
      <c r="DM396" s="601"/>
      <c r="DN396" s="602"/>
      <c r="DO396" s="610"/>
      <c r="DP396" s="221"/>
      <c r="DQ396" s="574" t="str">
        <f t="shared" si="615"/>
        <v>OK</v>
      </c>
      <c r="DS396" s="263"/>
      <c r="DT396" s="208"/>
      <c r="DU396" s="277" t="s">
        <v>1033</v>
      </c>
      <c r="DV396" s="370"/>
      <c r="DW396" s="277" t="s">
        <v>1033</v>
      </c>
      <c r="DX396" s="370"/>
      <c r="DY396" s="277" t="s">
        <v>1033</v>
      </c>
      <c r="DZ396" s="370"/>
      <c r="EA396" s="274" t="s">
        <v>376</v>
      </c>
      <c r="EB396" s="712" t="str">
        <f t="shared" si="657"/>
        <v>-</v>
      </c>
      <c r="EC396" s="707" t="str">
        <f t="shared" si="658"/>
        <v>-</v>
      </c>
      <c r="ED396" s="623" t="str">
        <f t="shared" si="659"/>
        <v>-</v>
      </c>
      <c r="EE396" s="221"/>
      <c r="EF396" s="574" t="str">
        <f t="shared" si="608"/>
        <v>Missing Eng Hours</v>
      </c>
      <c r="EH396" s="82"/>
      <c r="EI396" s="34"/>
      <c r="EJ396" s="11"/>
      <c r="EK396" s="61"/>
      <c r="EN396" s="97">
        <f t="shared" si="630"/>
        <v>0</v>
      </c>
      <c r="EO396" s="91">
        <f t="shared" si="631"/>
        <v>0</v>
      </c>
      <c r="EP396" s="92"/>
      <c r="EQ396" s="85"/>
      <c r="ER396" s="89" t="str">
        <f t="shared" si="663"/>
        <v>-</v>
      </c>
      <c r="ES396" s="84"/>
      <c r="ET396" s="85"/>
      <c r="EU396" s="89" t="str">
        <f t="shared" si="664"/>
        <v>-</v>
      </c>
      <c r="EV396" s="90" t="str">
        <f t="shared" si="665"/>
        <v>-</v>
      </c>
      <c r="EY396" s="97" t="e">
        <f>#REF!</f>
        <v>#REF!</v>
      </c>
      <c r="EZ396" s="91" t="e">
        <f>#REF!</f>
        <v>#REF!</v>
      </c>
      <c r="FA396" s="92"/>
      <c r="FB396" s="85"/>
      <c r="FC396" s="89" t="e">
        <f t="shared" si="666"/>
        <v>#REF!</v>
      </c>
      <c r="FD396" s="84"/>
      <c r="FE396" s="85"/>
      <c r="FF396" s="89" t="e">
        <f t="shared" si="667"/>
        <v>#REF!</v>
      </c>
      <c r="FG396" s="90" t="e">
        <f t="shared" si="668"/>
        <v>#REF!</v>
      </c>
      <c r="FJ396" s="97" t="e">
        <f>#REF!</f>
        <v>#REF!</v>
      </c>
      <c r="FK396" s="91" t="e">
        <f>#REF!</f>
        <v>#REF!</v>
      </c>
      <c r="FL396" s="92"/>
      <c r="FM396" s="85"/>
      <c r="FN396" s="89" t="e">
        <f t="shared" si="669"/>
        <v>#REF!</v>
      </c>
      <c r="FO396" s="84"/>
      <c r="FP396" s="85"/>
      <c r="FQ396" s="89" t="e">
        <f t="shared" si="670"/>
        <v>#REF!</v>
      </c>
      <c r="FR396" s="90" t="e">
        <f t="shared" si="671"/>
        <v>#REF!</v>
      </c>
      <c r="FU396" s="97" t="e">
        <f>#REF!</f>
        <v>#REF!</v>
      </c>
      <c r="FV396" s="92"/>
      <c r="FW396" s="85"/>
      <c r="FX396" s="89" t="e">
        <f t="shared" si="672"/>
        <v>#REF!</v>
      </c>
      <c r="GA396" s="97" t="e">
        <f>#REF!</f>
        <v>#REF!</v>
      </c>
      <c r="GB396" s="91" t="e">
        <f>#REF!</f>
        <v>#REF!</v>
      </c>
      <c r="GC396" s="92"/>
      <c r="GD396" s="85"/>
      <c r="GE396" s="89" t="e">
        <f t="shared" si="673"/>
        <v>#REF!</v>
      </c>
      <c r="GF396" s="84"/>
      <c r="GG396" s="85"/>
      <c r="GH396" s="89" t="e">
        <f t="shared" si="674"/>
        <v>#REF!</v>
      </c>
      <c r="GI396" s="90" t="e">
        <f t="shared" si="675"/>
        <v>#REF!</v>
      </c>
      <c r="GK396" s="20" t="str">
        <f t="shared" si="645"/>
        <v/>
      </c>
      <c r="GL396" s="21"/>
      <c r="GN396" s="826" t="str">
        <f t="shared" ca="1" si="624"/>
        <v/>
      </c>
      <c r="GO396" s="827"/>
    </row>
    <row r="397" spans="1:197" ht="12" customHeight="1" outlineLevel="3" x14ac:dyDescent="0.2">
      <c r="A397" s="187">
        <f t="shared" ca="1" si="628"/>
        <v>263</v>
      </c>
      <c r="B397" s="747" t="str">
        <f t="shared" ca="1" si="616"/>
        <v/>
      </c>
      <c r="C397" s="748"/>
      <c r="D397" s="749"/>
      <c r="E397" s="272"/>
      <c r="F397" s="271"/>
      <c r="G397" s="105" t="s">
        <v>916</v>
      </c>
      <c r="H397" s="128" t="s">
        <v>3</v>
      </c>
      <c r="I397" s="105"/>
      <c r="J397" s="364" t="s">
        <v>24</v>
      </c>
      <c r="K397" s="471" t="s">
        <v>436</v>
      </c>
      <c r="L397" s="367" t="s">
        <v>50</v>
      </c>
      <c r="M397" s="589">
        <f t="shared" si="613"/>
        <v>0</v>
      </c>
      <c r="N397" s="773" t="str">
        <f t="shared" si="617"/>
        <v>-</v>
      </c>
      <c r="O397" s="774" t="str">
        <f t="shared" si="618"/>
        <v>-</v>
      </c>
      <c r="P397" s="774" t="str">
        <f t="shared" si="619"/>
        <v>-</v>
      </c>
      <c r="Q397" s="774" t="str">
        <f t="shared" si="620"/>
        <v>-</v>
      </c>
      <c r="R397" s="774" t="str">
        <f t="shared" si="621"/>
        <v>-</v>
      </c>
      <c r="S397" s="280" t="str">
        <f t="shared" si="622"/>
        <v>-</v>
      </c>
      <c r="T397" s="291" t="str">
        <f t="shared" si="623"/>
        <v>OK</v>
      </c>
      <c r="U397" s="402"/>
      <c r="W397" s="504"/>
      <c r="X397" s="429"/>
      <c r="Z397" s="430"/>
      <c r="AA397" s="431"/>
      <c r="AB397" s="429"/>
      <c r="AD397" s="430"/>
      <c r="AE397" s="431"/>
      <c r="AF397" s="429"/>
      <c r="AH397" s="430"/>
      <c r="AI397" s="431"/>
      <c r="AJ397" s="600"/>
      <c r="AK397" s="601"/>
      <c r="AL397" s="602"/>
      <c r="AM397" s="632"/>
      <c r="AN397" s="221"/>
      <c r="AO397" s="574" t="str">
        <f t="shared" si="660"/>
        <v>OK</v>
      </c>
      <c r="AQ397" s="437"/>
      <c r="AR397" s="429"/>
      <c r="AT397" s="430"/>
      <c r="AU397" s="431"/>
      <c r="AV397" s="429"/>
      <c r="AX397" s="430"/>
      <c r="AY397" s="431"/>
      <c r="AZ397" s="429"/>
      <c r="BB397" s="430"/>
      <c r="BC397" s="431"/>
      <c r="BD397" s="600"/>
      <c r="BE397" s="601"/>
      <c r="BF397" s="602"/>
      <c r="BG397" s="632"/>
      <c r="BH397" s="221"/>
      <c r="BI397" s="574" t="str">
        <f t="shared" si="661"/>
        <v>OK</v>
      </c>
      <c r="BK397" s="437"/>
      <c r="BL397" s="429"/>
      <c r="BN397" s="430"/>
      <c r="BO397" s="431"/>
      <c r="BP397" s="429"/>
      <c r="BR397" s="430"/>
      <c r="BS397" s="431"/>
      <c r="BT397" s="429"/>
      <c r="BV397" s="430"/>
      <c r="BW397" s="431"/>
      <c r="BX397" s="600"/>
      <c r="BY397" s="601"/>
      <c r="BZ397" s="602"/>
      <c r="CA397" s="610"/>
      <c r="CB397" s="221"/>
      <c r="CC397" s="574" t="str">
        <f t="shared" si="662"/>
        <v>OK</v>
      </c>
      <c r="CE397" s="443"/>
      <c r="CF397" s="429"/>
      <c r="CH397" s="430"/>
      <c r="CI397" s="431"/>
      <c r="CJ397" s="429"/>
      <c r="CL397" s="430"/>
      <c r="CM397" s="431"/>
      <c r="CN397" s="429"/>
      <c r="CP397" s="430"/>
      <c r="CQ397" s="431"/>
      <c r="CR397" s="600"/>
      <c r="CS397" s="601"/>
      <c r="CT397" s="602"/>
      <c r="CU397" s="610"/>
      <c r="CV397" s="221"/>
      <c r="CW397" s="574" t="str">
        <f t="shared" si="614"/>
        <v>OK</v>
      </c>
      <c r="CY397" s="437"/>
      <c r="CZ397" s="429"/>
      <c r="DB397" s="430"/>
      <c r="DC397" s="431"/>
      <c r="DD397" s="429"/>
      <c r="DF397" s="430"/>
      <c r="DG397" s="431"/>
      <c r="DH397" s="429"/>
      <c r="DJ397" s="430"/>
      <c r="DK397" s="431"/>
      <c r="DL397" s="600"/>
      <c r="DM397" s="601"/>
      <c r="DN397" s="602"/>
      <c r="DO397" s="610"/>
      <c r="DP397" s="221"/>
      <c r="DQ397" s="574" t="str">
        <f t="shared" si="615"/>
        <v>OK</v>
      </c>
      <c r="DS397" s="263" t="s">
        <v>60</v>
      </c>
      <c r="DT397" s="208"/>
      <c r="DU397" s="277" t="s">
        <v>1033</v>
      </c>
      <c r="DV397" s="370"/>
      <c r="DW397" s="277" t="s">
        <v>1033</v>
      </c>
      <c r="DX397" s="370"/>
      <c r="DY397" s="277" t="s">
        <v>1033</v>
      </c>
      <c r="DZ397" s="370"/>
      <c r="EA397" s="274" t="s">
        <v>376</v>
      </c>
      <c r="EB397" s="712" t="str">
        <f t="shared" si="657"/>
        <v>-</v>
      </c>
      <c r="EC397" s="707" t="str">
        <f t="shared" si="658"/>
        <v>-</v>
      </c>
      <c r="ED397" s="623" t="str">
        <f t="shared" si="659"/>
        <v>-</v>
      </c>
      <c r="EE397" s="221"/>
      <c r="EF397" s="574" t="str">
        <f t="shared" si="608"/>
        <v>Missing Eng Hours</v>
      </c>
      <c r="EH397" s="82"/>
      <c r="EI397" s="34"/>
      <c r="EJ397" s="11"/>
      <c r="EK397" s="61"/>
      <c r="EN397" s="97">
        <f t="shared" si="630"/>
        <v>0</v>
      </c>
      <c r="EO397" s="91">
        <f t="shared" si="631"/>
        <v>0</v>
      </c>
      <c r="EP397" s="92"/>
      <c r="EQ397" s="85"/>
      <c r="ER397" s="89" t="str">
        <f t="shared" si="663"/>
        <v>-</v>
      </c>
      <c r="ES397" s="84"/>
      <c r="ET397" s="85"/>
      <c r="EU397" s="89" t="str">
        <f t="shared" si="664"/>
        <v>-</v>
      </c>
      <c r="EV397" s="90" t="str">
        <f t="shared" si="665"/>
        <v>-</v>
      </c>
      <c r="EY397" s="97" t="e">
        <f>#REF!</f>
        <v>#REF!</v>
      </c>
      <c r="EZ397" s="91" t="e">
        <f>#REF!</f>
        <v>#REF!</v>
      </c>
      <c r="FA397" s="92"/>
      <c r="FB397" s="85"/>
      <c r="FC397" s="89" t="e">
        <f t="shared" si="666"/>
        <v>#REF!</v>
      </c>
      <c r="FD397" s="84"/>
      <c r="FE397" s="85"/>
      <c r="FF397" s="89" t="e">
        <f t="shared" si="667"/>
        <v>#REF!</v>
      </c>
      <c r="FG397" s="90" t="e">
        <f t="shared" si="668"/>
        <v>#REF!</v>
      </c>
      <c r="FJ397" s="97" t="e">
        <f>#REF!</f>
        <v>#REF!</v>
      </c>
      <c r="FK397" s="91" t="e">
        <f>#REF!</f>
        <v>#REF!</v>
      </c>
      <c r="FL397" s="92"/>
      <c r="FM397" s="85"/>
      <c r="FN397" s="89" t="e">
        <f t="shared" si="669"/>
        <v>#REF!</v>
      </c>
      <c r="FO397" s="84"/>
      <c r="FP397" s="85"/>
      <c r="FQ397" s="89" t="e">
        <f t="shared" si="670"/>
        <v>#REF!</v>
      </c>
      <c r="FR397" s="90" t="e">
        <f t="shared" si="671"/>
        <v>#REF!</v>
      </c>
      <c r="FU397" s="97" t="e">
        <f>#REF!</f>
        <v>#REF!</v>
      </c>
      <c r="FV397" s="92"/>
      <c r="FW397" s="85"/>
      <c r="FX397" s="89" t="e">
        <f t="shared" si="672"/>
        <v>#REF!</v>
      </c>
      <c r="GA397" s="97" t="e">
        <f>#REF!</f>
        <v>#REF!</v>
      </c>
      <c r="GB397" s="91" t="e">
        <f>#REF!</f>
        <v>#REF!</v>
      </c>
      <c r="GC397" s="92"/>
      <c r="GD397" s="85"/>
      <c r="GE397" s="89" t="e">
        <f t="shared" si="673"/>
        <v>#REF!</v>
      </c>
      <c r="GF397" s="84"/>
      <c r="GG397" s="85"/>
      <c r="GH397" s="89" t="e">
        <f t="shared" si="674"/>
        <v>#REF!</v>
      </c>
      <c r="GI397" s="90" t="e">
        <f t="shared" si="675"/>
        <v>#REF!</v>
      </c>
      <c r="GK397" s="20" t="str">
        <f t="shared" si="645"/>
        <v/>
      </c>
      <c r="GL397" s="21"/>
      <c r="GN397" s="826" t="str">
        <f t="shared" ca="1" si="624"/>
        <v/>
      </c>
      <c r="GO397" s="827"/>
    </row>
    <row r="398" spans="1:197" ht="12" customHeight="1" outlineLevel="3" x14ac:dyDescent="0.2">
      <c r="A398" s="187">
        <f t="shared" ref="A398:A403" ca="1" si="676">OFFSET(A398,-1,0,1,1)+1</f>
        <v>264</v>
      </c>
      <c r="B398" s="747" t="str">
        <f t="shared" ca="1" si="616"/>
        <v/>
      </c>
      <c r="C398" s="748"/>
      <c r="D398" s="749"/>
      <c r="E398" s="272"/>
      <c r="F398" s="271"/>
      <c r="G398" s="105" t="s">
        <v>979</v>
      </c>
      <c r="H398" s="128" t="s">
        <v>3</v>
      </c>
      <c r="I398" s="105"/>
      <c r="J398" s="364" t="s">
        <v>24</v>
      </c>
      <c r="K398" s="471" t="s">
        <v>436</v>
      </c>
      <c r="L398" s="367" t="s">
        <v>50</v>
      </c>
      <c r="M398" s="589">
        <f t="shared" si="613"/>
        <v>1</v>
      </c>
      <c r="N398" s="773" t="str">
        <f t="shared" si="617"/>
        <v>-</v>
      </c>
      <c r="O398" s="774" t="str">
        <f t="shared" si="618"/>
        <v>-</v>
      </c>
      <c r="P398" s="774" t="str">
        <f t="shared" si="619"/>
        <v>-</v>
      </c>
      <c r="Q398" s="774" t="str">
        <f t="shared" si="620"/>
        <v>-</v>
      </c>
      <c r="R398" s="774" t="str">
        <f t="shared" si="621"/>
        <v>-</v>
      </c>
      <c r="S398" s="280">
        <f t="shared" si="622"/>
        <v>1</v>
      </c>
      <c r="T398" s="291" t="str">
        <f t="shared" si="623"/>
        <v>OK</v>
      </c>
      <c r="U398" s="402"/>
      <c r="W398" s="504"/>
      <c r="X398" s="429"/>
      <c r="Z398" s="430"/>
      <c r="AA398" s="431"/>
      <c r="AB398" s="429"/>
      <c r="AD398" s="430"/>
      <c r="AE398" s="431"/>
      <c r="AF398" s="429"/>
      <c r="AH398" s="430"/>
      <c r="AI398" s="431"/>
      <c r="AJ398" s="600"/>
      <c r="AK398" s="601"/>
      <c r="AL398" s="602"/>
      <c r="AM398" s="632"/>
      <c r="AN398" s="221"/>
      <c r="AO398" s="574" t="str">
        <f t="shared" si="569"/>
        <v>OK</v>
      </c>
      <c r="AQ398" s="437"/>
      <c r="AR398" s="429"/>
      <c r="AT398" s="430"/>
      <c r="AU398" s="431"/>
      <c r="AV398" s="429"/>
      <c r="AX398" s="430"/>
      <c r="AY398" s="431"/>
      <c r="AZ398" s="429"/>
      <c r="BB398" s="430"/>
      <c r="BC398" s="431"/>
      <c r="BD398" s="600"/>
      <c r="BE398" s="601"/>
      <c r="BF398" s="602"/>
      <c r="BG398" s="632"/>
      <c r="BH398" s="221"/>
      <c r="BI398" s="574" t="str">
        <f t="shared" si="570"/>
        <v>OK</v>
      </c>
      <c r="BK398" s="437"/>
      <c r="BL398" s="429"/>
      <c r="BN398" s="430"/>
      <c r="BO398" s="431"/>
      <c r="BP398" s="429"/>
      <c r="BR398" s="430"/>
      <c r="BS398" s="431"/>
      <c r="BT398" s="429"/>
      <c r="BV398" s="430"/>
      <c r="BW398" s="431"/>
      <c r="BX398" s="600"/>
      <c r="BY398" s="601"/>
      <c r="BZ398" s="602"/>
      <c r="CA398" s="680" t="str">
        <f>IF(OR(BZ398=0,BZ398="-"),"-",BZ398/DD_TOTAL_HOURS)</f>
        <v>-</v>
      </c>
      <c r="CB398" s="221"/>
      <c r="CC398" s="574" t="str">
        <f t="shared" si="568"/>
        <v>OK</v>
      </c>
      <c r="CE398" s="443"/>
      <c r="CF398" s="429"/>
      <c r="CH398" s="430"/>
      <c r="CI398" s="431"/>
      <c r="CJ398" s="429"/>
      <c r="CL398" s="430"/>
      <c r="CM398" s="431"/>
      <c r="CN398" s="429"/>
      <c r="CP398" s="430"/>
      <c r="CQ398" s="431"/>
      <c r="CR398" s="600"/>
      <c r="CS398" s="601"/>
      <c r="CT398" s="602"/>
      <c r="CU398" s="610"/>
      <c r="CV398" s="221"/>
      <c r="CW398" s="574" t="str">
        <f t="shared" si="614"/>
        <v>OK</v>
      </c>
      <c r="CY398" s="437"/>
      <c r="CZ398" s="429"/>
      <c r="DB398" s="430"/>
      <c r="DC398" s="431"/>
      <c r="DD398" s="429"/>
      <c r="DF398" s="430"/>
      <c r="DG398" s="431"/>
      <c r="DH398" s="429"/>
      <c r="DJ398" s="430"/>
      <c r="DK398" s="431"/>
      <c r="DL398" s="600"/>
      <c r="DM398" s="601"/>
      <c r="DN398" s="602"/>
      <c r="DO398" s="610"/>
      <c r="DP398" s="221"/>
      <c r="DQ398" s="574" t="str">
        <f t="shared" si="615"/>
        <v>OK</v>
      </c>
      <c r="DS398" s="263">
        <v>1</v>
      </c>
      <c r="DT398" s="208">
        <v>8</v>
      </c>
      <c r="DU398" s="277" t="s">
        <v>1033</v>
      </c>
      <c r="DV398" s="370"/>
      <c r="DW398" s="277" t="s">
        <v>1033</v>
      </c>
      <c r="DX398" s="370"/>
      <c r="DY398" s="277" t="s">
        <v>1033</v>
      </c>
      <c r="DZ398" s="370">
        <v>2</v>
      </c>
      <c r="EA398" s="274" t="s">
        <v>376</v>
      </c>
      <c r="EB398" s="712">
        <f t="shared" si="657"/>
        <v>10</v>
      </c>
      <c r="EC398" s="707">
        <f t="shared" si="658"/>
        <v>10</v>
      </c>
      <c r="ED398" s="623">
        <f t="shared" si="659"/>
        <v>1.1876484560570071E-2</v>
      </c>
      <c r="EE398" s="221"/>
      <c r="EF398" s="574" t="str">
        <f t="shared" si="608"/>
        <v>Missing Eng Hours</v>
      </c>
      <c r="EH398" s="82"/>
      <c r="EI398" s="34"/>
      <c r="EJ398" s="11"/>
      <c r="EK398" s="61"/>
      <c r="EN398" s="97">
        <f t="shared" si="630"/>
        <v>0</v>
      </c>
      <c r="EO398" s="91">
        <f t="shared" si="631"/>
        <v>0</v>
      </c>
      <c r="EP398" s="92"/>
      <c r="EQ398" s="85"/>
      <c r="ER398" s="89" t="str">
        <f t="shared" si="632"/>
        <v>-</v>
      </c>
      <c r="ES398" s="84"/>
      <c r="ET398" s="85"/>
      <c r="EU398" s="89" t="str">
        <f t="shared" si="633"/>
        <v>-</v>
      </c>
      <c r="EV398" s="90" t="str">
        <f t="shared" si="634"/>
        <v>-</v>
      </c>
      <c r="EY398" s="97" t="e">
        <f>#REF!</f>
        <v>#REF!</v>
      </c>
      <c r="EZ398" s="91" t="e">
        <f>#REF!</f>
        <v>#REF!</v>
      </c>
      <c r="FA398" s="92"/>
      <c r="FB398" s="85"/>
      <c r="FC398" s="89" t="e">
        <f t="shared" si="635"/>
        <v>#REF!</v>
      </c>
      <c r="FD398" s="84"/>
      <c r="FE398" s="85"/>
      <c r="FF398" s="89" t="e">
        <f t="shared" si="636"/>
        <v>#REF!</v>
      </c>
      <c r="FG398" s="90" t="e">
        <f t="shared" si="637"/>
        <v>#REF!</v>
      </c>
      <c r="FJ398" s="97" t="e">
        <f>#REF!</f>
        <v>#REF!</v>
      </c>
      <c r="FK398" s="91" t="e">
        <f>#REF!</f>
        <v>#REF!</v>
      </c>
      <c r="FL398" s="92"/>
      <c r="FM398" s="85"/>
      <c r="FN398" s="89" t="e">
        <f t="shared" si="638"/>
        <v>#REF!</v>
      </c>
      <c r="FO398" s="84"/>
      <c r="FP398" s="85"/>
      <c r="FQ398" s="89" t="e">
        <f t="shared" si="639"/>
        <v>#REF!</v>
      </c>
      <c r="FR398" s="90" t="e">
        <f t="shared" si="640"/>
        <v>#REF!</v>
      </c>
      <c r="FU398" s="97" t="e">
        <f>#REF!</f>
        <v>#REF!</v>
      </c>
      <c r="FV398" s="92"/>
      <c r="FW398" s="85"/>
      <c r="FX398" s="89" t="e">
        <f t="shared" si="641"/>
        <v>#REF!</v>
      </c>
      <c r="GA398" s="97" t="e">
        <f>#REF!</f>
        <v>#REF!</v>
      </c>
      <c r="GB398" s="91" t="e">
        <f>#REF!</f>
        <v>#REF!</v>
      </c>
      <c r="GC398" s="92"/>
      <c r="GD398" s="85"/>
      <c r="GE398" s="89" t="e">
        <f t="shared" si="642"/>
        <v>#REF!</v>
      </c>
      <c r="GF398" s="84"/>
      <c r="GG398" s="85"/>
      <c r="GH398" s="89" t="e">
        <f t="shared" si="643"/>
        <v>#REF!</v>
      </c>
      <c r="GI398" s="90" t="e">
        <f t="shared" si="644"/>
        <v>#REF!</v>
      </c>
      <c r="GK398" s="20" t="str">
        <f t="shared" si="645"/>
        <v/>
      </c>
      <c r="GL398" s="21"/>
      <c r="GN398" s="826" t="str">
        <f t="shared" ca="1" si="624"/>
        <v/>
      </c>
      <c r="GO398" s="827"/>
    </row>
    <row r="399" spans="1:197" ht="12" customHeight="1" outlineLevel="3" x14ac:dyDescent="0.2">
      <c r="A399" s="187">
        <f t="shared" ca="1" si="676"/>
        <v>265</v>
      </c>
      <c r="B399" s="747" t="str">
        <f t="shared" ca="1" si="616"/>
        <v/>
      </c>
      <c r="C399" s="748"/>
      <c r="D399" s="749"/>
      <c r="E399" s="272"/>
      <c r="F399" s="271"/>
      <c r="G399" s="105" t="s">
        <v>980</v>
      </c>
      <c r="H399" s="128" t="s">
        <v>3</v>
      </c>
      <c r="I399" s="105"/>
      <c r="J399" s="364" t="s">
        <v>24</v>
      </c>
      <c r="K399" s="471" t="s">
        <v>436</v>
      </c>
      <c r="L399" s="367" t="s">
        <v>50</v>
      </c>
      <c r="M399" s="589">
        <f t="shared" si="613"/>
        <v>0</v>
      </c>
      <c r="N399" s="773" t="str">
        <f t="shared" si="617"/>
        <v>-</v>
      </c>
      <c r="O399" s="774" t="str">
        <f t="shared" si="618"/>
        <v>-</v>
      </c>
      <c r="P399" s="774" t="str">
        <f t="shared" si="619"/>
        <v>-</v>
      </c>
      <c r="Q399" s="774" t="str">
        <f t="shared" si="620"/>
        <v>-</v>
      </c>
      <c r="R399" s="774" t="str">
        <f t="shared" si="621"/>
        <v>-</v>
      </c>
      <c r="S399" s="280" t="str">
        <f t="shared" si="622"/>
        <v>-</v>
      </c>
      <c r="T399" s="291" t="str">
        <f t="shared" si="623"/>
        <v>OK</v>
      </c>
      <c r="U399" s="402"/>
      <c r="W399" s="504"/>
      <c r="X399" s="429"/>
      <c r="Z399" s="430"/>
      <c r="AA399" s="431"/>
      <c r="AB399" s="429"/>
      <c r="AD399" s="430"/>
      <c r="AE399" s="431"/>
      <c r="AF399" s="429"/>
      <c r="AH399" s="430"/>
      <c r="AI399" s="431"/>
      <c r="AJ399" s="600"/>
      <c r="AK399" s="601"/>
      <c r="AL399" s="602"/>
      <c r="AM399" s="632"/>
      <c r="AN399" s="221"/>
      <c r="AO399" s="574" t="str">
        <f t="shared" si="569"/>
        <v>OK</v>
      </c>
      <c r="AQ399" s="437"/>
      <c r="AR399" s="429"/>
      <c r="AT399" s="430"/>
      <c r="AU399" s="431"/>
      <c r="AV399" s="429"/>
      <c r="AX399" s="430"/>
      <c r="AY399" s="431"/>
      <c r="AZ399" s="429"/>
      <c r="BB399" s="430"/>
      <c r="BC399" s="431"/>
      <c r="BD399" s="600"/>
      <c r="BE399" s="601"/>
      <c r="BF399" s="602"/>
      <c r="BG399" s="632"/>
      <c r="BH399" s="221"/>
      <c r="BI399" s="574" t="str">
        <f t="shared" si="570"/>
        <v>OK</v>
      </c>
      <c r="BK399" s="437"/>
      <c r="BL399" s="429"/>
      <c r="BN399" s="430"/>
      <c r="BO399" s="431"/>
      <c r="BP399" s="429"/>
      <c r="BR399" s="430"/>
      <c r="BS399" s="431"/>
      <c r="BT399" s="429"/>
      <c r="BV399" s="430"/>
      <c r="BW399" s="431"/>
      <c r="BX399" s="600"/>
      <c r="BY399" s="601"/>
      <c r="BZ399" s="602"/>
      <c r="CA399" s="680" t="str">
        <f>IF(OR(BZ399=0,BZ399="-"),"-",BZ399/DD_TOTAL_HOURS)</f>
        <v>-</v>
      </c>
      <c r="CB399" s="221"/>
      <c r="CC399" s="574" t="str">
        <f t="shared" si="568"/>
        <v>OK</v>
      </c>
      <c r="CE399" s="443"/>
      <c r="CF399" s="429"/>
      <c r="CH399" s="430"/>
      <c r="CI399" s="431"/>
      <c r="CJ399" s="429"/>
      <c r="CL399" s="430"/>
      <c r="CM399" s="431"/>
      <c r="CN399" s="429"/>
      <c r="CP399" s="430"/>
      <c r="CQ399" s="431"/>
      <c r="CR399" s="600"/>
      <c r="CS399" s="601"/>
      <c r="CT399" s="602"/>
      <c r="CU399" s="610"/>
      <c r="CV399" s="221"/>
      <c r="CW399" s="574" t="str">
        <f t="shared" si="614"/>
        <v>OK</v>
      </c>
      <c r="CY399" s="437"/>
      <c r="CZ399" s="429"/>
      <c r="DB399" s="430"/>
      <c r="DC399" s="431"/>
      <c r="DD399" s="429"/>
      <c r="DF399" s="430"/>
      <c r="DG399" s="431"/>
      <c r="DH399" s="429"/>
      <c r="DJ399" s="430"/>
      <c r="DK399" s="431"/>
      <c r="DL399" s="600"/>
      <c r="DM399" s="601"/>
      <c r="DN399" s="602"/>
      <c r="DO399" s="610"/>
      <c r="DP399" s="221"/>
      <c r="DQ399" s="574" t="str">
        <f t="shared" si="615"/>
        <v>OK</v>
      </c>
      <c r="DS399" s="263"/>
      <c r="DT399" s="208"/>
      <c r="DU399" s="277" t="s">
        <v>1033</v>
      </c>
      <c r="DV399" s="370"/>
      <c r="DW399" s="277" t="s">
        <v>1033</v>
      </c>
      <c r="DX399" s="370"/>
      <c r="DY399" s="277" t="s">
        <v>1033</v>
      </c>
      <c r="DZ399" s="370"/>
      <c r="EA399" s="274" t="s">
        <v>376</v>
      </c>
      <c r="EB399" s="712" t="str">
        <f t="shared" si="657"/>
        <v>-</v>
      </c>
      <c r="EC399" s="707" t="str">
        <f t="shared" si="658"/>
        <v>-</v>
      </c>
      <c r="ED399" s="623" t="str">
        <f t="shared" si="659"/>
        <v>-</v>
      </c>
      <c r="EE399" s="221"/>
      <c r="EF399" s="574" t="str">
        <f t="shared" si="608"/>
        <v>Missing Eng Hours</v>
      </c>
      <c r="EH399" s="82"/>
      <c r="EI399" s="34"/>
      <c r="EJ399" s="11"/>
      <c r="EK399" s="61"/>
      <c r="EN399" s="97">
        <f t="shared" si="630"/>
        <v>0</v>
      </c>
      <c r="EO399" s="91">
        <f t="shared" si="631"/>
        <v>0</v>
      </c>
      <c r="EP399" s="92"/>
      <c r="EQ399" s="85"/>
      <c r="ER399" s="89" t="str">
        <f t="shared" si="632"/>
        <v>-</v>
      </c>
      <c r="ES399" s="84"/>
      <c r="ET399" s="85"/>
      <c r="EU399" s="89" t="str">
        <f t="shared" si="633"/>
        <v>-</v>
      </c>
      <c r="EV399" s="90" t="str">
        <f t="shared" si="634"/>
        <v>-</v>
      </c>
      <c r="EY399" s="97" t="e">
        <f>#REF!</f>
        <v>#REF!</v>
      </c>
      <c r="EZ399" s="91" t="e">
        <f>#REF!</f>
        <v>#REF!</v>
      </c>
      <c r="FA399" s="92"/>
      <c r="FB399" s="85"/>
      <c r="FC399" s="89" t="e">
        <f t="shared" si="635"/>
        <v>#REF!</v>
      </c>
      <c r="FD399" s="84"/>
      <c r="FE399" s="85"/>
      <c r="FF399" s="89" t="e">
        <f t="shared" si="636"/>
        <v>#REF!</v>
      </c>
      <c r="FG399" s="90" t="e">
        <f t="shared" si="637"/>
        <v>#REF!</v>
      </c>
      <c r="FJ399" s="97" t="e">
        <f>#REF!</f>
        <v>#REF!</v>
      </c>
      <c r="FK399" s="91" t="e">
        <f>#REF!</f>
        <v>#REF!</v>
      </c>
      <c r="FL399" s="92"/>
      <c r="FM399" s="85"/>
      <c r="FN399" s="89" t="e">
        <f t="shared" si="638"/>
        <v>#REF!</v>
      </c>
      <c r="FO399" s="84"/>
      <c r="FP399" s="85"/>
      <c r="FQ399" s="89" t="e">
        <f t="shared" si="639"/>
        <v>#REF!</v>
      </c>
      <c r="FR399" s="90" t="e">
        <f t="shared" si="640"/>
        <v>#REF!</v>
      </c>
      <c r="FU399" s="97" t="e">
        <f>#REF!</f>
        <v>#REF!</v>
      </c>
      <c r="FV399" s="92"/>
      <c r="FW399" s="85"/>
      <c r="FX399" s="89" t="e">
        <f t="shared" si="641"/>
        <v>#REF!</v>
      </c>
      <c r="GA399" s="97" t="e">
        <f>#REF!</f>
        <v>#REF!</v>
      </c>
      <c r="GB399" s="91" t="e">
        <f>#REF!</f>
        <v>#REF!</v>
      </c>
      <c r="GC399" s="92"/>
      <c r="GD399" s="85"/>
      <c r="GE399" s="89" t="e">
        <f t="shared" si="642"/>
        <v>#REF!</v>
      </c>
      <c r="GF399" s="84"/>
      <c r="GG399" s="85"/>
      <c r="GH399" s="89" t="e">
        <f t="shared" si="643"/>
        <v>#REF!</v>
      </c>
      <c r="GI399" s="90" t="e">
        <f t="shared" si="644"/>
        <v>#REF!</v>
      </c>
      <c r="GK399" s="20" t="str">
        <f t="shared" si="645"/>
        <v/>
      </c>
      <c r="GL399" s="21"/>
      <c r="GN399" s="826" t="str">
        <f t="shared" ca="1" si="624"/>
        <v/>
      </c>
      <c r="GO399" s="827"/>
    </row>
    <row r="400" spans="1:197" ht="12" customHeight="1" outlineLevel="3" x14ac:dyDescent="0.2">
      <c r="A400" s="187">
        <f t="shared" ca="1" si="676"/>
        <v>266</v>
      </c>
      <c r="B400" s="747" t="str">
        <f t="shared" ca="1" si="616"/>
        <v/>
      </c>
      <c r="C400" s="748"/>
      <c r="D400" s="749"/>
      <c r="E400" s="272"/>
      <c r="F400" s="271"/>
      <c r="G400" s="105" t="s">
        <v>1023</v>
      </c>
      <c r="H400" s="128" t="s">
        <v>3</v>
      </c>
      <c r="I400" s="105"/>
      <c r="J400" s="364" t="s">
        <v>24</v>
      </c>
      <c r="K400" s="471" t="s">
        <v>436</v>
      </c>
      <c r="L400" s="367" t="s">
        <v>50</v>
      </c>
      <c r="M400" s="589">
        <f t="shared" si="613"/>
        <v>1</v>
      </c>
      <c r="N400" s="773" t="str">
        <f t="shared" si="617"/>
        <v>-</v>
      </c>
      <c r="O400" s="774" t="str">
        <f t="shared" si="618"/>
        <v>-</v>
      </c>
      <c r="P400" s="774" t="str">
        <f t="shared" si="619"/>
        <v>-</v>
      </c>
      <c r="Q400" s="774" t="str">
        <f t="shared" si="620"/>
        <v>-</v>
      </c>
      <c r="R400" s="774">
        <f t="shared" si="621"/>
        <v>1</v>
      </c>
      <c r="S400" s="280" t="str">
        <f t="shared" si="622"/>
        <v>-</v>
      </c>
      <c r="T400" s="291" t="str">
        <f t="shared" si="623"/>
        <v>OK</v>
      </c>
      <c r="U400" s="402"/>
      <c r="W400" s="504"/>
      <c r="X400" s="429"/>
      <c r="Z400" s="430"/>
      <c r="AA400" s="431"/>
      <c r="AB400" s="429"/>
      <c r="AD400" s="430"/>
      <c r="AE400" s="431"/>
      <c r="AF400" s="429"/>
      <c r="AH400" s="430"/>
      <c r="AI400" s="431"/>
      <c r="AJ400" s="600"/>
      <c r="AK400" s="601"/>
      <c r="AL400" s="602"/>
      <c r="AM400" s="632"/>
      <c r="AN400" s="221"/>
      <c r="AO400" s="574" t="str">
        <f t="shared" si="569"/>
        <v>OK</v>
      </c>
      <c r="AQ400" s="437"/>
      <c r="AR400" s="429"/>
      <c r="AT400" s="430"/>
      <c r="AU400" s="431"/>
      <c r="AV400" s="429"/>
      <c r="AX400" s="430"/>
      <c r="AY400" s="431"/>
      <c r="AZ400" s="429"/>
      <c r="BB400" s="430"/>
      <c r="BC400" s="431"/>
      <c r="BD400" s="600"/>
      <c r="BE400" s="601"/>
      <c r="BF400" s="602"/>
      <c r="BG400" s="632"/>
      <c r="BH400" s="221"/>
      <c r="BI400" s="574" t="str">
        <f t="shared" si="570"/>
        <v>OK</v>
      </c>
      <c r="BK400" s="437"/>
      <c r="BL400" s="429"/>
      <c r="BN400" s="430"/>
      <c r="BO400" s="431"/>
      <c r="BP400" s="429"/>
      <c r="BR400" s="430"/>
      <c r="BS400" s="431"/>
      <c r="BT400" s="429"/>
      <c r="BV400" s="430"/>
      <c r="BW400" s="431"/>
      <c r="BX400" s="600"/>
      <c r="BY400" s="601"/>
      <c r="BZ400" s="602"/>
      <c r="CA400" s="610"/>
      <c r="CB400" s="221"/>
      <c r="CC400" s="574" t="str">
        <f t="shared" si="568"/>
        <v>OK</v>
      </c>
      <c r="CE400" s="443"/>
      <c r="CF400" s="429"/>
      <c r="CH400" s="430"/>
      <c r="CI400" s="431"/>
      <c r="CJ400" s="429"/>
      <c r="CL400" s="430"/>
      <c r="CM400" s="431"/>
      <c r="CN400" s="429"/>
      <c r="CP400" s="430"/>
      <c r="CQ400" s="431"/>
      <c r="CR400" s="600"/>
      <c r="CS400" s="601"/>
      <c r="CT400" s="602"/>
      <c r="CU400" s="610"/>
      <c r="CV400" s="221"/>
      <c r="CW400" s="574" t="str">
        <f t="shared" si="614"/>
        <v>OK</v>
      </c>
      <c r="CY400" s="263">
        <v>1</v>
      </c>
      <c r="CZ400" s="208">
        <v>12</v>
      </c>
      <c r="DB400" s="563" t="s">
        <v>374</v>
      </c>
      <c r="DC400" s="431"/>
      <c r="DD400" s="429"/>
      <c r="DF400" s="430"/>
      <c r="DG400" s="431"/>
      <c r="DH400" s="429"/>
      <c r="DJ400" s="430"/>
      <c r="DK400" s="431"/>
      <c r="DL400" s="591">
        <f>IF(AND(CZ400="",DD400="",DH400=""),"-",CZ400+DD400+DH400)</f>
        <v>12</v>
      </c>
      <c r="DM400" s="601"/>
      <c r="DN400" s="593">
        <f>IF(AND(CZ400="",DD400="",DH400="",DA400="",DE400="",DI400=""),"-",SUM(CZ400:DI400))</f>
        <v>12</v>
      </c>
      <c r="DO400" s="677">
        <f>IF(OR(DN400=0,DN400="-"),"-",DN400/CONSTR_TOTAL_HOURS)</f>
        <v>2.8103044496487119E-2</v>
      </c>
      <c r="DP400" s="221"/>
      <c r="DQ400" s="574" t="str">
        <f t="shared" si="615"/>
        <v>OK</v>
      </c>
      <c r="DS400" s="437"/>
      <c r="DT400" s="429"/>
      <c r="DU400" s="431"/>
      <c r="DW400" s="431"/>
      <c r="DY400" s="431"/>
      <c r="EA400" s="430"/>
      <c r="EB400" s="600"/>
      <c r="EC400" s="602"/>
      <c r="ED400" s="621"/>
      <c r="EE400" s="221"/>
      <c r="EF400" s="574" t="str">
        <f t="shared" si="608"/>
        <v>OK</v>
      </c>
      <c r="EH400" s="82"/>
      <c r="EI400" s="34"/>
      <c r="EJ400" s="11"/>
      <c r="EK400" s="61"/>
      <c r="EN400" s="97">
        <f t="shared" si="630"/>
        <v>0</v>
      </c>
      <c r="EO400" s="91">
        <f t="shared" si="631"/>
        <v>0</v>
      </c>
      <c r="EP400" s="92"/>
      <c r="EQ400" s="85"/>
      <c r="ER400" s="89" t="str">
        <f t="shared" si="632"/>
        <v>-</v>
      </c>
      <c r="ES400" s="84"/>
      <c r="ET400" s="85"/>
      <c r="EU400" s="89" t="str">
        <f t="shared" si="633"/>
        <v>-</v>
      </c>
      <c r="EV400" s="90" t="str">
        <f t="shared" si="634"/>
        <v>-</v>
      </c>
      <c r="EY400" s="97" t="e">
        <f>#REF!</f>
        <v>#REF!</v>
      </c>
      <c r="EZ400" s="91" t="e">
        <f>#REF!</f>
        <v>#REF!</v>
      </c>
      <c r="FA400" s="92"/>
      <c r="FB400" s="85"/>
      <c r="FC400" s="89" t="e">
        <f t="shared" si="635"/>
        <v>#REF!</v>
      </c>
      <c r="FD400" s="84"/>
      <c r="FE400" s="85"/>
      <c r="FF400" s="89" t="e">
        <f t="shared" si="636"/>
        <v>#REF!</v>
      </c>
      <c r="FG400" s="90" t="e">
        <f t="shared" si="637"/>
        <v>#REF!</v>
      </c>
      <c r="FJ400" s="97" t="e">
        <f>#REF!</f>
        <v>#REF!</v>
      </c>
      <c r="FK400" s="91" t="e">
        <f>#REF!</f>
        <v>#REF!</v>
      </c>
      <c r="FL400" s="92"/>
      <c r="FM400" s="85"/>
      <c r="FN400" s="89" t="e">
        <f t="shared" si="638"/>
        <v>#REF!</v>
      </c>
      <c r="FO400" s="84"/>
      <c r="FP400" s="85"/>
      <c r="FQ400" s="89" t="e">
        <f t="shared" si="639"/>
        <v>#REF!</v>
      </c>
      <c r="FR400" s="90" t="e">
        <f t="shared" si="640"/>
        <v>#REF!</v>
      </c>
      <c r="FU400" s="97" t="e">
        <f>#REF!</f>
        <v>#REF!</v>
      </c>
      <c r="FV400" s="92"/>
      <c r="FW400" s="85"/>
      <c r="FX400" s="89" t="e">
        <f t="shared" si="641"/>
        <v>#REF!</v>
      </c>
      <c r="GA400" s="97" t="e">
        <f>#REF!</f>
        <v>#REF!</v>
      </c>
      <c r="GB400" s="91" t="e">
        <f>#REF!</f>
        <v>#REF!</v>
      </c>
      <c r="GC400" s="92"/>
      <c r="GD400" s="85"/>
      <c r="GE400" s="89" t="e">
        <f t="shared" si="642"/>
        <v>#REF!</v>
      </c>
      <c r="GF400" s="84"/>
      <c r="GG400" s="85"/>
      <c r="GH400" s="89" t="e">
        <f t="shared" si="643"/>
        <v>#REF!</v>
      </c>
      <c r="GI400" s="90" t="e">
        <f t="shared" si="644"/>
        <v>#REF!</v>
      </c>
      <c r="GK400" s="20" t="str">
        <f t="shared" si="645"/>
        <v/>
      </c>
      <c r="GL400" s="21"/>
      <c r="GN400" s="826" t="str">
        <f t="shared" ca="1" si="624"/>
        <v/>
      </c>
      <c r="GO400" s="827"/>
    </row>
    <row r="401" spans="1:197" ht="12" customHeight="1" outlineLevel="3" x14ac:dyDescent="0.2">
      <c r="A401" s="187">
        <f t="shared" ca="1" si="676"/>
        <v>267</v>
      </c>
      <c r="B401" s="747" t="str">
        <f t="shared" ca="1" si="616"/>
        <v/>
      </c>
      <c r="C401" s="748"/>
      <c r="D401" s="749"/>
      <c r="E401" s="272"/>
      <c r="F401" s="271"/>
      <c r="G401" s="105" t="s">
        <v>1024</v>
      </c>
      <c r="H401" s="128" t="s">
        <v>3</v>
      </c>
      <c r="I401" s="105"/>
      <c r="J401" s="364" t="s">
        <v>24</v>
      </c>
      <c r="K401" s="471" t="s">
        <v>436</v>
      </c>
      <c r="L401" s="367" t="s">
        <v>50</v>
      </c>
      <c r="M401" s="589">
        <f t="shared" si="613"/>
        <v>1</v>
      </c>
      <c r="N401" s="773" t="str">
        <f t="shared" si="617"/>
        <v>-</v>
      </c>
      <c r="O401" s="774" t="str">
        <f t="shared" si="618"/>
        <v>-</v>
      </c>
      <c r="P401" s="774" t="str">
        <f t="shared" si="619"/>
        <v>-</v>
      </c>
      <c r="Q401" s="774" t="str">
        <f t="shared" si="620"/>
        <v>-</v>
      </c>
      <c r="R401" s="774">
        <f t="shared" si="621"/>
        <v>1</v>
      </c>
      <c r="S401" s="280" t="str">
        <f t="shared" si="622"/>
        <v>-</v>
      </c>
      <c r="T401" s="291" t="str">
        <f t="shared" si="623"/>
        <v>OK</v>
      </c>
      <c r="U401" s="402"/>
      <c r="W401" s="504"/>
      <c r="X401" s="429"/>
      <c r="Z401" s="430"/>
      <c r="AA401" s="431"/>
      <c r="AB401" s="429"/>
      <c r="AD401" s="430"/>
      <c r="AE401" s="431"/>
      <c r="AF401" s="429"/>
      <c r="AH401" s="430"/>
      <c r="AI401" s="431"/>
      <c r="AJ401" s="600"/>
      <c r="AK401" s="601"/>
      <c r="AL401" s="602"/>
      <c r="AM401" s="632"/>
      <c r="AN401" s="221"/>
      <c r="AO401" s="574" t="str">
        <f t="shared" si="569"/>
        <v>OK</v>
      </c>
      <c r="AQ401" s="437"/>
      <c r="AR401" s="429"/>
      <c r="AT401" s="430"/>
      <c r="AU401" s="431"/>
      <c r="AV401" s="429"/>
      <c r="AX401" s="430"/>
      <c r="AY401" s="431"/>
      <c r="AZ401" s="429"/>
      <c r="BB401" s="430"/>
      <c r="BC401" s="431"/>
      <c r="BD401" s="600"/>
      <c r="BE401" s="601"/>
      <c r="BF401" s="602"/>
      <c r="BG401" s="632"/>
      <c r="BH401" s="221"/>
      <c r="BI401" s="574" t="str">
        <f t="shared" si="570"/>
        <v>OK</v>
      </c>
      <c r="BK401" s="437"/>
      <c r="BL401" s="429"/>
      <c r="BN401" s="430"/>
      <c r="BO401" s="431"/>
      <c r="BP401" s="429"/>
      <c r="BR401" s="430"/>
      <c r="BS401" s="431"/>
      <c r="BT401" s="429"/>
      <c r="BV401" s="430"/>
      <c r="BW401" s="431"/>
      <c r="BX401" s="600"/>
      <c r="BY401" s="601"/>
      <c r="BZ401" s="602"/>
      <c r="CA401" s="610"/>
      <c r="CB401" s="221"/>
      <c r="CC401" s="574" t="str">
        <f t="shared" si="568"/>
        <v>OK</v>
      </c>
      <c r="CE401" s="443"/>
      <c r="CF401" s="429"/>
      <c r="CH401" s="430"/>
      <c r="CI401" s="431"/>
      <c r="CJ401" s="429"/>
      <c r="CL401" s="430"/>
      <c r="CM401" s="431"/>
      <c r="CN401" s="429"/>
      <c r="CP401" s="430"/>
      <c r="CQ401" s="431"/>
      <c r="CR401" s="600"/>
      <c r="CS401" s="601"/>
      <c r="CT401" s="602"/>
      <c r="CU401" s="610"/>
      <c r="CV401" s="221"/>
      <c r="CW401" s="574" t="str">
        <f t="shared" si="614"/>
        <v>OK</v>
      </c>
      <c r="CY401" s="263">
        <v>1</v>
      </c>
      <c r="CZ401" s="208">
        <v>4</v>
      </c>
      <c r="DA401" s="420"/>
      <c r="DB401" s="410" t="s">
        <v>380</v>
      </c>
      <c r="DC401" s="423"/>
      <c r="DD401" s="429"/>
      <c r="DF401" s="430"/>
      <c r="DG401" s="431"/>
      <c r="DH401" s="429"/>
      <c r="DJ401" s="430"/>
      <c r="DK401" s="431"/>
      <c r="DL401" s="591">
        <f>IF(AND(CZ401="",DD401="",DH401=""),"-",CZ401+DD401+DH401)</f>
        <v>4</v>
      </c>
      <c r="DM401" s="629"/>
      <c r="DN401" s="593">
        <f>IF(AND(CZ401="",DD401="",DH401="",DA401="",DE401="",DI401=""),"-",SUM(CZ401:DI401))</f>
        <v>4</v>
      </c>
      <c r="DO401" s="677">
        <f>IF(OR(DN401=0,DN401="-"),"-",DN401/CONSTR_TOTAL_HOURS)</f>
        <v>9.3676814988290398E-3</v>
      </c>
      <c r="DP401" s="221"/>
      <c r="DQ401" s="574" t="str">
        <f t="shared" si="615"/>
        <v>OK</v>
      </c>
      <c r="DS401" s="437"/>
      <c r="DT401" s="429"/>
      <c r="DU401" s="431"/>
      <c r="DW401" s="431"/>
      <c r="DY401" s="431"/>
      <c r="EA401" s="430"/>
      <c r="EB401" s="600"/>
      <c r="EC401" s="602"/>
      <c r="ED401" s="621"/>
      <c r="EE401" s="221"/>
      <c r="EF401" s="574" t="str">
        <f t="shared" ref="EF401:EF465" si="677">IF(AND(Type_1&lt;&gt;"Doc",Type_1&lt;&gt;"Dwg"),"-",IF(Type_1="Dwg","-",IF(Type_1="Doc",IF(OR(AND(DT401&lt;&gt;"",DU401=""),AND(DV401&lt;&gt;"",DW401=""),AND(DX401&lt;&gt;"",DY401="")),"Missing Eng Function",IF(OR(AND(DT401="",DU401&lt;&gt;""),AND(DV401="",DW401&lt;&gt;""),AND(DX401="",DY401&lt;&gt;"")),"Missing Eng Hours","OK")))))</f>
        <v>OK</v>
      </c>
      <c r="EH401" s="82"/>
      <c r="EI401" s="34"/>
      <c r="EJ401" s="11"/>
      <c r="EK401" s="61"/>
      <c r="EN401" s="97">
        <f t="shared" si="630"/>
        <v>0</v>
      </c>
      <c r="EO401" s="91">
        <f t="shared" si="631"/>
        <v>0</v>
      </c>
      <c r="EP401" s="92"/>
      <c r="EQ401" s="85"/>
      <c r="ER401" s="89" t="str">
        <f t="shared" si="632"/>
        <v>-</v>
      </c>
      <c r="ES401" s="84"/>
      <c r="ET401" s="85"/>
      <c r="EU401" s="89" t="str">
        <f t="shared" si="633"/>
        <v>-</v>
      </c>
      <c r="EV401" s="90" t="str">
        <f t="shared" si="634"/>
        <v>-</v>
      </c>
      <c r="EY401" s="97" t="e">
        <f>#REF!</f>
        <v>#REF!</v>
      </c>
      <c r="EZ401" s="91" t="e">
        <f>#REF!</f>
        <v>#REF!</v>
      </c>
      <c r="FA401" s="92"/>
      <c r="FB401" s="85"/>
      <c r="FC401" s="89" t="e">
        <f t="shared" si="635"/>
        <v>#REF!</v>
      </c>
      <c r="FD401" s="84"/>
      <c r="FE401" s="85"/>
      <c r="FF401" s="89" t="e">
        <f t="shared" si="636"/>
        <v>#REF!</v>
      </c>
      <c r="FG401" s="90" t="e">
        <f t="shared" si="637"/>
        <v>#REF!</v>
      </c>
      <c r="FJ401" s="97" t="e">
        <f>#REF!</f>
        <v>#REF!</v>
      </c>
      <c r="FK401" s="91" t="e">
        <f>#REF!</f>
        <v>#REF!</v>
      </c>
      <c r="FL401" s="92"/>
      <c r="FM401" s="85"/>
      <c r="FN401" s="89" t="e">
        <f t="shared" si="638"/>
        <v>#REF!</v>
      </c>
      <c r="FO401" s="84"/>
      <c r="FP401" s="85"/>
      <c r="FQ401" s="89" t="e">
        <f t="shared" si="639"/>
        <v>#REF!</v>
      </c>
      <c r="FR401" s="90" t="e">
        <f t="shared" si="640"/>
        <v>#REF!</v>
      </c>
      <c r="FU401" s="97" t="e">
        <f>#REF!</f>
        <v>#REF!</v>
      </c>
      <c r="FV401" s="92"/>
      <c r="FW401" s="85"/>
      <c r="FX401" s="89" t="e">
        <f t="shared" si="641"/>
        <v>#REF!</v>
      </c>
      <c r="GA401" s="97" t="e">
        <f>#REF!</f>
        <v>#REF!</v>
      </c>
      <c r="GB401" s="91" t="e">
        <f>#REF!</f>
        <v>#REF!</v>
      </c>
      <c r="GC401" s="92"/>
      <c r="GD401" s="85"/>
      <c r="GE401" s="89" t="e">
        <f t="shared" si="642"/>
        <v>#REF!</v>
      </c>
      <c r="GF401" s="84"/>
      <c r="GG401" s="85"/>
      <c r="GH401" s="89" t="e">
        <f t="shared" si="643"/>
        <v>#REF!</v>
      </c>
      <c r="GI401" s="90" t="e">
        <f t="shared" si="644"/>
        <v>#REF!</v>
      </c>
      <c r="GK401" s="20" t="str">
        <f t="shared" si="645"/>
        <v/>
      </c>
      <c r="GL401" s="21"/>
      <c r="GN401" s="826" t="str">
        <f t="shared" ca="1" si="624"/>
        <v/>
      </c>
      <c r="GO401" s="827"/>
    </row>
    <row r="402" spans="1:197" ht="12" customHeight="1" outlineLevel="3" x14ac:dyDescent="0.2">
      <c r="A402" s="187">
        <f t="shared" ca="1" si="676"/>
        <v>268</v>
      </c>
      <c r="B402" s="747" t="str">
        <f t="shared" ref="B402" ca="1" si="678">IF(MAX(GN402:GO402)=0,"",MAX(GN402:GO402))</f>
        <v/>
      </c>
      <c r="C402" s="748"/>
      <c r="D402" s="749"/>
      <c r="E402" s="272"/>
      <c r="F402" s="271"/>
      <c r="G402" s="105" t="s">
        <v>1070</v>
      </c>
      <c r="H402" s="128" t="s">
        <v>3</v>
      </c>
      <c r="I402" s="105"/>
      <c r="J402" s="364" t="s">
        <v>24</v>
      </c>
      <c r="K402" s="471" t="s">
        <v>436</v>
      </c>
      <c r="L402" s="367" t="s">
        <v>50</v>
      </c>
      <c r="M402" s="589">
        <f t="shared" ref="M402" si="679">IF(SUM(W402,AQ402,BK402,CE402,CY402,DS402)=0,0,1)</f>
        <v>1</v>
      </c>
      <c r="N402" s="773" t="str">
        <f t="shared" ref="N402" si="680">IF(OR(W402="",W402="-"),"-",IF(W402=1,1,"POK"))</f>
        <v>-</v>
      </c>
      <c r="O402" s="774" t="str">
        <f t="shared" ref="O402" si="681">IF(OR(AQ402="",AQ402="-"),"-",IF(AQ402=1,1,"POK"))</f>
        <v>-</v>
      </c>
      <c r="P402" s="774" t="str">
        <f t="shared" ref="P402" si="682">IF(OR(BK402="",BK402="-"),"-",IF(BK402=1,1,"POK"))</f>
        <v>-</v>
      </c>
      <c r="Q402" s="774" t="str">
        <f t="shared" ref="Q402" si="683">IF(OR(CE402="",CE402="-"),"-",IF(CE402=1,1,"POK"))</f>
        <v>-</v>
      </c>
      <c r="R402" s="774" t="str">
        <f t="shared" ref="R402" si="684">IF(OR(CY402="",CY402="-"),"-",IF(CY402=1,1,"POK"))</f>
        <v>-</v>
      </c>
      <c r="S402" s="280">
        <f t="shared" ref="S402" si="685">IF(OR(DS402="",DS402="-"),"-",IF(DS402=1,1,"POK"))</f>
        <v>1</v>
      </c>
      <c r="T402" s="291" t="str">
        <f t="shared" ref="T402" si="686">IF(AND(M402="",OR(N402=1,O402=1,P402=1,Q402=1,R402=1,S402=1)),"Value is missing Cln 13","OK")</f>
        <v>OK</v>
      </c>
      <c r="U402" s="402"/>
      <c r="W402" s="504"/>
      <c r="X402" s="429"/>
      <c r="Z402" s="430"/>
      <c r="AA402" s="431"/>
      <c r="AB402" s="429"/>
      <c r="AD402" s="430"/>
      <c r="AE402" s="431"/>
      <c r="AF402" s="429"/>
      <c r="AH402" s="430"/>
      <c r="AI402" s="431"/>
      <c r="AJ402" s="600"/>
      <c r="AK402" s="601"/>
      <c r="AL402" s="602"/>
      <c r="AM402" s="637"/>
      <c r="AN402" s="221"/>
      <c r="AO402" s="574" t="str">
        <f t="shared" ref="AO402" si="687">IF(AND(Type_1="Doc",OR(Y402&lt;&gt;"",AC402&lt;&gt;"",AG402&lt;&gt;"")),"Remove Value Cln 25, 29, 33",IF(AND(Type_1="Doc",OR(AA402&lt;&gt;"",AE402&lt;&gt;"",AI402&lt;&gt;"")),"Remove Value Cln 27, 31, 35",IF(OR(AND(X402&lt;&gt;"",Z402=""),AND(AB402&lt;&gt;"",AD402=""),AND(AF402&lt;&gt;"",AH402="")),"Missing Eng Function",IF(OR(AND(Y402&lt;&gt;"",AA402=""),AND(AC402&lt;&gt;"",AE402=""),AND(AG402&lt;&gt;"",AI402="")),"Missing Design Function","OK"))))</f>
        <v>OK</v>
      </c>
      <c r="AQ402" s="437"/>
      <c r="AR402" s="432"/>
      <c r="AS402" s="433"/>
      <c r="AT402" s="434"/>
      <c r="AU402" s="435"/>
      <c r="AV402" s="432"/>
      <c r="AW402" s="433"/>
      <c r="AX402" s="434"/>
      <c r="AY402" s="435"/>
      <c r="AZ402" s="432"/>
      <c r="BA402" s="433"/>
      <c r="BB402" s="434"/>
      <c r="BC402" s="435"/>
      <c r="BD402" s="600"/>
      <c r="BE402" s="601"/>
      <c r="BF402" s="602"/>
      <c r="BG402" s="637"/>
      <c r="BH402" s="221"/>
      <c r="BI402" s="574" t="str">
        <f t="shared" ref="BI402" si="688">IF(AND(Type_1="Doc",OR(AS402&lt;&gt;"",AW402&lt;&gt;"",BA402&lt;&gt;"")),"Remove Value Cln 25, 29, 33",IF(AND(Type_1="Doc",OR(AU402&lt;&gt;"",AY402&lt;&gt;"",BC402&lt;&gt;"")),"Remove Value Cln 47, 51, 55",IF(OR(AND(AR402&lt;&gt;"",AT402=""),AND(AV402&lt;&gt;"",AX402=""),AND(AZ402&lt;&gt;"",BB402="")),"Missing Eng Function",IF(OR(AND(AS402&lt;&gt;"",AU402=""),AND(AW402&lt;&gt;"",AY402=""),AND(BA402&lt;&gt;"",BC402="")),"Missing Design Function","OK"))))</f>
        <v>OK</v>
      </c>
      <c r="BK402" s="437"/>
      <c r="BL402" s="432"/>
      <c r="BM402" s="433"/>
      <c r="BN402" s="434"/>
      <c r="BO402" s="435"/>
      <c r="BP402" s="432"/>
      <c r="BQ402" s="433"/>
      <c r="BR402" s="434"/>
      <c r="BS402" s="435"/>
      <c r="BT402" s="432"/>
      <c r="BU402" s="433"/>
      <c r="BV402" s="434"/>
      <c r="BW402" s="435"/>
      <c r="BX402" s="600"/>
      <c r="BY402" s="601"/>
      <c r="BZ402" s="602"/>
      <c r="CA402" s="680" t="str">
        <f>IF(OR(BZ402=0,BZ402="-"),"-",BZ402/DD_TOTAL_HOURS)</f>
        <v>-</v>
      </c>
      <c r="CB402" s="221"/>
      <c r="CC402" s="574" t="str">
        <f t="shared" ref="CC402" si="689">IF(AND(Type_1="Doc",OR(BM402&lt;&gt;"",BQ402&lt;&gt;"",BU402&lt;&gt;"")),"Remove Value Cln 65, 69, 73",IF(AND(Type_1="Doc",OR(BO402&lt;&gt;"",BS402&lt;&gt;"",BW402&lt;&gt;"")),"Remove Value Cln 67, 71, 75",IF(OR(AND(BL402&lt;&gt;"",BN402=""),AND(BP402&lt;&gt;"",BR402=""),AND(BT402&lt;&gt;"",BV402="")),"Missing Eng Function",IF(OR(AND(BM402&lt;&gt;"",BO402=""),AND(BQ402&lt;&gt;"",BS402=""),AND(BU402&lt;&gt;"",BW402="")),"Missing Design Function","OK"))))</f>
        <v>OK</v>
      </c>
      <c r="CE402" s="443"/>
      <c r="CF402" s="429"/>
      <c r="CH402" s="430"/>
      <c r="CI402" s="431"/>
      <c r="CJ402" s="429"/>
      <c r="CL402" s="430"/>
      <c r="CM402" s="431"/>
      <c r="CN402" s="429"/>
      <c r="CP402" s="430"/>
      <c r="CQ402" s="431"/>
      <c r="CR402" s="600"/>
      <c r="CS402" s="601"/>
      <c r="CT402" s="602"/>
      <c r="CU402" s="610"/>
      <c r="CV402" s="221"/>
      <c r="CW402" s="574" t="str">
        <f t="shared" ref="CW402" si="690">IF(AND(Type_1="Doc",OR(CG402&lt;&gt;"",CK402&lt;&gt;"",CO402&lt;&gt;"")),"Remove Value Cln 85, 89, 93",IF(AND(Type_1="Doc",OR(CI402&lt;&gt;"",CM402&lt;&gt;"",CQ402&lt;&gt;"")),"Remove Value Cln 87, 91, 95",IF(OR(AND(CF402&lt;&gt;"",CH402=""),AND(CJ402&lt;&gt;"",CL402=""),AND(CN402&lt;&gt;"",CP402="")),"Missing Eng Function",IF(OR(AND(CG402&lt;&gt;"",CI402=""),AND(CK402&lt;&gt;"",CM402=""),AND(CO402&lt;&gt;"",CQ402="")),"Missing Design Function","OK"))))</f>
        <v>OK</v>
      </c>
      <c r="CY402" s="263" t="s">
        <v>60</v>
      </c>
      <c r="CZ402" s="208"/>
      <c r="DB402" s="563"/>
      <c r="DC402" s="431"/>
      <c r="DD402" s="432"/>
      <c r="DE402" s="433"/>
      <c r="DF402" s="434"/>
      <c r="DG402" s="435"/>
      <c r="DH402" s="432"/>
      <c r="DI402" s="433"/>
      <c r="DJ402" s="434"/>
      <c r="DK402" s="435"/>
      <c r="DL402" s="591" t="str">
        <f>IF(AND(CZ402="",DD402="",DH402=""),"-",CZ402+DD402+DH402)</f>
        <v>-</v>
      </c>
      <c r="DM402" s="601"/>
      <c r="DN402" s="593" t="str">
        <f>IF(AND(CZ402="",DD402="",DH402="",DA402="",DE402="",DI402=""),"-",SUM(CZ402:DI402))</f>
        <v>-</v>
      </c>
      <c r="DO402" s="677" t="str">
        <f>IF(OR(DN402=0,DN402="-"),"-",DN402/CONSTR_TOTAL_HOURS)</f>
        <v>-</v>
      </c>
      <c r="DP402" s="221"/>
      <c r="DQ402" s="574" t="str">
        <f t="shared" ref="DQ402" si="691">IF(AND(Type_1="Doc",OR(DA402&lt;&gt;"",DE402&lt;&gt;"",DI402&lt;&gt;"")),"Remove Value Cln 105, 109, 113",IF(AND(Type_1="Doc",OR(DC402&lt;&gt;"",DG402&lt;&gt;"",DK402&lt;&gt;"")),"Remove Value Cln 107, 111, 115",IF(OR(AND(CZ402&lt;&gt;"",DB402=""),AND(DD402&lt;&gt;"",DF402=""),AND(DH402&lt;&gt;"",DJ402="")),"Missing Eng Function",IF(OR(AND(DA402&lt;&gt;"",DC402=""),AND(DE402&lt;&gt;"",DG402=""),AND(DI402&lt;&gt;"",DK402="")),"Missing Design Function","OK"))))</f>
        <v>OK</v>
      </c>
      <c r="DS402" s="263">
        <v>1</v>
      </c>
      <c r="DT402" s="208">
        <v>40</v>
      </c>
      <c r="DU402" s="277"/>
      <c r="DV402" s="370"/>
      <c r="DW402" s="277"/>
      <c r="DX402" s="370"/>
      <c r="DY402" s="277"/>
      <c r="DZ402" s="370">
        <v>24</v>
      </c>
      <c r="EA402" s="274"/>
      <c r="EB402" s="712">
        <f t="shared" ref="EB402" si="692">IF(AND(DT402="",DV402="",DX402="",DZ402=""),"-",DT402+DV402+DX402+DZ402)</f>
        <v>64</v>
      </c>
      <c r="EC402" s="707">
        <f t="shared" ref="EC402" si="693">EB402</f>
        <v>64</v>
      </c>
      <c r="ED402" s="623">
        <f>IF(OR(EC402=0,EC402="-"),"-",EC402/QUALIF_TOTAL_HOURS)</f>
        <v>7.6009501187648459E-2</v>
      </c>
      <c r="EE402" s="221"/>
      <c r="EF402" s="574" t="str">
        <f t="shared" ref="EF402" si="694">IF(AND(Type_1&lt;&gt;"Doc",Type_1&lt;&gt;"Dwg"),"-",IF(Type_1="Dwg","-",IF(Type_1="Doc",IF(OR(AND(DT402&lt;&gt;"",DU402=""),AND(DV402&lt;&gt;"",DW402=""),AND(DX402&lt;&gt;"",DY402="")),"Missing Eng Function",IF(OR(AND(DT402="",DU402&lt;&gt;""),AND(DV402="",DW402&lt;&gt;""),AND(DX402="",DY402&lt;&gt;"")),"Missing Eng Hours","OK")))))</f>
        <v>Missing Eng Function</v>
      </c>
      <c r="EH402" s="82"/>
      <c r="EI402" s="34"/>
      <c r="EJ402" s="11"/>
      <c r="EK402" s="61"/>
      <c r="EN402" s="97">
        <f t="shared" ref="EN402" si="695">AJ402</f>
        <v>0</v>
      </c>
      <c r="EO402" s="91">
        <f t="shared" ref="EO402" si="696">AK402</f>
        <v>0</v>
      </c>
      <c r="EP402" s="92"/>
      <c r="EQ402" s="85"/>
      <c r="ER402" s="89" t="str">
        <f>IF(OR(EN402="-",EQ402=""),"-",EQ402*EN402)</f>
        <v>-</v>
      </c>
      <c r="ES402" s="84"/>
      <c r="ET402" s="85"/>
      <c r="EU402" s="89" t="str">
        <f>IF(OR(EO402="-",ET402=""),"-",ET402*EO402)</f>
        <v>-</v>
      </c>
      <c r="EV402" s="90" t="str">
        <f>IF(AND(ER402="-",EU402="-"),"-",IF(ER402="-",EU402,IF(EU402="-",ER402,ER402+EU402)))</f>
        <v>-</v>
      </c>
      <c r="EY402" s="97" t="e">
        <f>#REF!</f>
        <v>#REF!</v>
      </c>
      <c r="EZ402" s="91" t="e">
        <f>#REF!</f>
        <v>#REF!</v>
      </c>
      <c r="FA402" s="92"/>
      <c r="FB402" s="85"/>
      <c r="FC402" s="89" t="e">
        <f>IF(OR(EY402="-",FB402=""),"-",FB402*EY402)</f>
        <v>#REF!</v>
      </c>
      <c r="FD402" s="84"/>
      <c r="FE402" s="85"/>
      <c r="FF402" s="89" t="e">
        <f>IF(OR(EZ402="-",FE402=""),"-",FE402*EZ402)</f>
        <v>#REF!</v>
      </c>
      <c r="FG402" s="90" t="e">
        <f>IF(AND(FC402="-",FF402="-"),"-",IF(FC402="-",FF402,IF(FF402="-",FC402,FC402+FF402)))</f>
        <v>#REF!</v>
      </c>
      <c r="FJ402" s="97" t="e">
        <f>#REF!</f>
        <v>#REF!</v>
      </c>
      <c r="FK402" s="91" t="e">
        <f>#REF!</f>
        <v>#REF!</v>
      </c>
      <c r="FL402" s="92"/>
      <c r="FM402" s="85"/>
      <c r="FN402" s="89" t="e">
        <f>IF(OR(FJ402="-",FM402=""),"-",FM402*FJ402)</f>
        <v>#REF!</v>
      </c>
      <c r="FO402" s="84"/>
      <c r="FP402" s="85"/>
      <c r="FQ402" s="89" t="e">
        <f>IF(OR(FK402="-",FP402=""),"-",FP402*FK402)</f>
        <v>#REF!</v>
      </c>
      <c r="FR402" s="90" t="e">
        <f>IF(AND(FN402="-",FQ402="-"),"-",IF(FN402="-",FQ402,IF(FQ402="-",FN402,FN402+FQ402)))</f>
        <v>#REF!</v>
      </c>
      <c r="FU402" s="97" t="e">
        <f>#REF!</f>
        <v>#REF!</v>
      </c>
      <c r="FV402" s="92"/>
      <c r="FW402" s="85"/>
      <c r="FX402" s="89" t="e">
        <f t="shared" ref="FX402" si="697">IF(OR(FU402="-",FW402=""),"-",FW402*FU402)</f>
        <v>#REF!</v>
      </c>
      <c r="GA402" s="97" t="e">
        <f>#REF!</f>
        <v>#REF!</v>
      </c>
      <c r="GB402" s="91" t="e">
        <f>#REF!</f>
        <v>#REF!</v>
      </c>
      <c r="GC402" s="92"/>
      <c r="GD402" s="85"/>
      <c r="GE402" s="89" t="e">
        <f>IF(OR(GA402="-",GD402=""),"-",GD402*GA402)</f>
        <v>#REF!</v>
      </c>
      <c r="GF402" s="84"/>
      <c r="GG402" s="85"/>
      <c r="GH402" s="89" t="e">
        <f>IF(OR(GB402="-",GG402=""),"-",GG402*GB402)</f>
        <v>#REF!</v>
      </c>
      <c r="GI402" s="90" t="e">
        <f>IF(AND(GE402="-",GH402="-"),"-",IF(GE402="-",GH402,IF(GH402="-",GE402,GE402+GH402)))</f>
        <v>#REF!</v>
      </c>
      <c r="GK402" s="20" t="str">
        <f t="shared" ref="GK402" si="698">IF(C402+D402=0,"",C402+D402)</f>
        <v/>
      </c>
      <c r="GL402" s="21"/>
      <c r="GN402" s="826" t="str">
        <f t="shared" ca="1" si="624"/>
        <v/>
      </c>
      <c r="GO402" s="827"/>
    </row>
    <row r="403" spans="1:197" ht="12" customHeight="1" outlineLevel="3" x14ac:dyDescent="0.2">
      <c r="A403" s="187">
        <f t="shared" ca="1" si="676"/>
        <v>269</v>
      </c>
      <c r="B403" s="747" t="str">
        <f t="shared" ca="1" si="616"/>
        <v/>
      </c>
      <c r="C403" s="748"/>
      <c r="D403" s="749"/>
      <c r="E403" s="272" t="s">
        <v>395</v>
      </c>
      <c r="F403" s="271"/>
      <c r="G403" s="105"/>
      <c r="H403" s="128" t="s">
        <v>3</v>
      </c>
      <c r="I403" s="105"/>
      <c r="J403" s="364" t="s">
        <v>24</v>
      </c>
      <c r="K403" s="471" t="s">
        <v>436</v>
      </c>
      <c r="L403" s="367" t="s">
        <v>50</v>
      </c>
      <c r="M403" s="589">
        <f t="shared" si="613"/>
        <v>0</v>
      </c>
      <c r="N403" s="773" t="str">
        <f t="shared" si="617"/>
        <v>-</v>
      </c>
      <c r="O403" s="774" t="str">
        <f t="shared" si="618"/>
        <v>-</v>
      </c>
      <c r="P403" s="774" t="str">
        <f t="shared" si="619"/>
        <v>-</v>
      </c>
      <c r="Q403" s="774" t="str">
        <f t="shared" si="620"/>
        <v>-</v>
      </c>
      <c r="R403" s="774" t="str">
        <f t="shared" si="621"/>
        <v>-</v>
      </c>
      <c r="S403" s="280" t="str">
        <f t="shared" si="622"/>
        <v>-</v>
      </c>
      <c r="T403" s="291" t="str">
        <f t="shared" si="623"/>
        <v>OK</v>
      </c>
      <c r="U403" s="402"/>
      <c r="W403" s="504"/>
      <c r="X403" s="429"/>
      <c r="Z403" s="430"/>
      <c r="AA403" s="431"/>
      <c r="AB403" s="429"/>
      <c r="AD403" s="430"/>
      <c r="AE403" s="431"/>
      <c r="AF403" s="429"/>
      <c r="AH403" s="430"/>
      <c r="AI403" s="431"/>
      <c r="AJ403" s="600"/>
      <c r="AK403" s="601"/>
      <c r="AL403" s="602"/>
      <c r="AM403" s="637"/>
      <c r="AN403" s="221"/>
      <c r="AO403" s="574" t="str">
        <f t="shared" si="569"/>
        <v>OK</v>
      </c>
      <c r="AQ403" s="437"/>
      <c r="AR403" s="432"/>
      <c r="AS403" s="433"/>
      <c r="AT403" s="434"/>
      <c r="AU403" s="435"/>
      <c r="AV403" s="432"/>
      <c r="AW403" s="433"/>
      <c r="AX403" s="434"/>
      <c r="AY403" s="435"/>
      <c r="AZ403" s="432"/>
      <c r="BA403" s="433"/>
      <c r="BB403" s="434"/>
      <c r="BC403" s="435"/>
      <c r="BD403" s="600"/>
      <c r="BE403" s="601"/>
      <c r="BF403" s="602"/>
      <c r="BG403" s="637"/>
      <c r="BH403" s="221"/>
      <c r="BI403" s="574" t="str">
        <f t="shared" si="570"/>
        <v>OK</v>
      </c>
      <c r="BK403" s="437"/>
      <c r="BL403" s="432"/>
      <c r="BM403" s="433"/>
      <c r="BN403" s="434"/>
      <c r="BO403" s="435"/>
      <c r="BP403" s="432"/>
      <c r="BQ403" s="433"/>
      <c r="BR403" s="434"/>
      <c r="BS403" s="435"/>
      <c r="BT403" s="432"/>
      <c r="BU403" s="433"/>
      <c r="BV403" s="434"/>
      <c r="BW403" s="435"/>
      <c r="BX403" s="600"/>
      <c r="BY403" s="601"/>
      <c r="BZ403" s="602"/>
      <c r="CA403" s="680" t="str">
        <f>IF(OR(BZ403=0,BZ403="-"),"-",BZ403/DD_TOTAL_HOURS)</f>
        <v>-</v>
      </c>
      <c r="CB403" s="221"/>
      <c r="CC403" s="574" t="str">
        <f t="shared" si="568"/>
        <v>OK</v>
      </c>
      <c r="CE403" s="443"/>
      <c r="CF403" s="429"/>
      <c r="CH403" s="430"/>
      <c r="CI403" s="431"/>
      <c r="CJ403" s="429"/>
      <c r="CL403" s="430"/>
      <c r="CM403" s="431"/>
      <c r="CN403" s="429"/>
      <c r="CP403" s="430"/>
      <c r="CQ403" s="431"/>
      <c r="CR403" s="600"/>
      <c r="CS403" s="601"/>
      <c r="CT403" s="602"/>
      <c r="CU403" s="610"/>
      <c r="CV403" s="221"/>
      <c r="CW403" s="574" t="str">
        <f t="shared" si="614"/>
        <v>OK</v>
      </c>
      <c r="CY403" s="263" t="s">
        <v>60</v>
      </c>
      <c r="CZ403" s="208"/>
      <c r="DB403" s="563"/>
      <c r="DC403" s="431"/>
      <c r="DD403" s="432"/>
      <c r="DE403" s="433"/>
      <c r="DF403" s="434"/>
      <c r="DG403" s="435"/>
      <c r="DH403" s="432"/>
      <c r="DI403" s="433"/>
      <c r="DJ403" s="434"/>
      <c r="DK403" s="435"/>
      <c r="DL403" s="591" t="str">
        <f>IF(AND(CZ403="",DD403="",DH403=""),"-",CZ403+DD403+DH403)</f>
        <v>-</v>
      </c>
      <c r="DM403" s="601"/>
      <c r="DN403" s="593" t="str">
        <f>IF(AND(CZ403="",DD403="",DH403="",DA403="",DE403="",DI403=""),"-",SUM(CZ403:DI403))</f>
        <v>-</v>
      </c>
      <c r="DO403" s="677" t="str">
        <f>IF(OR(DN403=0,DN403="-"),"-",DN403/CONSTR_TOTAL_HOURS)</f>
        <v>-</v>
      </c>
      <c r="DP403" s="221"/>
      <c r="DQ403" s="574" t="str">
        <f t="shared" si="615"/>
        <v>OK</v>
      </c>
      <c r="DS403" s="263" t="s">
        <v>60</v>
      </c>
      <c r="DT403" s="208"/>
      <c r="DU403" s="277"/>
      <c r="DV403" s="370"/>
      <c r="DW403" s="277"/>
      <c r="DX403" s="370"/>
      <c r="DY403" s="277"/>
      <c r="DZ403" s="370"/>
      <c r="EA403" s="274"/>
      <c r="EB403" s="712" t="str">
        <f t="shared" si="657"/>
        <v>-</v>
      </c>
      <c r="EC403" s="707" t="str">
        <f t="shared" si="658"/>
        <v>-</v>
      </c>
      <c r="ED403" s="623" t="str">
        <f>IF(OR(EC403=0,EC403="-"),"-",EC403/QUALIF_TOTAL_HOURS)</f>
        <v>-</v>
      </c>
      <c r="EE403" s="221"/>
      <c r="EF403" s="574" t="str">
        <f t="shared" si="677"/>
        <v>OK</v>
      </c>
      <c r="EH403" s="82"/>
      <c r="EI403" s="34"/>
      <c r="EJ403" s="11"/>
      <c r="EK403" s="61"/>
      <c r="EN403" s="97">
        <f t="shared" si="630"/>
        <v>0</v>
      </c>
      <c r="EO403" s="91">
        <f t="shared" si="631"/>
        <v>0</v>
      </c>
      <c r="EP403" s="92"/>
      <c r="EQ403" s="85"/>
      <c r="ER403" s="89" t="str">
        <f>IF(OR(EN403="-",EQ403=""),"-",EQ403*EN403)</f>
        <v>-</v>
      </c>
      <c r="ES403" s="84"/>
      <c r="ET403" s="85"/>
      <c r="EU403" s="89" t="str">
        <f>IF(OR(EO403="-",ET403=""),"-",ET403*EO403)</f>
        <v>-</v>
      </c>
      <c r="EV403" s="90" t="str">
        <f>IF(AND(ER403="-",EU403="-"),"-",IF(ER403="-",EU403,IF(EU403="-",ER403,ER403+EU403)))</f>
        <v>-</v>
      </c>
      <c r="EY403" s="97" t="e">
        <f>#REF!</f>
        <v>#REF!</v>
      </c>
      <c r="EZ403" s="91" t="e">
        <f>#REF!</f>
        <v>#REF!</v>
      </c>
      <c r="FA403" s="92"/>
      <c r="FB403" s="85"/>
      <c r="FC403" s="89" t="e">
        <f>IF(OR(EY403="-",FB403=""),"-",FB403*EY403)</f>
        <v>#REF!</v>
      </c>
      <c r="FD403" s="84"/>
      <c r="FE403" s="85"/>
      <c r="FF403" s="89" t="e">
        <f>IF(OR(EZ403="-",FE403=""),"-",FE403*EZ403)</f>
        <v>#REF!</v>
      </c>
      <c r="FG403" s="90" t="e">
        <f>IF(AND(FC403="-",FF403="-"),"-",IF(FC403="-",FF403,IF(FF403="-",FC403,FC403+FF403)))</f>
        <v>#REF!</v>
      </c>
      <c r="FJ403" s="97" t="e">
        <f>#REF!</f>
        <v>#REF!</v>
      </c>
      <c r="FK403" s="91" t="e">
        <f>#REF!</f>
        <v>#REF!</v>
      </c>
      <c r="FL403" s="92"/>
      <c r="FM403" s="85"/>
      <c r="FN403" s="89" t="e">
        <f>IF(OR(FJ403="-",FM403=""),"-",FM403*FJ403)</f>
        <v>#REF!</v>
      </c>
      <c r="FO403" s="84"/>
      <c r="FP403" s="85"/>
      <c r="FQ403" s="89" t="e">
        <f>IF(OR(FK403="-",FP403=""),"-",FP403*FK403)</f>
        <v>#REF!</v>
      </c>
      <c r="FR403" s="90" t="e">
        <f>IF(AND(FN403="-",FQ403="-"),"-",IF(FN403="-",FQ403,IF(FQ403="-",FN403,FN403+FQ403)))</f>
        <v>#REF!</v>
      </c>
      <c r="FU403" s="97" t="e">
        <f>#REF!</f>
        <v>#REF!</v>
      </c>
      <c r="FV403" s="92"/>
      <c r="FW403" s="85"/>
      <c r="FX403" s="89" t="e">
        <f t="shared" si="641"/>
        <v>#REF!</v>
      </c>
      <c r="GA403" s="97" t="e">
        <f>#REF!</f>
        <v>#REF!</v>
      </c>
      <c r="GB403" s="91" t="e">
        <f>#REF!</f>
        <v>#REF!</v>
      </c>
      <c r="GC403" s="92"/>
      <c r="GD403" s="85"/>
      <c r="GE403" s="89" t="e">
        <f>IF(OR(GA403="-",GD403=""),"-",GD403*GA403)</f>
        <v>#REF!</v>
      </c>
      <c r="GF403" s="84"/>
      <c r="GG403" s="85"/>
      <c r="GH403" s="89" t="e">
        <f>IF(OR(GB403="-",GG403=""),"-",GG403*GB403)</f>
        <v>#REF!</v>
      </c>
      <c r="GI403" s="90" t="e">
        <f>IF(AND(GE403="-",GH403="-"),"-",IF(GE403="-",GH403,IF(GH403="-",GE403,GE403+GH403)))</f>
        <v>#REF!</v>
      </c>
      <c r="GK403" s="20" t="str">
        <f t="shared" si="645"/>
        <v/>
      </c>
      <c r="GL403" s="21"/>
      <c r="GN403" s="826" t="str">
        <f t="shared" ca="1" si="624"/>
        <v/>
      </c>
      <c r="GO403" s="827"/>
    </row>
    <row r="404" spans="1:197" s="143" customFormat="1" ht="15.75" customHeight="1" outlineLevel="3" x14ac:dyDescent="0.2">
      <c r="A404" s="190">
        <f t="shared" ref="A404:A421" ca="1" si="699">OFFSET(A404,-1,0,1,1)+1</f>
        <v>270</v>
      </c>
      <c r="B404" s="744" t="str">
        <f t="shared" ca="1" si="616"/>
        <v/>
      </c>
      <c r="C404" s="752"/>
      <c r="D404" s="753"/>
      <c r="E404" s="185" t="s">
        <v>790</v>
      </c>
      <c r="F404" s="181" t="s">
        <v>170</v>
      </c>
      <c r="G404" s="182"/>
      <c r="H404" s="863" t="s">
        <v>3</v>
      </c>
      <c r="I404" s="183"/>
      <c r="J404" s="184" t="s">
        <v>23</v>
      </c>
      <c r="K404" s="199" t="s">
        <v>436</v>
      </c>
      <c r="L404" s="366"/>
      <c r="M404" s="560">
        <f t="shared" si="613"/>
        <v>1</v>
      </c>
      <c r="N404" s="814" t="str">
        <f>IF(OR(W404="",W404=0,W404="-"),"-",IF(W404=1,1,"POK"))</f>
        <v>-</v>
      </c>
      <c r="O404" s="815" t="str">
        <f>IF(OR(AQ404="",AQ404=0,AQ404="-"),"-",IF(AQ404=1,1,"POK"))</f>
        <v>-</v>
      </c>
      <c r="P404" s="815">
        <f>IF(OR(BK404="",BK404=0,BK404="-"),"-",IF(BK404=1,1,"POK"))</f>
        <v>1</v>
      </c>
      <c r="Q404" s="815">
        <f>IF(OR(CE404="",CE404=0,CE404="-"),"-",IF(CE404=1,1,"POK"))</f>
        <v>1</v>
      </c>
      <c r="R404" s="815">
        <f>IF(OR(CY404="",CY404=0,CY404="-"),"-",IF(CY404=1,1,"POK"))</f>
        <v>1</v>
      </c>
      <c r="S404" s="816" t="str">
        <f>IF(OR(DS404="",DS404=0,DS404="-"),"-",IF(DS404=1,1,"POK"))</f>
        <v>-</v>
      </c>
      <c r="T404" s="293" t="str">
        <f t="shared" si="623"/>
        <v>OK</v>
      </c>
      <c r="U404" s="403"/>
      <c r="V404" s="19"/>
      <c r="W404" s="788">
        <f>IF(SUM(W405:W411)=0,0,1)</f>
        <v>0</v>
      </c>
      <c r="X404" s="325"/>
      <c r="Y404" s="326"/>
      <c r="Z404" s="326"/>
      <c r="AA404" s="326"/>
      <c r="AB404" s="326"/>
      <c r="AC404" s="326"/>
      <c r="AD404" s="326"/>
      <c r="AE404" s="326"/>
      <c r="AF404" s="326"/>
      <c r="AG404" s="326"/>
      <c r="AH404" s="326"/>
      <c r="AI404" s="327"/>
      <c r="AJ404" s="353">
        <f>SUM(AJ405:AJ411)</f>
        <v>0</v>
      </c>
      <c r="AK404" s="354">
        <f>SUM(AK405:AK411)</f>
        <v>0</v>
      </c>
      <c r="AL404" s="857">
        <f>AJ404+AK404</f>
        <v>0</v>
      </c>
      <c r="AM404" s="356" t="str">
        <f>IF(OR(AL404=0,AL404="-"),"-",AL404/CD_TOTAL_HOURS)</f>
        <v>-</v>
      </c>
      <c r="AN404" s="222"/>
      <c r="AO404" s="580" t="str">
        <f t="shared" si="569"/>
        <v>OK</v>
      </c>
      <c r="AP404" s="19"/>
      <c r="AQ404" s="788">
        <f>IF(SUM(AQ405:AQ411)=0,0,1)</f>
        <v>0</v>
      </c>
      <c r="AR404" s="325"/>
      <c r="AS404" s="326"/>
      <c r="AT404" s="326"/>
      <c r="AU404" s="326"/>
      <c r="AV404" s="326"/>
      <c r="AW404" s="326"/>
      <c r="AX404" s="326"/>
      <c r="AY404" s="326"/>
      <c r="AZ404" s="326"/>
      <c r="BA404" s="326"/>
      <c r="BB404" s="326"/>
      <c r="BC404" s="327"/>
      <c r="BD404" s="353">
        <f>SUM(BD405:BD411)</f>
        <v>0</v>
      </c>
      <c r="BE404" s="354">
        <f>SUM(BE405:BE411)</f>
        <v>0</v>
      </c>
      <c r="BF404" s="857">
        <f>BD404+BE404</f>
        <v>0</v>
      </c>
      <c r="BG404" s="356" t="str">
        <f>IF(OR(BF404=0,BF404="-"),"-",BF404/BD_TOTAL_HOURS)</f>
        <v>-</v>
      </c>
      <c r="BH404" s="222"/>
      <c r="BI404" s="580" t="str">
        <f t="shared" si="570"/>
        <v>OK</v>
      </c>
      <c r="BJ404" s="19"/>
      <c r="BK404" s="788">
        <f>IF(SUM(BK405:BK411)=0,0,1)</f>
        <v>1</v>
      </c>
      <c r="BL404" s="325"/>
      <c r="BM404" s="326"/>
      <c r="BN404" s="326"/>
      <c r="BO404" s="326"/>
      <c r="BP404" s="326"/>
      <c r="BQ404" s="326"/>
      <c r="BR404" s="326"/>
      <c r="BS404" s="326"/>
      <c r="BT404" s="326"/>
      <c r="BU404" s="326"/>
      <c r="BV404" s="326"/>
      <c r="BW404" s="327"/>
      <c r="BX404" s="353">
        <f>SUM(BX405:BX411)</f>
        <v>24</v>
      </c>
      <c r="BY404" s="354">
        <f>SUM(BY405:BY411)</f>
        <v>0</v>
      </c>
      <c r="BZ404" s="857">
        <f>BX404+BY404</f>
        <v>24</v>
      </c>
      <c r="CA404" s="356">
        <f>IF(OR(BZ404=0,BZ404="-"),"-",BZ404/DD_TOTAL_HOURS)</f>
        <v>6.1224489795918366E-2</v>
      </c>
      <c r="CB404" s="222"/>
      <c r="CC404" s="574" t="str">
        <f t="shared" si="568"/>
        <v>OK</v>
      </c>
      <c r="CD404" s="19"/>
      <c r="CE404" s="788">
        <f>IF(SUM(CE405:CE411)=0,0,1)</f>
        <v>1</v>
      </c>
      <c r="CF404" s="325"/>
      <c r="CG404" s="326"/>
      <c r="CH404" s="326"/>
      <c r="CI404" s="326"/>
      <c r="CJ404" s="326"/>
      <c r="CK404" s="326"/>
      <c r="CL404" s="326"/>
      <c r="CM404" s="326"/>
      <c r="CN404" s="326"/>
      <c r="CO404" s="326"/>
      <c r="CP404" s="326"/>
      <c r="CQ404" s="327"/>
      <c r="CR404" s="353">
        <f>SUM(CR405:CR411)</f>
        <v>8</v>
      </c>
      <c r="CS404" s="354">
        <f>SUM(CS405:CS411)</f>
        <v>0</v>
      </c>
      <c r="CT404" s="857">
        <f>CR404+CS404</f>
        <v>8</v>
      </c>
      <c r="CU404" s="356">
        <f>IF(OR(CT404=0,CT404="-"),"-",CT404/PRO_TOTAL_HOURS)</f>
        <v>7.0796460176991149E-2</v>
      </c>
      <c r="CV404" s="222"/>
      <c r="CW404" s="580" t="str">
        <f t="shared" si="614"/>
        <v>OK</v>
      </c>
      <c r="CX404" s="19"/>
      <c r="CY404" s="788">
        <f>IF(SUM(CY405:CY411)=0,0,1)</f>
        <v>1</v>
      </c>
      <c r="CZ404" s="325"/>
      <c r="DA404" s="326"/>
      <c r="DB404" s="326"/>
      <c r="DC404" s="326"/>
      <c r="DD404" s="326"/>
      <c r="DE404" s="326"/>
      <c r="DF404" s="326"/>
      <c r="DG404" s="326"/>
      <c r="DH404" s="326"/>
      <c r="DI404" s="326"/>
      <c r="DJ404" s="326"/>
      <c r="DK404" s="327"/>
      <c r="DL404" s="353">
        <f>SUM(DL405:DL411)</f>
        <v>56</v>
      </c>
      <c r="DM404" s="354">
        <f>SUM(DM405:DM411)</f>
        <v>0</v>
      </c>
      <c r="DN404" s="857">
        <f>DL404+DM404</f>
        <v>56</v>
      </c>
      <c r="DO404" s="356">
        <f>IF(OR(DN404=0,DN404="-"),"-",DN404/CONSTR_TOTAL_HOURS)</f>
        <v>0.13114754098360656</v>
      </c>
      <c r="DP404" s="222"/>
      <c r="DQ404" s="574" t="str">
        <f t="shared" si="615"/>
        <v>OK</v>
      </c>
      <c r="DR404" s="19"/>
      <c r="DS404" s="788">
        <f>IF(SUM(DS405:DS411)=0,0,1)</f>
        <v>0</v>
      </c>
      <c r="DT404" s="325"/>
      <c r="DU404" s="326"/>
      <c r="DV404" s="326"/>
      <c r="DW404" s="326"/>
      <c r="DX404" s="326"/>
      <c r="DY404" s="326"/>
      <c r="DZ404" s="326"/>
      <c r="EA404" s="326"/>
      <c r="EB404" s="353">
        <f>SUM(EB405:EB411)</f>
        <v>0</v>
      </c>
      <c r="EC404" s="723">
        <f>EB404</f>
        <v>0</v>
      </c>
      <c r="ED404" s="356" t="str">
        <f>IF(OR(EC404=0,EC404="-"),"-",EC404/QUALIF_TOTAL_HOURS)</f>
        <v>-</v>
      </c>
      <c r="EE404" s="222"/>
      <c r="EF404" s="574" t="str">
        <f t="shared" si="677"/>
        <v>-</v>
      </c>
      <c r="EG404" s="19"/>
      <c r="EH404" s="179" t="s">
        <v>5</v>
      </c>
      <c r="EI404" s="171" t="s">
        <v>4</v>
      </c>
      <c r="EJ404" s="134"/>
      <c r="EK404" s="133"/>
      <c r="EL404" s="19"/>
      <c r="EM404" s="19"/>
      <c r="EN404" s="135">
        <f t="shared" si="630"/>
        <v>0</v>
      </c>
      <c r="EO404" s="136">
        <f t="shared" si="631"/>
        <v>0</v>
      </c>
      <c r="EP404" s="137"/>
      <c r="EQ404" s="172"/>
      <c r="ER404" s="138" t="str">
        <f t="shared" si="632"/>
        <v>-</v>
      </c>
      <c r="ES404" s="139"/>
      <c r="ET404" s="172"/>
      <c r="EU404" s="138" t="str">
        <f t="shared" si="633"/>
        <v>-</v>
      </c>
      <c r="EV404" s="140" t="str">
        <f t="shared" si="634"/>
        <v>-</v>
      </c>
      <c r="EW404" s="19"/>
      <c r="EX404" s="19"/>
      <c r="EY404" s="135" t="e">
        <f>#REF!</f>
        <v>#REF!</v>
      </c>
      <c r="EZ404" s="136" t="e">
        <f>#REF!</f>
        <v>#REF!</v>
      </c>
      <c r="FA404" s="137"/>
      <c r="FB404" s="172"/>
      <c r="FC404" s="138" t="e">
        <f t="shared" si="635"/>
        <v>#REF!</v>
      </c>
      <c r="FD404" s="139"/>
      <c r="FE404" s="172"/>
      <c r="FF404" s="138" t="e">
        <f t="shared" si="636"/>
        <v>#REF!</v>
      </c>
      <c r="FG404" s="140" t="e">
        <f t="shared" si="637"/>
        <v>#REF!</v>
      </c>
      <c r="FH404" s="19"/>
      <c r="FI404" s="19"/>
      <c r="FJ404" s="135" t="e">
        <f>#REF!</f>
        <v>#REF!</v>
      </c>
      <c r="FK404" s="136" t="e">
        <f>#REF!</f>
        <v>#REF!</v>
      </c>
      <c r="FL404" s="137"/>
      <c r="FM404" s="172"/>
      <c r="FN404" s="138" t="e">
        <f t="shared" si="638"/>
        <v>#REF!</v>
      </c>
      <c r="FO404" s="139"/>
      <c r="FP404" s="172"/>
      <c r="FQ404" s="138" t="e">
        <f t="shared" si="639"/>
        <v>#REF!</v>
      </c>
      <c r="FR404" s="140" t="e">
        <f t="shared" si="640"/>
        <v>#REF!</v>
      </c>
      <c r="FS404" s="19"/>
      <c r="FT404" s="19"/>
      <c r="FU404" s="135" t="e">
        <f>#REF!</f>
        <v>#REF!</v>
      </c>
      <c r="FV404" s="137"/>
      <c r="FW404" s="172"/>
      <c r="FX404" s="138" t="e">
        <f t="shared" si="641"/>
        <v>#REF!</v>
      </c>
      <c r="FY404" s="19"/>
      <c r="FZ404" s="19"/>
      <c r="GA404" s="135" t="e">
        <f>#REF!</f>
        <v>#REF!</v>
      </c>
      <c r="GB404" s="136" t="e">
        <f>#REF!</f>
        <v>#REF!</v>
      </c>
      <c r="GC404" s="137"/>
      <c r="GD404" s="172"/>
      <c r="GE404" s="138" t="e">
        <f t="shared" si="642"/>
        <v>#REF!</v>
      </c>
      <c r="GF404" s="139"/>
      <c r="GG404" s="172"/>
      <c r="GH404" s="138" t="e">
        <f t="shared" si="643"/>
        <v>#REF!</v>
      </c>
      <c r="GI404" s="140" t="e">
        <f t="shared" si="644"/>
        <v>#REF!</v>
      </c>
      <c r="GJ404" s="19"/>
      <c r="GK404" s="141" t="str">
        <f t="shared" si="645"/>
        <v/>
      </c>
      <c r="GL404" s="142"/>
      <c r="GN404" s="826" t="str">
        <f t="shared" ca="1" si="624"/>
        <v/>
      </c>
      <c r="GO404" s="827"/>
    </row>
    <row r="405" spans="1:197" ht="12" customHeight="1" outlineLevel="3" x14ac:dyDescent="0.2">
      <c r="A405" s="187">
        <f t="shared" ca="1" si="699"/>
        <v>271</v>
      </c>
      <c r="B405" s="747" t="str">
        <f t="shared" ca="1" si="616"/>
        <v/>
      </c>
      <c r="C405" s="748"/>
      <c r="D405" s="749"/>
      <c r="E405" s="110"/>
      <c r="F405" s="104"/>
      <c r="G405" s="105" t="s">
        <v>171</v>
      </c>
      <c r="H405" s="128" t="s">
        <v>3</v>
      </c>
      <c r="I405" s="105"/>
      <c r="J405" s="364" t="s">
        <v>24</v>
      </c>
      <c r="K405" s="471" t="s">
        <v>436</v>
      </c>
      <c r="L405" s="367" t="s">
        <v>50</v>
      </c>
      <c r="M405" s="589">
        <f t="shared" si="613"/>
        <v>1</v>
      </c>
      <c r="N405" s="773" t="str">
        <f t="shared" si="617"/>
        <v>-</v>
      </c>
      <c r="O405" s="774" t="str">
        <f t="shared" si="618"/>
        <v>-</v>
      </c>
      <c r="P405" s="774">
        <f t="shared" si="619"/>
        <v>1</v>
      </c>
      <c r="Q405" s="774" t="str">
        <f t="shared" si="620"/>
        <v>-</v>
      </c>
      <c r="R405" s="774" t="str">
        <f t="shared" si="621"/>
        <v>-</v>
      </c>
      <c r="S405" s="280" t="str">
        <f t="shared" si="622"/>
        <v>-</v>
      </c>
      <c r="T405" s="291" t="str">
        <f t="shared" si="623"/>
        <v>OK</v>
      </c>
      <c r="U405" s="402"/>
      <c r="W405" s="643"/>
      <c r="X405" s="208"/>
      <c r="Y405" s="419"/>
      <c r="Z405" s="410" t="s">
        <v>374</v>
      </c>
      <c r="AA405" s="422"/>
      <c r="AB405" s="425"/>
      <c r="AC405" s="426"/>
      <c r="AD405" s="427"/>
      <c r="AE405" s="428"/>
      <c r="AF405" s="425"/>
      <c r="AG405" s="426"/>
      <c r="AH405" s="427"/>
      <c r="AI405" s="428"/>
      <c r="AJ405" s="591" t="str">
        <f>IF(AND(X405="",AB405="",AF405=""),"-",X405+AB405+AF405)</f>
        <v>-</v>
      </c>
      <c r="AK405" s="606"/>
      <c r="AL405" s="593" t="str">
        <f>IF(AND(X405="",AB405="",AF405="",Y405="",AC405="",AG405=""),"-",SUM(X405:AG405))</f>
        <v>-</v>
      </c>
      <c r="AM405" s="594" t="str">
        <f>IF(OR(AL405=0,AL405="-"),"-",AL405/CD_TOTAL_HOURS)</f>
        <v>-</v>
      </c>
      <c r="AN405" s="221"/>
      <c r="AO405" s="574" t="str">
        <f t="shared" si="569"/>
        <v>OK</v>
      </c>
      <c r="AQ405" s="263"/>
      <c r="AR405" s="208"/>
      <c r="AS405" s="419"/>
      <c r="AT405" s="410" t="s">
        <v>374</v>
      </c>
      <c r="AU405" s="422"/>
      <c r="AV405" s="425"/>
      <c r="AW405" s="426"/>
      <c r="AX405" s="427"/>
      <c r="AY405" s="428"/>
      <c r="AZ405" s="425"/>
      <c r="BA405" s="426"/>
      <c r="BB405" s="427"/>
      <c r="BC405" s="428"/>
      <c r="BD405" s="591" t="str">
        <f>IF(AND(AR405="",AV405="",AZ405=""),"-",AR405+AV405+AZ405)</f>
        <v>-</v>
      </c>
      <c r="BE405" s="606"/>
      <c r="BF405" s="593" t="str">
        <f>IF(AND(AR405="",AV405="",AZ405="",AS405="",AW405="",BA405=""),"-",SUM(AR405:BA405))</f>
        <v>-</v>
      </c>
      <c r="BG405" s="594" t="str">
        <f>IF(OR(BF405=0,BF405="-"),"-",BF405/BD_TOTAL_HOURS)</f>
        <v>-</v>
      </c>
      <c r="BH405" s="221"/>
      <c r="BI405" s="574" t="str">
        <f t="shared" si="570"/>
        <v>OK</v>
      </c>
      <c r="BK405" s="263">
        <v>1</v>
      </c>
      <c r="BL405" s="208">
        <v>24</v>
      </c>
      <c r="BM405" s="419"/>
      <c r="BN405" s="410" t="s">
        <v>374</v>
      </c>
      <c r="BO405" s="422"/>
      <c r="BP405" s="425"/>
      <c r="BQ405" s="426"/>
      <c r="BR405" s="427"/>
      <c r="BS405" s="428"/>
      <c r="BT405" s="425"/>
      <c r="BU405" s="426"/>
      <c r="BV405" s="427"/>
      <c r="BW405" s="428"/>
      <c r="BX405" s="591">
        <f>IF(AND(BL405="",BP405="",BT405=""),"-",BL405+BP405+BT405)</f>
        <v>24</v>
      </c>
      <c r="BY405" s="606"/>
      <c r="BZ405" s="593">
        <f>IF(AND(BL405="",BP405="",BT405="",BM405="",BQ405="",BU405=""),"-",SUM(BL405:BU405))</f>
        <v>24</v>
      </c>
      <c r="CA405" s="594">
        <f>IF(OR(BZ405=0,BZ405="-"),"-",BZ405/DD_TOTAL_HOURS)</f>
        <v>6.1224489795918366E-2</v>
      </c>
      <c r="CB405" s="221"/>
      <c r="CC405" s="574" t="str">
        <f t="shared" si="568"/>
        <v>OK</v>
      </c>
      <c r="CE405" s="443"/>
      <c r="CF405" s="425"/>
      <c r="CG405" s="426"/>
      <c r="CH405" s="427"/>
      <c r="CI405" s="428"/>
      <c r="CJ405" s="425"/>
      <c r="CK405" s="426"/>
      <c r="CL405" s="427"/>
      <c r="CM405" s="428"/>
      <c r="CN405" s="425"/>
      <c r="CO405" s="426"/>
      <c r="CP405" s="427"/>
      <c r="CQ405" s="428"/>
      <c r="CR405" s="597"/>
      <c r="CS405" s="598"/>
      <c r="CT405" s="599"/>
      <c r="CU405" s="594" t="str">
        <f>IF(OR(CT405=0,CT405="-"),"-",CT405/PRO_TOTAL_HOURS)</f>
        <v>-</v>
      </c>
      <c r="CV405" s="221"/>
      <c r="CW405" s="574" t="str">
        <f t="shared" si="614"/>
        <v>OK</v>
      </c>
      <c r="CY405" s="443"/>
      <c r="CZ405" s="429"/>
      <c r="DB405" s="430"/>
      <c r="DC405" s="431"/>
      <c r="DD405" s="429"/>
      <c r="DF405" s="430"/>
      <c r="DG405" s="431"/>
      <c r="DH405" s="429"/>
      <c r="DJ405" s="430"/>
      <c r="DK405" s="431"/>
      <c r="DL405" s="600"/>
      <c r="DM405" s="601"/>
      <c r="DN405" s="602"/>
      <c r="DO405" s="609"/>
      <c r="DP405" s="221"/>
      <c r="DQ405" s="574" t="str">
        <f t="shared" si="615"/>
        <v>OK</v>
      </c>
      <c r="DS405" s="443"/>
      <c r="DT405" s="429"/>
      <c r="DU405" s="431"/>
      <c r="DW405" s="431"/>
      <c r="DY405" s="431"/>
      <c r="EA405" s="430"/>
      <c r="EB405" s="600"/>
      <c r="EC405" s="602"/>
      <c r="ED405" s="609"/>
      <c r="EE405" s="221"/>
      <c r="EF405" s="574" t="str">
        <f t="shared" si="677"/>
        <v>OK</v>
      </c>
      <c r="EH405" s="82"/>
      <c r="EI405" s="34" t="s">
        <v>4</v>
      </c>
      <c r="EJ405" s="11"/>
      <c r="EK405" s="61"/>
      <c r="EN405" s="97" t="str">
        <f t="shared" si="630"/>
        <v>-</v>
      </c>
      <c r="EO405" s="91">
        <f t="shared" si="631"/>
        <v>0</v>
      </c>
      <c r="EP405" s="92"/>
      <c r="EQ405" s="85"/>
      <c r="ER405" s="89" t="str">
        <f t="shared" si="632"/>
        <v>-</v>
      </c>
      <c r="ES405" s="84"/>
      <c r="ET405" s="85"/>
      <c r="EU405" s="89" t="str">
        <f t="shared" si="633"/>
        <v>-</v>
      </c>
      <c r="EV405" s="90" t="str">
        <f t="shared" si="634"/>
        <v>-</v>
      </c>
      <c r="EY405" s="97" t="e">
        <f>#REF!</f>
        <v>#REF!</v>
      </c>
      <c r="EZ405" s="91" t="e">
        <f>#REF!</f>
        <v>#REF!</v>
      </c>
      <c r="FA405" s="92"/>
      <c r="FB405" s="85"/>
      <c r="FC405" s="89" t="e">
        <f t="shared" si="635"/>
        <v>#REF!</v>
      </c>
      <c r="FD405" s="84"/>
      <c r="FE405" s="85"/>
      <c r="FF405" s="89" t="e">
        <f t="shared" si="636"/>
        <v>#REF!</v>
      </c>
      <c r="FG405" s="90" t="e">
        <f t="shared" si="637"/>
        <v>#REF!</v>
      </c>
      <c r="FJ405" s="97" t="e">
        <f>#REF!</f>
        <v>#REF!</v>
      </c>
      <c r="FK405" s="91" t="e">
        <f>#REF!</f>
        <v>#REF!</v>
      </c>
      <c r="FL405" s="92"/>
      <c r="FM405" s="85"/>
      <c r="FN405" s="89" t="e">
        <f t="shared" si="638"/>
        <v>#REF!</v>
      </c>
      <c r="FO405" s="84"/>
      <c r="FP405" s="85"/>
      <c r="FQ405" s="89" t="e">
        <f t="shared" si="639"/>
        <v>#REF!</v>
      </c>
      <c r="FR405" s="90" t="e">
        <f t="shared" si="640"/>
        <v>#REF!</v>
      </c>
      <c r="FU405" s="97" t="e">
        <f>#REF!</f>
        <v>#REF!</v>
      </c>
      <c r="FV405" s="92"/>
      <c r="FW405" s="85"/>
      <c r="FX405" s="89" t="e">
        <f t="shared" si="641"/>
        <v>#REF!</v>
      </c>
      <c r="GA405" s="97" t="e">
        <f>#REF!</f>
        <v>#REF!</v>
      </c>
      <c r="GB405" s="91" t="e">
        <f>#REF!</f>
        <v>#REF!</v>
      </c>
      <c r="GC405" s="92"/>
      <c r="GD405" s="85"/>
      <c r="GE405" s="89" t="e">
        <f t="shared" si="642"/>
        <v>#REF!</v>
      </c>
      <c r="GF405" s="84"/>
      <c r="GG405" s="85"/>
      <c r="GH405" s="89" t="e">
        <f t="shared" si="643"/>
        <v>#REF!</v>
      </c>
      <c r="GI405" s="90" t="e">
        <f t="shared" si="644"/>
        <v>#REF!</v>
      </c>
      <c r="GK405" s="20" t="str">
        <f t="shared" si="645"/>
        <v/>
      </c>
      <c r="GL405" s="21"/>
      <c r="GN405" s="826" t="str">
        <f t="shared" ca="1" si="624"/>
        <v/>
      </c>
      <c r="GO405" s="827"/>
    </row>
    <row r="406" spans="1:197" ht="24" customHeight="1" outlineLevel="3" x14ac:dyDescent="0.2">
      <c r="A406" s="187">
        <f t="shared" ca="1" si="699"/>
        <v>272</v>
      </c>
      <c r="B406" s="747" t="str">
        <f t="shared" ca="1" si="616"/>
        <v/>
      </c>
      <c r="C406" s="748"/>
      <c r="D406" s="749"/>
      <c r="E406" s="110"/>
      <c r="F406" s="104"/>
      <c r="G406" s="105" t="s">
        <v>174</v>
      </c>
      <c r="H406" s="128" t="s">
        <v>3</v>
      </c>
      <c r="I406" s="105"/>
      <c r="J406" s="364" t="s">
        <v>24</v>
      </c>
      <c r="K406" s="471" t="s">
        <v>436</v>
      </c>
      <c r="L406" s="367" t="s">
        <v>50</v>
      </c>
      <c r="M406" s="589">
        <f t="shared" si="613"/>
        <v>1</v>
      </c>
      <c r="N406" s="773" t="str">
        <f t="shared" si="617"/>
        <v>-</v>
      </c>
      <c r="O406" s="774" t="str">
        <f t="shared" si="618"/>
        <v>-</v>
      </c>
      <c r="P406" s="774" t="str">
        <f t="shared" si="619"/>
        <v>-</v>
      </c>
      <c r="Q406" s="774">
        <f t="shared" si="620"/>
        <v>1</v>
      </c>
      <c r="R406" s="774" t="str">
        <f t="shared" si="621"/>
        <v>-</v>
      </c>
      <c r="S406" s="280" t="str">
        <f t="shared" si="622"/>
        <v>-</v>
      </c>
      <c r="T406" s="291" t="str">
        <f t="shared" si="623"/>
        <v>OK</v>
      </c>
      <c r="U406" s="402"/>
      <c r="W406" s="504"/>
      <c r="X406" s="429"/>
      <c r="Z406" s="430"/>
      <c r="AA406" s="431"/>
      <c r="AB406" s="429"/>
      <c r="AD406" s="430"/>
      <c r="AE406" s="431"/>
      <c r="AF406" s="429"/>
      <c r="AH406" s="430"/>
      <c r="AI406" s="431"/>
      <c r="AJ406" s="600"/>
      <c r="AK406" s="601"/>
      <c r="AL406" s="602"/>
      <c r="AM406" s="621"/>
      <c r="AN406" s="221"/>
      <c r="AO406" s="574" t="str">
        <f t="shared" si="569"/>
        <v>OK</v>
      </c>
      <c r="AQ406" s="504"/>
      <c r="AR406" s="429"/>
      <c r="AT406" s="430"/>
      <c r="AU406" s="431"/>
      <c r="AV406" s="429"/>
      <c r="AX406" s="430"/>
      <c r="AY406" s="431"/>
      <c r="AZ406" s="429"/>
      <c r="BB406" s="430"/>
      <c r="BC406" s="431"/>
      <c r="BD406" s="600"/>
      <c r="BE406" s="601"/>
      <c r="BF406" s="602"/>
      <c r="BG406" s="609"/>
      <c r="BH406" s="221"/>
      <c r="BI406" s="574" t="str">
        <f t="shared" si="570"/>
        <v>OK</v>
      </c>
      <c r="BK406" s="504"/>
      <c r="BL406" s="429"/>
      <c r="BN406" s="430"/>
      <c r="BO406" s="431"/>
      <c r="BP406" s="429"/>
      <c r="BR406" s="430"/>
      <c r="BS406" s="431"/>
      <c r="BT406" s="429"/>
      <c r="BV406" s="430"/>
      <c r="BW406" s="431"/>
      <c r="BX406" s="600"/>
      <c r="BY406" s="601"/>
      <c r="BZ406" s="602"/>
      <c r="CA406" s="609"/>
      <c r="CB406" s="221"/>
      <c r="CC406" s="574" t="str">
        <f t="shared" si="568"/>
        <v>OK</v>
      </c>
      <c r="CE406" s="273">
        <v>1</v>
      </c>
      <c r="CF406" s="219">
        <v>8</v>
      </c>
      <c r="CG406" s="420"/>
      <c r="CH406" s="410" t="s">
        <v>374</v>
      </c>
      <c r="CI406" s="423"/>
      <c r="CJ406" s="429"/>
      <c r="CL406" s="430"/>
      <c r="CM406" s="431"/>
      <c r="CN406" s="429"/>
      <c r="CP406" s="430"/>
      <c r="CQ406" s="431"/>
      <c r="CR406" s="682">
        <f>IF(AND(CF406="",CJ406="",CN406=""),"-",CF406+CJ406+CN406)</f>
        <v>8</v>
      </c>
      <c r="CS406" s="596"/>
      <c r="CT406" s="683">
        <f>IF(AND(CF406="",CJ406="",CN406="",CG406="",CK406="",CO406=""),"-",SUM(CF406:CO406))</f>
        <v>8</v>
      </c>
      <c r="CU406" s="594"/>
      <c r="CV406" s="221"/>
      <c r="CW406" s="574" t="str">
        <f t="shared" si="614"/>
        <v>OK</v>
      </c>
      <c r="CY406" s="443"/>
      <c r="CZ406" s="429"/>
      <c r="DB406" s="430"/>
      <c r="DC406" s="431"/>
      <c r="DD406" s="429"/>
      <c r="DF406" s="430"/>
      <c r="DG406" s="431"/>
      <c r="DH406" s="429"/>
      <c r="DJ406" s="430"/>
      <c r="DK406" s="431"/>
      <c r="DL406" s="600"/>
      <c r="DM406" s="601"/>
      <c r="DN406" s="602"/>
      <c r="DO406" s="611"/>
      <c r="DP406" s="221"/>
      <c r="DQ406" s="574" t="str">
        <f t="shared" si="615"/>
        <v>OK</v>
      </c>
      <c r="DS406" s="443"/>
      <c r="DT406" s="429"/>
      <c r="DU406" s="431"/>
      <c r="DW406" s="431"/>
      <c r="DY406" s="431"/>
      <c r="EA406" s="430"/>
      <c r="EB406" s="600"/>
      <c r="EC406" s="602"/>
      <c r="ED406" s="611"/>
      <c r="EE406" s="221"/>
      <c r="EF406" s="574" t="str">
        <f t="shared" si="677"/>
        <v>OK</v>
      </c>
      <c r="EH406" s="82"/>
      <c r="EI406" s="34" t="s">
        <v>4</v>
      </c>
      <c r="EJ406" s="11"/>
      <c r="EK406" s="61"/>
      <c r="EN406" s="97">
        <f t="shared" si="630"/>
        <v>0</v>
      </c>
      <c r="EO406" s="91">
        <f t="shared" si="631"/>
        <v>0</v>
      </c>
      <c r="EP406" s="92"/>
      <c r="EQ406" s="85"/>
      <c r="ER406" s="89" t="str">
        <f t="shared" si="632"/>
        <v>-</v>
      </c>
      <c r="ES406" s="84"/>
      <c r="ET406" s="85"/>
      <c r="EU406" s="89" t="str">
        <f t="shared" si="633"/>
        <v>-</v>
      </c>
      <c r="EV406" s="90" t="str">
        <f t="shared" si="634"/>
        <v>-</v>
      </c>
      <c r="EY406" s="97" t="e">
        <f>#REF!</f>
        <v>#REF!</v>
      </c>
      <c r="EZ406" s="91" t="e">
        <f>#REF!</f>
        <v>#REF!</v>
      </c>
      <c r="FA406" s="92"/>
      <c r="FB406" s="85"/>
      <c r="FC406" s="89" t="e">
        <f t="shared" si="635"/>
        <v>#REF!</v>
      </c>
      <c r="FD406" s="84"/>
      <c r="FE406" s="85"/>
      <c r="FF406" s="89" t="e">
        <f t="shared" si="636"/>
        <v>#REF!</v>
      </c>
      <c r="FG406" s="90" t="e">
        <f t="shared" si="637"/>
        <v>#REF!</v>
      </c>
      <c r="FJ406" s="97" t="e">
        <f>#REF!</f>
        <v>#REF!</v>
      </c>
      <c r="FK406" s="91" t="e">
        <f>#REF!</f>
        <v>#REF!</v>
      </c>
      <c r="FL406" s="92"/>
      <c r="FM406" s="85"/>
      <c r="FN406" s="89" t="e">
        <f t="shared" si="638"/>
        <v>#REF!</v>
      </c>
      <c r="FO406" s="84"/>
      <c r="FP406" s="85"/>
      <c r="FQ406" s="89" t="e">
        <f t="shared" si="639"/>
        <v>#REF!</v>
      </c>
      <c r="FR406" s="90" t="e">
        <f t="shared" si="640"/>
        <v>#REF!</v>
      </c>
      <c r="FU406" s="97" t="e">
        <f>#REF!</f>
        <v>#REF!</v>
      </c>
      <c r="FV406" s="92"/>
      <c r="FW406" s="85"/>
      <c r="FX406" s="89" t="e">
        <f t="shared" si="641"/>
        <v>#REF!</v>
      </c>
      <c r="GA406" s="97" t="e">
        <f>#REF!</f>
        <v>#REF!</v>
      </c>
      <c r="GB406" s="91" t="e">
        <f>#REF!</f>
        <v>#REF!</v>
      </c>
      <c r="GC406" s="92"/>
      <c r="GD406" s="85"/>
      <c r="GE406" s="89" t="e">
        <f t="shared" si="642"/>
        <v>#REF!</v>
      </c>
      <c r="GF406" s="84"/>
      <c r="GG406" s="85"/>
      <c r="GH406" s="89" t="e">
        <f t="shared" si="643"/>
        <v>#REF!</v>
      </c>
      <c r="GI406" s="90" t="e">
        <f t="shared" si="644"/>
        <v>#REF!</v>
      </c>
      <c r="GK406" s="20" t="str">
        <f t="shared" si="645"/>
        <v/>
      </c>
      <c r="GL406" s="21"/>
      <c r="GN406" s="826" t="str">
        <f t="shared" ca="1" si="624"/>
        <v/>
      </c>
      <c r="GO406" s="827"/>
    </row>
    <row r="407" spans="1:197" ht="12" customHeight="1" outlineLevel="3" x14ac:dyDescent="0.2">
      <c r="A407" s="187">
        <f t="shared" ca="1" si="699"/>
        <v>273</v>
      </c>
      <c r="B407" s="747" t="str">
        <f t="shared" ca="1" si="616"/>
        <v/>
      </c>
      <c r="C407" s="748"/>
      <c r="D407" s="749"/>
      <c r="E407" s="110"/>
      <c r="F407" s="104"/>
      <c r="G407" s="105" t="s">
        <v>929</v>
      </c>
      <c r="H407" s="128" t="s">
        <v>3</v>
      </c>
      <c r="I407" s="105"/>
      <c r="J407" s="364" t="s">
        <v>24</v>
      </c>
      <c r="K407" s="471" t="s">
        <v>436</v>
      </c>
      <c r="L407" s="367" t="s">
        <v>50</v>
      </c>
      <c r="M407" s="589">
        <f t="shared" si="613"/>
        <v>0</v>
      </c>
      <c r="N407" s="773" t="str">
        <f t="shared" si="617"/>
        <v>-</v>
      </c>
      <c r="O407" s="774" t="str">
        <f t="shared" si="618"/>
        <v>-</v>
      </c>
      <c r="P407" s="774" t="str">
        <f t="shared" si="619"/>
        <v>-</v>
      </c>
      <c r="Q407" s="774" t="str">
        <f t="shared" si="620"/>
        <v>-</v>
      </c>
      <c r="R407" s="774" t="str">
        <f t="shared" si="621"/>
        <v>-</v>
      </c>
      <c r="S407" s="280" t="str">
        <f t="shared" si="622"/>
        <v>-</v>
      </c>
      <c r="T407" s="291" t="str">
        <f t="shared" si="623"/>
        <v>OK</v>
      </c>
      <c r="U407" s="402"/>
      <c r="W407" s="504"/>
      <c r="X407" s="429"/>
      <c r="Z407" s="430"/>
      <c r="AA407" s="431"/>
      <c r="AB407" s="429"/>
      <c r="AD407" s="430"/>
      <c r="AE407" s="431"/>
      <c r="AF407" s="429"/>
      <c r="AH407" s="430"/>
      <c r="AI407" s="431"/>
      <c r="AJ407" s="600"/>
      <c r="AK407" s="601"/>
      <c r="AL407" s="602"/>
      <c r="AM407" s="621"/>
      <c r="AN407" s="221"/>
      <c r="AO407" s="574" t="str">
        <f t="shared" si="569"/>
        <v>OK</v>
      </c>
      <c r="AQ407" s="504"/>
      <c r="AR407" s="429"/>
      <c r="AT407" s="430"/>
      <c r="AU407" s="431"/>
      <c r="AV407" s="429"/>
      <c r="AX407" s="430"/>
      <c r="AY407" s="431"/>
      <c r="AZ407" s="429"/>
      <c r="BB407" s="430"/>
      <c r="BC407" s="431"/>
      <c r="BD407" s="600"/>
      <c r="BE407" s="601"/>
      <c r="BF407" s="602"/>
      <c r="BG407" s="610"/>
      <c r="BH407" s="221"/>
      <c r="BI407" s="574" t="str">
        <f t="shared" si="570"/>
        <v>OK</v>
      </c>
      <c r="BK407" s="504"/>
      <c r="BL407" s="429"/>
      <c r="BN407" s="430"/>
      <c r="BO407" s="431"/>
      <c r="BP407" s="429"/>
      <c r="BR407" s="430"/>
      <c r="BS407" s="431"/>
      <c r="BT407" s="429"/>
      <c r="BV407" s="430"/>
      <c r="BW407" s="431"/>
      <c r="BX407" s="600"/>
      <c r="BY407" s="601"/>
      <c r="BZ407" s="602"/>
      <c r="CA407" s="610"/>
      <c r="CB407" s="221"/>
      <c r="CC407" s="574" t="str">
        <f t="shared" si="568"/>
        <v>OK</v>
      </c>
      <c r="CE407" s="504"/>
      <c r="CF407" s="429"/>
      <c r="CH407" s="430"/>
      <c r="CI407" s="431"/>
      <c r="CJ407" s="429"/>
      <c r="CL407" s="430"/>
      <c r="CM407" s="431"/>
      <c r="CN407" s="429"/>
      <c r="CP407" s="430"/>
      <c r="CQ407" s="431"/>
      <c r="CR407" s="600"/>
      <c r="CS407" s="601"/>
      <c r="CT407" s="602"/>
      <c r="CU407" s="609"/>
      <c r="CV407" s="221"/>
      <c r="CW407" s="574" t="str">
        <f t="shared" si="614"/>
        <v>OK</v>
      </c>
      <c r="CY407" s="263" t="s">
        <v>60</v>
      </c>
      <c r="CZ407" s="208"/>
      <c r="DB407" s="563" t="s">
        <v>374</v>
      </c>
      <c r="DC407" s="431"/>
      <c r="DD407" s="429"/>
      <c r="DF407" s="430"/>
      <c r="DG407" s="431"/>
      <c r="DH407" s="429"/>
      <c r="DJ407" s="430"/>
      <c r="DK407" s="431"/>
      <c r="DL407" s="591" t="str">
        <f>IF(AND(CZ407="",DD407="",DH407=""),"-",CZ407+DD407+DH407)</f>
        <v>-</v>
      </c>
      <c r="DM407" s="601"/>
      <c r="DN407" s="593" t="str">
        <f>IF(AND(CZ407="",DD407="",DH407="",DA407="",DE407="",DI407=""),"-",SUM(CZ407:DI407))</f>
        <v>-</v>
      </c>
      <c r="DO407" s="677" t="str">
        <f t="shared" ref="DO407:DO412" si="700">IF(OR(DN407=0,DN407="-"),"-",DN407/CONSTR_TOTAL_HOURS)</f>
        <v>-</v>
      </c>
      <c r="DP407" s="221"/>
      <c r="DQ407" s="574" t="str">
        <f t="shared" si="615"/>
        <v>OK</v>
      </c>
      <c r="DS407" s="263" t="s">
        <v>60</v>
      </c>
      <c r="DT407" s="208"/>
      <c r="DU407" s="721" t="s">
        <v>374</v>
      </c>
      <c r="DW407" s="431"/>
      <c r="DY407" s="431"/>
      <c r="EA407" s="430"/>
      <c r="EB407" s="712" t="str">
        <f>IF(AND(DT407="",DV407="",DX407="",DZ407=""),"-",DT407+DV407+DX407+DZ407)</f>
        <v>-</v>
      </c>
      <c r="EC407" s="707" t="str">
        <f>EB407</f>
        <v>-</v>
      </c>
      <c r="ED407" s="619" t="str">
        <f>IF(OR(EC407=0,EC407="-"),"-",EC407/QUALIF_TOTAL_HOURS)</f>
        <v>-</v>
      </c>
      <c r="EE407" s="221"/>
      <c r="EF407" s="574" t="str">
        <f t="shared" si="677"/>
        <v>Missing Eng Hours</v>
      </c>
      <c r="EH407" s="82"/>
      <c r="EI407" s="34" t="s">
        <v>4</v>
      </c>
      <c r="EJ407" s="11"/>
      <c r="EK407" s="61"/>
      <c r="EN407" s="97">
        <f t="shared" si="630"/>
        <v>0</v>
      </c>
      <c r="EO407" s="91">
        <f t="shared" si="631"/>
        <v>0</v>
      </c>
      <c r="EP407" s="92"/>
      <c r="EQ407" s="85"/>
      <c r="ER407" s="89" t="str">
        <f t="shared" si="632"/>
        <v>-</v>
      </c>
      <c r="ES407" s="84"/>
      <c r="ET407" s="85"/>
      <c r="EU407" s="89" t="str">
        <f t="shared" si="633"/>
        <v>-</v>
      </c>
      <c r="EV407" s="90" t="str">
        <f t="shared" si="634"/>
        <v>-</v>
      </c>
      <c r="EY407" s="97" t="e">
        <f>#REF!</f>
        <v>#REF!</v>
      </c>
      <c r="EZ407" s="91" t="e">
        <f>#REF!</f>
        <v>#REF!</v>
      </c>
      <c r="FA407" s="92"/>
      <c r="FB407" s="85"/>
      <c r="FC407" s="89" t="e">
        <f t="shared" si="635"/>
        <v>#REF!</v>
      </c>
      <c r="FD407" s="84"/>
      <c r="FE407" s="85"/>
      <c r="FF407" s="89" t="e">
        <f t="shared" si="636"/>
        <v>#REF!</v>
      </c>
      <c r="FG407" s="90" t="e">
        <f t="shared" si="637"/>
        <v>#REF!</v>
      </c>
      <c r="FJ407" s="97" t="e">
        <f>#REF!</f>
        <v>#REF!</v>
      </c>
      <c r="FK407" s="91" t="e">
        <f>#REF!</f>
        <v>#REF!</v>
      </c>
      <c r="FL407" s="92"/>
      <c r="FM407" s="85"/>
      <c r="FN407" s="89" t="e">
        <f t="shared" si="638"/>
        <v>#REF!</v>
      </c>
      <c r="FO407" s="84"/>
      <c r="FP407" s="85"/>
      <c r="FQ407" s="89" t="e">
        <f t="shared" si="639"/>
        <v>#REF!</v>
      </c>
      <c r="FR407" s="90" t="e">
        <f t="shared" si="640"/>
        <v>#REF!</v>
      </c>
      <c r="FU407" s="97" t="e">
        <f>#REF!</f>
        <v>#REF!</v>
      </c>
      <c r="FV407" s="92"/>
      <c r="FW407" s="85"/>
      <c r="FX407" s="89" t="e">
        <f t="shared" si="641"/>
        <v>#REF!</v>
      </c>
      <c r="GA407" s="97" t="e">
        <f>#REF!</f>
        <v>#REF!</v>
      </c>
      <c r="GB407" s="91" t="e">
        <f>#REF!</f>
        <v>#REF!</v>
      </c>
      <c r="GC407" s="92"/>
      <c r="GD407" s="85"/>
      <c r="GE407" s="89" t="e">
        <f t="shared" si="642"/>
        <v>#REF!</v>
      </c>
      <c r="GF407" s="84"/>
      <c r="GG407" s="85"/>
      <c r="GH407" s="89" t="e">
        <f t="shared" si="643"/>
        <v>#REF!</v>
      </c>
      <c r="GI407" s="90" t="e">
        <f t="shared" si="644"/>
        <v>#REF!</v>
      </c>
      <c r="GK407" s="20" t="str">
        <f t="shared" si="645"/>
        <v/>
      </c>
      <c r="GL407" s="21"/>
      <c r="GN407" s="826" t="str">
        <f t="shared" ca="1" si="624"/>
        <v/>
      </c>
      <c r="GO407" s="827"/>
    </row>
    <row r="408" spans="1:197" ht="12" customHeight="1" outlineLevel="3" x14ac:dyDescent="0.2">
      <c r="A408" s="187">
        <f t="shared" ca="1" si="699"/>
        <v>274</v>
      </c>
      <c r="B408" s="747" t="str">
        <f t="shared" ca="1" si="616"/>
        <v/>
      </c>
      <c r="C408" s="748"/>
      <c r="D408" s="749"/>
      <c r="E408" s="103"/>
      <c r="F408" s="104"/>
      <c r="G408" s="105" t="s">
        <v>921</v>
      </c>
      <c r="H408" s="128" t="s">
        <v>3</v>
      </c>
      <c r="I408" s="105"/>
      <c r="J408" s="364" t="s">
        <v>24</v>
      </c>
      <c r="K408" s="471" t="s">
        <v>436</v>
      </c>
      <c r="L408" s="367" t="s">
        <v>50</v>
      </c>
      <c r="M408" s="589">
        <f t="shared" si="613"/>
        <v>1</v>
      </c>
      <c r="N408" s="773" t="str">
        <f t="shared" si="617"/>
        <v>-</v>
      </c>
      <c r="O408" s="774" t="str">
        <f t="shared" si="618"/>
        <v>-</v>
      </c>
      <c r="P408" s="774" t="str">
        <f t="shared" si="619"/>
        <v>-</v>
      </c>
      <c r="Q408" s="774" t="str">
        <f t="shared" si="620"/>
        <v>-</v>
      </c>
      <c r="R408" s="774">
        <f t="shared" si="621"/>
        <v>1</v>
      </c>
      <c r="S408" s="280" t="str">
        <f t="shared" si="622"/>
        <v>-</v>
      </c>
      <c r="T408" s="291" t="str">
        <f t="shared" si="623"/>
        <v>OK</v>
      </c>
      <c r="U408" s="402"/>
      <c r="W408" s="504"/>
      <c r="X408" s="429"/>
      <c r="Z408" s="430"/>
      <c r="AA408" s="431"/>
      <c r="AB408" s="429"/>
      <c r="AD408" s="430"/>
      <c r="AE408" s="431"/>
      <c r="AF408" s="429"/>
      <c r="AH408" s="430"/>
      <c r="AI408" s="431"/>
      <c r="AJ408" s="600"/>
      <c r="AK408" s="601"/>
      <c r="AL408" s="602"/>
      <c r="AM408" s="621"/>
      <c r="AN408" s="221"/>
      <c r="AO408" s="574" t="str">
        <f>IF(AND(Type_1="Doc",OR(Y408&lt;&gt;"",AC408&lt;&gt;"",AG408&lt;&gt;"")),"Remove Value Cln 25, 29, 33",IF(AND(Type_1="Doc",OR(AA408&lt;&gt;"",AE408&lt;&gt;"",AI408&lt;&gt;"")),"Remove Value Cln 27, 31, 35",IF(OR(AND(X408&lt;&gt;"",Z408=""),AND(AB408&lt;&gt;"",AD408=""),AND(AF408&lt;&gt;"",AH408="")),"Missing Eng Function",IF(OR(AND(Y408&lt;&gt;"",AA408=""),AND(AC408&lt;&gt;"",AE408=""),AND(AG408&lt;&gt;"",AI408="")),"Missing Design Function","OK"))))</f>
        <v>OK</v>
      </c>
      <c r="AQ408" s="504"/>
      <c r="AR408" s="429"/>
      <c r="AT408" s="430"/>
      <c r="AU408" s="431"/>
      <c r="AV408" s="429"/>
      <c r="AX408" s="430"/>
      <c r="AY408" s="431"/>
      <c r="AZ408" s="429"/>
      <c r="BB408" s="430"/>
      <c r="BC408" s="431"/>
      <c r="BD408" s="600"/>
      <c r="BE408" s="601"/>
      <c r="BF408" s="602"/>
      <c r="BG408" s="610"/>
      <c r="BH408" s="221"/>
      <c r="BI408" s="574" t="str">
        <f>IF(AND(Type_1="Doc",OR(AS408&lt;&gt;"",AW408&lt;&gt;"",BA408&lt;&gt;"")),"Remove Value Cln 25, 29, 33",IF(AND(Type_1="Doc",OR(AU408&lt;&gt;"",AY408&lt;&gt;"",BC408&lt;&gt;"")),"Remove Value Cln 47, 51, 55",IF(OR(AND(AR408&lt;&gt;"",AT408=""),AND(AV408&lt;&gt;"",AX408=""),AND(AZ408&lt;&gt;"",BB408="")),"Missing Eng Function",IF(OR(AND(AS408&lt;&gt;"",AU408=""),AND(AW408&lt;&gt;"",AY408=""),AND(BA408&lt;&gt;"",BC408="")),"Missing Design Function","OK"))))</f>
        <v>OK</v>
      </c>
      <c r="BK408" s="504"/>
      <c r="BL408" s="429"/>
      <c r="BN408" s="430"/>
      <c r="BO408" s="431"/>
      <c r="BP408" s="429"/>
      <c r="BR408" s="430"/>
      <c r="BS408" s="431"/>
      <c r="BT408" s="429"/>
      <c r="BV408" s="430"/>
      <c r="BW408" s="431"/>
      <c r="BX408" s="600"/>
      <c r="BY408" s="601"/>
      <c r="BZ408" s="602"/>
      <c r="CA408" s="610"/>
      <c r="CB408" s="221"/>
      <c r="CC408" s="574" t="str">
        <f>IF(AND(Type_1="Doc",OR(BM408&lt;&gt;"",BQ408&lt;&gt;"",BU408&lt;&gt;"")),"Remove Value Cln 65, 69, 73",IF(AND(Type_1="Doc",OR(BO408&lt;&gt;"",BS408&lt;&gt;"",BW408&lt;&gt;"")),"Remove Value Cln 67, 71, 75",IF(OR(AND(BL408&lt;&gt;"",BN408=""),AND(BP408&lt;&gt;"",BR408=""),AND(BT408&lt;&gt;"",BV408="")),"Missing Eng Function",IF(OR(AND(BM408&lt;&gt;"",BO408=""),AND(BQ408&lt;&gt;"",BS408=""),AND(BU408&lt;&gt;"",BW408="")),"Missing Design Function","OK"))))</f>
        <v>OK</v>
      </c>
      <c r="CE408" s="504"/>
      <c r="CF408" s="429"/>
      <c r="CH408" s="430"/>
      <c r="CI408" s="431"/>
      <c r="CJ408" s="429"/>
      <c r="CL408" s="430"/>
      <c r="CM408" s="431"/>
      <c r="CN408" s="429"/>
      <c r="CP408" s="430"/>
      <c r="CQ408" s="431"/>
      <c r="CR408" s="600"/>
      <c r="CS408" s="617"/>
      <c r="CT408" s="602"/>
      <c r="CU408" s="610"/>
      <c r="CV408" s="221"/>
      <c r="CW408" s="574" t="str">
        <f t="shared" si="614"/>
        <v>OK</v>
      </c>
      <c r="CY408" s="263">
        <v>1</v>
      </c>
      <c r="CZ408" s="208">
        <v>8</v>
      </c>
      <c r="DB408" s="563" t="s">
        <v>374</v>
      </c>
      <c r="DC408" s="431"/>
      <c r="DD408" s="429"/>
      <c r="DF408" s="430"/>
      <c r="DG408" s="431"/>
      <c r="DH408" s="429"/>
      <c r="DJ408" s="430"/>
      <c r="DK408" s="431"/>
      <c r="DL408" s="591">
        <f>IF(AND(CZ408="",DD408="",DH408=""),"-",CZ408+DD408+DH408)</f>
        <v>8</v>
      </c>
      <c r="DM408" s="601"/>
      <c r="DN408" s="593">
        <f>IF(AND(CZ408="",DD408="",DH408="",DA408="",DE408="",DI408=""),"-",SUM(CZ408:DI408))</f>
        <v>8</v>
      </c>
      <c r="DO408" s="677">
        <f t="shared" si="700"/>
        <v>1.873536299765808E-2</v>
      </c>
      <c r="DP408" s="221"/>
      <c r="DQ408" s="574" t="str">
        <f t="shared" si="615"/>
        <v>OK</v>
      </c>
      <c r="DS408" s="263" t="s">
        <v>60</v>
      </c>
      <c r="DT408" s="208"/>
      <c r="DU408" s="721" t="s">
        <v>374</v>
      </c>
      <c r="DW408" s="431"/>
      <c r="DY408" s="431"/>
      <c r="EA408" s="430"/>
      <c r="EB408" s="712" t="str">
        <f>IF(AND(DT408="",DV408="",DX408="",DZ408=""),"-",DT408+DV408+DX408+DZ408)</f>
        <v>-</v>
      </c>
      <c r="EC408" s="707" t="str">
        <f>EB408</f>
        <v>-</v>
      </c>
      <c r="ED408" s="619" t="str">
        <f>IF(OR(EC408=0,EC408="-"),"-",EC408/QUALIF_TOTAL_HOURS)</f>
        <v>-</v>
      </c>
      <c r="EE408" s="221"/>
      <c r="EF408" s="574" t="str">
        <f t="shared" si="677"/>
        <v>Missing Eng Hours</v>
      </c>
      <c r="EH408" s="82"/>
      <c r="EI408" s="34"/>
      <c r="EJ408" s="11"/>
      <c r="EK408" s="61"/>
      <c r="EN408" s="97">
        <f t="shared" si="630"/>
        <v>0</v>
      </c>
      <c r="EO408" s="91">
        <f t="shared" si="631"/>
        <v>0</v>
      </c>
      <c r="EP408" s="92"/>
      <c r="EQ408" s="85"/>
      <c r="ER408" s="89" t="str">
        <f>IF(OR(EN408="-",EQ408=""),"-",EQ408*EN408)</f>
        <v>-</v>
      </c>
      <c r="ES408" s="84"/>
      <c r="ET408" s="85"/>
      <c r="EU408" s="89" t="str">
        <f>IF(OR(EO408="-",ET408=""),"-",ET408*EO408)</f>
        <v>-</v>
      </c>
      <c r="EV408" s="90" t="str">
        <f>IF(AND(ER408="-",EU408="-"),"-",IF(ER408="-",EU408,IF(EU408="-",ER408,ER408+EU408)))</f>
        <v>-</v>
      </c>
      <c r="EY408" s="97" t="e">
        <f>#REF!</f>
        <v>#REF!</v>
      </c>
      <c r="EZ408" s="91" t="e">
        <f>#REF!</f>
        <v>#REF!</v>
      </c>
      <c r="FA408" s="92"/>
      <c r="FB408" s="85"/>
      <c r="FC408" s="89" t="e">
        <f>IF(OR(EY408="-",FB408=""),"-",FB408*EY408)</f>
        <v>#REF!</v>
      </c>
      <c r="FD408" s="84"/>
      <c r="FE408" s="85"/>
      <c r="FF408" s="89" t="e">
        <f>IF(OR(EZ408="-",FE408=""),"-",FE408*EZ408)</f>
        <v>#REF!</v>
      </c>
      <c r="FG408" s="90" t="e">
        <f>IF(AND(FC408="-",FF408="-"),"-",IF(FC408="-",FF408,IF(FF408="-",FC408,FC408+FF408)))</f>
        <v>#REF!</v>
      </c>
      <c r="FJ408" s="97" t="e">
        <f>#REF!</f>
        <v>#REF!</v>
      </c>
      <c r="FK408" s="91" t="e">
        <f>#REF!</f>
        <v>#REF!</v>
      </c>
      <c r="FL408" s="92"/>
      <c r="FM408" s="85"/>
      <c r="FN408" s="89" t="e">
        <f>IF(OR(FJ408="-",FM408=""),"-",FM408*FJ408)</f>
        <v>#REF!</v>
      </c>
      <c r="FO408" s="84"/>
      <c r="FP408" s="85"/>
      <c r="FQ408" s="89" t="e">
        <f>IF(OR(FK408="-",FP408=""),"-",FP408*FK408)</f>
        <v>#REF!</v>
      </c>
      <c r="FR408" s="90" t="e">
        <f>IF(AND(FN408="-",FQ408="-"),"-",IF(FN408="-",FQ408,IF(FQ408="-",FN408,FN408+FQ408)))</f>
        <v>#REF!</v>
      </c>
      <c r="FU408" s="97" t="e">
        <f>#REF!</f>
        <v>#REF!</v>
      </c>
      <c r="FV408" s="92"/>
      <c r="FW408" s="85"/>
      <c r="FX408" s="89" t="e">
        <f>IF(OR(FU408="-",FW408=""),"-",FW408*FU408)</f>
        <v>#REF!</v>
      </c>
      <c r="GA408" s="97" t="e">
        <f>#REF!</f>
        <v>#REF!</v>
      </c>
      <c r="GB408" s="91" t="e">
        <f>#REF!</f>
        <v>#REF!</v>
      </c>
      <c r="GC408" s="92"/>
      <c r="GD408" s="85"/>
      <c r="GE408" s="89" t="e">
        <f>IF(OR(GA408="-",GD408=""),"-",GD408*GA408)</f>
        <v>#REF!</v>
      </c>
      <c r="GF408" s="84"/>
      <c r="GG408" s="85"/>
      <c r="GH408" s="89" t="e">
        <f>IF(OR(GB408="-",GG408=""),"-",GG408*GB408)</f>
        <v>#REF!</v>
      </c>
      <c r="GI408" s="90" t="e">
        <f>IF(AND(GE408="-",GH408="-"),"-",IF(GE408="-",GH408,IF(GH408="-",GE408,GE408+GH408)))</f>
        <v>#REF!</v>
      </c>
      <c r="GK408" s="20" t="str">
        <f t="shared" si="645"/>
        <v/>
      </c>
      <c r="GL408" s="21"/>
      <c r="GN408" s="826" t="str">
        <f t="shared" ca="1" si="624"/>
        <v/>
      </c>
      <c r="GO408" s="827"/>
    </row>
    <row r="409" spans="1:197" ht="12" customHeight="1" outlineLevel="3" x14ac:dyDescent="0.2">
      <c r="A409" s="187">
        <f t="shared" ca="1" si="699"/>
        <v>275</v>
      </c>
      <c r="B409" s="747" t="str">
        <f t="shared" ca="1" si="616"/>
        <v/>
      </c>
      <c r="C409" s="748"/>
      <c r="D409" s="749"/>
      <c r="E409" s="103"/>
      <c r="F409" s="104"/>
      <c r="G409" s="105" t="s">
        <v>172</v>
      </c>
      <c r="H409" s="128" t="s">
        <v>3</v>
      </c>
      <c r="I409" s="105"/>
      <c r="J409" s="364" t="s">
        <v>24</v>
      </c>
      <c r="K409" s="471" t="s">
        <v>436</v>
      </c>
      <c r="L409" s="367" t="s">
        <v>50</v>
      </c>
      <c r="M409" s="589">
        <f t="shared" si="613"/>
        <v>1</v>
      </c>
      <c r="N409" s="773" t="str">
        <f t="shared" si="617"/>
        <v>-</v>
      </c>
      <c r="O409" s="774" t="str">
        <f t="shared" si="618"/>
        <v>-</v>
      </c>
      <c r="P409" s="774" t="str">
        <f t="shared" si="619"/>
        <v>-</v>
      </c>
      <c r="Q409" s="774" t="str">
        <f t="shared" si="620"/>
        <v>-</v>
      </c>
      <c r="R409" s="774">
        <f t="shared" si="621"/>
        <v>1</v>
      </c>
      <c r="S409" s="280" t="str">
        <f t="shared" si="622"/>
        <v>-</v>
      </c>
      <c r="T409" s="291" t="str">
        <f t="shared" si="623"/>
        <v>OK</v>
      </c>
      <c r="U409" s="402"/>
      <c r="W409" s="504"/>
      <c r="X409" s="429"/>
      <c r="Z409" s="430"/>
      <c r="AA409" s="431"/>
      <c r="AB409" s="429"/>
      <c r="AD409" s="430"/>
      <c r="AE409" s="431"/>
      <c r="AF409" s="429"/>
      <c r="AH409" s="430"/>
      <c r="AI409" s="431"/>
      <c r="AJ409" s="600"/>
      <c r="AK409" s="601"/>
      <c r="AL409" s="602"/>
      <c r="AM409" s="621"/>
      <c r="AN409" s="221"/>
      <c r="AO409" s="574" t="str">
        <f t="shared" si="569"/>
        <v>OK</v>
      </c>
      <c r="AQ409" s="504"/>
      <c r="AR409" s="429"/>
      <c r="AT409" s="430"/>
      <c r="AU409" s="431"/>
      <c r="AV409" s="429"/>
      <c r="AX409" s="430"/>
      <c r="AY409" s="431"/>
      <c r="AZ409" s="429"/>
      <c r="BB409" s="430"/>
      <c r="BC409" s="431"/>
      <c r="BD409" s="600"/>
      <c r="BE409" s="601"/>
      <c r="BF409" s="602"/>
      <c r="BG409" s="610"/>
      <c r="BH409" s="221"/>
      <c r="BI409" s="574" t="str">
        <f t="shared" si="570"/>
        <v>OK</v>
      </c>
      <c r="BK409" s="504"/>
      <c r="BL409" s="429"/>
      <c r="BN409" s="430"/>
      <c r="BO409" s="431"/>
      <c r="BP409" s="429"/>
      <c r="BR409" s="430"/>
      <c r="BS409" s="431"/>
      <c r="BT409" s="429"/>
      <c r="BV409" s="430"/>
      <c r="BW409" s="431"/>
      <c r="BX409" s="600"/>
      <c r="BY409" s="601"/>
      <c r="BZ409" s="602"/>
      <c r="CA409" s="610"/>
      <c r="CB409" s="221"/>
      <c r="CC409" s="574" t="str">
        <f t="shared" si="568"/>
        <v>OK</v>
      </c>
      <c r="CE409" s="504"/>
      <c r="CF409" s="429"/>
      <c r="CH409" s="430"/>
      <c r="CI409" s="431"/>
      <c r="CJ409" s="429"/>
      <c r="CL409" s="430"/>
      <c r="CM409" s="431"/>
      <c r="CN409" s="429"/>
      <c r="CP409" s="430"/>
      <c r="CQ409" s="431"/>
      <c r="CR409" s="600"/>
      <c r="CS409" s="617"/>
      <c r="CT409" s="602"/>
      <c r="CU409" s="610"/>
      <c r="CV409" s="221"/>
      <c r="CW409" s="574" t="str">
        <f t="shared" si="614"/>
        <v>OK</v>
      </c>
      <c r="CY409" s="263">
        <v>1</v>
      </c>
      <c r="CZ409" s="208">
        <v>24</v>
      </c>
      <c r="DB409" s="563" t="s">
        <v>374</v>
      </c>
      <c r="DC409" s="431"/>
      <c r="DD409" s="429"/>
      <c r="DF409" s="430"/>
      <c r="DG409" s="431"/>
      <c r="DH409" s="429"/>
      <c r="DJ409" s="430"/>
      <c r="DK409" s="431"/>
      <c r="DL409" s="591">
        <f>IF(AND(CZ409="",DD409="",DH409=""),"-",CZ409+DD409+DH409)</f>
        <v>24</v>
      </c>
      <c r="DM409" s="601"/>
      <c r="DN409" s="593">
        <f>IF(AND(CZ409="",DD409="",DH409="",DA409="",DE409="",DI409=""),"-",SUM(CZ409:DI409))</f>
        <v>24</v>
      </c>
      <c r="DO409" s="677">
        <f t="shared" si="700"/>
        <v>5.6206088992974239E-2</v>
      </c>
      <c r="DP409" s="221"/>
      <c r="DQ409" s="574" t="str">
        <f t="shared" si="615"/>
        <v>OK</v>
      </c>
      <c r="DS409" s="437"/>
      <c r="DT409" s="429"/>
      <c r="DU409" s="431"/>
      <c r="DW409" s="431"/>
      <c r="DY409" s="431"/>
      <c r="EA409" s="430"/>
      <c r="EB409" s="600"/>
      <c r="EC409" s="602"/>
      <c r="ED409" s="610"/>
      <c r="EE409" s="221"/>
      <c r="EF409" s="574" t="str">
        <f t="shared" si="677"/>
        <v>OK</v>
      </c>
      <c r="EH409" s="82"/>
      <c r="EI409" s="34"/>
      <c r="EJ409" s="11"/>
      <c r="EK409" s="61"/>
      <c r="EN409" s="97">
        <f t="shared" si="630"/>
        <v>0</v>
      </c>
      <c r="EO409" s="91">
        <f t="shared" si="631"/>
        <v>0</v>
      </c>
      <c r="EP409" s="92"/>
      <c r="EQ409" s="85"/>
      <c r="ER409" s="89" t="str">
        <f t="shared" si="632"/>
        <v>-</v>
      </c>
      <c r="ES409" s="84"/>
      <c r="ET409" s="85"/>
      <c r="EU409" s="89" t="str">
        <f t="shared" si="633"/>
        <v>-</v>
      </c>
      <c r="EV409" s="90" t="str">
        <f t="shared" si="634"/>
        <v>-</v>
      </c>
      <c r="EY409" s="97" t="e">
        <f>#REF!</f>
        <v>#REF!</v>
      </c>
      <c r="EZ409" s="91" t="e">
        <f>#REF!</f>
        <v>#REF!</v>
      </c>
      <c r="FA409" s="92"/>
      <c r="FB409" s="85"/>
      <c r="FC409" s="89" t="e">
        <f t="shared" si="635"/>
        <v>#REF!</v>
      </c>
      <c r="FD409" s="84"/>
      <c r="FE409" s="85"/>
      <c r="FF409" s="89" t="e">
        <f t="shared" si="636"/>
        <v>#REF!</v>
      </c>
      <c r="FG409" s="90" t="e">
        <f t="shared" si="637"/>
        <v>#REF!</v>
      </c>
      <c r="FJ409" s="97" t="e">
        <f>#REF!</f>
        <v>#REF!</v>
      </c>
      <c r="FK409" s="91" t="e">
        <f>#REF!</f>
        <v>#REF!</v>
      </c>
      <c r="FL409" s="92"/>
      <c r="FM409" s="85"/>
      <c r="FN409" s="89" t="e">
        <f t="shared" si="638"/>
        <v>#REF!</v>
      </c>
      <c r="FO409" s="84"/>
      <c r="FP409" s="85"/>
      <c r="FQ409" s="89" t="e">
        <f t="shared" si="639"/>
        <v>#REF!</v>
      </c>
      <c r="FR409" s="90" t="e">
        <f t="shared" si="640"/>
        <v>#REF!</v>
      </c>
      <c r="FU409" s="97" t="e">
        <f>#REF!</f>
        <v>#REF!</v>
      </c>
      <c r="FV409" s="92"/>
      <c r="FW409" s="85"/>
      <c r="FX409" s="89" t="e">
        <f t="shared" si="641"/>
        <v>#REF!</v>
      </c>
      <c r="GA409" s="97" t="e">
        <f>#REF!</f>
        <v>#REF!</v>
      </c>
      <c r="GB409" s="91" t="e">
        <f>#REF!</f>
        <v>#REF!</v>
      </c>
      <c r="GC409" s="92"/>
      <c r="GD409" s="85"/>
      <c r="GE409" s="89" t="e">
        <f t="shared" si="642"/>
        <v>#REF!</v>
      </c>
      <c r="GF409" s="84"/>
      <c r="GG409" s="85"/>
      <c r="GH409" s="89" t="e">
        <f t="shared" si="643"/>
        <v>#REF!</v>
      </c>
      <c r="GI409" s="90" t="e">
        <f t="shared" si="644"/>
        <v>#REF!</v>
      </c>
      <c r="GK409" s="20" t="str">
        <f t="shared" si="645"/>
        <v/>
      </c>
      <c r="GL409" s="21"/>
      <c r="GN409" s="826" t="str">
        <f t="shared" ca="1" si="624"/>
        <v/>
      </c>
      <c r="GO409" s="827"/>
    </row>
    <row r="410" spans="1:197" ht="12" customHeight="1" outlineLevel="3" x14ac:dyDescent="0.2">
      <c r="A410" s="187">
        <f t="shared" ca="1" si="699"/>
        <v>276</v>
      </c>
      <c r="B410" s="747" t="str">
        <f t="shared" ca="1" si="616"/>
        <v/>
      </c>
      <c r="C410" s="748"/>
      <c r="D410" s="749"/>
      <c r="E410" s="110"/>
      <c r="F410" s="104"/>
      <c r="G410" s="105" t="s">
        <v>173</v>
      </c>
      <c r="H410" s="128" t="s">
        <v>3</v>
      </c>
      <c r="I410" s="105"/>
      <c r="J410" s="364" t="s">
        <v>24</v>
      </c>
      <c r="K410" s="471" t="s">
        <v>436</v>
      </c>
      <c r="L410" s="367" t="s">
        <v>50</v>
      </c>
      <c r="M410" s="589">
        <f t="shared" si="613"/>
        <v>1</v>
      </c>
      <c r="N410" s="773" t="str">
        <f t="shared" si="617"/>
        <v>-</v>
      </c>
      <c r="O410" s="774" t="str">
        <f t="shared" si="618"/>
        <v>-</v>
      </c>
      <c r="P410" s="774" t="str">
        <f t="shared" si="619"/>
        <v>-</v>
      </c>
      <c r="Q410" s="774" t="str">
        <f t="shared" si="620"/>
        <v>-</v>
      </c>
      <c r="R410" s="774">
        <f t="shared" si="621"/>
        <v>1</v>
      </c>
      <c r="S410" s="280" t="str">
        <f t="shared" si="622"/>
        <v>-</v>
      </c>
      <c r="T410" s="291" t="str">
        <f t="shared" si="623"/>
        <v>OK</v>
      </c>
      <c r="U410" s="402"/>
      <c r="W410" s="504"/>
      <c r="X410" s="429"/>
      <c r="Z410" s="430"/>
      <c r="AA410" s="431"/>
      <c r="AB410" s="429"/>
      <c r="AD410" s="430"/>
      <c r="AE410" s="431"/>
      <c r="AF410" s="429"/>
      <c r="AH410" s="430"/>
      <c r="AI410" s="431"/>
      <c r="AJ410" s="603"/>
      <c r="AK410" s="617"/>
      <c r="AL410" s="605"/>
      <c r="AM410" s="611"/>
      <c r="AN410" s="221"/>
      <c r="AO410" s="574" t="str">
        <f t="shared" si="569"/>
        <v>OK</v>
      </c>
      <c r="AQ410" s="504"/>
      <c r="AR410" s="429"/>
      <c r="AT410" s="430"/>
      <c r="AU410" s="431"/>
      <c r="AV410" s="429"/>
      <c r="AX410" s="430"/>
      <c r="AY410" s="431"/>
      <c r="AZ410" s="429"/>
      <c r="BB410" s="430"/>
      <c r="BC410" s="431"/>
      <c r="BD410" s="603"/>
      <c r="BE410" s="617"/>
      <c r="BF410" s="605"/>
      <c r="BG410" s="611"/>
      <c r="BH410" s="221"/>
      <c r="BI410" s="574" t="str">
        <f t="shared" si="570"/>
        <v>OK</v>
      </c>
      <c r="BK410" s="504"/>
      <c r="BL410" s="429"/>
      <c r="BN410" s="430"/>
      <c r="BO410" s="431"/>
      <c r="BP410" s="429"/>
      <c r="BR410" s="430"/>
      <c r="BS410" s="431"/>
      <c r="BT410" s="429"/>
      <c r="BV410" s="430"/>
      <c r="BW410" s="431"/>
      <c r="BX410" s="603"/>
      <c r="BY410" s="617"/>
      <c r="BZ410" s="605"/>
      <c r="CA410" s="611"/>
      <c r="CB410" s="221"/>
      <c r="CC410" s="574" t="str">
        <f t="shared" si="568"/>
        <v>OK</v>
      </c>
      <c r="CE410" s="504"/>
      <c r="CF410" s="432"/>
      <c r="CH410" s="430"/>
      <c r="CI410" s="431"/>
      <c r="CJ410" s="429"/>
      <c r="CL410" s="430"/>
      <c r="CM410" s="431"/>
      <c r="CN410" s="429"/>
      <c r="CP410" s="430"/>
      <c r="CQ410" s="431"/>
      <c r="CR410" s="603"/>
      <c r="CS410" s="617"/>
      <c r="CT410" s="605"/>
      <c r="CU410" s="638"/>
      <c r="CV410" s="221"/>
      <c r="CW410" s="574" t="str">
        <f t="shared" si="614"/>
        <v>OK</v>
      </c>
      <c r="CY410" s="263">
        <v>1</v>
      </c>
      <c r="CZ410" s="208">
        <v>24</v>
      </c>
      <c r="DB410" s="563" t="s">
        <v>374</v>
      </c>
      <c r="DC410" s="431"/>
      <c r="DD410" s="429"/>
      <c r="DF410" s="430"/>
      <c r="DG410" s="431"/>
      <c r="DH410" s="429"/>
      <c r="DJ410" s="430"/>
      <c r="DK410" s="431"/>
      <c r="DL410" s="591">
        <f>IF(AND(CZ410="",DD410="",DH410=""),"-",CZ410+DD410+DH410)</f>
        <v>24</v>
      </c>
      <c r="DM410" s="601"/>
      <c r="DN410" s="593">
        <f>IF(AND(CZ410="",DD410="",DH410="",DA410="",DE410="",DI410=""),"-",SUM(CZ410:DI410))</f>
        <v>24</v>
      </c>
      <c r="DO410" s="677">
        <f t="shared" si="700"/>
        <v>5.6206088992974239E-2</v>
      </c>
      <c r="DP410" s="221"/>
      <c r="DQ410" s="574" t="str">
        <f t="shared" si="615"/>
        <v>OK</v>
      </c>
      <c r="DS410" s="263" t="s">
        <v>60</v>
      </c>
      <c r="DT410" s="208"/>
      <c r="DU410" s="721" t="s">
        <v>374</v>
      </c>
      <c r="DW410" s="431"/>
      <c r="DY410" s="431"/>
      <c r="EA410" s="430"/>
      <c r="EB410" s="712" t="str">
        <f>IF(AND(DT410="",DV410="",DX410="",DZ410=""),"-",DT410+DV410+DX410+DZ410)</f>
        <v>-</v>
      </c>
      <c r="EC410" s="707" t="str">
        <f>EB410</f>
        <v>-</v>
      </c>
      <c r="ED410" s="619" t="str">
        <f>IF(OR(EC410=0,EC410="-"),"-",EC410/QUALIF_TOTAL_HOURS)</f>
        <v>-</v>
      </c>
      <c r="EE410" s="221"/>
      <c r="EF410" s="574" t="str">
        <f t="shared" si="677"/>
        <v>Missing Eng Hours</v>
      </c>
      <c r="EH410" s="82"/>
      <c r="EI410" s="34" t="s">
        <v>4</v>
      </c>
      <c r="EJ410" s="11"/>
      <c r="EK410" s="61"/>
      <c r="EN410" s="97">
        <f t="shared" si="630"/>
        <v>0</v>
      </c>
      <c r="EO410" s="91">
        <f t="shared" si="631"/>
        <v>0</v>
      </c>
      <c r="EP410" s="92"/>
      <c r="EQ410" s="85"/>
      <c r="ER410" s="89" t="str">
        <f t="shared" si="632"/>
        <v>-</v>
      </c>
      <c r="ES410" s="84"/>
      <c r="ET410" s="85"/>
      <c r="EU410" s="89" t="str">
        <f t="shared" si="633"/>
        <v>-</v>
      </c>
      <c r="EV410" s="90" t="str">
        <f t="shared" si="634"/>
        <v>-</v>
      </c>
      <c r="EY410" s="97" t="e">
        <f>#REF!</f>
        <v>#REF!</v>
      </c>
      <c r="EZ410" s="91" t="e">
        <f>#REF!</f>
        <v>#REF!</v>
      </c>
      <c r="FA410" s="92"/>
      <c r="FB410" s="85"/>
      <c r="FC410" s="89" t="e">
        <f t="shared" si="635"/>
        <v>#REF!</v>
      </c>
      <c r="FD410" s="84"/>
      <c r="FE410" s="85"/>
      <c r="FF410" s="89" t="e">
        <f t="shared" si="636"/>
        <v>#REF!</v>
      </c>
      <c r="FG410" s="90" t="e">
        <f t="shared" si="637"/>
        <v>#REF!</v>
      </c>
      <c r="FJ410" s="97" t="e">
        <f>#REF!</f>
        <v>#REF!</v>
      </c>
      <c r="FK410" s="91" t="e">
        <f>#REF!</f>
        <v>#REF!</v>
      </c>
      <c r="FL410" s="92"/>
      <c r="FM410" s="85"/>
      <c r="FN410" s="89" t="e">
        <f t="shared" si="638"/>
        <v>#REF!</v>
      </c>
      <c r="FO410" s="84"/>
      <c r="FP410" s="85"/>
      <c r="FQ410" s="89" t="e">
        <f t="shared" si="639"/>
        <v>#REF!</v>
      </c>
      <c r="FR410" s="90" t="e">
        <f t="shared" si="640"/>
        <v>#REF!</v>
      </c>
      <c r="FU410" s="97" t="e">
        <f>#REF!</f>
        <v>#REF!</v>
      </c>
      <c r="FV410" s="92"/>
      <c r="FW410" s="85"/>
      <c r="FX410" s="89" t="e">
        <f t="shared" si="641"/>
        <v>#REF!</v>
      </c>
      <c r="GA410" s="97" t="e">
        <f>#REF!</f>
        <v>#REF!</v>
      </c>
      <c r="GB410" s="91" t="e">
        <f>#REF!</f>
        <v>#REF!</v>
      </c>
      <c r="GC410" s="92"/>
      <c r="GD410" s="85"/>
      <c r="GE410" s="89" t="e">
        <f t="shared" si="642"/>
        <v>#REF!</v>
      </c>
      <c r="GF410" s="84"/>
      <c r="GG410" s="85"/>
      <c r="GH410" s="89" t="e">
        <f t="shared" si="643"/>
        <v>#REF!</v>
      </c>
      <c r="GI410" s="90" t="e">
        <f t="shared" si="644"/>
        <v>#REF!</v>
      </c>
      <c r="GK410" s="20" t="str">
        <f t="shared" si="645"/>
        <v/>
      </c>
      <c r="GL410" s="21"/>
      <c r="GN410" s="826" t="str">
        <f t="shared" ca="1" si="624"/>
        <v/>
      </c>
      <c r="GO410" s="827"/>
    </row>
    <row r="411" spans="1:197" ht="12" customHeight="1" outlineLevel="3" x14ac:dyDescent="0.2">
      <c r="A411" s="187">
        <f ca="1">OFFSET(A411,-1,0,1,1)+1</f>
        <v>277</v>
      </c>
      <c r="B411" s="747" t="str">
        <f t="shared" ca="1" si="616"/>
        <v/>
      </c>
      <c r="C411" s="748"/>
      <c r="D411" s="749"/>
      <c r="E411" s="272" t="s">
        <v>395</v>
      </c>
      <c r="F411" s="271"/>
      <c r="G411" s="105"/>
      <c r="H411" s="128" t="s">
        <v>3</v>
      </c>
      <c r="I411" s="105"/>
      <c r="J411" s="364" t="s">
        <v>24</v>
      </c>
      <c r="K411" s="471" t="s">
        <v>436</v>
      </c>
      <c r="L411" s="367" t="s">
        <v>50</v>
      </c>
      <c r="M411" s="589">
        <f t="shared" si="613"/>
        <v>0</v>
      </c>
      <c r="N411" s="773" t="str">
        <f t="shared" si="617"/>
        <v>-</v>
      </c>
      <c r="O411" s="774" t="str">
        <f t="shared" si="618"/>
        <v>-</v>
      </c>
      <c r="P411" s="774" t="str">
        <f t="shared" si="619"/>
        <v>-</v>
      </c>
      <c r="Q411" s="774" t="str">
        <f t="shared" si="620"/>
        <v>-</v>
      </c>
      <c r="R411" s="774" t="str">
        <f t="shared" si="621"/>
        <v>-</v>
      </c>
      <c r="S411" s="280" t="str">
        <f t="shared" si="622"/>
        <v>-</v>
      </c>
      <c r="T411" s="291" t="str">
        <f t="shared" si="623"/>
        <v>OK</v>
      </c>
      <c r="U411" s="402"/>
      <c r="W411" s="643" t="s">
        <v>60</v>
      </c>
      <c r="X411" s="208"/>
      <c r="Y411" s="421"/>
      <c r="Z411" s="410" t="s">
        <v>374</v>
      </c>
      <c r="AA411" s="424"/>
      <c r="AB411" s="432"/>
      <c r="AC411" s="433"/>
      <c r="AD411" s="434"/>
      <c r="AE411" s="435"/>
      <c r="AF411" s="432"/>
      <c r="AG411" s="433"/>
      <c r="AH411" s="434"/>
      <c r="AI411" s="435"/>
      <c r="AJ411" s="591" t="str">
        <f>IF(AND(X411="",AB411="",AF411=""),"-",X411+AB411+AF411)</f>
        <v>-</v>
      </c>
      <c r="AK411" s="618"/>
      <c r="AL411" s="593" t="str">
        <f>IF(AND(X411="",AB411="",AF411="",Y411="",AC411="",AG411=""),"-",SUM(X411:AG411))</f>
        <v>-</v>
      </c>
      <c r="AM411" s="619" t="str">
        <f>IF(OR(AL411=0,AL411="-"),"-",AL411/CD_TOTAL_HOURS)</f>
        <v>-</v>
      </c>
      <c r="AN411" s="221"/>
      <c r="AO411" s="574" t="str">
        <f t="shared" si="569"/>
        <v>OK</v>
      </c>
      <c r="AQ411" s="263" t="s">
        <v>60</v>
      </c>
      <c r="AR411" s="208"/>
      <c r="AS411" s="421"/>
      <c r="AT411" s="410" t="s">
        <v>374</v>
      </c>
      <c r="AU411" s="424"/>
      <c r="AV411" s="432"/>
      <c r="AW411" s="433"/>
      <c r="AX411" s="434"/>
      <c r="AY411" s="435"/>
      <c r="AZ411" s="432"/>
      <c r="BA411" s="433"/>
      <c r="BB411" s="434"/>
      <c r="BC411" s="435"/>
      <c r="BD411" s="591" t="str">
        <f>IF(AND(AR411="",AV411="",AZ411=""),"-",AR411+AV411+AZ411)</f>
        <v>-</v>
      </c>
      <c r="BE411" s="618"/>
      <c r="BF411" s="593" t="str">
        <f>IF(AND(AR411="",AV411="",AZ411="",AS411="",AW411="",BA411=""),"-",SUM(AR411:BA411))</f>
        <v>-</v>
      </c>
      <c r="BG411" s="677" t="str">
        <f>IF(OR(BF411=0,BF411="-"),"-",BF411/BD_TOTAL_HOURS)</f>
        <v>-</v>
      </c>
      <c r="BH411" s="221"/>
      <c r="BI411" s="574" t="str">
        <f t="shared" si="570"/>
        <v>OK</v>
      </c>
      <c r="BK411" s="263" t="s">
        <v>60</v>
      </c>
      <c r="BL411" s="208"/>
      <c r="BM411" s="421"/>
      <c r="BN411" s="410"/>
      <c r="BO411" s="424"/>
      <c r="BP411" s="432"/>
      <c r="BQ411" s="433"/>
      <c r="BR411" s="434"/>
      <c r="BS411" s="435"/>
      <c r="BT411" s="432"/>
      <c r="BU411" s="433"/>
      <c r="BV411" s="434"/>
      <c r="BW411" s="435"/>
      <c r="BX411" s="591" t="str">
        <f>IF(AND(BL411="",BP411="",BT411=""),"-",BL411+BP411+BT411)</f>
        <v>-</v>
      </c>
      <c r="BY411" s="618"/>
      <c r="BZ411" s="593" t="str">
        <f>IF(AND(BL411="",BP411="",BT411="",BM411="",BQ411="",BU411=""),"-",SUM(BL411:BU411))</f>
        <v>-</v>
      </c>
      <c r="CA411" s="677" t="str">
        <f>IF(OR(BZ411=0,BZ411="-"),"-",BZ411/DD_TOTAL_HOURS)</f>
        <v>-</v>
      </c>
      <c r="CB411" s="221"/>
      <c r="CC411" s="574" t="str">
        <f t="shared" si="568"/>
        <v>OK</v>
      </c>
      <c r="CE411" s="263" t="s">
        <v>60</v>
      </c>
      <c r="CF411" s="208"/>
      <c r="CG411" s="421"/>
      <c r="CH411" s="410" t="s">
        <v>374</v>
      </c>
      <c r="CI411" s="424"/>
      <c r="CJ411" s="432"/>
      <c r="CK411" s="433"/>
      <c r="CL411" s="434"/>
      <c r="CM411" s="435"/>
      <c r="CN411" s="432"/>
      <c r="CO411" s="433"/>
      <c r="CP411" s="434"/>
      <c r="CQ411" s="435"/>
      <c r="CR411" s="591" t="str">
        <f>IF(AND(CF411="",CJ411="",CN411=""),"-",CF411+CJ411+CN411)</f>
        <v>-</v>
      </c>
      <c r="CS411" s="472"/>
      <c r="CT411" s="593" t="str">
        <f>IF(AND(CF411="",CJ411="",CN411="",CG411="",CK411="",CO411=""),"-",SUM(CF411:CO411))</f>
        <v>-</v>
      </c>
      <c r="CU411" s="677" t="str">
        <f>IF(OR(CT411=0,CT411="-"),"-",CT411/PRO_TOTAL_HOURS)</f>
        <v>-</v>
      </c>
      <c r="CV411" s="221"/>
      <c r="CW411" s="574" t="str">
        <f t="shared" si="614"/>
        <v>OK</v>
      </c>
      <c r="CY411" s="263" t="s">
        <v>60</v>
      </c>
      <c r="CZ411" s="208"/>
      <c r="DB411" s="563"/>
      <c r="DC411" s="431"/>
      <c r="DD411" s="432"/>
      <c r="DE411" s="433"/>
      <c r="DF411" s="434"/>
      <c r="DG411" s="435"/>
      <c r="DH411" s="432"/>
      <c r="DI411" s="433"/>
      <c r="DJ411" s="434"/>
      <c r="DK411" s="435"/>
      <c r="DL411" s="591" t="str">
        <f>IF(AND(CZ411="",DD411="",DH411=""),"-",CZ411+DD411+DH411)</f>
        <v>-</v>
      </c>
      <c r="DM411" s="601"/>
      <c r="DN411" s="593" t="str">
        <f>IF(AND(CZ411="",DD411="",DH411="",DA411="",DE411="",DI411=""),"-",SUM(CZ411:DI411))</f>
        <v>-</v>
      </c>
      <c r="DO411" s="677" t="str">
        <f t="shared" si="700"/>
        <v>-</v>
      </c>
      <c r="DP411" s="221"/>
      <c r="DQ411" s="574" t="str">
        <f t="shared" si="615"/>
        <v>OK</v>
      </c>
      <c r="DS411" s="263" t="s">
        <v>60</v>
      </c>
      <c r="DT411" s="208"/>
      <c r="DU411" s="721"/>
      <c r="DV411" s="433"/>
      <c r="DW411" s="435"/>
      <c r="DX411" s="433"/>
      <c r="DY411" s="435"/>
      <c r="DZ411" s="433"/>
      <c r="EA411" s="434"/>
      <c r="EB411" s="712" t="str">
        <f>IF(AND(DT411="",DV411="",DX411="",DZ411=""),"-",DT411+DV411+DX411+DZ411)</f>
        <v>-</v>
      </c>
      <c r="EC411" s="707" t="str">
        <f>EB411</f>
        <v>-</v>
      </c>
      <c r="ED411" s="619" t="str">
        <f>IF(OR(EC411=0,EC411="-"),"-",EC411/QUALIF_TOTAL_HOURS)</f>
        <v>-</v>
      </c>
      <c r="EE411" s="221"/>
      <c r="EF411" s="574" t="str">
        <f t="shared" si="677"/>
        <v>OK</v>
      </c>
      <c r="EH411" s="82"/>
      <c r="EI411" s="34"/>
      <c r="EJ411" s="11"/>
      <c r="EK411" s="61"/>
      <c r="EN411" s="97" t="str">
        <f t="shared" si="630"/>
        <v>-</v>
      </c>
      <c r="EO411" s="91">
        <f t="shared" si="631"/>
        <v>0</v>
      </c>
      <c r="EP411" s="92"/>
      <c r="EQ411" s="85"/>
      <c r="ER411" s="89" t="str">
        <f t="shared" si="632"/>
        <v>-</v>
      </c>
      <c r="ES411" s="84"/>
      <c r="ET411" s="85"/>
      <c r="EU411" s="89" t="str">
        <f t="shared" si="633"/>
        <v>-</v>
      </c>
      <c r="EV411" s="90" t="str">
        <f t="shared" si="634"/>
        <v>-</v>
      </c>
      <c r="EY411" s="97" t="e">
        <f>#REF!</f>
        <v>#REF!</v>
      </c>
      <c r="EZ411" s="91" t="e">
        <f>#REF!</f>
        <v>#REF!</v>
      </c>
      <c r="FA411" s="92"/>
      <c r="FB411" s="85"/>
      <c r="FC411" s="89" t="e">
        <f t="shared" si="635"/>
        <v>#REF!</v>
      </c>
      <c r="FD411" s="84"/>
      <c r="FE411" s="85"/>
      <c r="FF411" s="89" t="e">
        <f t="shared" si="636"/>
        <v>#REF!</v>
      </c>
      <c r="FG411" s="90" t="e">
        <f t="shared" si="637"/>
        <v>#REF!</v>
      </c>
      <c r="FJ411" s="97" t="e">
        <f>#REF!</f>
        <v>#REF!</v>
      </c>
      <c r="FK411" s="91" t="e">
        <f>#REF!</f>
        <v>#REF!</v>
      </c>
      <c r="FL411" s="92"/>
      <c r="FM411" s="85"/>
      <c r="FN411" s="89" t="e">
        <f t="shared" si="638"/>
        <v>#REF!</v>
      </c>
      <c r="FO411" s="84"/>
      <c r="FP411" s="85"/>
      <c r="FQ411" s="89" t="e">
        <f t="shared" si="639"/>
        <v>#REF!</v>
      </c>
      <c r="FR411" s="90" t="e">
        <f t="shared" si="640"/>
        <v>#REF!</v>
      </c>
      <c r="FU411" s="97" t="e">
        <f>#REF!</f>
        <v>#REF!</v>
      </c>
      <c r="FV411" s="92"/>
      <c r="FW411" s="85"/>
      <c r="FX411" s="89" t="e">
        <f t="shared" si="641"/>
        <v>#REF!</v>
      </c>
      <c r="GA411" s="97" t="e">
        <f>#REF!</f>
        <v>#REF!</v>
      </c>
      <c r="GB411" s="91" t="e">
        <f>#REF!</f>
        <v>#REF!</v>
      </c>
      <c r="GC411" s="92"/>
      <c r="GD411" s="85"/>
      <c r="GE411" s="89" t="e">
        <f t="shared" si="642"/>
        <v>#REF!</v>
      </c>
      <c r="GF411" s="84"/>
      <c r="GG411" s="85"/>
      <c r="GH411" s="89" t="e">
        <f t="shared" si="643"/>
        <v>#REF!</v>
      </c>
      <c r="GI411" s="90" t="e">
        <f t="shared" si="644"/>
        <v>#REF!</v>
      </c>
      <c r="GK411" s="20" t="str">
        <f t="shared" si="645"/>
        <v/>
      </c>
      <c r="GL411" s="21"/>
      <c r="GN411" s="826" t="str">
        <f t="shared" ca="1" si="624"/>
        <v/>
      </c>
      <c r="GO411" s="827"/>
    </row>
    <row r="412" spans="1:197" s="143" customFormat="1" ht="15.75" customHeight="1" outlineLevel="3" x14ac:dyDescent="0.2">
      <c r="A412" s="190">
        <f t="shared" ca="1" si="699"/>
        <v>278</v>
      </c>
      <c r="B412" s="744" t="str">
        <f t="shared" ca="1" si="616"/>
        <v/>
      </c>
      <c r="C412" s="752"/>
      <c r="D412" s="753"/>
      <c r="E412" s="185" t="s">
        <v>791</v>
      </c>
      <c r="F412" s="181" t="s">
        <v>203</v>
      </c>
      <c r="G412" s="182"/>
      <c r="H412" s="863" t="s">
        <v>3</v>
      </c>
      <c r="I412" s="183"/>
      <c r="J412" s="184" t="s">
        <v>23</v>
      </c>
      <c r="K412" s="199" t="s">
        <v>436</v>
      </c>
      <c r="L412" s="366"/>
      <c r="M412" s="560">
        <f t="shared" si="613"/>
        <v>1</v>
      </c>
      <c r="N412" s="814" t="str">
        <f>IF(OR(W412="",W412=0,W412="-"),"-",IF(W412=1,1,"POK"))</f>
        <v>-</v>
      </c>
      <c r="O412" s="815" t="str">
        <f>IF(OR(AQ412="",AQ412=0,AQ412="-"),"-",IF(AQ412=1,1,"POK"))</f>
        <v>-</v>
      </c>
      <c r="P412" s="815">
        <f>IF(OR(BK412="",BK412=0,BK412="-"),"-",IF(BK412=1,1,"POK"))</f>
        <v>1</v>
      </c>
      <c r="Q412" s="815">
        <f>IF(OR(CE412="",CE412=0,CE412="-"),"-",IF(CE412=1,1,"POK"))</f>
        <v>1</v>
      </c>
      <c r="R412" s="815" t="str">
        <f>IF(OR(CY412="",CY412=0,CY412="-"),"-",IF(CY412=1,1,"POK"))</f>
        <v>-</v>
      </c>
      <c r="S412" s="816" t="str">
        <f>IF(OR(DS412="",DS412=0,DS412="-"),"-",IF(DS412=1,1,"POK"))</f>
        <v>-</v>
      </c>
      <c r="T412" s="293" t="str">
        <f t="shared" si="623"/>
        <v>OK</v>
      </c>
      <c r="U412" s="403"/>
      <c r="V412" s="19"/>
      <c r="W412" s="799">
        <f>IF(SUM(W413:W422)=0,0,1)</f>
        <v>0</v>
      </c>
      <c r="X412" s="325"/>
      <c r="Y412" s="326"/>
      <c r="Z412" s="326"/>
      <c r="AA412" s="326"/>
      <c r="AB412" s="326"/>
      <c r="AC412" s="326"/>
      <c r="AD412" s="326"/>
      <c r="AE412" s="326"/>
      <c r="AF412" s="326"/>
      <c r="AG412" s="326"/>
      <c r="AH412" s="326"/>
      <c r="AI412" s="327"/>
      <c r="AJ412" s="353">
        <f>SUM(AJ413:AJ422)</f>
        <v>0</v>
      </c>
      <c r="AK412" s="354">
        <f>SUM(AK413:AK422)</f>
        <v>0</v>
      </c>
      <c r="AL412" s="351">
        <f>AJ412+AK412</f>
        <v>0</v>
      </c>
      <c r="AM412" s="356" t="str">
        <f>IF(OR(AL412=0,AL412="-"),"-",AL412/CD_TOTAL_HOURS)</f>
        <v>-</v>
      </c>
      <c r="AN412" s="222"/>
      <c r="AO412" s="580" t="str">
        <f t="shared" si="569"/>
        <v>OK</v>
      </c>
      <c r="AP412" s="19"/>
      <c r="AQ412" s="799">
        <f>IF(SUM(AQ413:AQ422)=0,0,1)</f>
        <v>0</v>
      </c>
      <c r="AR412" s="325"/>
      <c r="AS412" s="326"/>
      <c r="AT412" s="326"/>
      <c r="AU412" s="326"/>
      <c r="AV412" s="326"/>
      <c r="AW412" s="326"/>
      <c r="AX412" s="326"/>
      <c r="AY412" s="326"/>
      <c r="AZ412" s="326"/>
      <c r="BA412" s="326"/>
      <c r="BB412" s="326"/>
      <c r="BC412" s="327"/>
      <c r="BD412" s="353">
        <f>SUM(BD413:BD422)</f>
        <v>0</v>
      </c>
      <c r="BE412" s="354">
        <f>SUM(BE413:BE422)</f>
        <v>0</v>
      </c>
      <c r="BF412" s="351">
        <f>BD412+BE412</f>
        <v>0</v>
      </c>
      <c r="BG412" s="356" t="str">
        <f>IF(OR(BF412=0,BF412="-"),"-",BF412/BD_TOTAL_HOURS)</f>
        <v>-</v>
      </c>
      <c r="BH412" s="222"/>
      <c r="BI412" s="580" t="str">
        <f t="shared" si="570"/>
        <v>OK</v>
      </c>
      <c r="BJ412" s="19"/>
      <c r="BK412" s="788">
        <f>IF(SUM(BK413:BK422)=0,0,1)</f>
        <v>1</v>
      </c>
      <c r="BL412" s="325"/>
      <c r="BM412" s="326"/>
      <c r="BN412" s="326"/>
      <c r="BO412" s="326"/>
      <c r="BP412" s="326"/>
      <c r="BQ412" s="326"/>
      <c r="BR412" s="326"/>
      <c r="BS412" s="326"/>
      <c r="BT412" s="326"/>
      <c r="BU412" s="326"/>
      <c r="BV412" s="326"/>
      <c r="BW412" s="327"/>
      <c r="BX412" s="353">
        <f>SUM(BX413:BX422)</f>
        <v>2</v>
      </c>
      <c r="BY412" s="354">
        <f>SUM(BY413:BY422)</f>
        <v>0</v>
      </c>
      <c r="BZ412" s="351">
        <f>BX412+BY412</f>
        <v>2</v>
      </c>
      <c r="CA412" s="356">
        <f>IF(OR(BZ412=0,BZ412="-"),"-",BZ412/DD_TOTAL_HOURS)</f>
        <v>5.1020408163265302E-3</v>
      </c>
      <c r="CB412" s="222"/>
      <c r="CC412" s="574" t="str">
        <f t="shared" si="568"/>
        <v>OK</v>
      </c>
      <c r="CD412" s="19"/>
      <c r="CE412" s="788">
        <f>IF(SUM(CE413:CE422)=0,0,1)</f>
        <v>1</v>
      </c>
      <c r="CF412" s="325"/>
      <c r="CG412" s="326"/>
      <c r="CH412" s="326"/>
      <c r="CI412" s="326"/>
      <c r="CJ412" s="326"/>
      <c r="CK412" s="326"/>
      <c r="CL412" s="326"/>
      <c r="CM412" s="326"/>
      <c r="CN412" s="326"/>
      <c r="CO412" s="326"/>
      <c r="CP412" s="326"/>
      <c r="CQ412" s="327"/>
      <c r="CR412" s="353">
        <f>SUM(CR413:CR422)</f>
        <v>19</v>
      </c>
      <c r="CS412" s="354">
        <f>SUM(CS413:CS422)</f>
        <v>0</v>
      </c>
      <c r="CT412" s="351">
        <f>CR412+CS412</f>
        <v>19</v>
      </c>
      <c r="CU412" s="356">
        <f>IF(OR(CT412=0,CT412="-"),"-",CT412/PRO_TOTAL_HOURS)</f>
        <v>0.16814159292035399</v>
      </c>
      <c r="CV412" s="222"/>
      <c r="CW412" s="580" t="str">
        <f t="shared" si="614"/>
        <v>OK</v>
      </c>
      <c r="CX412" s="19"/>
      <c r="CY412" s="792">
        <f>IF(SUM(CY413:CY422)=0,0,1)</f>
        <v>0</v>
      </c>
      <c r="CZ412" s="325"/>
      <c r="DA412" s="326"/>
      <c r="DB412" s="326"/>
      <c r="DC412" s="326"/>
      <c r="DD412" s="326"/>
      <c r="DE412" s="326"/>
      <c r="DF412" s="326"/>
      <c r="DG412" s="326"/>
      <c r="DH412" s="326"/>
      <c r="DI412" s="326"/>
      <c r="DJ412" s="326"/>
      <c r="DK412" s="327"/>
      <c r="DL412" s="353">
        <f>SUM(DL413:DL422)</f>
        <v>0</v>
      </c>
      <c r="DM412" s="354">
        <f>SUM(DM413:DM422)</f>
        <v>0</v>
      </c>
      <c r="DN412" s="351">
        <f>DL412+DM412</f>
        <v>0</v>
      </c>
      <c r="DO412" s="356" t="str">
        <f t="shared" si="700"/>
        <v>-</v>
      </c>
      <c r="DP412" s="222"/>
      <c r="DQ412" s="574" t="str">
        <f t="shared" si="615"/>
        <v>OK</v>
      </c>
      <c r="DR412" s="19"/>
      <c r="DS412" s="788">
        <f>IF(SUM(DS413:DS422)=0,0,1)</f>
        <v>0</v>
      </c>
      <c r="DT412" s="325"/>
      <c r="DU412" s="326"/>
      <c r="DV412" s="326"/>
      <c r="DW412" s="326"/>
      <c r="DX412" s="326"/>
      <c r="DY412" s="326"/>
      <c r="DZ412" s="326"/>
      <c r="EA412" s="326"/>
      <c r="EB412" s="353">
        <f>SUM(EB413:EB422)</f>
        <v>0</v>
      </c>
      <c r="EC412" s="723">
        <f>EB412</f>
        <v>0</v>
      </c>
      <c r="ED412" s="356" t="str">
        <f>IF(OR(EC412=0,EC412="-"),"-",EC412/QUALIF_TOTAL_HOURS)</f>
        <v>-</v>
      </c>
      <c r="EE412" s="222"/>
      <c r="EF412" s="574" t="str">
        <f t="shared" si="677"/>
        <v>-</v>
      </c>
      <c r="EG412" s="19"/>
      <c r="EH412" s="179" t="s">
        <v>5</v>
      </c>
      <c r="EI412" s="171" t="s">
        <v>4</v>
      </c>
      <c r="EJ412" s="134"/>
      <c r="EK412" s="133"/>
      <c r="EL412" s="19"/>
      <c r="EM412" s="19"/>
      <c r="EN412" s="135">
        <f t="shared" si="630"/>
        <v>0</v>
      </c>
      <c r="EO412" s="136">
        <f t="shared" si="631"/>
        <v>0</v>
      </c>
      <c r="EP412" s="137"/>
      <c r="EQ412" s="172"/>
      <c r="ER412" s="138" t="str">
        <f t="shared" si="632"/>
        <v>-</v>
      </c>
      <c r="ES412" s="139"/>
      <c r="ET412" s="172"/>
      <c r="EU412" s="138" t="str">
        <f t="shared" si="633"/>
        <v>-</v>
      </c>
      <c r="EV412" s="140" t="str">
        <f t="shared" si="634"/>
        <v>-</v>
      </c>
      <c r="EW412" s="19"/>
      <c r="EX412" s="19"/>
      <c r="EY412" s="135" t="e">
        <f>#REF!</f>
        <v>#REF!</v>
      </c>
      <c r="EZ412" s="136" t="e">
        <f>#REF!</f>
        <v>#REF!</v>
      </c>
      <c r="FA412" s="137"/>
      <c r="FB412" s="172"/>
      <c r="FC412" s="138" t="e">
        <f t="shared" si="635"/>
        <v>#REF!</v>
      </c>
      <c r="FD412" s="139"/>
      <c r="FE412" s="172"/>
      <c r="FF412" s="138" t="e">
        <f t="shared" si="636"/>
        <v>#REF!</v>
      </c>
      <c r="FG412" s="140" t="e">
        <f t="shared" si="637"/>
        <v>#REF!</v>
      </c>
      <c r="FH412" s="19"/>
      <c r="FI412" s="19"/>
      <c r="FJ412" s="135" t="e">
        <f>#REF!</f>
        <v>#REF!</v>
      </c>
      <c r="FK412" s="136" t="e">
        <f>#REF!</f>
        <v>#REF!</v>
      </c>
      <c r="FL412" s="137"/>
      <c r="FM412" s="172"/>
      <c r="FN412" s="138" t="e">
        <f t="shared" si="638"/>
        <v>#REF!</v>
      </c>
      <c r="FO412" s="139"/>
      <c r="FP412" s="172"/>
      <c r="FQ412" s="138" t="e">
        <f t="shared" si="639"/>
        <v>#REF!</v>
      </c>
      <c r="FR412" s="140" t="e">
        <f t="shared" si="640"/>
        <v>#REF!</v>
      </c>
      <c r="FS412" s="19"/>
      <c r="FT412" s="19"/>
      <c r="FU412" s="135" t="e">
        <f>#REF!</f>
        <v>#REF!</v>
      </c>
      <c r="FV412" s="137"/>
      <c r="FW412" s="172"/>
      <c r="FX412" s="138" t="e">
        <f t="shared" si="641"/>
        <v>#REF!</v>
      </c>
      <c r="FY412" s="19"/>
      <c r="FZ412" s="19"/>
      <c r="GA412" s="135" t="e">
        <f>#REF!</f>
        <v>#REF!</v>
      </c>
      <c r="GB412" s="136" t="e">
        <f>#REF!</f>
        <v>#REF!</v>
      </c>
      <c r="GC412" s="137"/>
      <c r="GD412" s="172"/>
      <c r="GE412" s="138" t="e">
        <f t="shared" si="642"/>
        <v>#REF!</v>
      </c>
      <c r="GF412" s="139"/>
      <c r="GG412" s="172"/>
      <c r="GH412" s="138" t="e">
        <f t="shared" si="643"/>
        <v>#REF!</v>
      </c>
      <c r="GI412" s="140" t="e">
        <f t="shared" si="644"/>
        <v>#REF!</v>
      </c>
      <c r="GJ412" s="19"/>
      <c r="GK412" s="141" t="str">
        <f t="shared" si="645"/>
        <v/>
      </c>
      <c r="GL412" s="142"/>
      <c r="GN412" s="826" t="str">
        <f t="shared" ca="1" si="624"/>
        <v/>
      </c>
      <c r="GO412" s="827"/>
    </row>
    <row r="413" spans="1:197" ht="12" customHeight="1" outlineLevel="3" x14ac:dyDescent="0.2">
      <c r="A413" s="187">
        <f t="shared" ca="1" si="699"/>
        <v>279</v>
      </c>
      <c r="B413" s="747" t="str">
        <f t="shared" ca="1" si="616"/>
        <v/>
      </c>
      <c r="C413" s="748"/>
      <c r="D413" s="749"/>
      <c r="E413" s="110"/>
      <c r="F413" s="108"/>
      <c r="G413" s="105" t="s">
        <v>78</v>
      </c>
      <c r="H413" s="128" t="s">
        <v>3</v>
      </c>
      <c r="I413" s="105"/>
      <c r="J413" s="364" t="s">
        <v>24</v>
      </c>
      <c r="K413" s="471" t="s">
        <v>436</v>
      </c>
      <c r="L413" s="367" t="s">
        <v>50</v>
      </c>
      <c r="M413" s="589">
        <f t="shared" si="613"/>
        <v>1</v>
      </c>
      <c r="N413" s="773" t="str">
        <f t="shared" si="617"/>
        <v>-</v>
      </c>
      <c r="O413" s="774" t="str">
        <f t="shared" si="618"/>
        <v>-</v>
      </c>
      <c r="P413" s="774">
        <f t="shared" si="619"/>
        <v>1</v>
      </c>
      <c r="Q413" s="774" t="str">
        <f t="shared" si="620"/>
        <v>-</v>
      </c>
      <c r="R413" s="774" t="str">
        <f t="shared" si="621"/>
        <v>-</v>
      </c>
      <c r="S413" s="280" t="str">
        <f t="shared" si="622"/>
        <v>-</v>
      </c>
      <c r="T413" s="291" t="str">
        <f t="shared" si="623"/>
        <v>OK</v>
      </c>
      <c r="U413" s="402"/>
      <c r="W413" s="504"/>
      <c r="X413" s="425"/>
      <c r="Y413" s="426"/>
      <c r="Z413" s="427"/>
      <c r="AA413" s="428"/>
      <c r="AB413" s="425"/>
      <c r="AC413" s="426"/>
      <c r="AD413" s="427"/>
      <c r="AE413" s="428"/>
      <c r="AF413" s="425"/>
      <c r="AG413" s="426"/>
      <c r="AH413" s="427"/>
      <c r="AI413" s="428"/>
      <c r="AJ413" s="597"/>
      <c r="AK413" s="598"/>
      <c r="AL413" s="599"/>
      <c r="AM413" s="620"/>
      <c r="AN413" s="221"/>
      <c r="AO413" s="574" t="str">
        <f t="shared" si="569"/>
        <v>OK</v>
      </c>
      <c r="AQ413" s="437"/>
      <c r="AR413" s="425"/>
      <c r="AS413" s="426"/>
      <c r="AT413" s="427"/>
      <c r="AU413" s="428"/>
      <c r="AV413" s="425"/>
      <c r="AW413" s="426"/>
      <c r="AX413" s="427"/>
      <c r="AY413" s="428"/>
      <c r="AZ413" s="425"/>
      <c r="BA413" s="426"/>
      <c r="BB413" s="427"/>
      <c r="BC413" s="428"/>
      <c r="BD413" s="597"/>
      <c r="BE413" s="598"/>
      <c r="BF413" s="599"/>
      <c r="BG413" s="620"/>
      <c r="BH413" s="221"/>
      <c r="BI413" s="574" t="str">
        <f t="shared" si="570"/>
        <v>OK</v>
      </c>
      <c r="BK413" s="263">
        <v>1</v>
      </c>
      <c r="BL413" s="208">
        <v>2</v>
      </c>
      <c r="BM413" s="419"/>
      <c r="BN413" s="410" t="s">
        <v>374</v>
      </c>
      <c r="BO413" s="422"/>
      <c r="BP413" s="209"/>
      <c r="BQ413" s="419"/>
      <c r="BR413" s="410" t="s">
        <v>375</v>
      </c>
      <c r="BS413" s="422"/>
      <c r="BT413" s="209"/>
      <c r="BU413" s="419"/>
      <c r="BV413" s="410" t="s">
        <v>376</v>
      </c>
      <c r="BW413" s="422"/>
      <c r="BX413" s="591">
        <f>IF(AND(BL413="",BP413="",BT413=""),"-",BL413+BP413+BT413)</f>
        <v>2</v>
      </c>
      <c r="BY413" s="601"/>
      <c r="BZ413" s="593">
        <f>IF(AND(BL413="",BP413="",BT413="",BM413="",BQ413="",BU413=""),"-",SUM(BL413:BU413))</f>
        <v>2</v>
      </c>
      <c r="CA413" s="680">
        <f>IF(OR(BZ413=0,BZ413="-"),"-",BZ413/DD_TOTAL_HOURS)</f>
        <v>5.1020408163265302E-3</v>
      </c>
      <c r="CB413" s="221"/>
      <c r="CC413" s="574" t="str">
        <f t="shared" si="568"/>
        <v>OK</v>
      </c>
      <c r="CE413" s="443"/>
      <c r="CF413" s="429"/>
      <c r="CG413" s="426"/>
      <c r="CH413" s="430"/>
      <c r="CI413" s="428"/>
      <c r="CJ413" s="429"/>
      <c r="CK413" s="426"/>
      <c r="CL413" s="430"/>
      <c r="CM413" s="428"/>
      <c r="CN413" s="429"/>
      <c r="CO413" s="426"/>
      <c r="CP413" s="430"/>
      <c r="CQ413" s="428"/>
      <c r="CR413" s="600"/>
      <c r="CS413" s="601"/>
      <c r="CT413" s="602"/>
      <c r="CU413" s="594"/>
      <c r="CV413" s="221"/>
      <c r="CW413" s="574" t="str">
        <f t="shared" si="614"/>
        <v>OK</v>
      </c>
      <c r="CY413" s="443"/>
      <c r="CZ413" s="429"/>
      <c r="DB413" s="430"/>
      <c r="DC413" s="431"/>
      <c r="DD413" s="429"/>
      <c r="DF413" s="430"/>
      <c r="DG413" s="431"/>
      <c r="DH413" s="429"/>
      <c r="DJ413" s="430"/>
      <c r="DK413" s="431"/>
      <c r="DL413" s="600"/>
      <c r="DM413" s="601"/>
      <c r="DN413" s="602"/>
      <c r="DO413" s="610"/>
      <c r="DP413" s="221"/>
      <c r="DQ413" s="574" t="str">
        <f t="shared" si="615"/>
        <v>OK</v>
      </c>
      <c r="DS413" s="443"/>
      <c r="DT413" s="429"/>
      <c r="DU413" s="431"/>
      <c r="DW413" s="431"/>
      <c r="DY413" s="431"/>
      <c r="EA413" s="430"/>
      <c r="EB413" s="600"/>
      <c r="EC413" s="602"/>
      <c r="ED413" s="610"/>
      <c r="EE413" s="221"/>
      <c r="EF413" s="574" t="str">
        <f t="shared" si="677"/>
        <v>OK</v>
      </c>
      <c r="EH413" s="82"/>
      <c r="EI413" s="34" t="s">
        <v>4</v>
      </c>
      <c r="EJ413" s="11"/>
      <c r="EK413" s="61"/>
      <c r="EN413" s="97">
        <f t="shared" si="630"/>
        <v>0</v>
      </c>
      <c r="EO413" s="91">
        <f t="shared" si="631"/>
        <v>0</v>
      </c>
      <c r="EP413" s="92"/>
      <c r="EQ413" s="85"/>
      <c r="ER413" s="89" t="str">
        <f t="shared" si="632"/>
        <v>-</v>
      </c>
      <c r="ES413" s="84"/>
      <c r="ET413" s="85"/>
      <c r="EU413" s="89" t="str">
        <f t="shared" si="633"/>
        <v>-</v>
      </c>
      <c r="EV413" s="90" t="str">
        <f t="shared" si="634"/>
        <v>-</v>
      </c>
      <c r="EY413" s="97" t="e">
        <f>#REF!</f>
        <v>#REF!</v>
      </c>
      <c r="EZ413" s="91" t="e">
        <f>#REF!</f>
        <v>#REF!</v>
      </c>
      <c r="FA413" s="92"/>
      <c r="FB413" s="85"/>
      <c r="FC413" s="89" t="e">
        <f t="shared" si="635"/>
        <v>#REF!</v>
      </c>
      <c r="FD413" s="84"/>
      <c r="FE413" s="85"/>
      <c r="FF413" s="89" t="e">
        <f t="shared" si="636"/>
        <v>#REF!</v>
      </c>
      <c r="FG413" s="90" t="e">
        <f t="shared" si="637"/>
        <v>#REF!</v>
      </c>
      <c r="FJ413" s="97" t="e">
        <f>#REF!</f>
        <v>#REF!</v>
      </c>
      <c r="FK413" s="91" t="e">
        <f>#REF!</f>
        <v>#REF!</v>
      </c>
      <c r="FL413" s="92"/>
      <c r="FM413" s="85"/>
      <c r="FN413" s="89" t="e">
        <f t="shared" si="638"/>
        <v>#REF!</v>
      </c>
      <c r="FO413" s="84"/>
      <c r="FP413" s="85"/>
      <c r="FQ413" s="89" t="e">
        <f t="shared" si="639"/>
        <v>#REF!</v>
      </c>
      <c r="FR413" s="90" t="e">
        <f t="shared" si="640"/>
        <v>#REF!</v>
      </c>
      <c r="FU413" s="97" t="e">
        <f>#REF!</f>
        <v>#REF!</v>
      </c>
      <c r="FV413" s="92"/>
      <c r="FW413" s="85"/>
      <c r="FX413" s="89" t="e">
        <f t="shared" si="641"/>
        <v>#REF!</v>
      </c>
      <c r="GA413" s="97" t="e">
        <f>#REF!</f>
        <v>#REF!</v>
      </c>
      <c r="GB413" s="91" t="e">
        <f>#REF!</f>
        <v>#REF!</v>
      </c>
      <c r="GC413" s="92"/>
      <c r="GD413" s="85"/>
      <c r="GE413" s="89" t="e">
        <f t="shared" si="642"/>
        <v>#REF!</v>
      </c>
      <c r="GF413" s="84"/>
      <c r="GG413" s="85"/>
      <c r="GH413" s="89" t="e">
        <f t="shared" si="643"/>
        <v>#REF!</v>
      </c>
      <c r="GI413" s="90" t="e">
        <f t="shared" si="644"/>
        <v>#REF!</v>
      </c>
      <c r="GK413" s="20" t="str">
        <f t="shared" si="645"/>
        <v/>
      </c>
      <c r="GL413" s="21"/>
      <c r="GN413" s="826" t="str">
        <f t="shared" ca="1" si="624"/>
        <v/>
      </c>
      <c r="GO413" s="827"/>
    </row>
    <row r="414" spans="1:197" ht="12" customHeight="1" outlineLevel="3" x14ac:dyDescent="0.2">
      <c r="A414" s="187">
        <f t="shared" ca="1" si="699"/>
        <v>280</v>
      </c>
      <c r="B414" s="747" t="str">
        <f t="shared" ca="1" si="616"/>
        <v/>
      </c>
      <c r="C414" s="748"/>
      <c r="D414" s="749"/>
      <c r="E414" s="110"/>
      <c r="F414" s="108"/>
      <c r="G414" s="105" t="s">
        <v>79</v>
      </c>
      <c r="H414" s="128" t="s">
        <v>3</v>
      </c>
      <c r="I414" s="105"/>
      <c r="J414" s="364" t="s">
        <v>24</v>
      </c>
      <c r="K414" s="471" t="s">
        <v>436</v>
      </c>
      <c r="L414" s="367" t="s">
        <v>50</v>
      </c>
      <c r="M414" s="589">
        <f t="shared" si="613"/>
        <v>1</v>
      </c>
      <c r="N414" s="773" t="str">
        <f t="shared" si="617"/>
        <v>-</v>
      </c>
      <c r="O414" s="774" t="str">
        <f t="shared" si="618"/>
        <v>-</v>
      </c>
      <c r="P414" s="774" t="str">
        <f t="shared" si="619"/>
        <v>-</v>
      </c>
      <c r="Q414" s="774">
        <f t="shared" si="620"/>
        <v>1</v>
      </c>
      <c r="R414" s="774" t="str">
        <f t="shared" si="621"/>
        <v>-</v>
      </c>
      <c r="S414" s="280" t="str">
        <f t="shared" si="622"/>
        <v>-</v>
      </c>
      <c r="T414" s="291" t="str">
        <f t="shared" si="623"/>
        <v>OK</v>
      </c>
      <c r="U414" s="402"/>
      <c r="W414" s="504"/>
      <c r="X414" s="429"/>
      <c r="Z414" s="430"/>
      <c r="AA414" s="431"/>
      <c r="AB414" s="429"/>
      <c r="AD414" s="430"/>
      <c r="AE414" s="431"/>
      <c r="AF414" s="429"/>
      <c r="AH414" s="430"/>
      <c r="AI414" s="431"/>
      <c r="AJ414" s="600"/>
      <c r="AK414" s="601"/>
      <c r="AL414" s="602"/>
      <c r="AM414" s="621"/>
      <c r="AN414" s="221"/>
      <c r="AO414" s="574" t="str">
        <f t="shared" si="569"/>
        <v>OK</v>
      </c>
      <c r="AQ414" s="437"/>
      <c r="AR414" s="429"/>
      <c r="AT414" s="430"/>
      <c r="AU414" s="431"/>
      <c r="AV414" s="429"/>
      <c r="AX414" s="430"/>
      <c r="AY414" s="431"/>
      <c r="AZ414" s="429"/>
      <c r="BB414" s="430"/>
      <c r="BC414" s="431"/>
      <c r="BD414" s="600"/>
      <c r="BE414" s="601"/>
      <c r="BF414" s="602"/>
      <c r="BG414" s="621"/>
      <c r="BH414" s="221"/>
      <c r="BI414" s="574" t="str">
        <f t="shared" si="570"/>
        <v>OK</v>
      </c>
      <c r="BK414" s="437"/>
      <c r="BL414" s="429"/>
      <c r="BN414" s="430"/>
      <c r="BO414" s="431"/>
      <c r="BP414" s="429"/>
      <c r="BR414" s="430"/>
      <c r="BS414" s="431"/>
      <c r="BT414" s="429"/>
      <c r="BV414" s="430"/>
      <c r="BW414" s="431"/>
      <c r="BX414" s="600"/>
      <c r="BY414" s="601"/>
      <c r="BZ414" s="602"/>
      <c r="CA414" s="621"/>
      <c r="CB414" s="221"/>
      <c r="CC414" s="574" t="str">
        <f t="shared" si="568"/>
        <v>OK</v>
      </c>
      <c r="CE414" s="263">
        <v>1</v>
      </c>
      <c r="CF414" s="208">
        <v>1</v>
      </c>
      <c r="CG414" s="420"/>
      <c r="CH414" s="410" t="s">
        <v>374</v>
      </c>
      <c r="CI414" s="423"/>
      <c r="CJ414" s="209"/>
      <c r="CK414" s="420"/>
      <c r="CL414" s="410" t="s">
        <v>375</v>
      </c>
      <c r="CM414" s="423"/>
      <c r="CN414" s="209"/>
      <c r="CO414" s="420"/>
      <c r="CP414" s="410" t="s">
        <v>376</v>
      </c>
      <c r="CQ414" s="423"/>
      <c r="CR414" s="591">
        <f t="shared" ref="CR414:CR422" si="701">IF(AND(CF414="",CJ414="",CN414=""),"-",CF414+CJ414+CN414)</f>
        <v>1</v>
      </c>
      <c r="CS414" s="629"/>
      <c r="CT414" s="593">
        <f t="shared" ref="CT414:CT422" si="702">IF(AND(CF414="",CJ414="",CN414="",CG414="",CK414="",CO414=""),"-",SUM(CF414:CO414))</f>
        <v>1</v>
      </c>
      <c r="CU414" s="594">
        <f t="shared" ref="CU414:CU422" si="703">IF(OR(CT414=0,CT414="-"),"-",CT414/PRO_TOTAL_HOURS)</f>
        <v>8.8495575221238937E-3</v>
      </c>
      <c r="CV414" s="221"/>
      <c r="CW414" s="574" t="str">
        <f t="shared" si="614"/>
        <v>OK</v>
      </c>
      <c r="CY414" s="437"/>
      <c r="CZ414" s="429"/>
      <c r="DB414" s="430"/>
      <c r="DC414" s="431"/>
      <c r="DD414" s="429"/>
      <c r="DF414" s="430"/>
      <c r="DG414" s="431"/>
      <c r="DH414" s="429"/>
      <c r="DJ414" s="430"/>
      <c r="DK414" s="431"/>
      <c r="DL414" s="600"/>
      <c r="DM414" s="601"/>
      <c r="DN414" s="602"/>
      <c r="DO414" s="621"/>
      <c r="DP414" s="221"/>
      <c r="DQ414" s="574" t="str">
        <f t="shared" si="615"/>
        <v>OK</v>
      </c>
      <c r="DS414" s="437"/>
      <c r="DT414" s="429"/>
      <c r="DU414" s="431"/>
      <c r="DW414" s="431"/>
      <c r="DY414" s="431"/>
      <c r="EA414" s="430"/>
      <c r="EB414" s="600"/>
      <c r="EC414" s="602"/>
      <c r="ED414" s="621"/>
      <c r="EE414" s="221"/>
      <c r="EF414" s="574" t="str">
        <f t="shared" si="677"/>
        <v>OK</v>
      </c>
      <c r="EH414" s="82"/>
      <c r="EI414" s="34" t="s">
        <v>4</v>
      </c>
      <c r="EJ414" s="11"/>
      <c r="EK414" s="61"/>
      <c r="EN414" s="97">
        <f t="shared" si="630"/>
        <v>0</v>
      </c>
      <c r="EO414" s="91">
        <f t="shared" si="631"/>
        <v>0</v>
      </c>
      <c r="EP414" s="92"/>
      <c r="EQ414" s="85"/>
      <c r="ER414" s="89" t="str">
        <f t="shared" si="632"/>
        <v>-</v>
      </c>
      <c r="ES414" s="84"/>
      <c r="ET414" s="85"/>
      <c r="EU414" s="89" t="str">
        <f t="shared" si="633"/>
        <v>-</v>
      </c>
      <c r="EV414" s="90" t="str">
        <f t="shared" si="634"/>
        <v>-</v>
      </c>
      <c r="EY414" s="97" t="e">
        <f>#REF!</f>
        <v>#REF!</v>
      </c>
      <c r="EZ414" s="91" t="e">
        <f>#REF!</f>
        <v>#REF!</v>
      </c>
      <c r="FA414" s="92"/>
      <c r="FB414" s="85"/>
      <c r="FC414" s="89" t="e">
        <f t="shared" si="635"/>
        <v>#REF!</v>
      </c>
      <c r="FD414" s="84"/>
      <c r="FE414" s="85"/>
      <c r="FF414" s="89" t="e">
        <f t="shared" si="636"/>
        <v>#REF!</v>
      </c>
      <c r="FG414" s="90" t="e">
        <f t="shared" si="637"/>
        <v>#REF!</v>
      </c>
      <c r="FJ414" s="97" t="e">
        <f>#REF!</f>
        <v>#REF!</v>
      </c>
      <c r="FK414" s="91" t="e">
        <f>#REF!</f>
        <v>#REF!</v>
      </c>
      <c r="FL414" s="92"/>
      <c r="FM414" s="85"/>
      <c r="FN414" s="89" t="e">
        <f t="shared" si="638"/>
        <v>#REF!</v>
      </c>
      <c r="FO414" s="84"/>
      <c r="FP414" s="85"/>
      <c r="FQ414" s="89" t="e">
        <f t="shared" si="639"/>
        <v>#REF!</v>
      </c>
      <c r="FR414" s="90" t="e">
        <f t="shared" si="640"/>
        <v>#REF!</v>
      </c>
      <c r="FU414" s="97" t="e">
        <f>#REF!</f>
        <v>#REF!</v>
      </c>
      <c r="FV414" s="92"/>
      <c r="FW414" s="85"/>
      <c r="FX414" s="89" t="e">
        <f t="shared" si="641"/>
        <v>#REF!</v>
      </c>
      <c r="GA414" s="97" t="e">
        <f>#REF!</f>
        <v>#REF!</v>
      </c>
      <c r="GB414" s="91" t="e">
        <f>#REF!</f>
        <v>#REF!</v>
      </c>
      <c r="GC414" s="92"/>
      <c r="GD414" s="85"/>
      <c r="GE414" s="89" t="e">
        <f t="shared" si="642"/>
        <v>#REF!</v>
      </c>
      <c r="GF414" s="84"/>
      <c r="GG414" s="85"/>
      <c r="GH414" s="89" t="e">
        <f t="shared" si="643"/>
        <v>#REF!</v>
      </c>
      <c r="GI414" s="90" t="e">
        <f t="shared" si="644"/>
        <v>#REF!</v>
      </c>
      <c r="GK414" s="20" t="str">
        <f t="shared" si="645"/>
        <v/>
      </c>
      <c r="GL414" s="21"/>
      <c r="GN414" s="826" t="str">
        <f t="shared" ca="1" si="624"/>
        <v/>
      </c>
      <c r="GO414" s="827"/>
    </row>
    <row r="415" spans="1:197" ht="12" customHeight="1" outlineLevel="3" x14ac:dyDescent="0.2">
      <c r="A415" s="187">
        <f t="shared" ca="1" si="699"/>
        <v>281</v>
      </c>
      <c r="B415" s="747" t="str">
        <f t="shared" ca="1" si="616"/>
        <v/>
      </c>
      <c r="C415" s="748"/>
      <c r="D415" s="749"/>
      <c r="E415" s="110"/>
      <c r="F415" s="108"/>
      <c r="G415" s="105" t="s">
        <v>295</v>
      </c>
      <c r="H415" s="128" t="s">
        <v>3</v>
      </c>
      <c r="I415" s="105"/>
      <c r="J415" s="364" t="s">
        <v>24</v>
      </c>
      <c r="K415" s="471" t="s">
        <v>436</v>
      </c>
      <c r="L415" s="367" t="s">
        <v>50</v>
      </c>
      <c r="M415" s="589">
        <f t="shared" si="613"/>
        <v>1</v>
      </c>
      <c r="N415" s="773" t="str">
        <f t="shared" si="617"/>
        <v>-</v>
      </c>
      <c r="O415" s="774" t="str">
        <f t="shared" si="618"/>
        <v>-</v>
      </c>
      <c r="P415" s="774" t="str">
        <f t="shared" si="619"/>
        <v>-</v>
      </c>
      <c r="Q415" s="774">
        <f t="shared" si="620"/>
        <v>1</v>
      </c>
      <c r="R415" s="774" t="str">
        <f t="shared" si="621"/>
        <v>-</v>
      </c>
      <c r="S415" s="280" t="str">
        <f t="shared" si="622"/>
        <v>-</v>
      </c>
      <c r="T415" s="291" t="str">
        <f t="shared" si="623"/>
        <v>OK</v>
      </c>
      <c r="U415" s="402"/>
      <c r="W415" s="504"/>
      <c r="X415" s="429"/>
      <c r="Z415" s="430"/>
      <c r="AA415" s="431"/>
      <c r="AB415" s="429"/>
      <c r="AD415" s="430"/>
      <c r="AE415" s="431"/>
      <c r="AF415" s="429"/>
      <c r="AH415" s="430"/>
      <c r="AI415" s="431"/>
      <c r="AJ415" s="600"/>
      <c r="AK415" s="601"/>
      <c r="AL415" s="602"/>
      <c r="AM415" s="621"/>
      <c r="AN415" s="221"/>
      <c r="AO415" s="574" t="str">
        <f t="shared" si="569"/>
        <v>OK</v>
      </c>
      <c r="AQ415" s="437"/>
      <c r="AR415" s="429"/>
      <c r="AT415" s="430"/>
      <c r="AU415" s="431"/>
      <c r="AV415" s="429"/>
      <c r="AX415" s="430"/>
      <c r="AY415" s="431"/>
      <c r="AZ415" s="429"/>
      <c r="BB415" s="430"/>
      <c r="BC415" s="431"/>
      <c r="BD415" s="600"/>
      <c r="BE415" s="601"/>
      <c r="BF415" s="602"/>
      <c r="BG415" s="621"/>
      <c r="BH415" s="221"/>
      <c r="BI415" s="574" t="str">
        <f t="shared" si="570"/>
        <v>OK</v>
      </c>
      <c r="BK415" s="437"/>
      <c r="BL415" s="429"/>
      <c r="BN415" s="430"/>
      <c r="BO415" s="431"/>
      <c r="BP415" s="429"/>
      <c r="BR415" s="430"/>
      <c r="BS415" s="431"/>
      <c r="BT415" s="429"/>
      <c r="BV415" s="430"/>
      <c r="BW415" s="431"/>
      <c r="BX415" s="600"/>
      <c r="BY415" s="601"/>
      <c r="BZ415" s="602"/>
      <c r="CA415" s="621"/>
      <c r="CB415" s="221"/>
      <c r="CC415" s="574" t="str">
        <f t="shared" si="568"/>
        <v>OK</v>
      </c>
      <c r="CE415" s="263">
        <v>1</v>
      </c>
      <c r="CF415" s="208">
        <v>2</v>
      </c>
      <c r="CG415" s="420"/>
      <c r="CH415" s="410" t="s">
        <v>374</v>
      </c>
      <c r="CI415" s="423"/>
      <c r="CJ415" s="209"/>
      <c r="CK415" s="420"/>
      <c r="CL415" s="410" t="s">
        <v>375</v>
      </c>
      <c r="CM415" s="423"/>
      <c r="CN415" s="209"/>
      <c r="CO415" s="420"/>
      <c r="CP415" s="410" t="s">
        <v>376</v>
      </c>
      <c r="CQ415" s="423"/>
      <c r="CR415" s="591">
        <f t="shared" si="701"/>
        <v>2</v>
      </c>
      <c r="CS415" s="629"/>
      <c r="CT415" s="593">
        <f t="shared" si="702"/>
        <v>2</v>
      </c>
      <c r="CU415" s="594">
        <f t="shared" si="703"/>
        <v>1.7699115044247787E-2</v>
      </c>
      <c r="CV415" s="221"/>
      <c r="CW415" s="574" t="str">
        <f t="shared" si="614"/>
        <v>OK</v>
      </c>
      <c r="CY415" s="437"/>
      <c r="CZ415" s="429"/>
      <c r="DB415" s="430"/>
      <c r="DC415" s="431"/>
      <c r="DD415" s="429"/>
      <c r="DF415" s="430"/>
      <c r="DG415" s="431"/>
      <c r="DH415" s="429"/>
      <c r="DJ415" s="430"/>
      <c r="DK415" s="431"/>
      <c r="DL415" s="600"/>
      <c r="DM415" s="601"/>
      <c r="DN415" s="602"/>
      <c r="DO415" s="621"/>
      <c r="DP415" s="221"/>
      <c r="DQ415" s="574" t="str">
        <f t="shared" si="615"/>
        <v>OK</v>
      </c>
      <c r="DS415" s="437"/>
      <c r="DT415" s="429"/>
      <c r="DU415" s="431"/>
      <c r="DW415" s="431"/>
      <c r="DY415" s="431"/>
      <c r="EA415" s="430"/>
      <c r="EB415" s="600"/>
      <c r="EC415" s="602"/>
      <c r="ED415" s="621"/>
      <c r="EE415" s="221"/>
      <c r="EF415" s="574" t="str">
        <f t="shared" si="677"/>
        <v>OK</v>
      </c>
      <c r="EH415" s="82"/>
      <c r="EI415" s="34"/>
      <c r="EJ415" s="11"/>
      <c r="EK415" s="61"/>
      <c r="EN415" s="97">
        <f t="shared" si="630"/>
        <v>0</v>
      </c>
      <c r="EO415" s="91">
        <f t="shared" si="631"/>
        <v>0</v>
      </c>
      <c r="EP415" s="92"/>
      <c r="EQ415" s="85"/>
      <c r="ER415" s="89" t="str">
        <f t="shared" si="632"/>
        <v>-</v>
      </c>
      <c r="ES415" s="84"/>
      <c r="ET415" s="85"/>
      <c r="EU415" s="89" t="str">
        <f t="shared" si="633"/>
        <v>-</v>
      </c>
      <c r="EV415" s="90" t="str">
        <f t="shared" si="634"/>
        <v>-</v>
      </c>
      <c r="EY415" s="97" t="e">
        <f>#REF!</f>
        <v>#REF!</v>
      </c>
      <c r="EZ415" s="91" t="e">
        <f>#REF!</f>
        <v>#REF!</v>
      </c>
      <c r="FA415" s="92"/>
      <c r="FB415" s="85"/>
      <c r="FC415" s="89" t="e">
        <f t="shared" si="635"/>
        <v>#REF!</v>
      </c>
      <c r="FD415" s="84"/>
      <c r="FE415" s="85"/>
      <c r="FF415" s="89" t="e">
        <f t="shared" si="636"/>
        <v>#REF!</v>
      </c>
      <c r="FG415" s="90" t="e">
        <f t="shared" si="637"/>
        <v>#REF!</v>
      </c>
      <c r="FJ415" s="97" t="e">
        <f>#REF!</f>
        <v>#REF!</v>
      </c>
      <c r="FK415" s="91" t="e">
        <f>#REF!</f>
        <v>#REF!</v>
      </c>
      <c r="FL415" s="92"/>
      <c r="FM415" s="85"/>
      <c r="FN415" s="89" t="e">
        <f t="shared" si="638"/>
        <v>#REF!</v>
      </c>
      <c r="FO415" s="84"/>
      <c r="FP415" s="85"/>
      <c r="FQ415" s="89" t="e">
        <f t="shared" si="639"/>
        <v>#REF!</v>
      </c>
      <c r="FR415" s="90" t="e">
        <f t="shared" si="640"/>
        <v>#REF!</v>
      </c>
      <c r="FU415" s="97" t="e">
        <f>#REF!</f>
        <v>#REF!</v>
      </c>
      <c r="FV415" s="92"/>
      <c r="FW415" s="85"/>
      <c r="FX415" s="89" t="e">
        <f t="shared" si="641"/>
        <v>#REF!</v>
      </c>
      <c r="GA415" s="97" t="e">
        <f>#REF!</f>
        <v>#REF!</v>
      </c>
      <c r="GB415" s="91" t="e">
        <f>#REF!</f>
        <v>#REF!</v>
      </c>
      <c r="GC415" s="92"/>
      <c r="GD415" s="85"/>
      <c r="GE415" s="89" t="e">
        <f t="shared" si="642"/>
        <v>#REF!</v>
      </c>
      <c r="GF415" s="84"/>
      <c r="GG415" s="85"/>
      <c r="GH415" s="89" t="e">
        <f t="shared" si="643"/>
        <v>#REF!</v>
      </c>
      <c r="GI415" s="90" t="e">
        <f t="shared" si="644"/>
        <v>#REF!</v>
      </c>
      <c r="GK415" s="20" t="str">
        <f t="shared" si="645"/>
        <v/>
      </c>
      <c r="GL415" s="21"/>
      <c r="GN415" s="826" t="str">
        <f t="shared" ca="1" si="624"/>
        <v/>
      </c>
      <c r="GO415" s="827"/>
    </row>
    <row r="416" spans="1:197" ht="12" customHeight="1" outlineLevel="3" x14ac:dyDescent="0.2">
      <c r="A416" s="187">
        <f t="shared" ca="1" si="699"/>
        <v>282</v>
      </c>
      <c r="B416" s="747" t="str">
        <f t="shared" ca="1" si="616"/>
        <v/>
      </c>
      <c r="C416" s="748"/>
      <c r="D416" s="749"/>
      <c r="E416" s="110"/>
      <c r="F416" s="108"/>
      <c r="G416" s="105" t="s">
        <v>80</v>
      </c>
      <c r="H416" s="128" t="s">
        <v>3</v>
      </c>
      <c r="I416" s="105"/>
      <c r="J416" s="364" t="s">
        <v>24</v>
      </c>
      <c r="K416" s="471" t="s">
        <v>436</v>
      </c>
      <c r="L416" s="367" t="s">
        <v>50</v>
      </c>
      <c r="M416" s="589">
        <f t="shared" ref="M416:M479" si="704">IF(SUM(W416,AQ416,BK416,CE416,CY416,DS416)=0,0,1)</f>
        <v>1</v>
      </c>
      <c r="N416" s="773" t="str">
        <f t="shared" si="617"/>
        <v>-</v>
      </c>
      <c r="O416" s="774" t="str">
        <f t="shared" si="618"/>
        <v>-</v>
      </c>
      <c r="P416" s="774" t="str">
        <f t="shared" si="619"/>
        <v>-</v>
      </c>
      <c r="Q416" s="774">
        <f t="shared" si="620"/>
        <v>1</v>
      </c>
      <c r="R416" s="774" t="str">
        <f t="shared" si="621"/>
        <v>-</v>
      </c>
      <c r="S416" s="280" t="str">
        <f t="shared" si="622"/>
        <v>-</v>
      </c>
      <c r="T416" s="291" t="str">
        <f t="shared" si="623"/>
        <v>OK</v>
      </c>
      <c r="U416" s="402"/>
      <c r="W416" s="504"/>
      <c r="X416" s="429"/>
      <c r="Z416" s="430"/>
      <c r="AA416" s="431"/>
      <c r="AB416" s="429"/>
      <c r="AD416" s="430"/>
      <c r="AE416" s="431"/>
      <c r="AF416" s="429"/>
      <c r="AH416" s="430"/>
      <c r="AI416" s="431"/>
      <c r="AJ416" s="600"/>
      <c r="AK416" s="601"/>
      <c r="AL416" s="602"/>
      <c r="AM416" s="621"/>
      <c r="AN416" s="221"/>
      <c r="AO416" s="574" t="str">
        <f t="shared" si="569"/>
        <v>OK</v>
      </c>
      <c r="AQ416" s="437"/>
      <c r="AR416" s="429"/>
      <c r="AT416" s="430"/>
      <c r="AU416" s="431"/>
      <c r="AV416" s="429"/>
      <c r="AX416" s="430"/>
      <c r="AY416" s="431"/>
      <c r="AZ416" s="429"/>
      <c r="BB416" s="430"/>
      <c r="BC416" s="431"/>
      <c r="BD416" s="600"/>
      <c r="BE416" s="601"/>
      <c r="BF416" s="602"/>
      <c r="BG416" s="621"/>
      <c r="BH416" s="221"/>
      <c r="BI416" s="574" t="str">
        <f t="shared" si="570"/>
        <v>OK</v>
      </c>
      <c r="BK416" s="437"/>
      <c r="BL416" s="429"/>
      <c r="BN416" s="430"/>
      <c r="BO416" s="431"/>
      <c r="BP416" s="429"/>
      <c r="BR416" s="430"/>
      <c r="BS416" s="431"/>
      <c r="BT416" s="429"/>
      <c r="BV416" s="430"/>
      <c r="BW416" s="431"/>
      <c r="BX416" s="600"/>
      <c r="BY416" s="601"/>
      <c r="BZ416" s="602"/>
      <c r="CA416" s="621"/>
      <c r="CB416" s="221"/>
      <c r="CC416" s="574" t="str">
        <f t="shared" si="568"/>
        <v>OK</v>
      </c>
      <c r="CE416" s="263">
        <v>1</v>
      </c>
      <c r="CF416" s="208">
        <v>1</v>
      </c>
      <c r="CG416" s="420"/>
      <c r="CH416" s="410" t="s">
        <v>374</v>
      </c>
      <c r="CI416" s="423"/>
      <c r="CJ416" s="209"/>
      <c r="CK416" s="420"/>
      <c r="CL416" s="410" t="s">
        <v>375</v>
      </c>
      <c r="CM416" s="423"/>
      <c r="CN416" s="209"/>
      <c r="CO416" s="420"/>
      <c r="CP416" s="410" t="s">
        <v>376</v>
      </c>
      <c r="CQ416" s="423"/>
      <c r="CR416" s="591">
        <f t="shared" si="701"/>
        <v>1</v>
      </c>
      <c r="CS416" s="629"/>
      <c r="CT416" s="593">
        <f t="shared" si="702"/>
        <v>1</v>
      </c>
      <c r="CU416" s="594">
        <f t="shared" si="703"/>
        <v>8.8495575221238937E-3</v>
      </c>
      <c r="CV416" s="221"/>
      <c r="CW416" s="574" t="str">
        <f t="shared" ref="CW416:CW479" si="705">IF(AND(Type_1="Doc",OR(CG416&lt;&gt;"",CK416&lt;&gt;"",CO416&lt;&gt;"")),"Remove Value Cln 85, 89, 93",IF(AND(Type_1="Doc",OR(CI416&lt;&gt;"",CM416&lt;&gt;"",CQ416&lt;&gt;"")),"Remove Value Cln 87, 91, 95",IF(OR(AND(CF416&lt;&gt;"",CH416=""),AND(CJ416&lt;&gt;"",CL416=""),AND(CN416&lt;&gt;"",CP416="")),"Missing Eng Function",IF(OR(AND(CG416&lt;&gt;"",CI416=""),AND(CK416&lt;&gt;"",CM416=""),AND(CO416&lt;&gt;"",CQ416="")),"Missing Design Function","OK"))))</f>
        <v>OK</v>
      </c>
      <c r="CY416" s="437"/>
      <c r="CZ416" s="429"/>
      <c r="DB416" s="430"/>
      <c r="DC416" s="431"/>
      <c r="DD416" s="429"/>
      <c r="DF416" s="430"/>
      <c r="DG416" s="431"/>
      <c r="DH416" s="429"/>
      <c r="DJ416" s="430"/>
      <c r="DK416" s="431"/>
      <c r="DL416" s="600"/>
      <c r="DM416" s="601"/>
      <c r="DN416" s="602"/>
      <c r="DO416" s="621"/>
      <c r="DP416" s="221"/>
      <c r="DQ416" s="574" t="str">
        <f t="shared" ref="DQ416:DQ479" si="706">IF(AND(Type_1="Doc",OR(DA416&lt;&gt;"",DE416&lt;&gt;"",DI416&lt;&gt;"")),"Remove Value Cln 105, 109, 113",IF(AND(Type_1="Doc",OR(DC416&lt;&gt;"",DG416&lt;&gt;"",DK416&lt;&gt;"")),"Remove Value Cln 107, 111, 115",IF(OR(AND(CZ416&lt;&gt;"",DB416=""),AND(DD416&lt;&gt;"",DF416=""),AND(DH416&lt;&gt;"",DJ416="")),"Missing Eng Function",IF(OR(AND(DA416&lt;&gt;"",DC416=""),AND(DE416&lt;&gt;"",DG416=""),AND(DI416&lt;&gt;"",DK416="")),"Missing Design Function","OK"))))</f>
        <v>OK</v>
      </c>
      <c r="DS416" s="437"/>
      <c r="DT416" s="429"/>
      <c r="DU416" s="431"/>
      <c r="DW416" s="431"/>
      <c r="DY416" s="431"/>
      <c r="EA416" s="430"/>
      <c r="EB416" s="600"/>
      <c r="EC416" s="602"/>
      <c r="ED416" s="621"/>
      <c r="EE416" s="221"/>
      <c r="EF416" s="574" t="str">
        <f t="shared" si="677"/>
        <v>OK</v>
      </c>
      <c r="EH416" s="82"/>
      <c r="EI416" s="34" t="s">
        <v>4</v>
      </c>
      <c r="EJ416" s="11"/>
      <c r="EK416" s="61"/>
      <c r="EN416" s="97">
        <f t="shared" si="630"/>
        <v>0</v>
      </c>
      <c r="EO416" s="91">
        <f t="shared" si="631"/>
        <v>0</v>
      </c>
      <c r="EP416" s="92"/>
      <c r="EQ416" s="85"/>
      <c r="ER416" s="89" t="str">
        <f t="shared" si="632"/>
        <v>-</v>
      </c>
      <c r="ES416" s="84"/>
      <c r="ET416" s="85"/>
      <c r="EU416" s="89" t="str">
        <f t="shared" si="633"/>
        <v>-</v>
      </c>
      <c r="EV416" s="90" t="str">
        <f t="shared" si="634"/>
        <v>-</v>
      </c>
      <c r="EY416" s="97" t="e">
        <f>#REF!</f>
        <v>#REF!</v>
      </c>
      <c r="EZ416" s="91" t="e">
        <f>#REF!</f>
        <v>#REF!</v>
      </c>
      <c r="FA416" s="92"/>
      <c r="FB416" s="85"/>
      <c r="FC416" s="89" t="e">
        <f t="shared" si="635"/>
        <v>#REF!</v>
      </c>
      <c r="FD416" s="84"/>
      <c r="FE416" s="85"/>
      <c r="FF416" s="89" t="e">
        <f t="shared" si="636"/>
        <v>#REF!</v>
      </c>
      <c r="FG416" s="90" t="e">
        <f t="shared" si="637"/>
        <v>#REF!</v>
      </c>
      <c r="FJ416" s="97" t="e">
        <f>#REF!</f>
        <v>#REF!</v>
      </c>
      <c r="FK416" s="91" t="e">
        <f>#REF!</f>
        <v>#REF!</v>
      </c>
      <c r="FL416" s="92"/>
      <c r="FM416" s="85"/>
      <c r="FN416" s="89" t="e">
        <f t="shared" si="638"/>
        <v>#REF!</v>
      </c>
      <c r="FO416" s="84"/>
      <c r="FP416" s="85"/>
      <c r="FQ416" s="89" t="e">
        <f t="shared" si="639"/>
        <v>#REF!</v>
      </c>
      <c r="FR416" s="90" t="e">
        <f t="shared" si="640"/>
        <v>#REF!</v>
      </c>
      <c r="FU416" s="97" t="e">
        <f>#REF!</f>
        <v>#REF!</v>
      </c>
      <c r="FV416" s="92"/>
      <c r="FW416" s="85"/>
      <c r="FX416" s="89" t="e">
        <f t="shared" si="641"/>
        <v>#REF!</v>
      </c>
      <c r="GA416" s="97" t="e">
        <f>#REF!</f>
        <v>#REF!</v>
      </c>
      <c r="GB416" s="91" t="e">
        <f>#REF!</f>
        <v>#REF!</v>
      </c>
      <c r="GC416" s="92"/>
      <c r="GD416" s="85"/>
      <c r="GE416" s="89" t="e">
        <f t="shared" si="642"/>
        <v>#REF!</v>
      </c>
      <c r="GF416" s="84"/>
      <c r="GG416" s="85"/>
      <c r="GH416" s="89" t="e">
        <f t="shared" si="643"/>
        <v>#REF!</v>
      </c>
      <c r="GI416" s="90" t="e">
        <f t="shared" si="644"/>
        <v>#REF!</v>
      </c>
      <c r="GK416" s="20" t="str">
        <f t="shared" si="645"/>
        <v/>
      </c>
      <c r="GL416" s="21"/>
      <c r="GN416" s="826" t="str">
        <f t="shared" ca="1" si="624"/>
        <v/>
      </c>
      <c r="GO416" s="827"/>
    </row>
    <row r="417" spans="1:197" ht="12" customHeight="1" outlineLevel="3" x14ac:dyDescent="0.2">
      <c r="A417" s="187">
        <f t="shared" ca="1" si="699"/>
        <v>283</v>
      </c>
      <c r="B417" s="747" t="str">
        <f t="shared" ref="B417:B480" ca="1" si="707">IF(MAX(GN417:GO417)=0,"",MAX(GN417:GO417))</f>
        <v/>
      </c>
      <c r="C417" s="748"/>
      <c r="D417" s="749"/>
      <c r="E417" s="110"/>
      <c r="F417" s="108"/>
      <c r="G417" s="105" t="s">
        <v>202</v>
      </c>
      <c r="H417" s="128" t="s">
        <v>3</v>
      </c>
      <c r="I417" s="105"/>
      <c r="J417" s="364" t="s">
        <v>24</v>
      </c>
      <c r="K417" s="471" t="s">
        <v>436</v>
      </c>
      <c r="L417" s="367" t="s">
        <v>50</v>
      </c>
      <c r="M417" s="589">
        <f t="shared" si="704"/>
        <v>1</v>
      </c>
      <c r="N417" s="773" t="str">
        <f t="shared" ref="N417:N480" si="708">IF(OR(W417="",W417="-"),"-",IF(W417=1,1,"POK"))</f>
        <v>-</v>
      </c>
      <c r="O417" s="774" t="str">
        <f t="shared" ref="O417:O480" si="709">IF(OR(AQ417="",AQ417="-"),"-",IF(AQ417=1,1,"POK"))</f>
        <v>-</v>
      </c>
      <c r="P417" s="774" t="str">
        <f t="shared" ref="P417:P480" si="710">IF(OR(BK417="",BK417="-"),"-",IF(BK417=1,1,"POK"))</f>
        <v>-</v>
      </c>
      <c r="Q417" s="774">
        <f t="shared" ref="Q417:Q480" si="711">IF(OR(CE417="",CE417="-"),"-",IF(CE417=1,1,"POK"))</f>
        <v>1</v>
      </c>
      <c r="R417" s="774" t="str">
        <f t="shared" ref="R417:R480" si="712">IF(OR(CY417="",CY417="-"),"-",IF(CY417=1,1,"POK"))</f>
        <v>-</v>
      </c>
      <c r="S417" s="280" t="str">
        <f t="shared" ref="S417:S480" si="713">IF(OR(DS417="",DS417="-"),"-",IF(DS417=1,1,"POK"))</f>
        <v>-</v>
      </c>
      <c r="T417" s="291" t="str">
        <f t="shared" ref="T417:T480" si="714">IF(AND(M417="",OR(N417=1,O417=1,P417=1,Q417=1,R417=1,S417=1)),"Value is missing Cln 13","OK")</f>
        <v>OK</v>
      </c>
      <c r="U417" s="402"/>
      <c r="W417" s="504"/>
      <c r="X417" s="429"/>
      <c r="Z417" s="430"/>
      <c r="AA417" s="431"/>
      <c r="AB417" s="429"/>
      <c r="AD417" s="430"/>
      <c r="AE417" s="431"/>
      <c r="AF417" s="429"/>
      <c r="AH417" s="430"/>
      <c r="AI417" s="431"/>
      <c r="AJ417" s="600"/>
      <c r="AK417" s="601"/>
      <c r="AL417" s="602"/>
      <c r="AM417" s="621"/>
      <c r="AN417" s="221"/>
      <c r="AO417" s="574" t="str">
        <f t="shared" si="569"/>
        <v>OK</v>
      </c>
      <c r="AQ417" s="437"/>
      <c r="AR417" s="429"/>
      <c r="AT417" s="430"/>
      <c r="AU417" s="431"/>
      <c r="AV417" s="429"/>
      <c r="AX417" s="430"/>
      <c r="AY417" s="431"/>
      <c r="AZ417" s="429"/>
      <c r="BB417" s="430"/>
      <c r="BC417" s="431"/>
      <c r="BD417" s="600"/>
      <c r="BE417" s="601"/>
      <c r="BF417" s="602"/>
      <c r="BG417" s="621"/>
      <c r="BH417" s="221"/>
      <c r="BI417" s="574" t="str">
        <f t="shared" si="570"/>
        <v>OK</v>
      </c>
      <c r="BK417" s="437"/>
      <c r="BL417" s="429"/>
      <c r="BN417" s="430"/>
      <c r="BO417" s="431"/>
      <c r="BP417" s="429"/>
      <c r="BR417" s="430"/>
      <c r="BS417" s="431"/>
      <c r="BT417" s="429"/>
      <c r="BV417" s="430"/>
      <c r="BW417" s="431"/>
      <c r="BX417" s="600"/>
      <c r="BY417" s="601"/>
      <c r="BZ417" s="602"/>
      <c r="CA417" s="621"/>
      <c r="CB417" s="221"/>
      <c r="CC417" s="574" t="str">
        <f t="shared" si="568"/>
        <v>OK</v>
      </c>
      <c r="CE417" s="263">
        <v>1</v>
      </c>
      <c r="CF417" s="208">
        <v>2</v>
      </c>
      <c r="CG417" s="420"/>
      <c r="CH417" s="410" t="s">
        <v>374</v>
      </c>
      <c r="CI417" s="423"/>
      <c r="CJ417" s="209"/>
      <c r="CK417" s="420"/>
      <c r="CL417" s="410" t="s">
        <v>375</v>
      </c>
      <c r="CM417" s="423"/>
      <c r="CN417" s="209"/>
      <c r="CO417" s="420"/>
      <c r="CP417" s="410" t="s">
        <v>376</v>
      </c>
      <c r="CQ417" s="423"/>
      <c r="CR417" s="591">
        <f t="shared" si="701"/>
        <v>2</v>
      </c>
      <c r="CS417" s="629"/>
      <c r="CT417" s="593">
        <f t="shared" si="702"/>
        <v>2</v>
      </c>
      <c r="CU417" s="594">
        <f t="shared" si="703"/>
        <v>1.7699115044247787E-2</v>
      </c>
      <c r="CV417" s="221"/>
      <c r="CW417" s="574" t="str">
        <f t="shared" si="705"/>
        <v>OK</v>
      </c>
      <c r="CY417" s="437"/>
      <c r="CZ417" s="429"/>
      <c r="DB417" s="430"/>
      <c r="DC417" s="431"/>
      <c r="DD417" s="429"/>
      <c r="DF417" s="430"/>
      <c r="DG417" s="431"/>
      <c r="DH417" s="429"/>
      <c r="DJ417" s="430"/>
      <c r="DK417" s="431"/>
      <c r="DL417" s="600"/>
      <c r="DM417" s="601"/>
      <c r="DN417" s="602"/>
      <c r="DO417" s="621"/>
      <c r="DP417" s="221"/>
      <c r="DQ417" s="574" t="str">
        <f t="shared" si="706"/>
        <v>OK</v>
      </c>
      <c r="DS417" s="437"/>
      <c r="DT417" s="429"/>
      <c r="DU417" s="431"/>
      <c r="DW417" s="431"/>
      <c r="DY417" s="431"/>
      <c r="EA417" s="430"/>
      <c r="EB417" s="600"/>
      <c r="EC417" s="602"/>
      <c r="ED417" s="621"/>
      <c r="EE417" s="221"/>
      <c r="EF417" s="574" t="str">
        <f t="shared" si="677"/>
        <v>OK</v>
      </c>
      <c r="EH417" s="82"/>
      <c r="EI417" s="34" t="s">
        <v>4</v>
      </c>
      <c r="EJ417" s="11"/>
      <c r="EK417" s="61"/>
      <c r="EN417" s="97">
        <f t="shared" si="630"/>
        <v>0</v>
      </c>
      <c r="EO417" s="91">
        <f t="shared" si="631"/>
        <v>0</v>
      </c>
      <c r="EP417" s="92"/>
      <c r="EQ417" s="85"/>
      <c r="ER417" s="89" t="str">
        <f t="shared" si="632"/>
        <v>-</v>
      </c>
      <c r="ES417" s="84"/>
      <c r="ET417" s="85"/>
      <c r="EU417" s="89" t="str">
        <f t="shared" si="633"/>
        <v>-</v>
      </c>
      <c r="EV417" s="90" t="str">
        <f t="shared" si="634"/>
        <v>-</v>
      </c>
      <c r="EY417" s="97" t="e">
        <f>#REF!</f>
        <v>#REF!</v>
      </c>
      <c r="EZ417" s="91" t="e">
        <f>#REF!</f>
        <v>#REF!</v>
      </c>
      <c r="FA417" s="92"/>
      <c r="FB417" s="85"/>
      <c r="FC417" s="89" t="e">
        <f t="shared" si="635"/>
        <v>#REF!</v>
      </c>
      <c r="FD417" s="84"/>
      <c r="FE417" s="85"/>
      <c r="FF417" s="89" t="e">
        <f t="shared" si="636"/>
        <v>#REF!</v>
      </c>
      <c r="FG417" s="90" t="e">
        <f t="shared" si="637"/>
        <v>#REF!</v>
      </c>
      <c r="FJ417" s="97" t="e">
        <f>#REF!</f>
        <v>#REF!</v>
      </c>
      <c r="FK417" s="91" t="e">
        <f>#REF!</f>
        <v>#REF!</v>
      </c>
      <c r="FL417" s="92"/>
      <c r="FM417" s="85"/>
      <c r="FN417" s="89" t="e">
        <f t="shared" si="638"/>
        <v>#REF!</v>
      </c>
      <c r="FO417" s="84"/>
      <c r="FP417" s="85"/>
      <c r="FQ417" s="89" t="e">
        <f t="shared" si="639"/>
        <v>#REF!</v>
      </c>
      <c r="FR417" s="90" t="e">
        <f t="shared" si="640"/>
        <v>#REF!</v>
      </c>
      <c r="FU417" s="97" t="e">
        <f>#REF!</f>
        <v>#REF!</v>
      </c>
      <c r="FV417" s="92"/>
      <c r="FW417" s="85"/>
      <c r="FX417" s="89" t="e">
        <f t="shared" si="641"/>
        <v>#REF!</v>
      </c>
      <c r="GA417" s="97" t="e">
        <f>#REF!</f>
        <v>#REF!</v>
      </c>
      <c r="GB417" s="91" t="e">
        <f>#REF!</f>
        <v>#REF!</v>
      </c>
      <c r="GC417" s="92"/>
      <c r="GD417" s="85"/>
      <c r="GE417" s="89" t="e">
        <f t="shared" si="642"/>
        <v>#REF!</v>
      </c>
      <c r="GF417" s="84"/>
      <c r="GG417" s="85"/>
      <c r="GH417" s="89" t="e">
        <f t="shared" si="643"/>
        <v>#REF!</v>
      </c>
      <c r="GI417" s="90" t="e">
        <f t="shared" si="644"/>
        <v>#REF!</v>
      </c>
      <c r="GK417" s="20" t="str">
        <f t="shared" si="645"/>
        <v/>
      </c>
      <c r="GL417" s="21"/>
      <c r="GN417" s="826" t="str">
        <f t="shared" ref="GN417:GN480" ca="1" si="715">IF($A417="-","-",IF($C417+$D417=0,"",$C417+$D417))</f>
        <v/>
      </c>
      <c r="GO417" s="827"/>
    </row>
    <row r="418" spans="1:197" ht="12" customHeight="1" outlineLevel="3" x14ac:dyDescent="0.2">
      <c r="A418" s="187">
        <f t="shared" ca="1" si="699"/>
        <v>284</v>
      </c>
      <c r="B418" s="747" t="str">
        <f t="shared" ca="1" si="707"/>
        <v/>
      </c>
      <c r="C418" s="748"/>
      <c r="D418" s="749"/>
      <c r="E418" s="110"/>
      <c r="F418" s="108"/>
      <c r="G418" s="105" t="s">
        <v>82</v>
      </c>
      <c r="H418" s="128" t="s">
        <v>3</v>
      </c>
      <c r="I418" s="105"/>
      <c r="J418" s="364" t="s">
        <v>24</v>
      </c>
      <c r="K418" s="471" t="s">
        <v>436</v>
      </c>
      <c r="L418" s="367" t="s">
        <v>50</v>
      </c>
      <c r="M418" s="589">
        <f t="shared" si="704"/>
        <v>1</v>
      </c>
      <c r="N418" s="773" t="str">
        <f t="shared" si="708"/>
        <v>-</v>
      </c>
      <c r="O418" s="774" t="str">
        <f t="shared" si="709"/>
        <v>-</v>
      </c>
      <c r="P418" s="774" t="str">
        <f t="shared" si="710"/>
        <v>-</v>
      </c>
      <c r="Q418" s="774">
        <f t="shared" si="711"/>
        <v>1</v>
      </c>
      <c r="R418" s="774" t="str">
        <f t="shared" si="712"/>
        <v>-</v>
      </c>
      <c r="S418" s="280" t="str">
        <f t="shared" si="713"/>
        <v>-</v>
      </c>
      <c r="T418" s="291" t="str">
        <f t="shared" si="714"/>
        <v>OK</v>
      </c>
      <c r="U418" s="402"/>
      <c r="W418" s="504"/>
      <c r="X418" s="429"/>
      <c r="Z418" s="430"/>
      <c r="AA418" s="431"/>
      <c r="AB418" s="429"/>
      <c r="AD418" s="430"/>
      <c r="AE418" s="431"/>
      <c r="AF418" s="429"/>
      <c r="AH418" s="430"/>
      <c r="AI418" s="431"/>
      <c r="AJ418" s="600"/>
      <c r="AK418" s="601"/>
      <c r="AL418" s="602"/>
      <c r="AM418" s="621"/>
      <c r="AN418" s="221"/>
      <c r="AO418" s="574" t="str">
        <f t="shared" si="569"/>
        <v>OK</v>
      </c>
      <c r="AQ418" s="437"/>
      <c r="AR418" s="429"/>
      <c r="AT418" s="430"/>
      <c r="AU418" s="431"/>
      <c r="AV418" s="429"/>
      <c r="AX418" s="430"/>
      <c r="AY418" s="431"/>
      <c r="AZ418" s="429"/>
      <c r="BB418" s="430"/>
      <c r="BC418" s="431"/>
      <c r="BD418" s="600"/>
      <c r="BE418" s="601"/>
      <c r="BF418" s="602"/>
      <c r="BG418" s="621"/>
      <c r="BH418" s="221"/>
      <c r="BI418" s="574" t="str">
        <f t="shared" si="570"/>
        <v>OK</v>
      </c>
      <c r="BK418" s="437"/>
      <c r="BL418" s="429"/>
      <c r="BN418" s="430"/>
      <c r="BO418" s="431"/>
      <c r="BP418" s="429"/>
      <c r="BR418" s="430"/>
      <c r="BS418" s="431"/>
      <c r="BT418" s="429"/>
      <c r="BV418" s="430"/>
      <c r="BW418" s="431"/>
      <c r="BX418" s="600"/>
      <c r="BY418" s="601"/>
      <c r="BZ418" s="602"/>
      <c r="CA418" s="621"/>
      <c r="CB418" s="221"/>
      <c r="CC418" s="574" t="str">
        <f t="shared" si="568"/>
        <v>OK</v>
      </c>
      <c r="CE418" s="263">
        <v>1</v>
      </c>
      <c r="CF418" s="208">
        <v>2</v>
      </c>
      <c r="CG418" s="420"/>
      <c r="CH418" s="410" t="s">
        <v>374</v>
      </c>
      <c r="CI418" s="423"/>
      <c r="CJ418" s="209"/>
      <c r="CK418" s="420"/>
      <c r="CL418" s="410" t="s">
        <v>375</v>
      </c>
      <c r="CM418" s="423"/>
      <c r="CN418" s="209"/>
      <c r="CO418" s="420"/>
      <c r="CP418" s="410" t="s">
        <v>376</v>
      </c>
      <c r="CQ418" s="423"/>
      <c r="CR418" s="591">
        <f t="shared" si="701"/>
        <v>2</v>
      </c>
      <c r="CS418" s="629"/>
      <c r="CT418" s="593">
        <f t="shared" si="702"/>
        <v>2</v>
      </c>
      <c r="CU418" s="594">
        <f t="shared" si="703"/>
        <v>1.7699115044247787E-2</v>
      </c>
      <c r="CV418" s="221"/>
      <c r="CW418" s="574" t="str">
        <f t="shared" si="705"/>
        <v>OK</v>
      </c>
      <c r="CY418" s="437"/>
      <c r="CZ418" s="429"/>
      <c r="DB418" s="430"/>
      <c r="DC418" s="431"/>
      <c r="DD418" s="429"/>
      <c r="DF418" s="430"/>
      <c r="DG418" s="431"/>
      <c r="DH418" s="429"/>
      <c r="DJ418" s="430"/>
      <c r="DK418" s="431"/>
      <c r="DL418" s="600"/>
      <c r="DM418" s="601"/>
      <c r="DN418" s="602"/>
      <c r="DO418" s="621"/>
      <c r="DP418" s="221"/>
      <c r="DQ418" s="574" t="str">
        <f t="shared" si="706"/>
        <v>OK</v>
      </c>
      <c r="DS418" s="437"/>
      <c r="DT418" s="429"/>
      <c r="DU418" s="431"/>
      <c r="DW418" s="431"/>
      <c r="DY418" s="431"/>
      <c r="EA418" s="430"/>
      <c r="EB418" s="600"/>
      <c r="EC418" s="602"/>
      <c r="ED418" s="621"/>
      <c r="EE418" s="221"/>
      <c r="EF418" s="574" t="str">
        <f t="shared" si="677"/>
        <v>OK</v>
      </c>
      <c r="EH418" s="82"/>
      <c r="EI418" s="34" t="s">
        <v>4</v>
      </c>
      <c r="EJ418" s="11"/>
      <c r="EK418" s="61"/>
      <c r="EN418" s="97">
        <f t="shared" si="630"/>
        <v>0</v>
      </c>
      <c r="EO418" s="91">
        <f t="shared" si="631"/>
        <v>0</v>
      </c>
      <c r="EP418" s="92"/>
      <c r="EQ418" s="85"/>
      <c r="ER418" s="89" t="str">
        <f t="shared" si="632"/>
        <v>-</v>
      </c>
      <c r="ES418" s="84"/>
      <c r="ET418" s="85"/>
      <c r="EU418" s="89" t="str">
        <f t="shared" si="633"/>
        <v>-</v>
      </c>
      <c r="EV418" s="90" t="str">
        <f t="shared" si="634"/>
        <v>-</v>
      </c>
      <c r="EY418" s="97" t="e">
        <f>#REF!</f>
        <v>#REF!</v>
      </c>
      <c r="EZ418" s="91" t="e">
        <f>#REF!</f>
        <v>#REF!</v>
      </c>
      <c r="FA418" s="92"/>
      <c r="FB418" s="85"/>
      <c r="FC418" s="89" t="e">
        <f t="shared" si="635"/>
        <v>#REF!</v>
      </c>
      <c r="FD418" s="84"/>
      <c r="FE418" s="85"/>
      <c r="FF418" s="89" t="e">
        <f t="shared" si="636"/>
        <v>#REF!</v>
      </c>
      <c r="FG418" s="90" t="e">
        <f t="shared" si="637"/>
        <v>#REF!</v>
      </c>
      <c r="FJ418" s="97" t="e">
        <f>#REF!</f>
        <v>#REF!</v>
      </c>
      <c r="FK418" s="91" t="e">
        <f>#REF!</f>
        <v>#REF!</v>
      </c>
      <c r="FL418" s="92"/>
      <c r="FM418" s="85"/>
      <c r="FN418" s="89" t="e">
        <f t="shared" si="638"/>
        <v>#REF!</v>
      </c>
      <c r="FO418" s="84"/>
      <c r="FP418" s="85"/>
      <c r="FQ418" s="89" t="e">
        <f t="shared" si="639"/>
        <v>#REF!</v>
      </c>
      <c r="FR418" s="90" t="e">
        <f t="shared" si="640"/>
        <v>#REF!</v>
      </c>
      <c r="FU418" s="97" t="e">
        <f>#REF!</f>
        <v>#REF!</v>
      </c>
      <c r="FV418" s="92"/>
      <c r="FW418" s="85"/>
      <c r="FX418" s="89" t="e">
        <f t="shared" si="641"/>
        <v>#REF!</v>
      </c>
      <c r="GA418" s="97" t="e">
        <f>#REF!</f>
        <v>#REF!</v>
      </c>
      <c r="GB418" s="91" t="e">
        <f>#REF!</f>
        <v>#REF!</v>
      </c>
      <c r="GC418" s="92"/>
      <c r="GD418" s="85"/>
      <c r="GE418" s="89" t="e">
        <f t="shared" si="642"/>
        <v>#REF!</v>
      </c>
      <c r="GF418" s="84"/>
      <c r="GG418" s="85"/>
      <c r="GH418" s="89" t="e">
        <f t="shared" si="643"/>
        <v>#REF!</v>
      </c>
      <c r="GI418" s="90" t="e">
        <f t="shared" si="644"/>
        <v>#REF!</v>
      </c>
      <c r="GK418" s="20" t="str">
        <f t="shared" si="645"/>
        <v/>
      </c>
      <c r="GL418" s="21"/>
      <c r="GN418" s="826" t="str">
        <f t="shared" ca="1" si="715"/>
        <v/>
      </c>
      <c r="GO418" s="827"/>
    </row>
    <row r="419" spans="1:197" ht="12" customHeight="1" outlineLevel="3" x14ac:dyDescent="0.2">
      <c r="A419" s="187">
        <f t="shared" ca="1" si="699"/>
        <v>285</v>
      </c>
      <c r="B419" s="747" t="str">
        <f t="shared" ca="1" si="707"/>
        <v/>
      </c>
      <c r="C419" s="748"/>
      <c r="D419" s="749"/>
      <c r="E419" s="110"/>
      <c r="F419" s="108"/>
      <c r="G419" s="105" t="s">
        <v>200</v>
      </c>
      <c r="H419" s="128" t="s">
        <v>3</v>
      </c>
      <c r="I419" s="105"/>
      <c r="J419" s="364" t="s">
        <v>24</v>
      </c>
      <c r="K419" s="471" t="s">
        <v>436</v>
      </c>
      <c r="L419" s="367" t="s">
        <v>50</v>
      </c>
      <c r="M419" s="589">
        <f t="shared" si="704"/>
        <v>1</v>
      </c>
      <c r="N419" s="773" t="str">
        <f t="shared" si="708"/>
        <v>-</v>
      </c>
      <c r="O419" s="774" t="str">
        <f t="shared" si="709"/>
        <v>-</v>
      </c>
      <c r="P419" s="774" t="str">
        <f t="shared" si="710"/>
        <v>-</v>
      </c>
      <c r="Q419" s="774">
        <f t="shared" si="711"/>
        <v>1</v>
      </c>
      <c r="R419" s="774" t="str">
        <f t="shared" si="712"/>
        <v>-</v>
      </c>
      <c r="S419" s="280" t="str">
        <f t="shared" si="713"/>
        <v>-</v>
      </c>
      <c r="T419" s="291" t="str">
        <f t="shared" si="714"/>
        <v>OK</v>
      </c>
      <c r="U419" s="402"/>
      <c r="W419" s="504"/>
      <c r="X419" s="429"/>
      <c r="Z419" s="430"/>
      <c r="AA419" s="431"/>
      <c r="AB419" s="429"/>
      <c r="AD419" s="430"/>
      <c r="AE419" s="431"/>
      <c r="AF419" s="429"/>
      <c r="AH419" s="430"/>
      <c r="AI419" s="431"/>
      <c r="AJ419" s="600"/>
      <c r="AK419" s="601"/>
      <c r="AL419" s="602"/>
      <c r="AM419" s="621"/>
      <c r="AN419" s="221"/>
      <c r="AO419" s="574" t="str">
        <f t="shared" si="569"/>
        <v>OK</v>
      </c>
      <c r="AQ419" s="437"/>
      <c r="AR419" s="429"/>
      <c r="AT419" s="430"/>
      <c r="AU419" s="431"/>
      <c r="AV419" s="429"/>
      <c r="AX419" s="430"/>
      <c r="AY419" s="431"/>
      <c r="AZ419" s="429"/>
      <c r="BB419" s="430"/>
      <c r="BC419" s="431"/>
      <c r="BD419" s="600"/>
      <c r="BE419" s="601"/>
      <c r="BF419" s="602"/>
      <c r="BG419" s="621"/>
      <c r="BH419" s="221"/>
      <c r="BI419" s="574" t="str">
        <f t="shared" si="570"/>
        <v>OK</v>
      </c>
      <c r="BK419" s="437"/>
      <c r="BL419" s="429"/>
      <c r="BN419" s="430"/>
      <c r="BO419" s="431"/>
      <c r="BP419" s="429"/>
      <c r="BR419" s="430"/>
      <c r="BS419" s="431"/>
      <c r="BT419" s="429"/>
      <c r="BV419" s="430"/>
      <c r="BW419" s="431"/>
      <c r="BX419" s="600"/>
      <c r="BY419" s="601"/>
      <c r="BZ419" s="602"/>
      <c r="CA419" s="621"/>
      <c r="CB419" s="221"/>
      <c r="CC419" s="574" t="str">
        <f t="shared" si="568"/>
        <v>OK</v>
      </c>
      <c r="CE419" s="263">
        <v>1</v>
      </c>
      <c r="CF419" s="208">
        <v>6</v>
      </c>
      <c r="CG419" s="420"/>
      <c r="CH419" s="410" t="s">
        <v>374</v>
      </c>
      <c r="CI419" s="423"/>
      <c r="CJ419" s="209"/>
      <c r="CK419" s="420"/>
      <c r="CL419" s="410" t="s">
        <v>375</v>
      </c>
      <c r="CM419" s="423"/>
      <c r="CN419" s="209"/>
      <c r="CO419" s="420"/>
      <c r="CP419" s="410" t="s">
        <v>376</v>
      </c>
      <c r="CQ419" s="423"/>
      <c r="CR419" s="591">
        <f t="shared" si="701"/>
        <v>6</v>
      </c>
      <c r="CS419" s="629"/>
      <c r="CT419" s="593">
        <f t="shared" si="702"/>
        <v>6</v>
      </c>
      <c r="CU419" s="594">
        <f t="shared" si="703"/>
        <v>5.3097345132743362E-2</v>
      </c>
      <c r="CV419" s="221"/>
      <c r="CW419" s="574" t="str">
        <f t="shared" si="705"/>
        <v>OK</v>
      </c>
      <c r="CY419" s="437"/>
      <c r="CZ419" s="429"/>
      <c r="DB419" s="430"/>
      <c r="DC419" s="431"/>
      <c r="DD419" s="429"/>
      <c r="DF419" s="430"/>
      <c r="DG419" s="431"/>
      <c r="DH419" s="429"/>
      <c r="DJ419" s="430"/>
      <c r="DK419" s="431"/>
      <c r="DL419" s="600"/>
      <c r="DM419" s="601"/>
      <c r="DN419" s="602"/>
      <c r="DO419" s="621"/>
      <c r="DP419" s="221"/>
      <c r="DQ419" s="574" t="str">
        <f t="shared" si="706"/>
        <v>OK</v>
      </c>
      <c r="DS419" s="437"/>
      <c r="DT419" s="429"/>
      <c r="DU419" s="431"/>
      <c r="DW419" s="431"/>
      <c r="DY419" s="431"/>
      <c r="EA419" s="430"/>
      <c r="EB419" s="600"/>
      <c r="EC419" s="602"/>
      <c r="ED419" s="621"/>
      <c r="EE419" s="221"/>
      <c r="EF419" s="574" t="str">
        <f t="shared" si="677"/>
        <v>OK</v>
      </c>
      <c r="EH419" s="82"/>
      <c r="EI419" s="34" t="s">
        <v>4</v>
      </c>
      <c r="EJ419" s="11"/>
      <c r="EK419" s="61"/>
      <c r="EN419" s="97">
        <f t="shared" si="630"/>
        <v>0</v>
      </c>
      <c r="EO419" s="91">
        <f t="shared" si="631"/>
        <v>0</v>
      </c>
      <c r="EP419" s="92"/>
      <c r="EQ419" s="85"/>
      <c r="ER419" s="89" t="str">
        <f t="shared" si="632"/>
        <v>-</v>
      </c>
      <c r="ES419" s="84"/>
      <c r="ET419" s="85"/>
      <c r="EU419" s="89" t="str">
        <f t="shared" si="633"/>
        <v>-</v>
      </c>
      <c r="EV419" s="90" t="str">
        <f t="shared" si="634"/>
        <v>-</v>
      </c>
      <c r="EY419" s="97" t="e">
        <f>#REF!</f>
        <v>#REF!</v>
      </c>
      <c r="EZ419" s="91" t="e">
        <f>#REF!</f>
        <v>#REF!</v>
      </c>
      <c r="FA419" s="92"/>
      <c r="FB419" s="85"/>
      <c r="FC419" s="89" t="e">
        <f t="shared" si="635"/>
        <v>#REF!</v>
      </c>
      <c r="FD419" s="84"/>
      <c r="FE419" s="85"/>
      <c r="FF419" s="89" t="e">
        <f t="shared" si="636"/>
        <v>#REF!</v>
      </c>
      <c r="FG419" s="90" t="e">
        <f t="shared" si="637"/>
        <v>#REF!</v>
      </c>
      <c r="FJ419" s="97" t="e">
        <f>#REF!</f>
        <v>#REF!</v>
      </c>
      <c r="FK419" s="91" t="e">
        <f>#REF!</f>
        <v>#REF!</v>
      </c>
      <c r="FL419" s="92"/>
      <c r="FM419" s="85"/>
      <c r="FN419" s="89" t="e">
        <f t="shared" si="638"/>
        <v>#REF!</v>
      </c>
      <c r="FO419" s="84"/>
      <c r="FP419" s="85"/>
      <c r="FQ419" s="89" t="e">
        <f t="shared" si="639"/>
        <v>#REF!</v>
      </c>
      <c r="FR419" s="90" t="e">
        <f t="shared" si="640"/>
        <v>#REF!</v>
      </c>
      <c r="FU419" s="97" t="e">
        <f>#REF!</f>
        <v>#REF!</v>
      </c>
      <c r="FV419" s="92"/>
      <c r="FW419" s="85"/>
      <c r="FX419" s="89" t="e">
        <f t="shared" si="641"/>
        <v>#REF!</v>
      </c>
      <c r="GA419" s="97" t="e">
        <f>#REF!</f>
        <v>#REF!</v>
      </c>
      <c r="GB419" s="91" t="e">
        <f>#REF!</f>
        <v>#REF!</v>
      </c>
      <c r="GC419" s="92"/>
      <c r="GD419" s="85"/>
      <c r="GE419" s="89" t="e">
        <f t="shared" si="642"/>
        <v>#REF!</v>
      </c>
      <c r="GF419" s="84"/>
      <c r="GG419" s="85"/>
      <c r="GH419" s="89" t="e">
        <f t="shared" si="643"/>
        <v>#REF!</v>
      </c>
      <c r="GI419" s="90" t="e">
        <f t="shared" si="644"/>
        <v>#REF!</v>
      </c>
      <c r="GK419" s="20" t="str">
        <f t="shared" si="645"/>
        <v/>
      </c>
      <c r="GL419" s="21"/>
      <c r="GN419" s="826" t="str">
        <f t="shared" ca="1" si="715"/>
        <v/>
      </c>
      <c r="GO419" s="827"/>
    </row>
    <row r="420" spans="1:197" ht="12" customHeight="1" outlineLevel="3" x14ac:dyDescent="0.2">
      <c r="A420" s="187">
        <f t="shared" ca="1" si="699"/>
        <v>286</v>
      </c>
      <c r="B420" s="747" t="str">
        <f t="shared" ca="1" si="707"/>
        <v/>
      </c>
      <c r="C420" s="748"/>
      <c r="D420" s="749"/>
      <c r="E420" s="110"/>
      <c r="F420" s="108"/>
      <c r="G420" s="105" t="s">
        <v>925</v>
      </c>
      <c r="H420" s="128" t="s">
        <v>3</v>
      </c>
      <c r="I420" s="105"/>
      <c r="J420" s="364" t="s">
        <v>24</v>
      </c>
      <c r="K420" s="471" t="s">
        <v>436</v>
      </c>
      <c r="L420" s="367" t="s">
        <v>50</v>
      </c>
      <c r="M420" s="589">
        <f t="shared" si="704"/>
        <v>1</v>
      </c>
      <c r="N420" s="773" t="str">
        <f t="shared" si="708"/>
        <v>-</v>
      </c>
      <c r="O420" s="774" t="str">
        <f t="shared" si="709"/>
        <v>-</v>
      </c>
      <c r="P420" s="774" t="str">
        <f t="shared" si="710"/>
        <v>-</v>
      </c>
      <c r="Q420" s="774">
        <f t="shared" si="711"/>
        <v>1</v>
      </c>
      <c r="R420" s="774" t="str">
        <f t="shared" si="712"/>
        <v>-</v>
      </c>
      <c r="S420" s="280" t="str">
        <f t="shared" si="713"/>
        <v>-</v>
      </c>
      <c r="T420" s="291" t="str">
        <f t="shared" si="714"/>
        <v>OK</v>
      </c>
      <c r="U420" s="402"/>
      <c r="W420" s="504"/>
      <c r="X420" s="429"/>
      <c r="Z420" s="430"/>
      <c r="AA420" s="431"/>
      <c r="AB420" s="429"/>
      <c r="AD420" s="430"/>
      <c r="AE420" s="431"/>
      <c r="AF420" s="429"/>
      <c r="AH420" s="430"/>
      <c r="AI420" s="431"/>
      <c r="AJ420" s="600"/>
      <c r="AK420" s="601"/>
      <c r="AL420" s="602"/>
      <c r="AM420" s="621"/>
      <c r="AN420" s="221"/>
      <c r="AO420" s="574" t="str">
        <f t="shared" si="569"/>
        <v>OK</v>
      </c>
      <c r="AQ420" s="437"/>
      <c r="AR420" s="429"/>
      <c r="AT420" s="430"/>
      <c r="AU420" s="431"/>
      <c r="AV420" s="429"/>
      <c r="AX420" s="430"/>
      <c r="AY420" s="431"/>
      <c r="AZ420" s="429"/>
      <c r="BB420" s="430"/>
      <c r="BC420" s="431"/>
      <c r="BD420" s="600"/>
      <c r="BE420" s="601"/>
      <c r="BF420" s="602"/>
      <c r="BG420" s="621"/>
      <c r="BH420" s="221"/>
      <c r="BI420" s="574" t="str">
        <f t="shared" si="570"/>
        <v>OK</v>
      </c>
      <c r="BK420" s="437"/>
      <c r="BL420" s="429"/>
      <c r="BN420" s="430"/>
      <c r="BO420" s="431"/>
      <c r="BP420" s="429"/>
      <c r="BR420" s="430"/>
      <c r="BS420" s="431"/>
      <c r="BT420" s="429"/>
      <c r="BV420" s="430"/>
      <c r="BW420" s="431"/>
      <c r="BX420" s="600"/>
      <c r="BY420" s="601"/>
      <c r="BZ420" s="602"/>
      <c r="CA420" s="621"/>
      <c r="CB420" s="221"/>
      <c r="CC420" s="574" t="str">
        <f t="shared" si="568"/>
        <v>OK</v>
      </c>
      <c r="CE420" s="263">
        <v>1</v>
      </c>
      <c r="CF420" s="208">
        <v>3</v>
      </c>
      <c r="CG420" s="420"/>
      <c r="CH420" s="410" t="s">
        <v>374</v>
      </c>
      <c r="CI420" s="423"/>
      <c r="CJ420" s="209"/>
      <c r="CK420" s="420"/>
      <c r="CL420" s="410" t="s">
        <v>375</v>
      </c>
      <c r="CM420" s="423"/>
      <c r="CN420" s="209"/>
      <c r="CO420" s="420"/>
      <c r="CP420" s="410" t="s">
        <v>376</v>
      </c>
      <c r="CQ420" s="423"/>
      <c r="CR420" s="591">
        <f t="shared" si="701"/>
        <v>3</v>
      </c>
      <c r="CS420" s="629"/>
      <c r="CT420" s="593">
        <f t="shared" si="702"/>
        <v>3</v>
      </c>
      <c r="CU420" s="594">
        <f t="shared" si="703"/>
        <v>2.6548672566371681E-2</v>
      </c>
      <c r="CV420" s="221"/>
      <c r="CW420" s="574" t="str">
        <f t="shared" si="705"/>
        <v>OK</v>
      </c>
      <c r="CY420" s="437"/>
      <c r="CZ420" s="429"/>
      <c r="DB420" s="430"/>
      <c r="DC420" s="431"/>
      <c r="DD420" s="429"/>
      <c r="DF420" s="430"/>
      <c r="DG420" s="431"/>
      <c r="DH420" s="429"/>
      <c r="DJ420" s="430"/>
      <c r="DK420" s="431"/>
      <c r="DL420" s="600"/>
      <c r="DM420" s="601"/>
      <c r="DN420" s="602"/>
      <c r="DO420" s="621"/>
      <c r="DP420" s="221"/>
      <c r="DQ420" s="574" t="str">
        <f t="shared" si="706"/>
        <v>OK</v>
      </c>
      <c r="DS420" s="437"/>
      <c r="DT420" s="429"/>
      <c r="DU420" s="431"/>
      <c r="DW420" s="431"/>
      <c r="DY420" s="431"/>
      <c r="EA420" s="430"/>
      <c r="EB420" s="600"/>
      <c r="EC420" s="602"/>
      <c r="ED420" s="621"/>
      <c r="EE420" s="221"/>
      <c r="EF420" s="574" t="str">
        <f t="shared" si="677"/>
        <v>OK</v>
      </c>
      <c r="EH420" s="82"/>
      <c r="EI420" s="34" t="s">
        <v>4</v>
      </c>
      <c r="EJ420" s="11"/>
      <c r="EK420" s="61"/>
      <c r="EN420" s="97">
        <f t="shared" si="630"/>
        <v>0</v>
      </c>
      <c r="EO420" s="91">
        <f t="shared" si="631"/>
        <v>0</v>
      </c>
      <c r="EP420" s="92"/>
      <c r="EQ420" s="85"/>
      <c r="ER420" s="89" t="str">
        <f t="shared" si="632"/>
        <v>-</v>
      </c>
      <c r="ES420" s="84"/>
      <c r="ET420" s="85"/>
      <c r="EU420" s="89" t="str">
        <f t="shared" si="633"/>
        <v>-</v>
      </c>
      <c r="EV420" s="90" t="str">
        <f t="shared" si="634"/>
        <v>-</v>
      </c>
      <c r="EY420" s="97" t="e">
        <f>#REF!</f>
        <v>#REF!</v>
      </c>
      <c r="EZ420" s="91" t="e">
        <f>#REF!</f>
        <v>#REF!</v>
      </c>
      <c r="FA420" s="92"/>
      <c r="FB420" s="85"/>
      <c r="FC420" s="89" t="e">
        <f t="shared" si="635"/>
        <v>#REF!</v>
      </c>
      <c r="FD420" s="84"/>
      <c r="FE420" s="85"/>
      <c r="FF420" s="89" t="e">
        <f t="shared" si="636"/>
        <v>#REF!</v>
      </c>
      <c r="FG420" s="90" t="e">
        <f t="shared" si="637"/>
        <v>#REF!</v>
      </c>
      <c r="FJ420" s="97" t="e">
        <f>#REF!</f>
        <v>#REF!</v>
      </c>
      <c r="FK420" s="91" t="e">
        <f>#REF!</f>
        <v>#REF!</v>
      </c>
      <c r="FL420" s="92"/>
      <c r="FM420" s="85"/>
      <c r="FN420" s="89" t="e">
        <f t="shared" si="638"/>
        <v>#REF!</v>
      </c>
      <c r="FO420" s="84"/>
      <c r="FP420" s="85"/>
      <c r="FQ420" s="89" t="e">
        <f t="shared" si="639"/>
        <v>#REF!</v>
      </c>
      <c r="FR420" s="90" t="e">
        <f t="shared" si="640"/>
        <v>#REF!</v>
      </c>
      <c r="FU420" s="97" t="e">
        <f>#REF!</f>
        <v>#REF!</v>
      </c>
      <c r="FV420" s="92"/>
      <c r="FW420" s="85"/>
      <c r="FX420" s="89" t="e">
        <f t="shared" si="641"/>
        <v>#REF!</v>
      </c>
      <c r="GA420" s="97" t="e">
        <f>#REF!</f>
        <v>#REF!</v>
      </c>
      <c r="GB420" s="91" t="e">
        <f>#REF!</f>
        <v>#REF!</v>
      </c>
      <c r="GC420" s="92"/>
      <c r="GD420" s="85"/>
      <c r="GE420" s="89" t="e">
        <f t="shared" si="642"/>
        <v>#REF!</v>
      </c>
      <c r="GF420" s="84"/>
      <c r="GG420" s="85"/>
      <c r="GH420" s="89" t="e">
        <f t="shared" si="643"/>
        <v>#REF!</v>
      </c>
      <c r="GI420" s="90" t="e">
        <f t="shared" si="644"/>
        <v>#REF!</v>
      </c>
      <c r="GK420" s="20" t="str">
        <f t="shared" si="645"/>
        <v/>
      </c>
      <c r="GL420" s="21"/>
      <c r="GN420" s="826" t="str">
        <f t="shared" ca="1" si="715"/>
        <v/>
      </c>
      <c r="GO420" s="827"/>
    </row>
    <row r="421" spans="1:197" ht="12" customHeight="1" outlineLevel="3" x14ac:dyDescent="0.2">
      <c r="A421" s="187">
        <f t="shared" ca="1" si="699"/>
        <v>287</v>
      </c>
      <c r="B421" s="747" t="str">
        <f t="shared" ca="1" si="707"/>
        <v/>
      </c>
      <c r="C421" s="748"/>
      <c r="D421" s="749"/>
      <c r="E421" s="110"/>
      <c r="F421" s="108"/>
      <c r="G421" s="105" t="s">
        <v>81</v>
      </c>
      <c r="H421" s="128" t="s">
        <v>3</v>
      </c>
      <c r="I421" s="105"/>
      <c r="J421" s="364" t="s">
        <v>24</v>
      </c>
      <c r="K421" s="471" t="s">
        <v>436</v>
      </c>
      <c r="L421" s="367" t="s">
        <v>50</v>
      </c>
      <c r="M421" s="589">
        <f t="shared" si="704"/>
        <v>1</v>
      </c>
      <c r="N421" s="773" t="str">
        <f t="shared" si="708"/>
        <v>-</v>
      </c>
      <c r="O421" s="774" t="str">
        <f t="shared" si="709"/>
        <v>-</v>
      </c>
      <c r="P421" s="774" t="str">
        <f t="shared" si="710"/>
        <v>-</v>
      </c>
      <c r="Q421" s="774">
        <f t="shared" si="711"/>
        <v>1</v>
      </c>
      <c r="R421" s="774" t="str">
        <f t="shared" si="712"/>
        <v>-</v>
      </c>
      <c r="S421" s="280" t="str">
        <f t="shared" si="713"/>
        <v>-</v>
      </c>
      <c r="T421" s="291" t="str">
        <f t="shared" si="714"/>
        <v>OK</v>
      </c>
      <c r="U421" s="402"/>
      <c r="W421" s="504"/>
      <c r="X421" s="429"/>
      <c r="Z421" s="430"/>
      <c r="AA421" s="431"/>
      <c r="AB421" s="429"/>
      <c r="AD421" s="430"/>
      <c r="AE421" s="431"/>
      <c r="AF421" s="429"/>
      <c r="AH421" s="430"/>
      <c r="AI421" s="431"/>
      <c r="AJ421" s="600"/>
      <c r="AK421" s="601"/>
      <c r="AL421" s="602"/>
      <c r="AM421" s="621"/>
      <c r="AN421" s="221"/>
      <c r="AO421" s="574" t="str">
        <f t="shared" si="569"/>
        <v>OK</v>
      </c>
      <c r="AQ421" s="437"/>
      <c r="AR421" s="429"/>
      <c r="AT421" s="430"/>
      <c r="AU421" s="431"/>
      <c r="AV421" s="429"/>
      <c r="AX421" s="430"/>
      <c r="AY421" s="431"/>
      <c r="AZ421" s="429"/>
      <c r="BB421" s="430"/>
      <c r="BC421" s="431"/>
      <c r="BD421" s="600"/>
      <c r="BE421" s="601"/>
      <c r="BF421" s="602"/>
      <c r="BG421" s="621"/>
      <c r="BH421" s="221"/>
      <c r="BI421" s="574" t="str">
        <f t="shared" si="570"/>
        <v>OK</v>
      </c>
      <c r="BK421" s="437"/>
      <c r="BL421" s="429"/>
      <c r="BN421" s="430"/>
      <c r="BO421" s="431"/>
      <c r="BP421" s="429"/>
      <c r="BR421" s="430"/>
      <c r="BS421" s="431"/>
      <c r="BT421" s="429"/>
      <c r="BV421" s="430"/>
      <c r="BW421" s="431"/>
      <c r="BX421" s="600"/>
      <c r="BY421" s="601"/>
      <c r="BZ421" s="602"/>
      <c r="CA421" s="621"/>
      <c r="CB421" s="221"/>
      <c r="CC421" s="574" t="str">
        <f t="shared" si="568"/>
        <v>OK</v>
      </c>
      <c r="CE421" s="263">
        <v>1</v>
      </c>
      <c r="CF421" s="208">
        <v>2</v>
      </c>
      <c r="CG421" s="420"/>
      <c r="CH421" s="410" t="s">
        <v>374</v>
      </c>
      <c r="CI421" s="423"/>
      <c r="CJ421" s="209"/>
      <c r="CK421" s="420"/>
      <c r="CL421" s="410" t="s">
        <v>375</v>
      </c>
      <c r="CM421" s="423"/>
      <c r="CN421" s="209"/>
      <c r="CO421" s="420"/>
      <c r="CP421" s="410" t="s">
        <v>376</v>
      </c>
      <c r="CQ421" s="423"/>
      <c r="CR421" s="591">
        <f t="shared" si="701"/>
        <v>2</v>
      </c>
      <c r="CS421" s="629"/>
      <c r="CT421" s="593">
        <f t="shared" si="702"/>
        <v>2</v>
      </c>
      <c r="CU421" s="594">
        <f t="shared" si="703"/>
        <v>1.7699115044247787E-2</v>
      </c>
      <c r="CV421" s="221"/>
      <c r="CW421" s="574" t="str">
        <f t="shared" si="705"/>
        <v>OK</v>
      </c>
      <c r="CY421" s="437"/>
      <c r="CZ421" s="429"/>
      <c r="DB421" s="430"/>
      <c r="DC421" s="431"/>
      <c r="DD421" s="429"/>
      <c r="DF421" s="430"/>
      <c r="DG421" s="431"/>
      <c r="DH421" s="429"/>
      <c r="DJ421" s="430"/>
      <c r="DK421" s="431"/>
      <c r="DL421" s="600"/>
      <c r="DM421" s="601"/>
      <c r="DN421" s="602"/>
      <c r="DO421" s="621"/>
      <c r="DP421" s="221"/>
      <c r="DQ421" s="574" t="str">
        <f t="shared" si="706"/>
        <v>OK</v>
      </c>
      <c r="DS421" s="437"/>
      <c r="DT421" s="429"/>
      <c r="DU421" s="431"/>
      <c r="DW421" s="431"/>
      <c r="DY421" s="431"/>
      <c r="EA421" s="430"/>
      <c r="EB421" s="600"/>
      <c r="EC421" s="602"/>
      <c r="ED421" s="621"/>
      <c r="EE421" s="221"/>
      <c r="EF421" s="574" t="str">
        <f t="shared" si="677"/>
        <v>OK</v>
      </c>
      <c r="EH421" s="82"/>
      <c r="EI421" s="34" t="s">
        <v>4</v>
      </c>
      <c r="EJ421" s="11"/>
      <c r="EK421" s="61"/>
      <c r="EN421" s="97">
        <f t="shared" si="630"/>
        <v>0</v>
      </c>
      <c r="EO421" s="91">
        <f t="shared" si="631"/>
        <v>0</v>
      </c>
      <c r="EP421" s="92"/>
      <c r="EQ421" s="85"/>
      <c r="ER421" s="89" t="str">
        <f t="shared" si="632"/>
        <v>-</v>
      </c>
      <c r="ES421" s="84"/>
      <c r="ET421" s="85"/>
      <c r="EU421" s="89" t="str">
        <f t="shared" si="633"/>
        <v>-</v>
      </c>
      <c r="EV421" s="90" t="str">
        <f t="shared" si="634"/>
        <v>-</v>
      </c>
      <c r="EY421" s="97" t="e">
        <f>#REF!</f>
        <v>#REF!</v>
      </c>
      <c r="EZ421" s="91" t="e">
        <f>#REF!</f>
        <v>#REF!</v>
      </c>
      <c r="FA421" s="92"/>
      <c r="FB421" s="85"/>
      <c r="FC421" s="89" t="e">
        <f t="shared" si="635"/>
        <v>#REF!</v>
      </c>
      <c r="FD421" s="84"/>
      <c r="FE421" s="85"/>
      <c r="FF421" s="89" t="e">
        <f t="shared" si="636"/>
        <v>#REF!</v>
      </c>
      <c r="FG421" s="90" t="e">
        <f t="shared" si="637"/>
        <v>#REF!</v>
      </c>
      <c r="FJ421" s="97" t="e">
        <f>#REF!</f>
        <v>#REF!</v>
      </c>
      <c r="FK421" s="91" t="e">
        <f>#REF!</f>
        <v>#REF!</v>
      </c>
      <c r="FL421" s="92"/>
      <c r="FM421" s="85"/>
      <c r="FN421" s="89" t="e">
        <f t="shared" si="638"/>
        <v>#REF!</v>
      </c>
      <c r="FO421" s="84"/>
      <c r="FP421" s="85"/>
      <c r="FQ421" s="89" t="e">
        <f t="shared" si="639"/>
        <v>#REF!</v>
      </c>
      <c r="FR421" s="90" t="e">
        <f t="shared" si="640"/>
        <v>#REF!</v>
      </c>
      <c r="FU421" s="97" t="e">
        <f>#REF!</f>
        <v>#REF!</v>
      </c>
      <c r="FV421" s="92"/>
      <c r="FW421" s="85"/>
      <c r="FX421" s="89" t="e">
        <f t="shared" si="641"/>
        <v>#REF!</v>
      </c>
      <c r="GA421" s="97" t="e">
        <f>#REF!</f>
        <v>#REF!</v>
      </c>
      <c r="GB421" s="91" t="e">
        <f>#REF!</f>
        <v>#REF!</v>
      </c>
      <c r="GC421" s="92"/>
      <c r="GD421" s="85"/>
      <c r="GE421" s="89" t="e">
        <f t="shared" si="642"/>
        <v>#REF!</v>
      </c>
      <c r="GF421" s="84"/>
      <c r="GG421" s="85"/>
      <c r="GH421" s="89" t="e">
        <f t="shared" si="643"/>
        <v>#REF!</v>
      </c>
      <c r="GI421" s="90" t="e">
        <f t="shared" si="644"/>
        <v>#REF!</v>
      </c>
      <c r="GK421" s="20" t="str">
        <f t="shared" si="645"/>
        <v/>
      </c>
      <c r="GL421" s="21"/>
      <c r="GN421" s="826" t="str">
        <f t="shared" ca="1" si="715"/>
        <v/>
      </c>
      <c r="GO421" s="827"/>
    </row>
    <row r="422" spans="1:197" ht="12" customHeight="1" outlineLevel="3" x14ac:dyDescent="0.2">
      <c r="A422" s="187">
        <f t="shared" ref="A422:A445" ca="1" si="716">OFFSET(A422,-1,0,1,1)+1</f>
        <v>288</v>
      </c>
      <c r="B422" s="747" t="str">
        <f t="shared" ca="1" si="707"/>
        <v/>
      </c>
      <c r="C422" s="748"/>
      <c r="D422" s="749"/>
      <c r="E422" s="272" t="s">
        <v>395</v>
      </c>
      <c r="F422" s="271"/>
      <c r="G422" s="105"/>
      <c r="H422" s="128" t="s">
        <v>3</v>
      </c>
      <c r="I422" s="105"/>
      <c r="J422" s="364" t="s">
        <v>24</v>
      </c>
      <c r="K422" s="471" t="s">
        <v>436</v>
      </c>
      <c r="L422" s="367" t="s">
        <v>50</v>
      </c>
      <c r="M422" s="589">
        <f t="shared" si="704"/>
        <v>0</v>
      </c>
      <c r="N422" s="773" t="str">
        <f t="shared" si="708"/>
        <v>-</v>
      </c>
      <c r="O422" s="774" t="str">
        <f t="shared" si="709"/>
        <v>-</v>
      </c>
      <c r="P422" s="774" t="str">
        <f t="shared" si="710"/>
        <v>-</v>
      </c>
      <c r="Q422" s="774" t="str">
        <f t="shared" si="711"/>
        <v>-</v>
      </c>
      <c r="R422" s="774" t="str">
        <f t="shared" si="712"/>
        <v>-</v>
      </c>
      <c r="S422" s="280" t="str">
        <f t="shared" si="713"/>
        <v>-</v>
      </c>
      <c r="T422" s="291" t="str">
        <f t="shared" si="714"/>
        <v>OK</v>
      </c>
      <c r="U422" s="402"/>
      <c r="W422" s="505"/>
      <c r="X422" s="429"/>
      <c r="Z422" s="430"/>
      <c r="AA422" s="431"/>
      <c r="AB422" s="429"/>
      <c r="AD422" s="430"/>
      <c r="AE422" s="431"/>
      <c r="AF422" s="429"/>
      <c r="AH422" s="430"/>
      <c r="AI422" s="431"/>
      <c r="AJ422" s="603"/>
      <c r="AK422" s="604"/>
      <c r="AL422" s="605"/>
      <c r="AM422" s="622"/>
      <c r="AN422" s="221"/>
      <c r="AO422" s="574" t="str">
        <f t="shared" si="569"/>
        <v>OK</v>
      </c>
      <c r="AQ422" s="438"/>
      <c r="AR422" s="429"/>
      <c r="AT422" s="430"/>
      <c r="AU422" s="431"/>
      <c r="AV422" s="429"/>
      <c r="AX422" s="430"/>
      <c r="AY422" s="431"/>
      <c r="AZ422" s="429"/>
      <c r="BB422" s="430"/>
      <c r="BC422" s="431"/>
      <c r="BD422" s="603"/>
      <c r="BE422" s="604"/>
      <c r="BF422" s="605"/>
      <c r="BG422" s="678"/>
      <c r="BH422" s="221"/>
      <c r="BI422" s="574" t="str">
        <f t="shared" si="570"/>
        <v>OK</v>
      </c>
      <c r="BK422" s="263"/>
      <c r="BL422" s="208"/>
      <c r="BM422" s="421"/>
      <c r="BN422" s="410"/>
      <c r="BO422" s="424"/>
      <c r="BP422" s="209"/>
      <c r="BQ422" s="421"/>
      <c r="BR422" s="410"/>
      <c r="BS422" s="424"/>
      <c r="BT422" s="209"/>
      <c r="BU422" s="421"/>
      <c r="BV422" s="410"/>
      <c r="BW422" s="424"/>
      <c r="BX422" s="591" t="str">
        <f>IF(AND(BL422="",BP422="",BT422=""),"-",BL422+BP422+BT422)</f>
        <v>-</v>
      </c>
      <c r="BY422" s="601"/>
      <c r="BZ422" s="593" t="str">
        <f>IF(AND(BL422="",BP422="",BT422="",BM422="",BQ422="",BU422=""),"-",SUM(BL422:BU422))</f>
        <v>-</v>
      </c>
      <c r="CA422" s="680" t="str">
        <f>IF(OR(BZ422=0,BZ422="-"),"-",BZ422/DD_TOTAL_HOURS)</f>
        <v>-</v>
      </c>
      <c r="CB422" s="221"/>
      <c r="CC422" s="574" t="str">
        <f t="shared" si="568"/>
        <v>OK</v>
      </c>
      <c r="CE422" s="263"/>
      <c r="CF422" s="208"/>
      <c r="CG422" s="433"/>
      <c r="CH422" s="489"/>
      <c r="CI422" s="435"/>
      <c r="CJ422" s="209"/>
      <c r="CK422" s="433"/>
      <c r="CL422" s="489"/>
      <c r="CM422" s="435"/>
      <c r="CN422" s="209"/>
      <c r="CO422" s="433"/>
      <c r="CP422" s="489"/>
      <c r="CQ422" s="424"/>
      <c r="CR422" s="591" t="str">
        <f t="shared" si="701"/>
        <v>-</v>
      </c>
      <c r="CS422" s="629"/>
      <c r="CT422" s="593" t="str">
        <f t="shared" si="702"/>
        <v>-</v>
      </c>
      <c r="CU422" s="594" t="str">
        <f t="shared" si="703"/>
        <v>-</v>
      </c>
      <c r="CV422" s="221"/>
      <c r="CW422" s="574" t="str">
        <f t="shared" si="705"/>
        <v>OK</v>
      </c>
      <c r="CY422" s="438"/>
      <c r="CZ422" s="429"/>
      <c r="DB422" s="430"/>
      <c r="DC422" s="431"/>
      <c r="DD422" s="429"/>
      <c r="DF422" s="430"/>
      <c r="DG422" s="431"/>
      <c r="DH422" s="429"/>
      <c r="DJ422" s="430"/>
      <c r="DK422" s="431"/>
      <c r="DL422" s="603"/>
      <c r="DM422" s="604"/>
      <c r="DN422" s="605"/>
      <c r="DO422" s="678"/>
      <c r="DP422" s="221"/>
      <c r="DQ422" s="574" t="str">
        <f t="shared" si="706"/>
        <v>OK</v>
      </c>
      <c r="DS422" s="438"/>
      <c r="DT422" s="429"/>
      <c r="DU422" s="431"/>
      <c r="DW422" s="435"/>
      <c r="DY422" s="435"/>
      <c r="EA422" s="430"/>
      <c r="EB422" s="603"/>
      <c r="EC422" s="605"/>
      <c r="ED422" s="622"/>
      <c r="EE422" s="221"/>
      <c r="EF422" s="574" t="str">
        <f t="shared" si="677"/>
        <v>OK</v>
      </c>
      <c r="EH422" s="82"/>
      <c r="EI422" s="34"/>
      <c r="EJ422" s="11"/>
      <c r="EK422" s="61"/>
      <c r="EN422" s="97">
        <f t="shared" si="630"/>
        <v>0</v>
      </c>
      <c r="EO422" s="91">
        <f t="shared" si="631"/>
        <v>0</v>
      </c>
      <c r="EP422" s="92"/>
      <c r="EQ422" s="85"/>
      <c r="ER422" s="89" t="str">
        <f t="shared" si="632"/>
        <v>-</v>
      </c>
      <c r="ES422" s="84"/>
      <c r="ET422" s="85"/>
      <c r="EU422" s="89" t="str">
        <f t="shared" si="633"/>
        <v>-</v>
      </c>
      <c r="EV422" s="90" t="str">
        <f t="shared" si="634"/>
        <v>-</v>
      </c>
      <c r="EY422" s="97" t="e">
        <f>#REF!</f>
        <v>#REF!</v>
      </c>
      <c r="EZ422" s="91" t="e">
        <f>#REF!</f>
        <v>#REF!</v>
      </c>
      <c r="FA422" s="92"/>
      <c r="FB422" s="85"/>
      <c r="FC422" s="89" t="e">
        <f t="shared" si="635"/>
        <v>#REF!</v>
      </c>
      <c r="FD422" s="84"/>
      <c r="FE422" s="85"/>
      <c r="FF422" s="89" t="e">
        <f t="shared" si="636"/>
        <v>#REF!</v>
      </c>
      <c r="FG422" s="90" t="e">
        <f t="shared" si="637"/>
        <v>#REF!</v>
      </c>
      <c r="FJ422" s="97" t="e">
        <f>#REF!</f>
        <v>#REF!</v>
      </c>
      <c r="FK422" s="91" t="e">
        <f>#REF!</f>
        <v>#REF!</v>
      </c>
      <c r="FL422" s="92"/>
      <c r="FM422" s="85"/>
      <c r="FN422" s="89" t="e">
        <f t="shared" si="638"/>
        <v>#REF!</v>
      </c>
      <c r="FO422" s="84"/>
      <c r="FP422" s="85"/>
      <c r="FQ422" s="89" t="e">
        <f t="shared" si="639"/>
        <v>#REF!</v>
      </c>
      <c r="FR422" s="90" t="e">
        <f t="shared" si="640"/>
        <v>#REF!</v>
      </c>
      <c r="FU422" s="97" t="e">
        <f>#REF!</f>
        <v>#REF!</v>
      </c>
      <c r="FV422" s="92"/>
      <c r="FW422" s="85"/>
      <c r="FX422" s="89" t="e">
        <f t="shared" si="641"/>
        <v>#REF!</v>
      </c>
      <c r="GA422" s="97" t="e">
        <f>#REF!</f>
        <v>#REF!</v>
      </c>
      <c r="GB422" s="91" t="e">
        <f>#REF!</f>
        <v>#REF!</v>
      </c>
      <c r="GC422" s="92"/>
      <c r="GD422" s="85"/>
      <c r="GE422" s="89" t="e">
        <f t="shared" si="642"/>
        <v>#REF!</v>
      </c>
      <c r="GF422" s="84"/>
      <c r="GG422" s="85"/>
      <c r="GH422" s="89" t="e">
        <f t="shared" si="643"/>
        <v>#REF!</v>
      </c>
      <c r="GI422" s="90" t="e">
        <f t="shared" si="644"/>
        <v>#REF!</v>
      </c>
      <c r="GK422" s="20" t="str">
        <f t="shared" si="645"/>
        <v/>
      </c>
      <c r="GL422" s="21"/>
      <c r="GN422" s="826" t="str">
        <f t="shared" ca="1" si="715"/>
        <v/>
      </c>
      <c r="GO422" s="827"/>
    </row>
    <row r="423" spans="1:197" ht="12" customHeight="1" outlineLevel="3" x14ac:dyDescent="0.2">
      <c r="A423" s="187">
        <f t="shared" ca="1" si="716"/>
        <v>289</v>
      </c>
      <c r="B423" s="747" t="str">
        <f t="shared" ca="1" si="707"/>
        <v/>
      </c>
      <c r="C423" s="766"/>
      <c r="D423" s="767"/>
      <c r="E423" s="231"/>
      <c r="F423" s="227"/>
      <c r="G423" s="228"/>
      <c r="H423" s="865"/>
      <c r="I423" s="229"/>
      <c r="J423" s="359"/>
      <c r="K423" s="359"/>
      <c r="L423" s="359"/>
      <c r="M423" s="397">
        <f t="shared" si="704"/>
        <v>0</v>
      </c>
      <c r="N423" s="775"/>
      <c r="O423" s="776"/>
      <c r="P423" s="776"/>
      <c r="Q423" s="776"/>
      <c r="R423" s="776"/>
      <c r="S423" s="282"/>
      <c r="T423" s="295"/>
      <c r="U423" s="406"/>
      <c r="W423" s="663"/>
      <c r="X423" s="664"/>
      <c r="Y423" s="664"/>
      <c r="Z423" s="664"/>
      <c r="AA423" s="664"/>
      <c r="AB423" s="664"/>
      <c r="AC423" s="664"/>
      <c r="AD423" s="664"/>
      <c r="AE423" s="664"/>
      <c r="AF423" s="664"/>
      <c r="AG423" s="664"/>
      <c r="AH423" s="664"/>
      <c r="AI423" s="665"/>
      <c r="AJ423" s="963"/>
      <c r="AK423" s="973"/>
      <c r="AL423" s="964"/>
      <c r="AM423" s="466"/>
      <c r="AN423" s="304"/>
      <c r="AO423" s="574"/>
      <c r="AQ423" s="663"/>
      <c r="AR423" s="664"/>
      <c r="AS423" s="664"/>
      <c r="AT423" s="664"/>
      <c r="AU423" s="664"/>
      <c r="AV423" s="664"/>
      <c r="AW423" s="664"/>
      <c r="AX423" s="664"/>
      <c r="AY423" s="664"/>
      <c r="AZ423" s="664"/>
      <c r="BA423" s="664"/>
      <c r="BB423" s="664"/>
      <c r="BC423" s="665"/>
      <c r="BD423" s="963"/>
      <c r="BE423" s="973"/>
      <c r="BF423" s="964"/>
      <c r="BG423" s="466"/>
      <c r="BH423" s="304"/>
      <c r="BI423" s="574"/>
      <c r="BK423" s="663"/>
      <c r="BL423" s="664"/>
      <c r="BM423" s="664"/>
      <c r="BN423" s="664"/>
      <c r="BO423" s="664"/>
      <c r="BP423" s="664"/>
      <c r="BQ423" s="664"/>
      <c r="BR423" s="664"/>
      <c r="BS423" s="664"/>
      <c r="BT423" s="664"/>
      <c r="BU423" s="664"/>
      <c r="BV423" s="664"/>
      <c r="BW423" s="665"/>
      <c r="BX423" s="963"/>
      <c r="BY423" s="973"/>
      <c r="BZ423" s="964"/>
      <c r="CA423" s="486"/>
      <c r="CB423" s="304"/>
      <c r="CC423" s="574"/>
      <c r="CE423" s="663"/>
      <c r="CF423" s="664"/>
      <c r="CG423" s="664"/>
      <c r="CH423" s="664"/>
      <c r="CI423" s="664"/>
      <c r="CJ423" s="664"/>
      <c r="CK423" s="664"/>
      <c r="CL423" s="664"/>
      <c r="CM423" s="664"/>
      <c r="CN423" s="664"/>
      <c r="CO423" s="664"/>
      <c r="CP423" s="664"/>
      <c r="CQ423" s="665"/>
      <c r="CR423" s="963"/>
      <c r="CS423" s="973"/>
      <c r="CT423" s="964"/>
      <c r="CU423" s="500"/>
      <c r="CV423" s="304"/>
      <c r="CW423" s="574" t="str">
        <f t="shared" si="705"/>
        <v>OK</v>
      </c>
      <c r="CY423" s="663"/>
      <c r="CZ423" s="664"/>
      <c r="DA423" s="664"/>
      <c r="DB423" s="664"/>
      <c r="DC423" s="664"/>
      <c r="DD423" s="664"/>
      <c r="DE423" s="664"/>
      <c r="DF423" s="664"/>
      <c r="DG423" s="664"/>
      <c r="DH423" s="664"/>
      <c r="DI423" s="664"/>
      <c r="DJ423" s="664"/>
      <c r="DK423" s="665"/>
      <c r="DL423" s="963"/>
      <c r="DM423" s="973"/>
      <c r="DN423" s="964"/>
      <c r="DO423" s="583"/>
      <c r="DP423" s="304"/>
      <c r="DQ423" s="574" t="str">
        <f t="shared" si="706"/>
        <v>OK</v>
      </c>
      <c r="DS423" s="663"/>
      <c r="DT423" s="664"/>
      <c r="DU423" s="664"/>
      <c r="DV423" s="664"/>
      <c r="DW423" s="664"/>
      <c r="DX423" s="664"/>
      <c r="DY423" s="664"/>
      <c r="DZ423" s="664"/>
      <c r="EA423" s="664"/>
      <c r="EB423" s="963"/>
      <c r="EC423" s="964"/>
      <c r="ED423" s="703"/>
      <c r="EE423" s="304"/>
      <c r="EF423" s="574" t="str">
        <f t="shared" si="677"/>
        <v>-</v>
      </c>
      <c r="EH423" s="82" t="s">
        <v>5</v>
      </c>
      <c r="EI423" s="34"/>
      <c r="EJ423" s="11"/>
      <c r="EK423" s="61"/>
      <c r="EN423" s="97">
        <f t="shared" si="630"/>
        <v>0</v>
      </c>
      <c r="EO423" s="91">
        <f t="shared" si="631"/>
        <v>0</v>
      </c>
      <c r="EP423" s="92"/>
      <c r="EQ423" s="85"/>
      <c r="ER423" s="89" t="str">
        <f t="shared" si="632"/>
        <v>-</v>
      </c>
      <c r="ES423" s="84"/>
      <c r="ET423" s="85"/>
      <c r="EU423" s="89" t="str">
        <f t="shared" si="633"/>
        <v>-</v>
      </c>
      <c r="EV423" s="90" t="str">
        <f t="shared" si="634"/>
        <v>-</v>
      </c>
      <c r="EY423" s="97" t="e">
        <f>#REF!</f>
        <v>#REF!</v>
      </c>
      <c r="EZ423" s="91" t="e">
        <f>#REF!</f>
        <v>#REF!</v>
      </c>
      <c r="FA423" s="92"/>
      <c r="FB423" s="85"/>
      <c r="FC423" s="89" t="e">
        <f t="shared" si="635"/>
        <v>#REF!</v>
      </c>
      <c r="FD423" s="84"/>
      <c r="FE423" s="85"/>
      <c r="FF423" s="89" t="e">
        <f t="shared" si="636"/>
        <v>#REF!</v>
      </c>
      <c r="FG423" s="90" t="e">
        <f t="shared" si="637"/>
        <v>#REF!</v>
      </c>
      <c r="FJ423" s="97" t="e">
        <f>#REF!</f>
        <v>#REF!</v>
      </c>
      <c r="FK423" s="91" t="e">
        <f>#REF!</f>
        <v>#REF!</v>
      </c>
      <c r="FL423" s="92"/>
      <c r="FM423" s="85"/>
      <c r="FN423" s="89" t="e">
        <f t="shared" si="638"/>
        <v>#REF!</v>
      </c>
      <c r="FO423" s="84"/>
      <c r="FP423" s="85"/>
      <c r="FQ423" s="89" t="e">
        <f t="shared" si="639"/>
        <v>#REF!</v>
      </c>
      <c r="FR423" s="90" t="e">
        <f t="shared" si="640"/>
        <v>#REF!</v>
      </c>
      <c r="FU423" s="97" t="e">
        <f>#REF!</f>
        <v>#REF!</v>
      </c>
      <c r="FV423" s="92"/>
      <c r="FW423" s="85"/>
      <c r="FX423" s="89" t="e">
        <f t="shared" si="641"/>
        <v>#REF!</v>
      </c>
      <c r="GA423" s="97" t="e">
        <f>#REF!</f>
        <v>#REF!</v>
      </c>
      <c r="GB423" s="91" t="e">
        <f>#REF!</f>
        <v>#REF!</v>
      </c>
      <c r="GC423" s="92"/>
      <c r="GD423" s="85"/>
      <c r="GE423" s="89" t="e">
        <f t="shared" si="642"/>
        <v>#REF!</v>
      </c>
      <c r="GF423" s="84"/>
      <c r="GG423" s="85"/>
      <c r="GH423" s="89" t="e">
        <f t="shared" si="643"/>
        <v>#REF!</v>
      </c>
      <c r="GI423" s="90" t="e">
        <f t="shared" si="644"/>
        <v>#REF!</v>
      </c>
      <c r="GK423" s="20" t="str">
        <f t="shared" si="645"/>
        <v/>
      </c>
      <c r="GL423" s="21"/>
      <c r="GN423" s="826" t="str">
        <f t="shared" ca="1" si="715"/>
        <v/>
      </c>
      <c r="GO423" s="827"/>
    </row>
    <row r="424" spans="1:197" s="143" customFormat="1" ht="12.75" customHeight="1" outlineLevel="2" x14ac:dyDescent="0.2">
      <c r="A424" s="187">
        <f t="shared" ca="1" si="716"/>
        <v>290</v>
      </c>
      <c r="B424" s="763" t="str">
        <f t="shared" ca="1" si="707"/>
        <v/>
      </c>
      <c r="C424" s="764"/>
      <c r="D424" s="765"/>
      <c r="E424" s="252" t="s">
        <v>437</v>
      </c>
      <c r="F424" s="253" t="s">
        <v>441</v>
      </c>
      <c r="G424" s="254"/>
      <c r="H424" s="879" t="s">
        <v>3</v>
      </c>
      <c r="I424" s="255"/>
      <c r="J424" s="256" t="s">
        <v>356</v>
      </c>
      <c r="K424" s="257" t="s">
        <v>95</v>
      </c>
      <c r="L424" s="459"/>
      <c r="M424" s="558">
        <f t="shared" si="704"/>
        <v>0</v>
      </c>
      <c r="N424" s="780" t="str">
        <f t="shared" si="708"/>
        <v>-</v>
      </c>
      <c r="O424" s="781" t="str">
        <f t="shared" si="709"/>
        <v>-</v>
      </c>
      <c r="P424" s="781" t="str">
        <f t="shared" si="710"/>
        <v>-</v>
      </c>
      <c r="Q424" s="781" t="str">
        <f t="shared" si="711"/>
        <v>-</v>
      </c>
      <c r="R424" s="781" t="str">
        <f t="shared" si="712"/>
        <v>-</v>
      </c>
      <c r="S424" s="782" t="str">
        <f t="shared" si="713"/>
        <v>-</v>
      </c>
      <c r="T424" s="293" t="str">
        <f t="shared" si="714"/>
        <v>OK</v>
      </c>
      <c r="U424" s="405"/>
      <c r="V424" s="19"/>
      <c r="W424" s="381" t="s">
        <v>60</v>
      </c>
      <c r="X424" s="657"/>
      <c r="Y424" s="658"/>
      <c r="Z424" s="658"/>
      <c r="AA424" s="658"/>
      <c r="AB424" s="658"/>
      <c r="AC424" s="658"/>
      <c r="AD424" s="658"/>
      <c r="AE424" s="658"/>
      <c r="AF424" s="658"/>
      <c r="AG424" s="658"/>
      <c r="AH424" s="658"/>
      <c r="AI424" s="659"/>
      <c r="AJ424" s="340">
        <f>AJ425+AJ428+AJ431+AJ436+AJ451+AJ459</f>
        <v>0</v>
      </c>
      <c r="AK424" s="341">
        <f>AK425+AK428+AK431+AK436+AK451+AK459</f>
        <v>0</v>
      </c>
      <c r="AL424" s="342">
        <f>CD_TOTAL_04_23_ENG+CD_TOTAL_04_23_DESIGNER</f>
        <v>0</v>
      </c>
      <c r="AM424" s="343" t="str">
        <f t="shared" ref="AM424:AM431" si="717">IF(OR(AL424=0,AL424="-"),"-",AL424/CD_TOTAL_HOURS)</f>
        <v>-</v>
      </c>
      <c r="AN424" s="259"/>
      <c r="AO424" s="376" t="str">
        <f t="shared" si="569"/>
        <v>OK</v>
      </c>
      <c r="AP424" s="19"/>
      <c r="AQ424" s="381" t="s">
        <v>60</v>
      </c>
      <c r="AR424" s="657"/>
      <c r="AS424" s="658"/>
      <c r="AT424" s="658"/>
      <c r="AU424" s="658"/>
      <c r="AV424" s="658"/>
      <c r="AW424" s="658"/>
      <c r="AX424" s="658"/>
      <c r="AY424" s="658"/>
      <c r="AZ424" s="658"/>
      <c r="BA424" s="658"/>
      <c r="BB424" s="658"/>
      <c r="BC424" s="659"/>
      <c r="BD424" s="340">
        <f>BD425+BD428+BD431+BD436+BD451+BD459</f>
        <v>0</v>
      </c>
      <c r="BE424" s="341">
        <f>BE425+BE428+BE431+BE436+BE451+BE459</f>
        <v>0</v>
      </c>
      <c r="BF424" s="342">
        <f>BD_TOTAL_04_23_ENG+BD_TOTAL_04_23_DESIGNER</f>
        <v>0</v>
      </c>
      <c r="BG424" s="343" t="str">
        <f>IF(OR(BF424=0,BF424="-"),"-",BF424/BD_TOTAL_HOURS)</f>
        <v>-</v>
      </c>
      <c r="BH424" s="686"/>
      <c r="BI424" s="376" t="str">
        <f t="shared" si="570"/>
        <v>OK</v>
      </c>
      <c r="BJ424" s="19"/>
      <c r="BK424" s="381" t="s">
        <v>60</v>
      </c>
      <c r="BL424" s="657"/>
      <c r="BM424" s="658"/>
      <c r="BN424" s="658"/>
      <c r="BO424" s="658"/>
      <c r="BP424" s="658"/>
      <c r="BQ424" s="658"/>
      <c r="BR424" s="658"/>
      <c r="BS424" s="658"/>
      <c r="BT424" s="658"/>
      <c r="BU424" s="658"/>
      <c r="BV424" s="658"/>
      <c r="BW424" s="659"/>
      <c r="BX424" s="340">
        <f>BX425+BX428+BX431+BX436+BX451+BX459</f>
        <v>0</v>
      </c>
      <c r="BY424" s="341">
        <f>BY425+BY428+BY431+BY436+BY451+BY459</f>
        <v>0</v>
      </c>
      <c r="BZ424" s="342">
        <f>DD_TOTAL_04_23_ENG+DD_TOTAL_04_23_DESIGNER</f>
        <v>0</v>
      </c>
      <c r="CA424" s="343" t="str">
        <f>IF(OR(BZ424=0,BZ424="-"),"-",BZ424/DD_TOTAL_HOURS)</f>
        <v>-</v>
      </c>
      <c r="CB424" s="259"/>
      <c r="CC424" s="376" t="str">
        <f t="shared" si="568"/>
        <v>OK</v>
      </c>
      <c r="CD424" s="19"/>
      <c r="CE424" s="381" t="s">
        <v>60</v>
      </c>
      <c r="CF424" s="657"/>
      <c r="CG424" s="658"/>
      <c r="CH424" s="658"/>
      <c r="CI424" s="658"/>
      <c r="CJ424" s="658"/>
      <c r="CK424" s="658"/>
      <c r="CL424" s="658"/>
      <c r="CM424" s="658"/>
      <c r="CN424" s="658"/>
      <c r="CO424" s="658"/>
      <c r="CP424" s="658"/>
      <c r="CQ424" s="659"/>
      <c r="CR424" s="340">
        <f>CR451+CR459</f>
        <v>0</v>
      </c>
      <c r="CS424" s="341"/>
      <c r="CT424" s="342">
        <f>PRO_TOTAL_04_23_ENG</f>
        <v>0</v>
      </c>
      <c r="CU424" s="343" t="str">
        <f>IF(OR(CT424=0,CT424="-"),"-",CT424/PRO_TOTAL_HOURS)</f>
        <v>-</v>
      </c>
      <c r="CV424" s="259"/>
      <c r="CW424" s="376" t="str">
        <f t="shared" si="705"/>
        <v>OK</v>
      </c>
      <c r="CX424" s="19"/>
      <c r="CY424" s="381" t="s">
        <v>60</v>
      </c>
      <c r="CZ424" s="657"/>
      <c r="DA424" s="658"/>
      <c r="DB424" s="658"/>
      <c r="DC424" s="658"/>
      <c r="DD424" s="658"/>
      <c r="DE424" s="658"/>
      <c r="DF424" s="658"/>
      <c r="DG424" s="658"/>
      <c r="DH424" s="658"/>
      <c r="DI424" s="658"/>
      <c r="DJ424" s="658"/>
      <c r="DK424" s="659"/>
      <c r="DL424" s="340">
        <f>DL425+DL428+DL431+DL436+DL451+DL459</f>
        <v>0</v>
      </c>
      <c r="DM424" s="341">
        <f>DM425+DM428+DM431+DM436+DM451+DM459</f>
        <v>0</v>
      </c>
      <c r="DN424" s="342">
        <f>CONSTR_TOTAL_04_23_ENG+CONSTR_TOTAL_04_23_DESIGNER</f>
        <v>0</v>
      </c>
      <c r="DO424" s="343" t="str">
        <f>IF(OR(DN424=0,DN424="-"),"-",DN424/CONSTR_TOTAL_HOURS)</f>
        <v>-</v>
      </c>
      <c r="DP424" s="259"/>
      <c r="DQ424" s="376" t="str">
        <f t="shared" si="706"/>
        <v>OK</v>
      </c>
      <c r="DR424" s="19"/>
      <c r="DS424" s="381" t="s">
        <v>60</v>
      </c>
      <c r="DT424" s="657"/>
      <c r="DU424" s="658"/>
      <c r="DV424" s="658"/>
      <c r="DW424" s="658"/>
      <c r="DX424" s="658"/>
      <c r="DY424" s="658"/>
      <c r="DZ424" s="658"/>
      <c r="EA424" s="658"/>
      <c r="EB424" s="727">
        <f>EB425+EB428+EB431+EB436+EB451+EB459</f>
        <v>0</v>
      </c>
      <c r="EC424" s="731">
        <f>QUALIF_TOTAL_04_23_ENG</f>
        <v>0</v>
      </c>
      <c r="ED424" s="343" t="str">
        <f>IF(OR(EC424=0,EC424="-"),"-",EC424/QUALIF_TOTAL_HOURS)</f>
        <v>-</v>
      </c>
      <c r="EE424" s="259"/>
      <c r="EF424" s="376" t="str">
        <f t="shared" si="677"/>
        <v>-</v>
      </c>
      <c r="EG424" s="19"/>
      <c r="EH424" s="179" t="s">
        <v>5</v>
      </c>
      <c r="EI424" s="171"/>
      <c r="EJ424" s="134"/>
      <c r="EK424" s="133"/>
      <c r="EL424" s="19"/>
      <c r="EM424" s="19"/>
      <c r="EN424" s="135">
        <f t="shared" si="630"/>
        <v>0</v>
      </c>
      <c r="EO424" s="136">
        <f t="shared" si="631"/>
        <v>0</v>
      </c>
      <c r="EP424" s="137"/>
      <c r="EQ424" s="172"/>
      <c r="ER424" s="138" t="str">
        <f t="shared" ref="ER424:ER470" si="718">IF(OR(EN424="-",EQ424=""),"-",EQ424*EN424)</f>
        <v>-</v>
      </c>
      <c r="ES424" s="139"/>
      <c r="ET424" s="172"/>
      <c r="EU424" s="138" t="str">
        <f t="shared" ref="EU424:EU470" si="719">IF(OR(EO424="-",ET424=""),"-",ET424*EO424)</f>
        <v>-</v>
      </c>
      <c r="EV424" s="140" t="str">
        <f t="shared" ref="EV424:EV470" si="720">IF(AND(ER424="-",EU424="-"),"-",IF(ER424="-",EU424,IF(EU424="-",ER424,ER424+EU424)))</f>
        <v>-</v>
      </c>
      <c r="EW424" s="19"/>
      <c r="EX424" s="19"/>
      <c r="EY424" s="135" t="e">
        <f>#REF!</f>
        <v>#REF!</v>
      </c>
      <c r="EZ424" s="136" t="e">
        <f>#REF!</f>
        <v>#REF!</v>
      </c>
      <c r="FA424" s="137"/>
      <c r="FB424" s="172"/>
      <c r="FC424" s="138" t="e">
        <f t="shared" ref="FC424:FC470" si="721">IF(OR(EY424="-",FB424=""),"-",FB424*EY424)</f>
        <v>#REF!</v>
      </c>
      <c r="FD424" s="139"/>
      <c r="FE424" s="172"/>
      <c r="FF424" s="138" t="e">
        <f t="shared" ref="FF424:FF470" si="722">IF(OR(EZ424="-",FE424=""),"-",FE424*EZ424)</f>
        <v>#REF!</v>
      </c>
      <c r="FG424" s="140" t="e">
        <f t="shared" ref="FG424:FG470" si="723">IF(AND(FC424="-",FF424="-"),"-",IF(FC424="-",FF424,IF(FF424="-",FC424,FC424+FF424)))</f>
        <v>#REF!</v>
      </c>
      <c r="FH424" s="19"/>
      <c r="FI424" s="19"/>
      <c r="FJ424" s="135" t="e">
        <f>#REF!</f>
        <v>#REF!</v>
      </c>
      <c r="FK424" s="136" t="e">
        <f>#REF!</f>
        <v>#REF!</v>
      </c>
      <c r="FL424" s="137"/>
      <c r="FM424" s="172"/>
      <c r="FN424" s="138" t="e">
        <f t="shared" ref="FN424:FN470" si="724">IF(OR(FJ424="-",FM424=""),"-",FM424*FJ424)</f>
        <v>#REF!</v>
      </c>
      <c r="FO424" s="139"/>
      <c r="FP424" s="172"/>
      <c r="FQ424" s="138" t="e">
        <f t="shared" ref="FQ424:FQ470" si="725">IF(OR(FK424="-",FP424=""),"-",FP424*FK424)</f>
        <v>#REF!</v>
      </c>
      <c r="FR424" s="140" t="e">
        <f t="shared" ref="FR424:FR470" si="726">IF(AND(FN424="-",FQ424="-"),"-",IF(FN424="-",FQ424,IF(FQ424="-",FN424,FN424+FQ424)))</f>
        <v>#REF!</v>
      </c>
      <c r="FS424" s="19"/>
      <c r="FT424" s="19"/>
      <c r="FU424" s="135" t="e">
        <f>#REF!</f>
        <v>#REF!</v>
      </c>
      <c r="FV424" s="137"/>
      <c r="FW424" s="172"/>
      <c r="FX424" s="138" t="e">
        <f t="shared" ref="FX424:FX470" si="727">IF(OR(FU424="-",FW424=""),"-",FW424*FU424)</f>
        <v>#REF!</v>
      </c>
      <c r="FY424" s="19"/>
      <c r="FZ424" s="19"/>
      <c r="GA424" s="135" t="e">
        <f>#REF!</f>
        <v>#REF!</v>
      </c>
      <c r="GB424" s="136" t="e">
        <f>#REF!</f>
        <v>#REF!</v>
      </c>
      <c r="GC424" s="137"/>
      <c r="GD424" s="172"/>
      <c r="GE424" s="138" t="e">
        <f t="shared" ref="GE424:GE470" si="728">IF(OR(GA424="-",GD424=""),"-",GD424*GA424)</f>
        <v>#REF!</v>
      </c>
      <c r="GF424" s="139"/>
      <c r="GG424" s="172"/>
      <c r="GH424" s="138" t="e">
        <f t="shared" ref="GH424:GH470" si="729">IF(OR(GB424="-",GG424=""),"-",GG424*GB424)</f>
        <v>#REF!</v>
      </c>
      <c r="GI424" s="140" t="e">
        <f t="shared" ref="GI424:GI470" si="730">IF(AND(GE424="-",GH424="-"),"-",IF(GE424="-",GH424,IF(GH424="-",GE424,GE424+GH424)))</f>
        <v>#REF!</v>
      </c>
      <c r="GJ424" s="19"/>
      <c r="GK424" s="141" t="str">
        <f t="shared" si="645"/>
        <v/>
      </c>
      <c r="GL424" s="142"/>
      <c r="GN424" s="826" t="str">
        <f t="shared" ca="1" si="715"/>
        <v/>
      </c>
      <c r="GO424" s="827"/>
    </row>
    <row r="425" spans="1:197" s="143" customFormat="1" ht="15.75" customHeight="1" outlineLevel="3" x14ac:dyDescent="0.2">
      <c r="A425" s="190">
        <f t="shared" ca="1" si="716"/>
        <v>291</v>
      </c>
      <c r="B425" s="744" t="str">
        <f t="shared" ca="1" si="707"/>
        <v/>
      </c>
      <c r="C425" s="752"/>
      <c r="D425" s="753"/>
      <c r="E425" s="180" t="s">
        <v>445</v>
      </c>
      <c r="F425" s="181" t="s">
        <v>58</v>
      </c>
      <c r="G425" s="182"/>
      <c r="H425" s="863" t="s">
        <v>3</v>
      </c>
      <c r="I425" s="183"/>
      <c r="J425" s="184" t="s">
        <v>23</v>
      </c>
      <c r="K425" s="199" t="s">
        <v>437</v>
      </c>
      <c r="L425" s="366"/>
      <c r="M425" s="560">
        <f t="shared" si="704"/>
        <v>0</v>
      </c>
      <c r="N425" s="814" t="str">
        <f>IF(OR(W425="",W425=0,W425="-"),"-",IF(W425=1,1,"POK"))</f>
        <v>-</v>
      </c>
      <c r="O425" s="815" t="str">
        <f>IF(OR(AQ425="",AQ425=0,AQ425="-"),"-",IF(AQ425=1,1,"POK"))</f>
        <v>-</v>
      </c>
      <c r="P425" s="815" t="str">
        <f>IF(OR(BK425="",BK425=0,BK425="-"),"-",IF(BK425=1,1,"POK"))</f>
        <v>-</v>
      </c>
      <c r="Q425" s="815" t="str">
        <f>IF(OR(CE425="",CE425=0,CE425="-"),"-",IF(CE425=1,1,"POK"))</f>
        <v>-</v>
      </c>
      <c r="R425" s="815" t="str">
        <f>IF(OR(CY425="",CY425=0,CY425="-"),"-",IF(CY425=1,1,"POK"))</f>
        <v>-</v>
      </c>
      <c r="S425" s="816" t="str">
        <f>IF(OR(DS425="",DS425=0,DS425="-"),"-",IF(DS425=1,1,"POK"))</f>
        <v>-</v>
      </c>
      <c r="T425" s="293" t="str">
        <f t="shared" si="714"/>
        <v>OK</v>
      </c>
      <c r="U425" s="403"/>
      <c r="V425" s="19"/>
      <c r="W425" s="788">
        <f>IF(SUM(W426:W427)=0,0,1)</f>
        <v>0</v>
      </c>
      <c r="X425" s="325"/>
      <c r="Y425" s="326"/>
      <c r="Z425" s="326"/>
      <c r="AA425" s="326"/>
      <c r="AB425" s="326"/>
      <c r="AC425" s="326"/>
      <c r="AD425" s="326"/>
      <c r="AE425" s="326"/>
      <c r="AF425" s="326"/>
      <c r="AG425" s="326"/>
      <c r="AH425" s="326"/>
      <c r="AI425" s="327"/>
      <c r="AJ425" s="353">
        <f>SUM(AJ426:AJ427)</f>
        <v>0</v>
      </c>
      <c r="AK425" s="354">
        <f>SUM(AK426:AK427)</f>
        <v>0</v>
      </c>
      <c r="AL425" s="351">
        <f>AJ425+AK425</f>
        <v>0</v>
      </c>
      <c r="AM425" s="356" t="str">
        <f t="shared" si="717"/>
        <v>-</v>
      </c>
      <c r="AN425" s="222"/>
      <c r="AO425" s="580" t="str">
        <f t="shared" si="569"/>
        <v>OK</v>
      </c>
      <c r="AP425" s="19"/>
      <c r="AQ425" s="792">
        <f>IF(SUM(AQ426:AQ427)=0,0,1)</f>
        <v>0</v>
      </c>
      <c r="AR425" s="325"/>
      <c r="AS425" s="326"/>
      <c r="AT425" s="326"/>
      <c r="AU425" s="326"/>
      <c r="AV425" s="326"/>
      <c r="AW425" s="326"/>
      <c r="AX425" s="326"/>
      <c r="AY425" s="326"/>
      <c r="AZ425" s="326"/>
      <c r="BA425" s="326"/>
      <c r="BB425" s="326"/>
      <c r="BC425" s="327"/>
      <c r="BD425" s="353">
        <f>SUM(BD426:BD427)</f>
        <v>0</v>
      </c>
      <c r="BE425" s="354">
        <f>SUM(BE426:BE427)</f>
        <v>0</v>
      </c>
      <c r="BF425" s="351">
        <f>BD425+BE425</f>
        <v>0</v>
      </c>
      <c r="BG425" s="356" t="str">
        <f>IF(OR(BF425=0,BF425="-"),"-",BF425/BD_TOTAL_HOURS)</f>
        <v>-</v>
      </c>
      <c r="BH425" s="222"/>
      <c r="BI425" s="580" t="str">
        <f t="shared" si="570"/>
        <v>OK</v>
      </c>
      <c r="BJ425" s="19"/>
      <c r="BK425" s="794">
        <f>IF(SUM(BK426:BK427)=0,0,1)</f>
        <v>0</v>
      </c>
      <c r="BL425" s="325"/>
      <c r="BM425" s="326"/>
      <c r="BN425" s="326"/>
      <c r="BO425" s="326"/>
      <c r="BP425" s="326"/>
      <c r="BQ425" s="326"/>
      <c r="BR425" s="326"/>
      <c r="BS425" s="326"/>
      <c r="BT425" s="326"/>
      <c r="BU425" s="326"/>
      <c r="BV425" s="326"/>
      <c r="BW425" s="327"/>
      <c r="BX425" s="353">
        <f>SUM(BX426:BX427)</f>
        <v>0</v>
      </c>
      <c r="BY425" s="354">
        <f>SUM(BY426:BY427)</f>
        <v>0</v>
      </c>
      <c r="BZ425" s="351">
        <f>BX425+BY425</f>
        <v>0</v>
      </c>
      <c r="CA425" s="356" t="str">
        <f>IF(OR(BZ425=0,BZ425="-"),"-",BZ425/DD_TOTAL_HOURS)</f>
        <v>-</v>
      </c>
      <c r="CB425" s="222"/>
      <c r="CC425" s="574" t="str">
        <f t="shared" si="568"/>
        <v>OK</v>
      </c>
      <c r="CD425" s="19"/>
      <c r="CE425" s="794">
        <f>IF(SUM(CE426:CE427)=0,0,1)</f>
        <v>0</v>
      </c>
      <c r="CF425" s="325"/>
      <c r="CG425" s="326"/>
      <c r="CH425" s="326"/>
      <c r="CI425" s="326"/>
      <c r="CJ425" s="326"/>
      <c r="CK425" s="326"/>
      <c r="CL425" s="326"/>
      <c r="CM425" s="326"/>
      <c r="CN425" s="326"/>
      <c r="CO425" s="326"/>
      <c r="CP425" s="326"/>
      <c r="CQ425" s="327"/>
      <c r="CR425" s="353">
        <f>SUM(CR426:CR427)</f>
        <v>0</v>
      </c>
      <c r="CS425" s="354">
        <f>SUM(CS426:CS427)</f>
        <v>0</v>
      </c>
      <c r="CT425" s="351">
        <f>CR425+CS425</f>
        <v>0</v>
      </c>
      <c r="CU425" s="356"/>
      <c r="CV425" s="222"/>
      <c r="CW425" s="580" t="str">
        <f t="shared" si="705"/>
        <v>OK</v>
      </c>
      <c r="CX425" s="19"/>
      <c r="CY425" s="794">
        <f>IF(SUM(CY426:CY427)=0,0,1)</f>
        <v>0</v>
      </c>
      <c r="CZ425" s="325"/>
      <c r="DA425" s="326"/>
      <c r="DB425" s="326"/>
      <c r="DC425" s="326"/>
      <c r="DD425" s="326"/>
      <c r="DE425" s="326"/>
      <c r="DF425" s="326"/>
      <c r="DG425" s="326"/>
      <c r="DH425" s="326"/>
      <c r="DI425" s="326"/>
      <c r="DJ425" s="326"/>
      <c r="DK425" s="327"/>
      <c r="DL425" s="353">
        <f>SUM(DL426:DL427)</f>
        <v>0</v>
      </c>
      <c r="DM425" s="354">
        <f>SUM(DM426:DM427)</f>
        <v>0</v>
      </c>
      <c r="DN425" s="351">
        <f>DL425+DM425</f>
        <v>0</v>
      </c>
      <c r="DO425" s="356" t="str">
        <f>IF(OR(DN425=0,DN425="-"),"-",DN425/CONSTR_TOTAL_HOURS)</f>
        <v>-</v>
      </c>
      <c r="DP425" s="222"/>
      <c r="DQ425" s="574" t="str">
        <f t="shared" si="706"/>
        <v>OK</v>
      </c>
      <c r="DR425" s="19"/>
      <c r="DS425" s="788">
        <f>IF(SUM(DS426:DS427)=0,0,1)</f>
        <v>0</v>
      </c>
      <c r="DT425" s="325"/>
      <c r="DU425" s="326"/>
      <c r="DV425" s="326"/>
      <c r="DW425" s="326"/>
      <c r="DX425" s="326"/>
      <c r="DY425" s="326"/>
      <c r="DZ425" s="326"/>
      <c r="EA425" s="326"/>
      <c r="EB425" s="353">
        <f>SUM(EB426:EB427)</f>
        <v>0</v>
      </c>
      <c r="EC425" s="723">
        <f>EB425</f>
        <v>0</v>
      </c>
      <c r="ED425" s="356" t="str">
        <f>IF(OR(EC425=0,EC425="-"),"-",EC425/QUALIF_TOTAL_HOURS)</f>
        <v>-</v>
      </c>
      <c r="EE425" s="222"/>
      <c r="EF425" s="574" t="str">
        <f t="shared" si="677"/>
        <v>-</v>
      </c>
      <c r="EG425" s="19"/>
      <c r="EH425" s="179" t="s">
        <v>5</v>
      </c>
      <c r="EI425" s="171" t="s">
        <v>184</v>
      </c>
      <c r="EJ425" s="134"/>
      <c r="EK425" s="133"/>
      <c r="EL425" s="19"/>
      <c r="EM425" s="19"/>
      <c r="EN425" s="135">
        <f t="shared" si="630"/>
        <v>0</v>
      </c>
      <c r="EO425" s="136">
        <f t="shared" si="631"/>
        <v>0</v>
      </c>
      <c r="EP425" s="137"/>
      <c r="EQ425" s="172"/>
      <c r="ER425" s="138" t="str">
        <f t="shared" si="718"/>
        <v>-</v>
      </c>
      <c r="ES425" s="139"/>
      <c r="ET425" s="172"/>
      <c r="EU425" s="138" t="str">
        <f t="shared" si="719"/>
        <v>-</v>
      </c>
      <c r="EV425" s="140" t="str">
        <f t="shared" si="720"/>
        <v>-</v>
      </c>
      <c r="EW425" s="19"/>
      <c r="EX425" s="19"/>
      <c r="EY425" s="135" t="e">
        <f>#REF!</f>
        <v>#REF!</v>
      </c>
      <c r="EZ425" s="136" t="e">
        <f>#REF!</f>
        <v>#REF!</v>
      </c>
      <c r="FA425" s="137"/>
      <c r="FB425" s="172"/>
      <c r="FC425" s="138" t="e">
        <f t="shared" si="721"/>
        <v>#REF!</v>
      </c>
      <c r="FD425" s="139"/>
      <c r="FE425" s="172"/>
      <c r="FF425" s="138" t="e">
        <f t="shared" si="722"/>
        <v>#REF!</v>
      </c>
      <c r="FG425" s="140" t="e">
        <f t="shared" si="723"/>
        <v>#REF!</v>
      </c>
      <c r="FH425" s="19"/>
      <c r="FI425" s="19"/>
      <c r="FJ425" s="135" t="e">
        <f>#REF!</f>
        <v>#REF!</v>
      </c>
      <c r="FK425" s="136" t="e">
        <f>#REF!</f>
        <v>#REF!</v>
      </c>
      <c r="FL425" s="137"/>
      <c r="FM425" s="172"/>
      <c r="FN425" s="138" t="e">
        <f t="shared" si="724"/>
        <v>#REF!</v>
      </c>
      <c r="FO425" s="139"/>
      <c r="FP425" s="172"/>
      <c r="FQ425" s="138" t="e">
        <f t="shared" si="725"/>
        <v>#REF!</v>
      </c>
      <c r="FR425" s="140" t="e">
        <f t="shared" si="726"/>
        <v>#REF!</v>
      </c>
      <c r="FS425" s="19"/>
      <c r="FT425" s="19"/>
      <c r="FU425" s="135" t="e">
        <f>#REF!</f>
        <v>#REF!</v>
      </c>
      <c r="FV425" s="137"/>
      <c r="FW425" s="172"/>
      <c r="FX425" s="138" t="e">
        <f t="shared" si="727"/>
        <v>#REF!</v>
      </c>
      <c r="FY425" s="19"/>
      <c r="FZ425" s="19"/>
      <c r="GA425" s="135" t="e">
        <f>#REF!</f>
        <v>#REF!</v>
      </c>
      <c r="GB425" s="136" t="e">
        <f>#REF!</f>
        <v>#REF!</v>
      </c>
      <c r="GC425" s="137"/>
      <c r="GD425" s="172"/>
      <c r="GE425" s="138" t="e">
        <f t="shared" si="728"/>
        <v>#REF!</v>
      </c>
      <c r="GF425" s="139"/>
      <c r="GG425" s="172"/>
      <c r="GH425" s="138" t="e">
        <f t="shared" si="729"/>
        <v>#REF!</v>
      </c>
      <c r="GI425" s="140" t="e">
        <f t="shared" si="730"/>
        <v>#REF!</v>
      </c>
      <c r="GJ425" s="19"/>
      <c r="GK425" s="141" t="str">
        <f t="shared" si="645"/>
        <v/>
      </c>
      <c r="GL425" s="142"/>
      <c r="GN425" s="826" t="str">
        <f t="shared" ca="1" si="715"/>
        <v/>
      </c>
      <c r="GO425" s="827"/>
    </row>
    <row r="426" spans="1:197" ht="12" customHeight="1" outlineLevel="3" x14ac:dyDescent="0.2">
      <c r="A426" s="187">
        <f t="shared" ca="1" si="716"/>
        <v>292</v>
      </c>
      <c r="B426" s="747" t="str">
        <f t="shared" ca="1" si="707"/>
        <v/>
      </c>
      <c r="C426" s="748"/>
      <c r="D426" s="749"/>
      <c r="E426" s="110"/>
      <c r="F426" s="108"/>
      <c r="G426" s="105" t="s">
        <v>449</v>
      </c>
      <c r="H426" s="128" t="s">
        <v>3</v>
      </c>
      <c r="I426" s="105" t="s">
        <v>72</v>
      </c>
      <c r="J426" s="364" t="s">
        <v>26</v>
      </c>
      <c r="K426" s="471" t="s">
        <v>437</v>
      </c>
      <c r="L426" s="367" t="s">
        <v>50</v>
      </c>
      <c r="M426" s="589">
        <f t="shared" si="704"/>
        <v>0</v>
      </c>
      <c r="N426" s="773" t="str">
        <f t="shared" si="708"/>
        <v>-</v>
      </c>
      <c r="O426" s="774" t="str">
        <f t="shared" si="709"/>
        <v>-</v>
      </c>
      <c r="P426" s="774" t="str">
        <f t="shared" si="710"/>
        <v>-</v>
      </c>
      <c r="Q426" s="774" t="str">
        <f t="shared" si="711"/>
        <v>-</v>
      </c>
      <c r="R426" s="774" t="str">
        <f t="shared" si="712"/>
        <v>-</v>
      </c>
      <c r="S426" s="280" t="str">
        <f t="shared" si="713"/>
        <v>-</v>
      </c>
      <c r="T426" s="291" t="str">
        <f t="shared" si="714"/>
        <v>OK</v>
      </c>
      <c r="U426" s="402"/>
      <c r="W426" s="643"/>
      <c r="X426" s="575"/>
      <c r="Y426" s="576"/>
      <c r="Z426" s="410" t="s">
        <v>374</v>
      </c>
      <c r="AA426" s="411" t="s">
        <v>407</v>
      </c>
      <c r="AB426" s="576"/>
      <c r="AC426" s="576"/>
      <c r="AD426" s="410" t="s">
        <v>375</v>
      </c>
      <c r="AE426" s="411" t="s">
        <v>408</v>
      </c>
      <c r="AF426" s="576"/>
      <c r="AG426" s="576"/>
      <c r="AH426" s="410" t="s">
        <v>376</v>
      </c>
      <c r="AI426" s="411" t="s">
        <v>409</v>
      </c>
      <c r="AJ426" s="591" t="str">
        <f>IF(AND(X426="",AB426="",AF426=""),"-",X426+AB426+AF426)</f>
        <v>-</v>
      </c>
      <c r="AK426" s="592" t="str">
        <f>IF(AND(Y426="",AC426="",AG426=""),"-",Y426+AC426+AG426)</f>
        <v>-</v>
      </c>
      <c r="AL426" s="593" t="str">
        <f>IF(AND(X426="",AB426="",AF426="",Y426="",AC426="",AG426=""),"-",SUM(X426:AG426))</f>
        <v>-</v>
      </c>
      <c r="AM426" s="594" t="str">
        <f t="shared" si="717"/>
        <v>-</v>
      </c>
      <c r="AN426" s="221"/>
      <c r="AO426" s="574" t="str">
        <f t="shared" si="569"/>
        <v>OK</v>
      </c>
      <c r="AQ426" s="437"/>
      <c r="AR426" s="429"/>
      <c r="AT426" s="430"/>
      <c r="AU426" s="431"/>
      <c r="AV426" s="429"/>
      <c r="AX426" s="430"/>
      <c r="AY426" s="431"/>
      <c r="AZ426" s="429"/>
      <c r="BB426" s="430"/>
      <c r="BC426" s="431"/>
      <c r="BD426" s="607"/>
      <c r="BE426" s="598"/>
      <c r="BF426" s="608"/>
      <c r="BG426" s="621"/>
      <c r="BH426" s="221"/>
      <c r="BI426" s="574" t="str">
        <f t="shared" si="570"/>
        <v>OK</v>
      </c>
      <c r="BK426" s="443"/>
      <c r="BL426" s="425"/>
      <c r="BN426" s="430"/>
      <c r="BO426" s="431"/>
      <c r="BP426" s="429"/>
      <c r="BR426" s="430"/>
      <c r="BS426" s="431"/>
      <c r="BT426" s="429"/>
      <c r="BV426" s="430"/>
      <c r="BW426" s="431"/>
      <c r="BX426" s="600"/>
      <c r="BY426" s="601"/>
      <c r="BZ426" s="602"/>
      <c r="CA426" s="610"/>
      <c r="CB426" s="221"/>
      <c r="CC426" s="574" t="str">
        <f t="shared" si="568"/>
        <v>OK</v>
      </c>
      <c r="CE426" s="443"/>
      <c r="CF426" s="425"/>
      <c r="CH426" s="430"/>
      <c r="CI426" s="431"/>
      <c r="CJ426" s="429"/>
      <c r="CL426" s="430"/>
      <c r="CM426" s="431"/>
      <c r="CN426" s="429"/>
      <c r="CP426" s="430"/>
      <c r="CQ426" s="431"/>
      <c r="CR426" s="597"/>
      <c r="CS426" s="617"/>
      <c r="CT426" s="599"/>
      <c r="CU426" s="609"/>
      <c r="CV426" s="221"/>
      <c r="CW426" s="574" t="str">
        <f t="shared" si="705"/>
        <v>OK</v>
      </c>
      <c r="CY426" s="443"/>
      <c r="CZ426" s="425"/>
      <c r="DB426" s="430"/>
      <c r="DC426" s="431"/>
      <c r="DD426" s="429"/>
      <c r="DF426" s="430"/>
      <c r="DG426" s="431"/>
      <c r="DH426" s="429"/>
      <c r="DJ426" s="430"/>
      <c r="DK426" s="431"/>
      <c r="DL426" s="607"/>
      <c r="DM426" s="598"/>
      <c r="DN426" s="608"/>
      <c r="DO426" s="609"/>
      <c r="DP426" s="221"/>
      <c r="DQ426" s="574" t="str">
        <f t="shared" si="706"/>
        <v>OK</v>
      </c>
      <c r="DS426" s="443"/>
      <c r="DT426" s="425"/>
      <c r="DU426" s="431"/>
      <c r="DW426" s="431"/>
      <c r="DY426" s="431"/>
      <c r="EA426" s="430"/>
      <c r="EB426" s="607"/>
      <c r="EC426" s="608"/>
      <c r="ED426" s="609"/>
      <c r="EE426" s="221"/>
      <c r="EF426" s="574" t="str">
        <f t="shared" si="677"/>
        <v>-</v>
      </c>
      <c r="EH426" s="82"/>
      <c r="EI426" s="34"/>
      <c r="EJ426" s="11"/>
      <c r="EK426" s="61"/>
      <c r="EN426" s="97" t="str">
        <f t="shared" si="630"/>
        <v>-</v>
      </c>
      <c r="EO426" s="91" t="str">
        <f t="shared" si="631"/>
        <v>-</v>
      </c>
      <c r="EP426" s="92"/>
      <c r="EQ426" s="85"/>
      <c r="ER426" s="89" t="str">
        <f t="shared" si="718"/>
        <v>-</v>
      </c>
      <c r="ES426" s="84"/>
      <c r="ET426" s="85"/>
      <c r="EU426" s="89" t="str">
        <f t="shared" si="719"/>
        <v>-</v>
      </c>
      <c r="EV426" s="90" t="str">
        <f t="shared" si="720"/>
        <v>-</v>
      </c>
      <c r="EY426" s="97" t="e">
        <f>#REF!</f>
        <v>#REF!</v>
      </c>
      <c r="EZ426" s="91" t="e">
        <f>#REF!</f>
        <v>#REF!</v>
      </c>
      <c r="FA426" s="92"/>
      <c r="FB426" s="85"/>
      <c r="FC426" s="89" t="e">
        <f t="shared" si="721"/>
        <v>#REF!</v>
      </c>
      <c r="FD426" s="84"/>
      <c r="FE426" s="85"/>
      <c r="FF426" s="89" t="e">
        <f t="shared" si="722"/>
        <v>#REF!</v>
      </c>
      <c r="FG426" s="90" t="e">
        <f t="shared" si="723"/>
        <v>#REF!</v>
      </c>
      <c r="FJ426" s="97" t="e">
        <f>#REF!</f>
        <v>#REF!</v>
      </c>
      <c r="FK426" s="91" t="e">
        <f>#REF!</f>
        <v>#REF!</v>
      </c>
      <c r="FL426" s="92"/>
      <c r="FM426" s="85"/>
      <c r="FN426" s="89" t="e">
        <f t="shared" si="724"/>
        <v>#REF!</v>
      </c>
      <c r="FO426" s="84"/>
      <c r="FP426" s="85"/>
      <c r="FQ426" s="89" t="e">
        <f t="shared" si="725"/>
        <v>#REF!</v>
      </c>
      <c r="FR426" s="90" t="e">
        <f t="shared" si="726"/>
        <v>#REF!</v>
      </c>
      <c r="FU426" s="97" t="e">
        <f>#REF!</f>
        <v>#REF!</v>
      </c>
      <c r="FV426" s="92"/>
      <c r="FW426" s="85"/>
      <c r="FX426" s="89" t="e">
        <f t="shared" si="727"/>
        <v>#REF!</v>
      </c>
      <c r="GA426" s="97" t="e">
        <f>#REF!</f>
        <v>#REF!</v>
      </c>
      <c r="GB426" s="91" t="e">
        <f>#REF!</f>
        <v>#REF!</v>
      </c>
      <c r="GC426" s="92"/>
      <c r="GD426" s="85"/>
      <c r="GE426" s="89" t="e">
        <f t="shared" si="728"/>
        <v>#REF!</v>
      </c>
      <c r="GF426" s="84"/>
      <c r="GG426" s="85"/>
      <c r="GH426" s="89" t="e">
        <f t="shared" si="729"/>
        <v>#REF!</v>
      </c>
      <c r="GI426" s="90" t="e">
        <f t="shared" si="730"/>
        <v>#REF!</v>
      </c>
      <c r="GK426" s="20" t="str">
        <f t="shared" si="645"/>
        <v/>
      </c>
      <c r="GL426" s="21"/>
      <c r="GN426" s="826" t="str">
        <f t="shared" ca="1" si="715"/>
        <v/>
      </c>
      <c r="GO426" s="827"/>
    </row>
    <row r="427" spans="1:197" ht="12" customHeight="1" outlineLevel="3" x14ac:dyDescent="0.2">
      <c r="A427" s="187">
        <f t="shared" ca="1" si="716"/>
        <v>293</v>
      </c>
      <c r="B427" s="747" t="str">
        <f t="shared" ca="1" si="707"/>
        <v/>
      </c>
      <c r="C427" s="748"/>
      <c r="D427" s="749"/>
      <c r="E427" s="272" t="s">
        <v>395</v>
      </c>
      <c r="F427" s="271"/>
      <c r="G427" s="105"/>
      <c r="H427" s="128" t="s">
        <v>3</v>
      </c>
      <c r="I427" s="105"/>
      <c r="J427" s="364" t="s">
        <v>26</v>
      </c>
      <c r="K427" s="471" t="s">
        <v>437</v>
      </c>
      <c r="L427" s="367" t="s">
        <v>50</v>
      </c>
      <c r="M427" s="589">
        <f t="shared" si="704"/>
        <v>0</v>
      </c>
      <c r="N427" s="773" t="str">
        <f t="shared" si="708"/>
        <v>-</v>
      </c>
      <c r="O427" s="774" t="str">
        <f t="shared" si="709"/>
        <v>-</v>
      </c>
      <c r="P427" s="774" t="str">
        <f t="shared" si="710"/>
        <v>-</v>
      </c>
      <c r="Q427" s="774" t="str">
        <f t="shared" si="711"/>
        <v>-</v>
      </c>
      <c r="R427" s="774" t="str">
        <f t="shared" si="712"/>
        <v>-</v>
      </c>
      <c r="S427" s="280" t="str">
        <f t="shared" si="713"/>
        <v>-</v>
      </c>
      <c r="T427" s="291" t="str">
        <f t="shared" si="714"/>
        <v>OK</v>
      </c>
      <c r="U427" s="402"/>
      <c r="W427" s="643"/>
      <c r="X427" s="575"/>
      <c r="Y427" s="576"/>
      <c r="Z427" s="410" t="s">
        <v>374</v>
      </c>
      <c r="AA427" s="411" t="s">
        <v>407</v>
      </c>
      <c r="AB427" s="576"/>
      <c r="AC427" s="576"/>
      <c r="AD427" s="410" t="s">
        <v>375</v>
      </c>
      <c r="AE427" s="411" t="s">
        <v>408</v>
      </c>
      <c r="AF427" s="576"/>
      <c r="AG427" s="576"/>
      <c r="AH427" s="410" t="s">
        <v>376</v>
      </c>
      <c r="AI427" s="411" t="s">
        <v>409</v>
      </c>
      <c r="AJ427" s="591" t="str">
        <f>IF(AND(X427="",AB427="",AF427=""),"-",X427+AB427+AF427)</f>
        <v>-</v>
      </c>
      <c r="AK427" s="592" t="str">
        <f>IF(AND(Y427="",AC427="",AG427=""),"-",Y427+AC427+AG427)</f>
        <v>-</v>
      </c>
      <c r="AL427" s="593" t="str">
        <f>IF(AND(X427="",AB427="",AF427="",Y427="",AC427="",AG427=""),"-",SUM(X427:AG427))</f>
        <v>-</v>
      </c>
      <c r="AM427" s="619" t="str">
        <f t="shared" si="717"/>
        <v>-</v>
      </c>
      <c r="AN427" s="221"/>
      <c r="AO427" s="574" t="str">
        <f t="shared" si="569"/>
        <v>OK</v>
      </c>
      <c r="AQ427" s="437"/>
      <c r="AR427" s="429"/>
      <c r="AT427" s="430"/>
      <c r="AU427" s="431"/>
      <c r="AV427" s="429"/>
      <c r="AX427" s="430"/>
      <c r="AY427" s="431"/>
      <c r="AZ427" s="429"/>
      <c r="BB427" s="430"/>
      <c r="BC427" s="431"/>
      <c r="BD427" s="603"/>
      <c r="BE427" s="604"/>
      <c r="BF427" s="605"/>
      <c r="BG427" s="621"/>
      <c r="BH427" s="221"/>
      <c r="BI427" s="574" t="str">
        <f t="shared" si="570"/>
        <v>OK</v>
      </c>
      <c r="BK427" s="443"/>
      <c r="BL427" s="432"/>
      <c r="BN427" s="430"/>
      <c r="BO427" s="431"/>
      <c r="BP427" s="429"/>
      <c r="BR427" s="430"/>
      <c r="BS427" s="431"/>
      <c r="BT427" s="429"/>
      <c r="BV427" s="430"/>
      <c r="BW427" s="431"/>
      <c r="BX427" s="600"/>
      <c r="BY427" s="601"/>
      <c r="BZ427" s="602"/>
      <c r="CA427" s="610"/>
      <c r="CB427" s="221"/>
      <c r="CC427" s="574" t="str">
        <f t="shared" si="568"/>
        <v>OK</v>
      </c>
      <c r="CE427" s="443"/>
      <c r="CF427" s="432"/>
      <c r="CH427" s="430"/>
      <c r="CI427" s="431"/>
      <c r="CJ427" s="429"/>
      <c r="CL427" s="430"/>
      <c r="CM427" s="431"/>
      <c r="CN427" s="429"/>
      <c r="CP427" s="430"/>
      <c r="CQ427" s="431"/>
      <c r="CR427" s="603"/>
      <c r="CS427" s="617"/>
      <c r="CT427" s="605"/>
      <c r="CU427" s="611"/>
      <c r="CV427" s="221"/>
      <c r="CW427" s="574" t="str">
        <f t="shared" si="705"/>
        <v>OK</v>
      </c>
      <c r="CY427" s="443"/>
      <c r="CZ427" s="432"/>
      <c r="DB427" s="430"/>
      <c r="DC427" s="431"/>
      <c r="DD427" s="429"/>
      <c r="DF427" s="430"/>
      <c r="DG427" s="431"/>
      <c r="DH427" s="429"/>
      <c r="DJ427" s="430"/>
      <c r="DK427" s="431"/>
      <c r="DL427" s="603"/>
      <c r="DM427" s="604"/>
      <c r="DN427" s="605"/>
      <c r="DO427" s="611"/>
      <c r="DP427" s="221"/>
      <c r="DQ427" s="574" t="str">
        <f t="shared" si="706"/>
        <v>OK</v>
      </c>
      <c r="DS427" s="443"/>
      <c r="DT427" s="432"/>
      <c r="DU427" s="431"/>
      <c r="DW427" s="435"/>
      <c r="DY427" s="435"/>
      <c r="EA427" s="430"/>
      <c r="EB427" s="603"/>
      <c r="EC427" s="605"/>
      <c r="ED427" s="611"/>
      <c r="EE427" s="221"/>
      <c r="EF427" s="574" t="str">
        <f t="shared" si="677"/>
        <v>-</v>
      </c>
      <c r="EH427" s="82"/>
      <c r="EI427" s="34"/>
      <c r="EJ427" s="11"/>
      <c r="EK427" s="61"/>
      <c r="EN427" s="97" t="str">
        <f t="shared" si="630"/>
        <v>-</v>
      </c>
      <c r="EO427" s="91" t="str">
        <f t="shared" si="631"/>
        <v>-</v>
      </c>
      <c r="EP427" s="92"/>
      <c r="EQ427" s="85"/>
      <c r="ER427" s="89" t="str">
        <f t="shared" si="718"/>
        <v>-</v>
      </c>
      <c r="ES427" s="84"/>
      <c r="ET427" s="85"/>
      <c r="EU427" s="89" t="str">
        <f t="shared" si="719"/>
        <v>-</v>
      </c>
      <c r="EV427" s="90" t="str">
        <f t="shared" si="720"/>
        <v>-</v>
      </c>
      <c r="EY427" s="97" t="e">
        <f>#REF!</f>
        <v>#REF!</v>
      </c>
      <c r="EZ427" s="91" t="e">
        <f>#REF!</f>
        <v>#REF!</v>
      </c>
      <c r="FA427" s="92"/>
      <c r="FB427" s="85"/>
      <c r="FC427" s="89" t="e">
        <f t="shared" si="721"/>
        <v>#REF!</v>
      </c>
      <c r="FD427" s="84"/>
      <c r="FE427" s="85"/>
      <c r="FF427" s="89" t="e">
        <f t="shared" si="722"/>
        <v>#REF!</v>
      </c>
      <c r="FG427" s="90" t="e">
        <f t="shared" si="723"/>
        <v>#REF!</v>
      </c>
      <c r="FJ427" s="97" t="e">
        <f>#REF!</f>
        <v>#REF!</v>
      </c>
      <c r="FK427" s="91" t="e">
        <f>#REF!</f>
        <v>#REF!</v>
      </c>
      <c r="FL427" s="92"/>
      <c r="FM427" s="85"/>
      <c r="FN427" s="89" t="e">
        <f t="shared" si="724"/>
        <v>#REF!</v>
      </c>
      <c r="FO427" s="84"/>
      <c r="FP427" s="85"/>
      <c r="FQ427" s="89" t="e">
        <f t="shared" si="725"/>
        <v>#REF!</v>
      </c>
      <c r="FR427" s="90" t="e">
        <f t="shared" si="726"/>
        <v>#REF!</v>
      </c>
      <c r="FU427" s="97" t="e">
        <f>#REF!</f>
        <v>#REF!</v>
      </c>
      <c r="FV427" s="92"/>
      <c r="FW427" s="85"/>
      <c r="FX427" s="89" t="e">
        <f t="shared" si="727"/>
        <v>#REF!</v>
      </c>
      <c r="GA427" s="97" t="e">
        <f>#REF!</f>
        <v>#REF!</v>
      </c>
      <c r="GB427" s="91" t="e">
        <f>#REF!</f>
        <v>#REF!</v>
      </c>
      <c r="GC427" s="92"/>
      <c r="GD427" s="85"/>
      <c r="GE427" s="89" t="e">
        <f t="shared" si="728"/>
        <v>#REF!</v>
      </c>
      <c r="GF427" s="84"/>
      <c r="GG427" s="85"/>
      <c r="GH427" s="89" t="e">
        <f t="shared" si="729"/>
        <v>#REF!</v>
      </c>
      <c r="GI427" s="90" t="e">
        <f t="shared" si="730"/>
        <v>#REF!</v>
      </c>
      <c r="GK427" s="20" t="str">
        <f t="shared" si="645"/>
        <v/>
      </c>
      <c r="GL427" s="21"/>
      <c r="GN427" s="826" t="str">
        <f t="shared" ca="1" si="715"/>
        <v/>
      </c>
      <c r="GO427" s="827"/>
    </row>
    <row r="428" spans="1:197" s="143" customFormat="1" ht="15.75" customHeight="1" outlineLevel="3" x14ac:dyDescent="0.2">
      <c r="A428" s="190">
        <f t="shared" ca="1" si="716"/>
        <v>294</v>
      </c>
      <c r="B428" s="744" t="str">
        <f t="shared" ca="1" si="707"/>
        <v/>
      </c>
      <c r="C428" s="752"/>
      <c r="D428" s="753"/>
      <c r="E428" s="180" t="s">
        <v>941</v>
      </c>
      <c r="F428" s="181" t="s">
        <v>274</v>
      </c>
      <c r="G428" s="182"/>
      <c r="H428" s="863" t="s">
        <v>3</v>
      </c>
      <c r="I428" s="183"/>
      <c r="J428" s="184" t="s">
        <v>23</v>
      </c>
      <c r="K428" s="199" t="s">
        <v>437</v>
      </c>
      <c r="L428" s="366"/>
      <c r="M428" s="560">
        <f t="shared" si="704"/>
        <v>0</v>
      </c>
      <c r="N428" s="814" t="str">
        <f>IF(OR(W428="",W428=0,W428="-"),"-",IF(W428=1,1,"POK"))</f>
        <v>-</v>
      </c>
      <c r="O428" s="815" t="str">
        <f>IF(OR(AQ428="",AQ428=0,AQ428="-"),"-",IF(AQ428=1,1,"POK"))</f>
        <v>-</v>
      </c>
      <c r="P428" s="815" t="str">
        <f>IF(OR(BK428="",BK428=0,BK428="-"),"-",IF(BK428=1,1,"POK"))</f>
        <v>-</v>
      </c>
      <c r="Q428" s="815" t="str">
        <f>IF(OR(CE428="",CE428=0,CE428="-"),"-",IF(CE428=1,1,"POK"))</f>
        <v>-</v>
      </c>
      <c r="R428" s="815" t="str">
        <f>IF(OR(CY428="",CY428=0,CY428="-"),"-",IF(CY428=1,1,"POK"))</f>
        <v>-</v>
      </c>
      <c r="S428" s="816" t="str">
        <f>IF(OR(DS428="",DS428=0,DS428="-"),"-",IF(DS428=1,1,"POK"))</f>
        <v>-</v>
      </c>
      <c r="T428" s="293" t="str">
        <f t="shared" si="714"/>
        <v>OK</v>
      </c>
      <c r="U428" s="403"/>
      <c r="V428" s="19"/>
      <c r="W428" s="788">
        <f>IF(SUM(W429:W430)=0,0,1)</f>
        <v>0</v>
      </c>
      <c r="X428" s="325"/>
      <c r="Y428" s="326"/>
      <c r="Z428" s="326"/>
      <c r="AA428" s="326"/>
      <c r="AB428" s="326"/>
      <c r="AC428" s="326"/>
      <c r="AD428" s="326"/>
      <c r="AE428" s="326"/>
      <c r="AF428" s="326"/>
      <c r="AG428" s="326"/>
      <c r="AH428" s="326"/>
      <c r="AI428" s="327"/>
      <c r="AJ428" s="384">
        <f>SUM(AJ429:AJ430)</f>
        <v>0</v>
      </c>
      <c r="AK428" s="385">
        <f>SUM(AK429:AK430)</f>
        <v>0</v>
      </c>
      <c r="AL428" s="351">
        <f>AJ428+AK428</f>
        <v>0</v>
      </c>
      <c r="AM428" s="356" t="str">
        <f t="shared" si="717"/>
        <v>-</v>
      </c>
      <c r="AN428" s="222"/>
      <c r="AO428" s="580" t="str">
        <f t="shared" si="569"/>
        <v>OK</v>
      </c>
      <c r="AP428" s="19"/>
      <c r="AQ428" s="788">
        <f>IF(SUM(AQ429:AQ430)=0,0,1)</f>
        <v>0</v>
      </c>
      <c r="AR428" s="325"/>
      <c r="AS428" s="326"/>
      <c r="AT428" s="326"/>
      <c r="AU428" s="326"/>
      <c r="AV428" s="326"/>
      <c r="AW428" s="326"/>
      <c r="AX428" s="326"/>
      <c r="AY428" s="326"/>
      <c r="AZ428" s="326"/>
      <c r="BA428" s="326"/>
      <c r="BB428" s="326"/>
      <c r="BC428" s="327"/>
      <c r="BD428" s="384">
        <f>SUM(BD429:BD430)</f>
        <v>0</v>
      </c>
      <c r="BE428" s="385">
        <f>SUM(BE429:BE430)</f>
        <v>0</v>
      </c>
      <c r="BF428" s="351">
        <f>BD428+BE428</f>
        <v>0</v>
      </c>
      <c r="BG428" s="356" t="str">
        <f t="shared" ref="BG428:BG434" si="731">IF(OR(BF428=0,BF428="-"),"-",BF428/BD_TOTAL_HOURS)</f>
        <v>-</v>
      </c>
      <c r="BH428" s="222"/>
      <c r="BI428" s="580" t="str">
        <f t="shared" si="570"/>
        <v>OK</v>
      </c>
      <c r="BJ428" s="19"/>
      <c r="BK428" s="788">
        <f>IF(SUM(BK429:BK430)=0,0,1)</f>
        <v>0</v>
      </c>
      <c r="BL428" s="325"/>
      <c r="BM428" s="326"/>
      <c r="BN428" s="326"/>
      <c r="BO428" s="326"/>
      <c r="BP428" s="326"/>
      <c r="BQ428" s="326"/>
      <c r="BR428" s="326"/>
      <c r="BS428" s="326"/>
      <c r="BT428" s="326"/>
      <c r="BU428" s="326"/>
      <c r="BV428" s="326"/>
      <c r="BW428" s="327"/>
      <c r="BX428" s="384">
        <f>SUM(BX429:BX430)</f>
        <v>0</v>
      </c>
      <c r="BY428" s="385">
        <f>SUM(BY429:BY430)</f>
        <v>0</v>
      </c>
      <c r="BZ428" s="710">
        <f>BX428+BY428</f>
        <v>0</v>
      </c>
      <c r="CA428" s="356" t="str">
        <f t="shared" ref="CA428:CA434" si="732">IF(OR(BZ428=0,BZ428="-"),"-",BZ428/DD_TOTAL_HOURS)</f>
        <v>-</v>
      </c>
      <c r="CB428" s="222"/>
      <c r="CC428" s="574" t="str">
        <f t="shared" si="568"/>
        <v>OK</v>
      </c>
      <c r="CD428" s="19"/>
      <c r="CE428" s="792">
        <f>IF(SUM(CE429:CE430)=0,0,1)</f>
        <v>0</v>
      </c>
      <c r="CF428" s="325"/>
      <c r="CG428" s="326"/>
      <c r="CH428" s="326"/>
      <c r="CI428" s="326"/>
      <c r="CJ428" s="326"/>
      <c r="CK428" s="326"/>
      <c r="CL428" s="326"/>
      <c r="CM428" s="326"/>
      <c r="CN428" s="326"/>
      <c r="CO428" s="326"/>
      <c r="CP428" s="326"/>
      <c r="CQ428" s="327"/>
      <c r="CR428" s="384">
        <f>SUM(CR429:CR430)</f>
        <v>0</v>
      </c>
      <c r="CS428" s="385">
        <f>SUM(CS429:CS430)</f>
        <v>0</v>
      </c>
      <c r="CT428" s="710">
        <f>CR428+CS428</f>
        <v>0</v>
      </c>
      <c r="CU428" s="356"/>
      <c r="CV428" s="222"/>
      <c r="CW428" s="580" t="str">
        <f t="shared" si="705"/>
        <v>OK</v>
      </c>
      <c r="CX428" s="19"/>
      <c r="CY428" s="788">
        <f>IF(SUM(CY429:CY430)=0,0,1)</f>
        <v>0</v>
      </c>
      <c r="CZ428" s="325"/>
      <c r="DA428" s="326"/>
      <c r="DB428" s="326"/>
      <c r="DC428" s="326"/>
      <c r="DD428" s="326"/>
      <c r="DE428" s="326"/>
      <c r="DF428" s="326"/>
      <c r="DG428" s="326"/>
      <c r="DH428" s="326"/>
      <c r="DI428" s="326"/>
      <c r="DJ428" s="326"/>
      <c r="DK428" s="327"/>
      <c r="DL428" s="384">
        <f>SUM(DL429:DL430)</f>
        <v>0</v>
      </c>
      <c r="DM428" s="385">
        <f>SUM(DM429:DM430)</f>
        <v>0</v>
      </c>
      <c r="DN428" s="710">
        <f>DL428+DM428</f>
        <v>0</v>
      </c>
      <c r="DO428" s="356" t="str">
        <f t="shared" ref="DO428:DO436" si="733">IF(OR(DN428=0,DN428="-"),"-",DN428/CONSTR_TOTAL_HOURS)</f>
        <v>-</v>
      </c>
      <c r="DP428" s="222"/>
      <c r="DQ428" s="574" t="str">
        <f t="shared" si="706"/>
        <v>OK</v>
      </c>
      <c r="DR428" s="19"/>
      <c r="DS428" s="788">
        <f>IF(SUM(DS429:DS430)=0,0,1)</f>
        <v>0</v>
      </c>
      <c r="DT428" s="325"/>
      <c r="DU428" s="326"/>
      <c r="DV428" s="326"/>
      <c r="DW428" s="326"/>
      <c r="DX428" s="326"/>
      <c r="DY428" s="326"/>
      <c r="DZ428" s="326"/>
      <c r="EA428" s="326"/>
      <c r="EB428" s="384">
        <f>SUM(EB429:EB430)</f>
        <v>0</v>
      </c>
      <c r="EC428" s="723">
        <f>EB428</f>
        <v>0</v>
      </c>
      <c r="ED428" s="356" t="str">
        <f>IF(OR(EC428=0,EC428="-"),"-",EC428/QUALIF_TOTAL_HOURS)</f>
        <v>-</v>
      </c>
      <c r="EE428" s="222"/>
      <c r="EF428" s="574" t="str">
        <f t="shared" si="677"/>
        <v>-</v>
      </c>
      <c r="EG428" s="19"/>
      <c r="EH428" s="179" t="s">
        <v>5</v>
      </c>
      <c r="EI428" s="171" t="s">
        <v>4</v>
      </c>
      <c r="EJ428" s="134"/>
      <c r="EK428" s="133"/>
      <c r="EL428" s="19"/>
      <c r="EM428" s="19"/>
      <c r="EN428" s="135">
        <f t="shared" si="630"/>
        <v>0</v>
      </c>
      <c r="EO428" s="136">
        <f t="shared" si="631"/>
        <v>0</v>
      </c>
      <c r="EP428" s="137"/>
      <c r="EQ428" s="172"/>
      <c r="ER428" s="138" t="str">
        <f t="shared" si="718"/>
        <v>-</v>
      </c>
      <c r="ES428" s="139"/>
      <c r="ET428" s="172"/>
      <c r="EU428" s="138" t="str">
        <f t="shared" si="719"/>
        <v>-</v>
      </c>
      <c r="EV428" s="140" t="str">
        <f t="shared" si="720"/>
        <v>-</v>
      </c>
      <c r="EW428" s="19"/>
      <c r="EX428" s="19"/>
      <c r="EY428" s="135" t="e">
        <f>#REF!</f>
        <v>#REF!</v>
      </c>
      <c r="EZ428" s="136" t="e">
        <f>#REF!</f>
        <v>#REF!</v>
      </c>
      <c r="FA428" s="137"/>
      <c r="FB428" s="172"/>
      <c r="FC428" s="138" t="e">
        <f t="shared" si="721"/>
        <v>#REF!</v>
      </c>
      <c r="FD428" s="139"/>
      <c r="FE428" s="172"/>
      <c r="FF428" s="138" t="e">
        <f t="shared" si="722"/>
        <v>#REF!</v>
      </c>
      <c r="FG428" s="140" t="e">
        <f t="shared" si="723"/>
        <v>#REF!</v>
      </c>
      <c r="FH428" s="19"/>
      <c r="FI428" s="19"/>
      <c r="FJ428" s="135" t="e">
        <f>#REF!</f>
        <v>#REF!</v>
      </c>
      <c r="FK428" s="136" t="e">
        <f>#REF!</f>
        <v>#REF!</v>
      </c>
      <c r="FL428" s="137"/>
      <c r="FM428" s="172"/>
      <c r="FN428" s="138" t="e">
        <f t="shared" si="724"/>
        <v>#REF!</v>
      </c>
      <c r="FO428" s="139"/>
      <c r="FP428" s="172"/>
      <c r="FQ428" s="138" t="e">
        <f t="shared" si="725"/>
        <v>#REF!</v>
      </c>
      <c r="FR428" s="140" t="e">
        <f t="shared" si="726"/>
        <v>#REF!</v>
      </c>
      <c r="FS428" s="19"/>
      <c r="FT428" s="19"/>
      <c r="FU428" s="135" t="e">
        <f>#REF!</f>
        <v>#REF!</v>
      </c>
      <c r="FV428" s="137"/>
      <c r="FW428" s="172"/>
      <c r="FX428" s="138" t="e">
        <f t="shared" si="727"/>
        <v>#REF!</v>
      </c>
      <c r="FY428" s="19"/>
      <c r="FZ428" s="19"/>
      <c r="GA428" s="135" t="e">
        <f>#REF!</f>
        <v>#REF!</v>
      </c>
      <c r="GB428" s="136" t="e">
        <f>#REF!</f>
        <v>#REF!</v>
      </c>
      <c r="GC428" s="137"/>
      <c r="GD428" s="172"/>
      <c r="GE428" s="138" t="e">
        <f t="shared" si="728"/>
        <v>#REF!</v>
      </c>
      <c r="GF428" s="139"/>
      <c r="GG428" s="172"/>
      <c r="GH428" s="138" t="e">
        <f t="shared" si="729"/>
        <v>#REF!</v>
      </c>
      <c r="GI428" s="140" t="e">
        <f t="shared" si="730"/>
        <v>#REF!</v>
      </c>
      <c r="GJ428" s="19"/>
      <c r="GK428" s="141" t="str">
        <f t="shared" si="645"/>
        <v/>
      </c>
      <c r="GL428" s="142"/>
      <c r="GN428" s="826" t="str">
        <f t="shared" ca="1" si="715"/>
        <v/>
      </c>
      <c r="GO428" s="827"/>
    </row>
    <row r="429" spans="1:197" ht="12" customHeight="1" outlineLevel="3" x14ac:dyDescent="0.2">
      <c r="A429" s="187">
        <f ca="1">OFFSET(A429,-1,0,1,1)+1</f>
        <v>295</v>
      </c>
      <c r="B429" s="747" t="str">
        <f t="shared" ca="1" si="707"/>
        <v/>
      </c>
      <c r="C429" s="748"/>
      <c r="D429" s="749"/>
      <c r="E429" s="272"/>
      <c r="F429" s="271"/>
      <c r="G429" s="105" t="s">
        <v>922</v>
      </c>
      <c r="H429" s="128" t="s">
        <v>3</v>
      </c>
      <c r="I429" s="105"/>
      <c r="J429" s="364" t="s">
        <v>24</v>
      </c>
      <c r="K429" s="471" t="s">
        <v>437</v>
      </c>
      <c r="L429" s="367" t="s">
        <v>50</v>
      </c>
      <c r="M429" s="589">
        <f t="shared" si="704"/>
        <v>0</v>
      </c>
      <c r="N429" s="773" t="str">
        <f t="shared" si="708"/>
        <v>-</v>
      </c>
      <c r="O429" s="774" t="str">
        <f t="shared" si="709"/>
        <v>-</v>
      </c>
      <c r="P429" s="774" t="str">
        <f t="shared" si="710"/>
        <v>-</v>
      </c>
      <c r="Q429" s="774" t="str">
        <f t="shared" si="711"/>
        <v>-</v>
      </c>
      <c r="R429" s="774" t="str">
        <f t="shared" si="712"/>
        <v>-</v>
      </c>
      <c r="S429" s="280" t="str">
        <f t="shared" si="713"/>
        <v>-</v>
      </c>
      <c r="T429" s="291" t="str">
        <f t="shared" si="714"/>
        <v>OK</v>
      </c>
      <c r="U429" s="402"/>
      <c r="W429" s="643"/>
      <c r="X429" s="208"/>
      <c r="Y429" s="420"/>
      <c r="Z429" s="410" t="s">
        <v>374</v>
      </c>
      <c r="AA429" s="423"/>
      <c r="AB429" s="429"/>
      <c r="AD429" s="430"/>
      <c r="AE429" s="431"/>
      <c r="AF429" s="429"/>
      <c r="AH429" s="430"/>
      <c r="AI429" s="431"/>
      <c r="AJ429" s="591" t="str">
        <f>IF(AND(X429="",AB429="",AF429=""),"-",X429+AB429+AF429)</f>
        <v>-</v>
      </c>
      <c r="AK429" s="629"/>
      <c r="AL429" s="593" t="str">
        <f>IF(AND(X429="",AB429="",AF429="",Y429="",AC429="",AG429=""),"-",SUM(X429:AG429))</f>
        <v>-</v>
      </c>
      <c r="AM429" s="619" t="str">
        <f t="shared" si="717"/>
        <v>-</v>
      </c>
      <c r="AN429" s="221"/>
      <c r="AO429" s="574" t="str">
        <f t="shared" si="569"/>
        <v>OK</v>
      </c>
      <c r="AQ429" s="263"/>
      <c r="AR429" s="208"/>
      <c r="AS429" s="419"/>
      <c r="AT429" s="410" t="s">
        <v>374</v>
      </c>
      <c r="AU429" s="422"/>
      <c r="AV429" s="529"/>
      <c r="AW429" s="426"/>
      <c r="AX429" s="427"/>
      <c r="AY429" s="530"/>
      <c r="AZ429" s="529"/>
      <c r="BA429" s="426"/>
      <c r="BB429" s="427"/>
      <c r="BC429" s="530"/>
      <c r="BD429" s="591" t="str">
        <f>IF(AND(AR429="",AV429="",AZ429=""),"-",AR429+AV429+AZ429)</f>
        <v>-</v>
      </c>
      <c r="BE429" s="629"/>
      <c r="BF429" s="593" t="str">
        <f>IF(AND(AR429="",AV429="",AZ429="",AS429="",AW429="",BA429=""),"-",SUM(AR429:BA429))</f>
        <v>-</v>
      </c>
      <c r="BG429" s="677" t="str">
        <f t="shared" si="731"/>
        <v>-</v>
      </c>
      <c r="BH429" s="221"/>
      <c r="BI429" s="574" t="str">
        <f t="shared" si="570"/>
        <v>OK</v>
      </c>
      <c r="BK429" s="263"/>
      <c r="BL429" s="208"/>
      <c r="BM429" s="419"/>
      <c r="BN429" s="410" t="s">
        <v>374</v>
      </c>
      <c r="BO429" s="422"/>
      <c r="BP429" s="529"/>
      <c r="BQ429" s="426"/>
      <c r="BR429" s="427"/>
      <c r="BS429" s="530"/>
      <c r="BT429" s="529"/>
      <c r="BU429" s="426"/>
      <c r="BV429" s="427"/>
      <c r="BW429" s="530"/>
      <c r="BX429" s="591" t="str">
        <f>IF(AND(BL429="",BP429="",BT429=""),"-",BL429+BP429+BT429)</f>
        <v>-</v>
      </c>
      <c r="BY429" s="629"/>
      <c r="BZ429" s="593" t="str">
        <f>IF(AND(BL429="",BP429="",BT429="",BM429="",BQ429="",BU429=""),"-",SUM(BL429:BU429))</f>
        <v>-</v>
      </c>
      <c r="CA429" s="677" t="str">
        <f t="shared" si="732"/>
        <v>-</v>
      </c>
      <c r="CB429" s="221"/>
      <c r="CC429" s="574" t="str">
        <f t="shared" si="568"/>
        <v>OK</v>
      </c>
      <c r="CE429" s="443"/>
      <c r="CF429" s="429"/>
      <c r="CH429" s="430"/>
      <c r="CI429" s="431"/>
      <c r="CJ429" s="429"/>
      <c r="CL429" s="430"/>
      <c r="CM429" s="431"/>
      <c r="CN429" s="429"/>
      <c r="CP429" s="430"/>
      <c r="CQ429" s="431"/>
      <c r="CR429" s="600"/>
      <c r="CS429" s="601"/>
      <c r="CT429" s="608"/>
      <c r="CU429" s="610"/>
      <c r="CV429" s="221"/>
      <c r="CW429" s="574" t="str">
        <f t="shared" si="705"/>
        <v>OK</v>
      </c>
      <c r="CY429" s="263"/>
      <c r="CZ429" s="208"/>
      <c r="DA429" s="419"/>
      <c r="DB429" s="410" t="s">
        <v>374</v>
      </c>
      <c r="DC429" s="422"/>
      <c r="DD429" s="429"/>
      <c r="DF429" s="430"/>
      <c r="DG429" s="431"/>
      <c r="DH429" s="429"/>
      <c r="DJ429" s="430"/>
      <c r="DK429" s="431"/>
      <c r="DL429" s="591" t="str">
        <f>IF(AND(CZ429="",DD429="",DH429=""),"-",CZ429+DD429+DH429)</f>
        <v>-</v>
      </c>
      <c r="DM429" s="629"/>
      <c r="DN429" s="593" t="str">
        <f>IF(AND(CZ429="",DD429="",DH429="",DA429="",DE429="",DI429=""),"-",SUM(CZ429:DI429))</f>
        <v>-</v>
      </c>
      <c r="DO429" s="677" t="str">
        <f t="shared" si="733"/>
        <v>-</v>
      </c>
      <c r="DP429" s="221"/>
      <c r="DQ429" s="574" t="str">
        <f t="shared" si="706"/>
        <v>OK</v>
      </c>
      <c r="DS429" s="263"/>
      <c r="DT429" s="208"/>
      <c r="DU429" s="277" t="s">
        <v>374</v>
      </c>
      <c r="DV429" s="370"/>
      <c r="DW429" s="277" t="s">
        <v>375</v>
      </c>
      <c r="DX429" s="370"/>
      <c r="DY429" s="277" t="s">
        <v>376</v>
      </c>
      <c r="DZ429" s="370"/>
      <c r="EA429" s="274" t="s">
        <v>376</v>
      </c>
      <c r="EB429" s="712" t="str">
        <f>IF(AND(DT429="",DV429="",DX429="",DZ429=""),"-",DT429+DV429+DX429+DZ429)</f>
        <v>-</v>
      </c>
      <c r="EC429" s="707" t="str">
        <f>EB429</f>
        <v>-</v>
      </c>
      <c r="ED429" s="619" t="str">
        <f>IF(OR(EC429=0,EC429="-"),"-",EC429/QUALIF_TOTAL_HOURS)</f>
        <v>-</v>
      </c>
      <c r="EE429" s="221"/>
      <c r="EF429" s="574" t="str">
        <f t="shared" si="677"/>
        <v>Missing Eng Hours</v>
      </c>
      <c r="EH429" s="82"/>
      <c r="EI429" s="34"/>
      <c r="EJ429" s="11"/>
      <c r="EK429" s="61"/>
      <c r="EN429" s="97" t="str">
        <f t="shared" si="630"/>
        <v>-</v>
      </c>
      <c r="EO429" s="91">
        <f t="shared" si="631"/>
        <v>0</v>
      </c>
      <c r="EP429" s="92"/>
      <c r="EQ429" s="85"/>
      <c r="ER429" s="89" t="str">
        <f t="shared" si="718"/>
        <v>-</v>
      </c>
      <c r="ES429" s="84"/>
      <c r="ET429" s="85"/>
      <c r="EU429" s="89" t="str">
        <f t="shared" si="719"/>
        <v>-</v>
      </c>
      <c r="EV429" s="90" t="str">
        <f t="shared" si="720"/>
        <v>-</v>
      </c>
      <c r="EY429" s="97" t="e">
        <f>#REF!</f>
        <v>#REF!</v>
      </c>
      <c r="EZ429" s="91" t="e">
        <f>#REF!</f>
        <v>#REF!</v>
      </c>
      <c r="FA429" s="92"/>
      <c r="FB429" s="85"/>
      <c r="FC429" s="89" t="e">
        <f t="shared" si="721"/>
        <v>#REF!</v>
      </c>
      <c r="FD429" s="84"/>
      <c r="FE429" s="85"/>
      <c r="FF429" s="89" t="e">
        <f t="shared" si="722"/>
        <v>#REF!</v>
      </c>
      <c r="FG429" s="90" t="e">
        <f t="shared" si="723"/>
        <v>#REF!</v>
      </c>
      <c r="FJ429" s="97" t="e">
        <f>#REF!</f>
        <v>#REF!</v>
      </c>
      <c r="FK429" s="91" t="e">
        <f>#REF!</f>
        <v>#REF!</v>
      </c>
      <c r="FL429" s="92"/>
      <c r="FM429" s="85"/>
      <c r="FN429" s="89" t="e">
        <f t="shared" si="724"/>
        <v>#REF!</v>
      </c>
      <c r="FO429" s="84"/>
      <c r="FP429" s="85"/>
      <c r="FQ429" s="89" t="e">
        <f t="shared" si="725"/>
        <v>#REF!</v>
      </c>
      <c r="FR429" s="90" t="e">
        <f t="shared" si="726"/>
        <v>#REF!</v>
      </c>
      <c r="FU429" s="97" t="e">
        <f>#REF!</f>
        <v>#REF!</v>
      </c>
      <c r="FV429" s="92"/>
      <c r="FW429" s="85"/>
      <c r="FX429" s="89" t="e">
        <f>IF(OR(FU429="-",FW429=""),"-",FW429*FU429)</f>
        <v>#REF!</v>
      </c>
      <c r="GA429" s="97" t="e">
        <f>#REF!</f>
        <v>#REF!</v>
      </c>
      <c r="GB429" s="91" t="e">
        <f>#REF!</f>
        <v>#REF!</v>
      </c>
      <c r="GC429" s="92"/>
      <c r="GD429" s="85"/>
      <c r="GE429" s="89" t="e">
        <f t="shared" si="728"/>
        <v>#REF!</v>
      </c>
      <c r="GF429" s="84"/>
      <c r="GG429" s="85"/>
      <c r="GH429" s="89" t="e">
        <f t="shared" si="729"/>
        <v>#REF!</v>
      </c>
      <c r="GI429" s="90" t="e">
        <f t="shared" si="730"/>
        <v>#REF!</v>
      </c>
      <c r="GK429" s="20" t="str">
        <f t="shared" si="645"/>
        <v/>
      </c>
      <c r="GL429" s="21"/>
      <c r="GN429" s="826" t="str">
        <f t="shared" ca="1" si="715"/>
        <v/>
      </c>
      <c r="GO429" s="827"/>
    </row>
    <row r="430" spans="1:197" ht="12" customHeight="1" outlineLevel="3" x14ac:dyDescent="0.2">
      <c r="A430" s="187">
        <f ca="1">OFFSET(A430,-1,0,1,1)+1</f>
        <v>296</v>
      </c>
      <c r="B430" s="747" t="str">
        <f t="shared" ca="1" si="707"/>
        <v/>
      </c>
      <c r="C430" s="748"/>
      <c r="D430" s="749"/>
      <c r="E430" s="272" t="s">
        <v>395</v>
      </c>
      <c r="F430" s="271"/>
      <c r="G430" s="105"/>
      <c r="H430" s="128" t="s">
        <v>3</v>
      </c>
      <c r="I430" s="105"/>
      <c r="J430" s="364" t="s">
        <v>24</v>
      </c>
      <c r="K430" s="471" t="s">
        <v>437</v>
      </c>
      <c r="L430" s="367"/>
      <c r="M430" s="589">
        <f t="shared" si="704"/>
        <v>0</v>
      </c>
      <c r="N430" s="773" t="str">
        <f t="shared" si="708"/>
        <v>-</v>
      </c>
      <c r="O430" s="774" t="str">
        <f t="shared" si="709"/>
        <v>-</v>
      </c>
      <c r="P430" s="774" t="str">
        <f t="shared" si="710"/>
        <v>-</v>
      </c>
      <c r="Q430" s="774" t="str">
        <f t="shared" si="711"/>
        <v>-</v>
      </c>
      <c r="R430" s="774" t="str">
        <f t="shared" si="712"/>
        <v>-</v>
      </c>
      <c r="S430" s="280" t="str">
        <f t="shared" si="713"/>
        <v>-</v>
      </c>
      <c r="T430" s="291" t="str">
        <f t="shared" si="714"/>
        <v>OK</v>
      </c>
      <c r="U430" s="402"/>
      <c r="W430" s="643"/>
      <c r="X430" s="208"/>
      <c r="Y430" s="420"/>
      <c r="Z430" s="410" t="s">
        <v>374</v>
      </c>
      <c r="AA430" s="423"/>
      <c r="AB430" s="209"/>
      <c r="AC430" s="421"/>
      <c r="AD430" s="410" t="s">
        <v>375</v>
      </c>
      <c r="AE430" s="423"/>
      <c r="AF430" s="209"/>
      <c r="AG430" s="420"/>
      <c r="AH430" s="410" t="s">
        <v>376</v>
      </c>
      <c r="AI430" s="431"/>
      <c r="AJ430" s="591" t="str">
        <f>IF(AND(X430="",AB430="",AF430=""),"-",X430+AB430+AF430)</f>
        <v>-</v>
      </c>
      <c r="AK430" s="618"/>
      <c r="AL430" s="593" t="str">
        <f>IF(AND(X430="",AB430="",AF430="",Y430="",AC430="",AG430=""),"-",SUM(X430:AG430))</f>
        <v>-</v>
      </c>
      <c r="AM430" s="619" t="str">
        <f t="shared" si="717"/>
        <v>-</v>
      </c>
      <c r="AN430" s="221"/>
      <c r="AO430" s="574" t="str">
        <f t="shared" si="569"/>
        <v>OK</v>
      </c>
      <c r="AQ430" s="263"/>
      <c r="AR430" s="208"/>
      <c r="AS430" s="421"/>
      <c r="AT430" s="410" t="s">
        <v>374</v>
      </c>
      <c r="AU430" s="424"/>
      <c r="AV430" s="209"/>
      <c r="AW430" s="421"/>
      <c r="AX430" s="410" t="s">
        <v>375</v>
      </c>
      <c r="AY430" s="424"/>
      <c r="AZ430" s="209"/>
      <c r="BA430" s="421"/>
      <c r="BB430" s="410" t="s">
        <v>376</v>
      </c>
      <c r="BC430" s="424"/>
      <c r="BD430" s="591" t="str">
        <f>IF(AND(AR430="",AV430="",AZ430=""),"-",AR430+AV430+AZ430)</f>
        <v>-</v>
      </c>
      <c r="BE430" s="618"/>
      <c r="BF430" s="593" t="str">
        <f>IF(AND(AR430="",AV430="",AZ430="",AS430="",AW430="",BA430=""),"-",SUM(AR430:BA430))</f>
        <v>-</v>
      </c>
      <c r="BG430" s="677" t="str">
        <f t="shared" si="731"/>
        <v>-</v>
      </c>
      <c r="BH430" s="221"/>
      <c r="BI430" s="574" t="str">
        <f t="shared" si="570"/>
        <v>OK</v>
      </c>
      <c r="BK430" s="263"/>
      <c r="BL430" s="208"/>
      <c r="BM430" s="421"/>
      <c r="BN430" s="410" t="s">
        <v>374</v>
      </c>
      <c r="BO430" s="424"/>
      <c r="BP430" s="209"/>
      <c r="BQ430" s="421"/>
      <c r="BR430" s="410" t="s">
        <v>375</v>
      </c>
      <c r="BS430" s="424"/>
      <c r="BT430" s="209"/>
      <c r="BU430" s="421"/>
      <c r="BV430" s="410" t="s">
        <v>376</v>
      </c>
      <c r="BW430" s="424"/>
      <c r="BX430" s="591" t="str">
        <f>IF(AND(BL430="",BP430="",BT430=""),"-",BL430+BP430+BT430)</f>
        <v>-</v>
      </c>
      <c r="BY430" s="618"/>
      <c r="BZ430" s="593" t="str">
        <f>IF(AND(BL430="",BP430="",BT430="",BM430="",BQ430="",BU430=""),"-",SUM(BL430:BU430))</f>
        <v>-</v>
      </c>
      <c r="CA430" s="677" t="str">
        <f t="shared" si="732"/>
        <v>-</v>
      </c>
      <c r="CB430" s="221"/>
      <c r="CC430" s="574" t="str">
        <f t="shared" si="568"/>
        <v>OK</v>
      </c>
      <c r="CE430" s="443"/>
      <c r="CF430" s="429"/>
      <c r="CH430" s="430"/>
      <c r="CI430" s="431"/>
      <c r="CJ430" s="429"/>
      <c r="CL430" s="430"/>
      <c r="CM430" s="431"/>
      <c r="CN430" s="429"/>
      <c r="CP430" s="430"/>
      <c r="CQ430" s="431"/>
      <c r="CR430" s="600"/>
      <c r="CS430" s="601"/>
      <c r="CT430" s="605"/>
      <c r="CU430" s="610"/>
      <c r="CV430" s="221"/>
      <c r="CW430" s="574" t="str">
        <f t="shared" si="705"/>
        <v>OK</v>
      </c>
      <c r="CY430" s="263"/>
      <c r="CZ430" s="208"/>
      <c r="DA430" s="421"/>
      <c r="DB430" s="410"/>
      <c r="DC430" s="424"/>
      <c r="DD430" s="209"/>
      <c r="DE430" s="421"/>
      <c r="DF430" s="410"/>
      <c r="DG430" s="424"/>
      <c r="DH430" s="209"/>
      <c r="DI430" s="421"/>
      <c r="DJ430" s="410"/>
      <c r="DK430" s="424"/>
      <c r="DL430" s="591" t="str">
        <f>IF(AND(CZ430="",DD430="",DH430=""),"-",CZ430+DD430+DH430)</f>
        <v>-</v>
      </c>
      <c r="DM430" s="618"/>
      <c r="DN430" s="593" t="str">
        <f>IF(AND(CZ430="",DD430="",DH430="",DA430="",DE430="",DI430=""),"-",SUM(CZ430:DI430))</f>
        <v>-</v>
      </c>
      <c r="DO430" s="677" t="str">
        <f t="shared" si="733"/>
        <v>-</v>
      </c>
      <c r="DP430" s="221"/>
      <c r="DQ430" s="574" t="str">
        <f t="shared" si="706"/>
        <v>OK</v>
      </c>
      <c r="DS430" s="263"/>
      <c r="DT430" s="208"/>
      <c r="DU430" s="277"/>
      <c r="DV430" s="370"/>
      <c r="DW430" s="277"/>
      <c r="DX430" s="370"/>
      <c r="DY430" s="277"/>
      <c r="DZ430" s="370"/>
      <c r="EA430" s="274"/>
      <c r="EB430" s="712" t="str">
        <f>IF(AND(DT430="",DV430="",DX430="",DZ430=""),"-",DT430+DV430+DX430+DZ430)</f>
        <v>-</v>
      </c>
      <c r="EC430" s="707" t="str">
        <f>EB430</f>
        <v>-</v>
      </c>
      <c r="ED430" s="619" t="str">
        <f>IF(OR(EC430=0,EC430="-"),"-",EC430/QUALIF_TOTAL_HOURS)</f>
        <v>-</v>
      </c>
      <c r="EE430" s="221"/>
      <c r="EF430" s="574" t="str">
        <f t="shared" si="677"/>
        <v>OK</v>
      </c>
      <c r="EH430" s="82"/>
      <c r="EI430" s="34"/>
      <c r="EJ430" s="11"/>
      <c r="EK430" s="61"/>
      <c r="EN430" s="97" t="str">
        <f t="shared" ref="EN430:EN493" si="734">AJ430</f>
        <v>-</v>
      </c>
      <c r="EO430" s="91">
        <f t="shared" ref="EO430:EO493" si="735">AK430</f>
        <v>0</v>
      </c>
      <c r="EP430" s="92"/>
      <c r="EQ430" s="85"/>
      <c r="ER430" s="89" t="str">
        <f t="shared" si="718"/>
        <v>-</v>
      </c>
      <c r="ES430" s="84"/>
      <c r="ET430" s="85"/>
      <c r="EU430" s="89" t="str">
        <f t="shared" si="719"/>
        <v>-</v>
      </c>
      <c r="EV430" s="90" t="str">
        <f t="shared" si="720"/>
        <v>-</v>
      </c>
      <c r="EY430" s="97" t="e">
        <f>#REF!</f>
        <v>#REF!</v>
      </c>
      <c r="EZ430" s="91" t="e">
        <f>#REF!</f>
        <v>#REF!</v>
      </c>
      <c r="FA430" s="92"/>
      <c r="FB430" s="85"/>
      <c r="FC430" s="89" t="e">
        <f t="shared" si="721"/>
        <v>#REF!</v>
      </c>
      <c r="FD430" s="84"/>
      <c r="FE430" s="85"/>
      <c r="FF430" s="89" t="e">
        <f t="shared" si="722"/>
        <v>#REF!</v>
      </c>
      <c r="FG430" s="90" t="e">
        <f t="shared" si="723"/>
        <v>#REF!</v>
      </c>
      <c r="FJ430" s="97" t="e">
        <f>#REF!</f>
        <v>#REF!</v>
      </c>
      <c r="FK430" s="91" t="e">
        <f>#REF!</f>
        <v>#REF!</v>
      </c>
      <c r="FL430" s="92"/>
      <c r="FM430" s="85"/>
      <c r="FN430" s="89" t="e">
        <f t="shared" si="724"/>
        <v>#REF!</v>
      </c>
      <c r="FO430" s="84"/>
      <c r="FP430" s="85"/>
      <c r="FQ430" s="89" t="e">
        <f t="shared" si="725"/>
        <v>#REF!</v>
      </c>
      <c r="FR430" s="90" t="e">
        <f t="shared" si="726"/>
        <v>#REF!</v>
      </c>
      <c r="FU430" s="97" t="e">
        <f>#REF!</f>
        <v>#REF!</v>
      </c>
      <c r="FV430" s="92"/>
      <c r="FW430" s="85"/>
      <c r="FX430" s="89" t="e">
        <f>IF(OR(FU430="-",FW430=""),"-",FW430*FU430)</f>
        <v>#REF!</v>
      </c>
      <c r="GA430" s="97" t="e">
        <f>#REF!</f>
        <v>#REF!</v>
      </c>
      <c r="GB430" s="91" t="e">
        <f>#REF!</f>
        <v>#REF!</v>
      </c>
      <c r="GC430" s="92"/>
      <c r="GD430" s="85"/>
      <c r="GE430" s="89" t="e">
        <f t="shared" si="728"/>
        <v>#REF!</v>
      </c>
      <c r="GF430" s="84"/>
      <c r="GG430" s="85"/>
      <c r="GH430" s="89" t="e">
        <f t="shared" si="729"/>
        <v>#REF!</v>
      </c>
      <c r="GI430" s="90" t="e">
        <f t="shared" si="730"/>
        <v>#REF!</v>
      </c>
      <c r="GK430" s="20" t="str">
        <f t="shared" ref="GK430:GK493" si="736">IF(C430+D430=0,"",C430+D430)</f>
        <v/>
      </c>
      <c r="GL430" s="21"/>
      <c r="GN430" s="826" t="str">
        <f t="shared" ca="1" si="715"/>
        <v/>
      </c>
      <c r="GO430" s="827"/>
    </row>
    <row r="431" spans="1:197" s="143" customFormat="1" ht="15.75" customHeight="1" outlineLevel="3" x14ac:dyDescent="0.2">
      <c r="A431" s="190">
        <f t="shared" ca="1" si="716"/>
        <v>297</v>
      </c>
      <c r="B431" s="744" t="str">
        <f t="shared" ca="1" si="707"/>
        <v/>
      </c>
      <c r="C431" s="752"/>
      <c r="D431" s="753"/>
      <c r="E431" s="184" t="s">
        <v>942</v>
      </c>
      <c r="F431" s="181" t="s">
        <v>855</v>
      </c>
      <c r="G431" s="182"/>
      <c r="H431" s="863" t="s">
        <v>3</v>
      </c>
      <c r="I431" s="183"/>
      <c r="J431" s="184" t="s">
        <v>23</v>
      </c>
      <c r="K431" s="199" t="s">
        <v>437</v>
      </c>
      <c r="L431" s="366"/>
      <c r="M431" s="560">
        <f t="shared" si="704"/>
        <v>0</v>
      </c>
      <c r="N431" s="814" t="str">
        <f>IF(OR(W431="",W431=0,W431="-"),"-",IF(W431=1,1,"POK"))</f>
        <v>-</v>
      </c>
      <c r="O431" s="815" t="str">
        <f>IF(OR(AQ431="",AQ431=0,AQ431="-"),"-",IF(AQ431=1,1,"POK"))</f>
        <v>-</v>
      </c>
      <c r="P431" s="815" t="str">
        <f>IF(OR(BK431="",BK431=0,BK431="-"),"-",IF(BK431=1,1,"POK"))</f>
        <v>-</v>
      </c>
      <c r="Q431" s="815" t="str">
        <f>IF(OR(CE431="",CE431=0,CE431="-"),"-",IF(CE431=1,1,"POK"))</f>
        <v>-</v>
      </c>
      <c r="R431" s="815" t="str">
        <f>IF(OR(CY431="",CY431=0,CY431="-"),"-",IF(CY431=1,1,"POK"))</f>
        <v>-</v>
      </c>
      <c r="S431" s="816" t="str">
        <f>IF(OR(DS431="",DS431=0,DS431="-"),"-",IF(DS431=1,1,"POK"))</f>
        <v>-</v>
      </c>
      <c r="T431" s="293" t="str">
        <f t="shared" si="714"/>
        <v>OK</v>
      </c>
      <c r="U431" s="403"/>
      <c r="V431" s="19"/>
      <c r="W431" s="792">
        <f>IF(SUM(W432:W435)=0,0,1)</f>
        <v>0</v>
      </c>
      <c r="X431" s="325"/>
      <c r="Y431" s="326"/>
      <c r="Z431" s="326"/>
      <c r="AA431" s="326"/>
      <c r="AB431" s="326"/>
      <c r="AC431" s="326"/>
      <c r="AD431" s="326"/>
      <c r="AE431" s="326"/>
      <c r="AF431" s="326"/>
      <c r="AG431" s="326"/>
      <c r="AH431" s="326"/>
      <c r="AI431" s="327"/>
      <c r="AJ431" s="353">
        <f>SUM(AJ432:AJ435)</f>
        <v>0</v>
      </c>
      <c r="AK431" s="354">
        <f>SUM(AK432:AK435)</f>
        <v>0</v>
      </c>
      <c r="AL431" s="351">
        <f>AJ431+AK431</f>
        <v>0</v>
      </c>
      <c r="AM431" s="356" t="str">
        <f t="shared" si="717"/>
        <v>-</v>
      </c>
      <c r="AN431" s="222"/>
      <c r="AO431" s="580" t="str">
        <f t="shared" ref="AO431:AO450" si="737">IF(AND(Type_1="Doc",OR(Y431&lt;&gt;"",AC431&lt;&gt;"",AG431&lt;&gt;"")),"Remove Value Cln 25, 29, 33",IF(AND(Type_1="Doc",OR(AA431&lt;&gt;"",AE431&lt;&gt;"",AI431&lt;&gt;"")),"Remove Value Cln 27, 31, 35",IF(OR(AND(X431&lt;&gt;"",Z431=""),AND(AB431&lt;&gt;"",AD431=""),AND(AF431&lt;&gt;"",AH431="")),"Missing Eng Function",IF(OR(AND(Y431&lt;&gt;"",AA431=""),AND(AC431&lt;&gt;"",AE431=""),AND(AG431&lt;&gt;"",AI431="")),"Missing Design Function","OK"))))</f>
        <v>OK</v>
      </c>
      <c r="AP431" s="19"/>
      <c r="AQ431" s="788">
        <f>IF(SUM(AQ432:AQ435)=0,0,1)</f>
        <v>0</v>
      </c>
      <c r="AR431" s="325"/>
      <c r="AS431" s="326"/>
      <c r="AT431" s="326"/>
      <c r="AU431" s="326"/>
      <c r="AV431" s="326"/>
      <c r="AW431" s="326"/>
      <c r="AX431" s="326"/>
      <c r="AY431" s="326"/>
      <c r="AZ431" s="326"/>
      <c r="BA431" s="326"/>
      <c r="BB431" s="326"/>
      <c r="BC431" s="327"/>
      <c r="BD431" s="353">
        <f>SUM(BD432:BD435)</f>
        <v>0</v>
      </c>
      <c r="BE431" s="354">
        <f>SUM(BE432:BE435)</f>
        <v>0</v>
      </c>
      <c r="BF431" s="351">
        <f>BD431+BE431</f>
        <v>0</v>
      </c>
      <c r="BG431" s="356" t="str">
        <f t="shared" si="731"/>
        <v>-</v>
      </c>
      <c r="BH431" s="222"/>
      <c r="BI431" s="580" t="str">
        <f t="shared" ref="BI431:BI450" si="738">IF(AND(Type_1="Doc",OR(AS431&lt;&gt;"",AW431&lt;&gt;"",BA431&lt;&gt;"")),"Remove Value Cln 25, 29, 33",IF(AND(Type_1="Doc",OR(AU431&lt;&gt;"",AY431&lt;&gt;"",BC431&lt;&gt;"")),"Remove Value Cln 47, 51, 55",IF(OR(AND(AR431&lt;&gt;"",AT431=""),AND(AV431&lt;&gt;"",AX431=""),AND(AZ431&lt;&gt;"",BB431="")),"Missing Eng Function",IF(OR(AND(AS431&lt;&gt;"",AU431=""),AND(AW431&lt;&gt;"",AY431=""),AND(BA431&lt;&gt;"",BC431="")),"Missing Design Function","OK"))))</f>
        <v>OK</v>
      </c>
      <c r="BJ431" s="19"/>
      <c r="BK431" s="788">
        <f>IF(SUM(BK432:BK435)=0,0,1)</f>
        <v>0</v>
      </c>
      <c r="BL431" s="325"/>
      <c r="BM431" s="326"/>
      <c r="BN431" s="326"/>
      <c r="BO431" s="326"/>
      <c r="BP431" s="326"/>
      <c r="BQ431" s="326"/>
      <c r="BR431" s="326"/>
      <c r="BS431" s="326"/>
      <c r="BT431" s="326"/>
      <c r="BU431" s="326"/>
      <c r="BV431" s="326"/>
      <c r="BW431" s="327"/>
      <c r="BX431" s="353">
        <f>SUM(BX432:BX435)</f>
        <v>0</v>
      </c>
      <c r="BY431" s="354">
        <f>SUM(BY432:BY435)</f>
        <v>0</v>
      </c>
      <c r="BZ431" s="351">
        <f>BX431+BY431</f>
        <v>0</v>
      </c>
      <c r="CA431" s="356" t="str">
        <f t="shared" si="732"/>
        <v>-</v>
      </c>
      <c r="CB431" s="222"/>
      <c r="CC431" s="574" t="str">
        <f t="shared" ref="CC431:CC450" si="739">IF(AND(Type_1="Doc",OR(BM431&lt;&gt;"",BQ431&lt;&gt;"",BU431&lt;&gt;"")),"Remove Value Cln 65, 69, 73",IF(AND(Type_1="Doc",OR(BO431&lt;&gt;"",BS431&lt;&gt;"",BW431&lt;&gt;"")),"Remove Value Cln 67, 71, 75",IF(OR(AND(BL431&lt;&gt;"",BN431=""),AND(BP431&lt;&gt;"",BR431=""),AND(BT431&lt;&gt;"",BV431="")),"Missing Eng Function",IF(OR(AND(BM431&lt;&gt;"",BO431=""),AND(BQ431&lt;&gt;"",BS431=""),AND(BU431&lt;&gt;"",BW431="")),"Missing Design Function","OK"))))</f>
        <v>OK</v>
      </c>
      <c r="CD431" s="19"/>
      <c r="CE431" s="792">
        <f>IF(SUM(CE432:CE435)=0,0,1)</f>
        <v>0</v>
      </c>
      <c r="CF431" s="325"/>
      <c r="CG431" s="326"/>
      <c r="CH431" s="326"/>
      <c r="CI431" s="326"/>
      <c r="CJ431" s="326"/>
      <c r="CK431" s="326"/>
      <c r="CL431" s="326"/>
      <c r="CM431" s="326"/>
      <c r="CN431" s="326"/>
      <c r="CO431" s="326"/>
      <c r="CP431" s="326"/>
      <c r="CQ431" s="327"/>
      <c r="CR431" s="353">
        <f>SUM(CR432:CR435)</f>
        <v>0</v>
      </c>
      <c r="CS431" s="354">
        <f>SUM(CS432:CS435)</f>
        <v>0</v>
      </c>
      <c r="CT431" s="351">
        <f>CR431+CS431</f>
        <v>0</v>
      </c>
      <c r="CU431" s="356"/>
      <c r="CV431" s="222"/>
      <c r="CW431" s="580" t="str">
        <f t="shared" si="705"/>
        <v>OK</v>
      </c>
      <c r="CX431" s="19"/>
      <c r="CY431" s="788">
        <f>IF(SUM(CY432:CY435)=0,0,1)</f>
        <v>0</v>
      </c>
      <c r="CZ431" s="325"/>
      <c r="DA431" s="326"/>
      <c r="DB431" s="326"/>
      <c r="DC431" s="326"/>
      <c r="DD431" s="326"/>
      <c r="DE431" s="326"/>
      <c r="DF431" s="326"/>
      <c r="DG431" s="326"/>
      <c r="DH431" s="326"/>
      <c r="DI431" s="326"/>
      <c r="DJ431" s="326"/>
      <c r="DK431" s="327"/>
      <c r="DL431" s="353">
        <f>SUM(DL432:DL435)</f>
        <v>0</v>
      </c>
      <c r="DM431" s="354">
        <f>SUM(DM432:DM435)</f>
        <v>0</v>
      </c>
      <c r="DN431" s="351">
        <f>DL431+DM431</f>
        <v>0</v>
      </c>
      <c r="DO431" s="356" t="str">
        <f t="shared" si="733"/>
        <v>-</v>
      </c>
      <c r="DP431" s="222"/>
      <c r="DQ431" s="574" t="str">
        <f t="shared" si="706"/>
        <v>OK</v>
      </c>
      <c r="DR431" s="19"/>
      <c r="DS431" s="788">
        <f>IF(SUM(DS432:DS435)=0,0,1)</f>
        <v>0</v>
      </c>
      <c r="DT431" s="325"/>
      <c r="DU431" s="326"/>
      <c r="DV431" s="326"/>
      <c r="DW431" s="326"/>
      <c r="DX431" s="326"/>
      <c r="DY431" s="326"/>
      <c r="DZ431" s="326"/>
      <c r="EA431" s="326"/>
      <c r="EB431" s="353">
        <f>SUM(EB432:EB435)</f>
        <v>0</v>
      </c>
      <c r="EC431" s="723">
        <f>EB431</f>
        <v>0</v>
      </c>
      <c r="ED431" s="356" t="str">
        <f>IF(OR(EC431=0,EC431="-"),"-",EC431/QUALIF_TOTAL_HOURS)</f>
        <v>-</v>
      </c>
      <c r="EE431" s="222"/>
      <c r="EF431" s="574" t="str">
        <f t="shared" si="677"/>
        <v>-</v>
      </c>
      <c r="EG431" s="19"/>
      <c r="EH431" s="179" t="s">
        <v>5</v>
      </c>
      <c r="EI431" s="171" t="s">
        <v>4</v>
      </c>
      <c r="EJ431" s="134"/>
      <c r="EK431" s="133"/>
      <c r="EL431" s="19"/>
      <c r="EM431" s="19"/>
      <c r="EN431" s="135">
        <f t="shared" si="734"/>
        <v>0</v>
      </c>
      <c r="EO431" s="136">
        <f t="shared" si="735"/>
        <v>0</v>
      </c>
      <c r="EP431" s="137"/>
      <c r="EQ431" s="172"/>
      <c r="ER431" s="138" t="str">
        <f t="shared" si="718"/>
        <v>-</v>
      </c>
      <c r="ES431" s="139"/>
      <c r="ET431" s="172"/>
      <c r="EU431" s="138" t="str">
        <f t="shared" si="719"/>
        <v>-</v>
      </c>
      <c r="EV431" s="140" t="str">
        <f t="shared" si="720"/>
        <v>-</v>
      </c>
      <c r="EW431" s="19"/>
      <c r="EX431" s="19"/>
      <c r="EY431" s="135" t="e">
        <f>#REF!</f>
        <v>#REF!</v>
      </c>
      <c r="EZ431" s="136" t="e">
        <f>#REF!</f>
        <v>#REF!</v>
      </c>
      <c r="FA431" s="137"/>
      <c r="FB431" s="172"/>
      <c r="FC431" s="138" t="e">
        <f t="shared" si="721"/>
        <v>#REF!</v>
      </c>
      <c r="FD431" s="139"/>
      <c r="FE431" s="172"/>
      <c r="FF431" s="138" t="e">
        <f t="shared" si="722"/>
        <v>#REF!</v>
      </c>
      <c r="FG431" s="140" t="e">
        <f t="shared" si="723"/>
        <v>#REF!</v>
      </c>
      <c r="FH431" s="19"/>
      <c r="FI431" s="19"/>
      <c r="FJ431" s="135" t="e">
        <f>#REF!</f>
        <v>#REF!</v>
      </c>
      <c r="FK431" s="136" t="e">
        <f>#REF!</f>
        <v>#REF!</v>
      </c>
      <c r="FL431" s="137"/>
      <c r="FM431" s="172"/>
      <c r="FN431" s="138" t="e">
        <f t="shared" si="724"/>
        <v>#REF!</v>
      </c>
      <c r="FO431" s="139"/>
      <c r="FP431" s="172"/>
      <c r="FQ431" s="138" t="e">
        <f t="shared" si="725"/>
        <v>#REF!</v>
      </c>
      <c r="FR431" s="140" t="e">
        <f t="shared" si="726"/>
        <v>#REF!</v>
      </c>
      <c r="FS431" s="19"/>
      <c r="FT431" s="19"/>
      <c r="FU431" s="135" t="e">
        <f>#REF!</f>
        <v>#REF!</v>
      </c>
      <c r="FV431" s="137"/>
      <c r="FW431" s="172"/>
      <c r="FX431" s="138" t="e">
        <f t="shared" ref="FX431:FX450" si="740">IF(OR(FU431="-",FW431=""),"-",FW431*FU431)</f>
        <v>#REF!</v>
      </c>
      <c r="FY431" s="19"/>
      <c r="FZ431" s="19"/>
      <c r="GA431" s="135" t="e">
        <f>#REF!</f>
        <v>#REF!</v>
      </c>
      <c r="GB431" s="136" t="e">
        <f>#REF!</f>
        <v>#REF!</v>
      </c>
      <c r="GC431" s="137"/>
      <c r="GD431" s="172"/>
      <c r="GE431" s="138" t="e">
        <f t="shared" si="728"/>
        <v>#REF!</v>
      </c>
      <c r="GF431" s="139"/>
      <c r="GG431" s="172"/>
      <c r="GH431" s="138" t="e">
        <f t="shared" si="729"/>
        <v>#REF!</v>
      </c>
      <c r="GI431" s="140" t="e">
        <f t="shared" si="730"/>
        <v>#REF!</v>
      </c>
      <c r="GJ431" s="19"/>
      <c r="GK431" s="141" t="str">
        <f t="shared" si="736"/>
        <v/>
      </c>
      <c r="GL431" s="142"/>
      <c r="GN431" s="826" t="str">
        <f t="shared" ca="1" si="715"/>
        <v/>
      </c>
      <c r="GO431" s="827"/>
    </row>
    <row r="432" spans="1:197" ht="12" customHeight="1" outlineLevel="3" x14ac:dyDescent="0.2">
      <c r="A432" s="187">
        <f t="shared" ca="1" si="716"/>
        <v>298</v>
      </c>
      <c r="B432" s="747" t="str">
        <f t="shared" ca="1" si="707"/>
        <v/>
      </c>
      <c r="C432" s="748"/>
      <c r="D432" s="749"/>
      <c r="E432" s="110"/>
      <c r="F432" s="104"/>
      <c r="G432" s="105" t="s">
        <v>946</v>
      </c>
      <c r="H432" s="128" t="s">
        <v>3</v>
      </c>
      <c r="I432" s="105"/>
      <c r="J432" s="364" t="s">
        <v>26</v>
      </c>
      <c r="K432" s="471" t="s">
        <v>437</v>
      </c>
      <c r="L432" s="367" t="s">
        <v>50</v>
      </c>
      <c r="M432" s="589">
        <f t="shared" si="704"/>
        <v>0</v>
      </c>
      <c r="N432" s="773" t="str">
        <f t="shared" si="708"/>
        <v>-</v>
      </c>
      <c r="O432" s="774" t="str">
        <f t="shared" si="709"/>
        <v>-</v>
      </c>
      <c r="P432" s="774" t="str">
        <f t="shared" si="710"/>
        <v>-</v>
      </c>
      <c r="Q432" s="774" t="str">
        <f t="shared" si="711"/>
        <v>-</v>
      </c>
      <c r="R432" s="774" t="str">
        <f t="shared" si="712"/>
        <v>-</v>
      </c>
      <c r="S432" s="280" t="str">
        <f t="shared" si="713"/>
        <v>-</v>
      </c>
      <c r="T432" s="291" t="str">
        <f t="shared" si="714"/>
        <v>OK</v>
      </c>
      <c r="U432" s="402"/>
      <c r="W432" s="644"/>
      <c r="X432" s="429"/>
      <c r="Z432" s="430"/>
      <c r="AA432" s="431"/>
      <c r="AB432" s="429"/>
      <c r="AD432" s="430"/>
      <c r="AE432" s="431"/>
      <c r="AF432" s="429"/>
      <c r="AH432" s="430"/>
      <c r="AI432" s="431"/>
      <c r="AJ432" s="607"/>
      <c r="AK432" s="598"/>
      <c r="AL432" s="608"/>
      <c r="AM432" s="609"/>
      <c r="AN432" s="221"/>
      <c r="AO432" s="574" t="str">
        <f t="shared" si="737"/>
        <v>OK</v>
      </c>
      <c r="AQ432" s="263"/>
      <c r="AR432" s="208"/>
      <c r="AS432" s="316"/>
      <c r="AT432" s="410" t="s">
        <v>374</v>
      </c>
      <c r="AU432" s="411" t="s">
        <v>407</v>
      </c>
      <c r="AV432" s="209"/>
      <c r="AW432" s="316"/>
      <c r="AX432" s="410" t="s">
        <v>375</v>
      </c>
      <c r="AY432" s="411" t="s">
        <v>408</v>
      </c>
      <c r="AZ432" s="209"/>
      <c r="BA432" s="316"/>
      <c r="BB432" s="410" t="s">
        <v>376</v>
      </c>
      <c r="BC432" s="411" t="s">
        <v>409</v>
      </c>
      <c r="BD432" s="591" t="str">
        <f t="shared" ref="BD432:BD434" si="741">IF(AND(AR432="",AV432="",AZ432=""),"-",AR432+AV432+AZ432)</f>
        <v>-</v>
      </c>
      <c r="BE432" s="592" t="str">
        <f t="shared" ref="BE432:BE434" si="742">IF(AND(AS432="",AW432="",BA432=""),"-",AS432+AW432+BA432)</f>
        <v>-</v>
      </c>
      <c r="BF432" s="593" t="str">
        <f t="shared" ref="BF432:BF434" si="743">IF(AND(AR432="",AV432="",AZ432="",AS432="",AW432="",BA432=""),"-",SUM(AR432:BA432))</f>
        <v>-</v>
      </c>
      <c r="BG432" s="594" t="str">
        <f t="shared" si="731"/>
        <v>-</v>
      </c>
      <c r="BH432" s="221"/>
      <c r="BI432" s="574" t="str">
        <f t="shared" si="738"/>
        <v>OK</v>
      </c>
      <c r="BK432" s="263"/>
      <c r="BL432" s="208"/>
      <c r="BM432" s="316"/>
      <c r="BN432" s="410" t="s">
        <v>374</v>
      </c>
      <c r="BO432" s="411" t="s">
        <v>407</v>
      </c>
      <c r="BP432" s="209"/>
      <c r="BQ432" s="316"/>
      <c r="BR432" s="410" t="s">
        <v>375</v>
      </c>
      <c r="BS432" s="411" t="s">
        <v>408</v>
      </c>
      <c r="BT432" s="209"/>
      <c r="BU432" s="316"/>
      <c r="BV432" s="410" t="s">
        <v>376</v>
      </c>
      <c r="BW432" s="411" t="s">
        <v>409</v>
      </c>
      <c r="BX432" s="591" t="str">
        <f t="shared" ref="BX432:BY435" si="744">IF(AND(BL432="",BP432="",BT432=""),"-",BL432+BP432+BT432)</f>
        <v>-</v>
      </c>
      <c r="BY432" s="592" t="str">
        <f t="shared" si="744"/>
        <v>-</v>
      </c>
      <c r="BZ432" s="593" t="str">
        <f>IF(AND(BL432="",BP432="",BT432="",BM432="",BQ432="",BU432=""),"-",SUM(BL432:BU432))</f>
        <v>-</v>
      </c>
      <c r="CA432" s="594" t="str">
        <f t="shared" si="732"/>
        <v>-</v>
      </c>
      <c r="CB432" s="221"/>
      <c r="CC432" s="574" t="str">
        <f t="shared" si="739"/>
        <v>OK</v>
      </c>
      <c r="CE432" s="443"/>
      <c r="CF432" s="429"/>
      <c r="CH432" s="430"/>
      <c r="CI432" s="431"/>
      <c r="CJ432" s="429"/>
      <c r="CL432" s="430"/>
      <c r="CM432" s="431"/>
      <c r="CN432" s="429"/>
      <c r="CP432" s="430"/>
      <c r="CQ432" s="431"/>
      <c r="CR432" s="600"/>
      <c r="CS432" s="601"/>
      <c r="CT432" s="602"/>
      <c r="CU432" s="610"/>
      <c r="CV432" s="221"/>
      <c r="CW432" s="574" t="str">
        <f t="shared" si="705"/>
        <v>OK</v>
      </c>
      <c r="CY432" s="263"/>
      <c r="CZ432" s="208"/>
      <c r="DA432" s="209"/>
      <c r="DB432" s="410" t="s">
        <v>374</v>
      </c>
      <c r="DC432" s="411" t="s">
        <v>407</v>
      </c>
      <c r="DD432" s="209"/>
      <c r="DE432" s="209"/>
      <c r="DF432" s="410" t="s">
        <v>375</v>
      </c>
      <c r="DG432" s="411" t="s">
        <v>408</v>
      </c>
      <c r="DH432" s="209"/>
      <c r="DI432" s="417"/>
      <c r="DJ432" s="410" t="s">
        <v>376</v>
      </c>
      <c r="DK432" s="411" t="s">
        <v>409</v>
      </c>
      <c r="DL432" s="705" t="str">
        <f t="shared" ref="DL432:DL435" si="745">IF(AND(CZ432="",DD432="",DH432=""),"-",CZ432+DD432+DH432)</f>
        <v>-</v>
      </c>
      <c r="DM432" s="706" t="str">
        <f>IF(AND(DA432="",DE432="",DI432=""),"-",DA432+DE432+DI432)</f>
        <v>-</v>
      </c>
      <c r="DN432" s="707" t="str">
        <f>IF(AND(CZ432="",DD432="",DH432="",DA432="",DE432="",DI432=""),"-",SUM(CZ432:DI432))</f>
        <v>-</v>
      </c>
      <c r="DO432" s="594" t="str">
        <f t="shared" si="733"/>
        <v>-</v>
      </c>
      <c r="DP432" s="221"/>
      <c r="DQ432" s="574" t="str">
        <f t="shared" si="706"/>
        <v>OK</v>
      </c>
      <c r="DS432" s="437"/>
      <c r="DT432" s="429"/>
      <c r="DU432" s="431"/>
      <c r="DW432" s="431"/>
      <c r="DY432" s="431"/>
      <c r="EA432" s="430"/>
      <c r="EB432" s="600"/>
      <c r="EC432" s="602"/>
      <c r="ED432" s="610"/>
      <c r="EE432" s="221"/>
      <c r="EF432" s="574" t="str">
        <f t="shared" si="677"/>
        <v>-</v>
      </c>
      <c r="EH432" s="82"/>
      <c r="EI432" s="34" t="s">
        <v>4</v>
      </c>
      <c r="EJ432" s="11"/>
      <c r="EK432" s="61"/>
      <c r="EN432" s="97">
        <f t="shared" si="734"/>
        <v>0</v>
      </c>
      <c r="EO432" s="91">
        <f t="shared" si="735"/>
        <v>0</v>
      </c>
      <c r="EP432" s="92"/>
      <c r="EQ432" s="85"/>
      <c r="ER432" s="89" t="str">
        <f t="shared" si="718"/>
        <v>-</v>
      </c>
      <c r="ES432" s="84"/>
      <c r="ET432" s="85"/>
      <c r="EU432" s="89" t="str">
        <f t="shared" si="719"/>
        <v>-</v>
      </c>
      <c r="EV432" s="90" t="str">
        <f t="shared" si="720"/>
        <v>-</v>
      </c>
      <c r="EY432" s="97" t="e">
        <f>#REF!</f>
        <v>#REF!</v>
      </c>
      <c r="EZ432" s="91" t="e">
        <f>#REF!</f>
        <v>#REF!</v>
      </c>
      <c r="FA432" s="92"/>
      <c r="FB432" s="85"/>
      <c r="FC432" s="89" t="e">
        <f t="shared" si="721"/>
        <v>#REF!</v>
      </c>
      <c r="FD432" s="84"/>
      <c r="FE432" s="85"/>
      <c r="FF432" s="89" t="e">
        <f t="shared" si="722"/>
        <v>#REF!</v>
      </c>
      <c r="FG432" s="90" t="e">
        <f t="shared" si="723"/>
        <v>#REF!</v>
      </c>
      <c r="FJ432" s="97" t="e">
        <f>#REF!</f>
        <v>#REF!</v>
      </c>
      <c r="FK432" s="91" t="e">
        <f>#REF!</f>
        <v>#REF!</v>
      </c>
      <c r="FL432" s="92"/>
      <c r="FM432" s="85"/>
      <c r="FN432" s="89" t="e">
        <f t="shared" si="724"/>
        <v>#REF!</v>
      </c>
      <c r="FO432" s="84"/>
      <c r="FP432" s="85"/>
      <c r="FQ432" s="89" t="e">
        <f t="shared" si="725"/>
        <v>#REF!</v>
      </c>
      <c r="FR432" s="90" t="e">
        <f t="shared" si="726"/>
        <v>#REF!</v>
      </c>
      <c r="FU432" s="97" t="e">
        <f>#REF!</f>
        <v>#REF!</v>
      </c>
      <c r="FV432" s="92"/>
      <c r="FW432" s="85"/>
      <c r="FX432" s="89" t="e">
        <f t="shared" si="740"/>
        <v>#REF!</v>
      </c>
      <c r="GA432" s="97" t="e">
        <f>#REF!</f>
        <v>#REF!</v>
      </c>
      <c r="GB432" s="91" t="e">
        <f>#REF!</f>
        <v>#REF!</v>
      </c>
      <c r="GC432" s="92"/>
      <c r="GD432" s="85"/>
      <c r="GE432" s="89" t="e">
        <f t="shared" si="728"/>
        <v>#REF!</v>
      </c>
      <c r="GF432" s="84"/>
      <c r="GG432" s="85"/>
      <c r="GH432" s="89" t="e">
        <f t="shared" si="729"/>
        <v>#REF!</v>
      </c>
      <c r="GI432" s="90" t="e">
        <f t="shared" si="730"/>
        <v>#REF!</v>
      </c>
      <c r="GK432" s="20" t="str">
        <f t="shared" si="736"/>
        <v/>
      </c>
      <c r="GL432" s="21"/>
      <c r="GN432" s="826" t="str">
        <f t="shared" ca="1" si="715"/>
        <v/>
      </c>
      <c r="GO432" s="827"/>
    </row>
    <row r="433" spans="1:197" ht="12" customHeight="1" outlineLevel="3" x14ac:dyDescent="0.2">
      <c r="A433" s="187">
        <f t="shared" ca="1" si="716"/>
        <v>299</v>
      </c>
      <c r="B433" s="747" t="str">
        <f t="shared" ca="1" si="707"/>
        <v/>
      </c>
      <c r="C433" s="748"/>
      <c r="D433" s="749"/>
      <c r="E433" s="110"/>
      <c r="F433" s="104"/>
      <c r="G433" s="105" t="s">
        <v>946</v>
      </c>
      <c r="H433" s="128" t="s">
        <v>3</v>
      </c>
      <c r="I433" s="105"/>
      <c r="J433" s="364" t="s">
        <v>26</v>
      </c>
      <c r="K433" s="471" t="s">
        <v>437</v>
      </c>
      <c r="L433" s="367" t="s">
        <v>50</v>
      </c>
      <c r="M433" s="589">
        <f t="shared" si="704"/>
        <v>0</v>
      </c>
      <c r="N433" s="773" t="str">
        <f t="shared" si="708"/>
        <v>-</v>
      </c>
      <c r="O433" s="774" t="str">
        <f t="shared" si="709"/>
        <v>-</v>
      </c>
      <c r="P433" s="774" t="str">
        <f t="shared" si="710"/>
        <v>-</v>
      </c>
      <c r="Q433" s="774" t="str">
        <f t="shared" si="711"/>
        <v>-</v>
      </c>
      <c r="R433" s="774" t="str">
        <f t="shared" si="712"/>
        <v>-</v>
      </c>
      <c r="S433" s="280" t="str">
        <f t="shared" si="713"/>
        <v>-</v>
      </c>
      <c r="T433" s="291" t="str">
        <f t="shared" si="714"/>
        <v>OK</v>
      </c>
      <c r="U433" s="402"/>
      <c r="W433" s="644"/>
      <c r="X433" s="429"/>
      <c r="Z433" s="430"/>
      <c r="AA433" s="431"/>
      <c r="AB433" s="429"/>
      <c r="AD433" s="430"/>
      <c r="AE433" s="431"/>
      <c r="AF433" s="429"/>
      <c r="AH433" s="430"/>
      <c r="AI433" s="431"/>
      <c r="AJ433" s="600"/>
      <c r="AK433" s="601"/>
      <c r="AL433" s="602"/>
      <c r="AM433" s="610"/>
      <c r="AN433" s="221"/>
      <c r="AO433" s="574" t="str">
        <f t="shared" si="737"/>
        <v>OK</v>
      </c>
      <c r="AQ433" s="263"/>
      <c r="AR433" s="208"/>
      <c r="AS433" s="316"/>
      <c r="AT433" s="410" t="s">
        <v>374</v>
      </c>
      <c r="AU433" s="411" t="s">
        <v>407</v>
      </c>
      <c r="AV433" s="209"/>
      <c r="AW433" s="316"/>
      <c r="AX433" s="410" t="s">
        <v>375</v>
      </c>
      <c r="AY433" s="411" t="s">
        <v>408</v>
      </c>
      <c r="AZ433" s="209"/>
      <c r="BA433" s="316"/>
      <c r="BB433" s="410" t="s">
        <v>376</v>
      </c>
      <c r="BC433" s="411" t="s">
        <v>409</v>
      </c>
      <c r="BD433" s="591" t="str">
        <f t="shared" si="741"/>
        <v>-</v>
      </c>
      <c r="BE433" s="592" t="str">
        <f t="shared" si="742"/>
        <v>-</v>
      </c>
      <c r="BF433" s="593" t="str">
        <f t="shared" si="743"/>
        <v>-</v>
      </c>
      <c r="BG433" s="594" t="str">
        <f t="shared" si="731"/>
        <v>-</v>
      </c>
      <c r="BH433" s="221"/>
      <c r="BI433" s="574" t="str">
        <f t="shared" si="738"/>
        <v>OK</v>
      </c>
      <c r="BK433" s="263"/>
      <c r="BL433" s="208"/>
      <c r="BM433" s="316"/>
      <c r="BN433" s="410" t="s">
        <v>374</v>
      </c>
      <c r="BO433" s="411" t="s">
        <v>407</v>
      </c>
      <c r="BP433" s="209"/>
      <c r="BQ433" s="316"/>
      <c r="BR433" s="410" t="s">
        <v>375</v>
      </c>
      <c r="BS433" s="411" t="s">
        <v>408</v>
      </c>
      <c r="BT433" s="209"/>
      <c r="BU433" s="316"/>
      <c r="BV433" s="410" t="s">
        <v>376</v>
      </c>
      <c r="BW433" s="411" t="s">
        <v>409</v>
      </c>
      <c r="BX433" s="591" t="str">
        <f t="shared" si="744"/>
        <v>-</v>
      </c>
      <c r="BY433" s="592" t="str">
        <f t="shared" si="744"/>
        <v>-</v>
      </c>
      <c r="BZ433" s="593" t="str">
        <f>IF(AND(BL433="",BP433="",BT433="",BM433="",BQ433="",BU433=""),"-",SUM(BL433:BU433))</f>
        <v>-</v>
      </c>
      <c r="CA433" s="594" t="str">
        <f t="shared" si="732"/>
        <v>-</v>
      </c>
      <c r="CB433" s="221"/>
      <c r="CC433" s="574" t="str">
        <f t="shared" si="739"/>
        <v>OK</v>
      </c>
      <c r="CE433" s="443"/>
      <c r="CF433" s="429"/>
      <c r="CH433" s="430"/>
      <c r="CI433" s="431"/>
      <c r="CJ433" s="429"/>
      <c r="CL433" s="430"/>
      <c r="CM433" s="431"/>
      <c r="CN433" s="429"/>
      <c r="CP433" s="430"/>
      <c r="CQ433" s="431"/>
      <c r="CR433" s="600"/>
      <c r="CS433" s="601"/>
      <c r="CT433" s="602"/>
      <c r="CU433" s="610"/>
      <c r="CV433" s="221"/>
      <c r="CW433" s="574" t="str">
        <f t="shared" si="705"/>
        <v>OK</v>
      </c>
      <c r="CY433" s="263"/>
      <c r="CZ433" s="208"/>
      <c r="DA433" s="209"/>
      <c r="DB433" s="410" t="s">
        <v>374</v>
      </c>
      <c r="DC433" s="411" t="s">
        <v>407</v>
      </c>
      <c r="DD433" s="209"/>
      <c r="DE433" s="209"/>
      <c r="DF433" s="410" t="s">
        <v>375</v>
      </c>
      <c r="DG433" s="411" t="s">
        <v>408</v>
      </c>
      <c r="DH433" s="209"/>
      <c r="DI433" s="417"/>
      <c r="DJ433" s="410" t="s">
        <v>376</v>
      </c>
      <c r="DK433" s="411" t="s">
        <v>409</v>
      </c>
      <c r="DL433" s="705" t="str">
        <f t="shared" si="745"/>
        <v>-</v>
      </c>
      <c r="DM433" s="706" t="str">
        <f>IF(AND(DA433="",DE433="",DI433=""),"-",DA433+DE433+DI433)</f>
        <v>-</v>
      </c>
      <c r="DN433" s="707" t="str">
        <f>IF(AND(CZ433="",DD433="",DH433="",DA433="",DE433="",DI433=""),"-",SUM(CZ433:DI433))</f>
        <v>-</v>
      </c>
      <c r="DO433" s="594" t="str">
        <f t="shared" si="733"/>
        <v>-</v>
      </c>
      <c r="DP433" s="221"/>
      <c r="DQ433" s="574" t="str">
        <f t="shared" si="706"/>
        <v>OK</v>
      </c>
      <c r="DS433" s="437"/>
      <c r="DT433" s="429"/>
      <c r="DU433" s="431"/>
      <c r="DW433" s="431"/>
      <c r="DY433" s="431"/>
      <c r="EA433" s="430"/>
      <c r="EB433" s="600"/>
      <c r="EC433" s="602"/>
      <c r="ED433" s="610"/>
      <c r="EE433" s="221"/>
      <c r="EF433" s="574" t="str">
        <f t="shared" si="677"/>
        <v>-</v>
      </c>
      <c r="EH433" s="82"/>
      <c r="EI433" s="34" t="s">
        <v>4</v>
      </c>
      <c r="EJ433" s="11"/>
      <c r="EK433" s="61"/>
      <c r="EN433" s="97">
        <f t="shared" si="734"/>
        <v>0</v>
      </c>
      <c r="EO433" s="91">
        <f t="shared" si="735"/>
        <v>0</v>
      </c>
      <c r="EP433" s="92"/>
      <c r="EQ433" s="85"/>
      <c r="ER433" s="89" t="str">
        <f t="shared" si="718"/>
        <v>-</v>
      </c>
      <c r="ES433" s="84"/>
      <c r="ET433" s="85"/>
      <c r="EU433" s="89" t="str">
        <f t="shared" si="719"/>
        <v>-</v>
      </c>
      <c r="EV433" s="90" t="str">
        <f t="shared" si="720"/>
        <v>-</v>
      </c>
      <c r="EY433" s="97" t="e">
        <f>#REF!</f>
        <v>#REF!</v>
      </c>
      <c r="EZ433" s="91" t="e">
        <f>#REF!</f>
        <v>#REF!</v>
      </c>
      <c r="FA433" s="92"/>
      <c r="FB433" s="85"/>
      <c r="FC433" s="89" t="e">
        <f t="shared" si="721"/>
        <v>#REF!</v>
      </c>
      <c r="FD433" s="84"/>
      <c r="FE433" s="85"/>
      <c r="FF433" s="89" t="e">
        <f t="shared" si="722"/>
        <v>#REF!</v>
      </c>
      <c r="FG433" s="90" t="e">
        <f t="shared" si="723"/>
        <v>#REF!</v>
      </c>
      <c r="FJ433" s="97" t="e">
        <f>#REF!</f>
        <v>#REF!</v>
      </c>
      <c r="FK433" s="91" t="e">
        <f>#REF!</f>
        <v>#REF!</v>
      </c>
      <c r="FL433" s="92"/>
      <c r="FM433" s="85"/>
      <c r="FN433" s="89" t="e">
        <f t="shared" si="724"/>
        <v>#REF!</v>
      </c>
      <c r="FO433" s="84"/>
      <c r="FP433" s="85"/>
      <c r="FQ433" s="89" t="e">
        <f t="shared" si="725"/>
        <v>#REF!</v>
      </c>
      <c r="FR433" s="90" t="e">
        <f t="shared" si="726"/>
        <v>#REF!</v>
      </c>
      <c r="FU433" s="97" t="e">
        <f>#REF!</f>
        <v>#REF!</v>
      </c>
      <c r="FV433" s="92"/>
      <c r="FW433" s="85"/>
      <c r="FX433" s="89" t="e">
        <f t="shared" si="740"/>
        <v>#REF!</v>
      </c>
      <c r="GA433" s="97" t="e">
        <f>#REF!</f>
        <v>#REF!</v>
      </c>
      <c r="GB433" s="91" t="e">
        <f>#REF!</f>
        <v>#REF!</v>
      </c>
      <c r="GC433" s="92"/>
      <c r="GD433" s="85"/>
      <c r="GE433" s="89" t="e">
        <f t="shared" si="728"/>
        <v>#REF!</v>
      </c>
      <c r="GF433" s="84"/>
      <c r="GG433" s="85"/>
      <c r="GH433" s="89" t="e">
        <f t="shared" si="729"/>
        <v>#REF!</v>
      </c>
      <c r="GI433" s="90" t="e">
        <f t="shared" si="730"/>
        <v>#REF!</v>
      </c>
      <c r="GK433" s="20" t="str">
        <f t="shared" si="736"/>
        <v/>
      </c>
      <c r="GL433" s="21"/>
      <c r="GN433" s="826" t="str">
        <f t="shared" ca="1" si="715"/>
        <v/>
      </c>
      <c r="GO433" s="827"/>
    </row>
    <row r="434" spans="1:197" ht="12" customHeight="1" outlineLevel="3" x14ac:dyDescent="0.2">
      <c r="A434" s="187">
        <f t="shared" ca="1" si="716"/>
        <v>300</v>
      </c>
      <c r="B434" s="747" t="str">
        <f t="shared" ca="1" si="707"/>
        <v/>
      </c>
      <c r="C434" s="748"/>
      <c r="D434" s="749"/>
      <c r="E434" s="110"/>
      <c r="F434" s="104"/>
      <c r="G434" s="105" t="s">
        <v>946</v>
      </c>
      <c r="H434" s="128" t="s">
        <v>3</v>
      </c>
      <c r="I434" s="105"/>
      <c r="J434" s="364" t="s">
        <v>26</v>
      </c>
      <c r="K434" s="471" t="s">
        <v>437</v>
      </c>
      <c r="L434" s="367" t="s">
        <v>50</v>
      </c>
      <c r="M434" s="589">
        <f t="shared" si="704"/>
        <v>0</v>
      </c>
      <c r="N434" s="773" t="str">
        <f t="shared" si="708"/>
        <v>-</v>
      </c>
      <c r="O434" s="774" t="str">
        <f t="shared" si="709"/>
        <v>-</v>
      </c>
      <c r="P434" s="774" t="str">
        <f t="shared" si="710"/>
        <v>-</v>
      </c>
      <c r="Q434" s="774" t="str">
        <f t="shared" si="711"/>
        <v>-</v>
      </c>
      <c r="R434" s="774" t="str">
        <f t="shared" si="712"/>
        <v>-</v>
      </c>
      <c r="S434" s="280" t="str">
        <f t="shared" si="713"/>
        <v>-</v>
      </c>
      <c r="T434" s="291" t="str">
        <f t="shared" si="714"/>
        <v>OK</v>
      </c>
      <c r="U434" s="402"/>
      <c r="W434" s="644"/>
      <c r="X434" s="429"/>
      <c r="Z434" s="430"/>
      <c r="AA434" s="431"/>
      <c r="AB434" s="429"/>
      <c r="AD434" s="430"/>
      <c r="AE434" s="431"/>
      <c r="AF434" s="429"/>
      <c r="AH434" s="430"/>
      <c r="AI434" s="431"/>
      <c r="AJ434" s="603"/>
      <c r="AK434" s="604"/>
      <c r="AL434" s="605"/>
      <c r="AM434" s="611"/>
      <c r="AN434" s="221"/>
      <c r="AO434" s="574" t="str">
        <f t="shared" si="737"/>
        <v>OK</v>
      </c>
      <c r="AQ434" s="263"/>
      <c r="AR434" s="208"/>
      <c r="AS434" s="316"/>
      <c r="AT434" s="410" t="s">
        <v>374</v>
      </c>
      <c r="AU434" s="411" t="s">
        <v>407</v>
      </c>
      <c r="AV434" s="209"/>
      <c r="AW434" s="316"/>
      <c r="AX434" s="410" t="s">
        <v>375</v>
      </c>
      <c r="AY434" s="411" t="s">
        <v>408</v>
      </c>
      <c r="AZ434" s="209"/>
      <c r="BA434" s="316"/>
      <c r="BB434" s="410" t="s">
        <v>376</v>
      </c>
      <c r="BC434" s="411" t="s">
        <v>409</v>
      </c>
      <c r="BD434" s="591" t="str">
        <f t="shared" si="741"/>
        <v>-</v>
      </c>
      <c r="BE434" s="592" t="str">
        <f t="shared" si="742"/>
        <v>-</v>
      </c>
      <c r="BF434" s="593" t="str">
        <f t="shared" si="743"/>
        <v>-</v>
      </c>
      <c r="BG434" s="594" t="str">
        <f t="shared" si="731"/>
        <v>-</v>
      </c>
      <c r="BH434" s="221"/>
      <c r="BI434" s="574" t="str">
        <f t="shared" si="738"/>
        <v>OK</v>
      </c>
      <c r="BK434" s="263"/>
      <c r="BL434" s="208"/>
      <c r="BM434" s="316"/>
      <c r="BN434" s="410" t="s">
        <v>374</v>
      </c>
      <c r="BO434" s="411" t="s">
        <v>407</v>
      </c>
      <c r="BP434" s="209"/>
      <c r="BQ434" s="316"/>
      <c r="BR434" s="410" t="s">
        <v>375</v>
      </c>
      <c r="BS434" s="411" t="s">
        <v>408</v>
      </c>
      <c r="BT434" s="209"/>
      <c r="BU434" s="316"/>
      <c r="BV434" s="410" t="s">
        <v>376</v>
      </c>
      <c r="BW434" s="411" t="s">
        <v>409</v>
      </c>
      <c r="BX434" s="591" t="str">
        <f t="shared" si="744"/>
        <v>-</v>
      </c>
      <c r="BY434" s="592" t="str">
        <f t="shared" si="744"/>
        <v>-</v>
      </c>
      <c r="BZ434" s="593" t="str">
        <f>IF(AND(BL434="",BP434="",BT434="",BM434="",BQ434="",BU434=""),"-",SUM(BL434:BU434))</f>
        <v>-</v>
      </c>
      <c r="CA434" s="594" t="str">
        <f t="shared" si="732"/>
        <v>-</v>
      </c>
      <c r="CB434" s="221"/>
      <c r="CC434" s="574" t="str">
        <f t="shared" si="739"/>
        <v>OK</v>
      </c>
      <c r="CE434" s="443"/>
      <c r="CF434" s="429"/>
      <c r="CH434" s="430"/>
      <c r="CI434" s="431"/>
      <c r="CJ434" s="429"/>
      <c r="CL434" s="430"/>
      <c r="CM434" s="431"/>
      <c r="CN434" s="429"/>
      <c r="CP434" s="430"/>
      <c r="CQ434" s="431"/>
      <c r="CR434" s="600"/>
      <c r="CS434" s="601"/>
      <c r="CT434" s="602"/>
      <c r="CU434" s="610"/>
      <c r="CV434" s="221"/>
      <c r="CW434" s="574" t="str">
        <f t="shared" si="705"/>
        <v>OK</v>
      </c>
      <c r="CY434" s="263"/>
      <c r="CZ434" s="208"/>
      <c r="DA434" s="209"/>
      <c r="DB434" s="410" t="s">
        <v>374</v>
      </c>
      <c r="DC434" s="411" t="s">
        <v>407</v>
      </c>
      <c r="DD434" s="209"/>
      <c r="DE434" s="209"/>
      <c r="DF434" s="410" t="s">
        <v>375</v>
      </c>
      <c r="DG434" s="411" t="s">
        <v>408</v>
      </c>
      <c r="DH434" s="209"/>
      <c r="DI434" s="417"/>
      <c r="DJ434" s="410" t="s">
        <v>376</v>
      </c>
      <c r="DK434" s="411" t="s">
        <v>409</v>
      </c>
      <c r="DL434" s="705" t="str">
        <f t="shared" si="745"/>
        <v>-</v>
      </c>
      <c r="DM434" s="706" t="str">
        <f>IF(AND(DA434="",DE434="",DI434=""),"-",DA434+DE434+DI434)</f>
        <v>-</v>
      </c>
      <c r="DN434" s="707" t="str">
        <f>IF(AND(CZ434="",DD434="",DH434="",DA434="",DE434="",DI434=""),"-",SUM(CZ434:DI434))</f>
        <v>-</v>
      </c>
      <c r="DO434" s="594" t="str">
        <f t="shared" si="733"/>
        <v>-</v>
      </c>
      <c r="DP434" s="221"/>
      <c r="DQ434" s="574" t="str">
        <f t="shared" si="706"/>
        <v>OK</v>
      </c>
      <c r="DS434" s="437"/>
      <c r="DT434" s="429"/>
      <c r="DU434" s="431"/>
      <c r="DW434" s="431"/>
      <c r="DY434" s="431"/>
      <c r="EA434" s="430"/>
      <c r="EB434" s="600"/>
      <c r="EC434" s="602"/>
      <c r="ED434" s="610"/>
      <c r="EE434" s="221"/>
      <c r="EF434" s="574" t="str">
        <f t="shared" si="677"/>
        <v>-</v>
      </c>
      <c r="EH434" s="82"/>
      <c r="EI434" s="34" t="s">
        <v>4</v>
      </c>
      <c r="EJ434" s="11"/>
      <c r="EK434" s="61"/>
      <c r="EN434" s="97">
        <f t="shared" si="734"/>
        <v>0</v>
      </c>
      <c r="EO434" s="91">
        <f t="shared" si="735"/>
        <v>0</v>
      </c>
      <c r="EP434" s="92"/>
      <c r="EQ434" s="85"/>
      <c r="ER434" s="89" t="str">
        <f t="shared" si="718"/>
        <v>-</v>
      </c>
      <c r="ES434" s="84"/>
      <c r="ET434" s="85"/>
      <c r="EU434" s="89" t="str">
        <f t="shared" si="719"/>
        <v>-</v>
      </c>
      <c r="EV434" s="90" t="str">
        <f t="shared" si="720"/>
        <v>-</v>
      </c>
      <c r="EY434" s="97" t="e">
        <f>#REF!</f>
        <v>#REF!</v>
      </c>
      <c r="EZ434" s="91" t="e">
        <f>#REF!</f>
        <v>#REF!</v>
      </c>
      <c r="FA434" s="92"/>
      <c r="FB434" s="85"/>
      <c r="FC434" s="89" t="e">
        <f t="shared" si="721"/>
        <v>#REF!</v>
      </c>
      <c r="FD434" s="84"/>
      <c r="FE434" s="85"/>
      <c r="FF434" s="89" t="e">
        <f t="shared" si="722"/>
        <v>#REF!</v>
      </c>
      <c r="FG434" s="90" t="e">
        <f t="shared" si="723"/>
        <v>#REF!</v>
      </c>
      <c r="FJ434" s="97" t="e">
        <f>#REF!</f>
        <v>#REF!</v>
      </c>
      <c r="FK434" s="91" t="e">
        <f>#REF!</f>
        <v>#REF!</v>
      </c>
      <c r="FL434" s="92"/>
      <c r="FM434" s="85"/>
      <c r="FN434" s="89" t="e">
        <f t="shared" si="724"/>
        <v>#REF!</v>
      </c>
      <c r="FO434" s="84"/>
      <c r="FP434" s="85"/>
      <c r="FQ434" s="89" t="e">
        <f t="shared" si="725"/>
        <v>#REF!</v>
      </c>
      <c r="FR434" s="90" t="e">
        <f t="shared" si="726"/>
        <v>#REF!</v>
      </c>
      <c r="FU434" s="97" t="e">
        <f>#REF!</f>
        <v>#REF!</v>
      </c>
      <c r="FV434" s="92"/>
      <c r="FW434" s="85"/>
      <c r="FX434" s="89" t="e">
        <f t="shared" si="740"/>
        <v>#REF!</v>
      </c>
      <c r="GA434" s="97" t="e">
        <f>#REF!</f>
        <v>#REF!</v>
      </c>
      <c r="GB434" s="91" t="e">
        <f>#REF!</f>
        <v>#REF!</v>
      </c>
      <c r="GC434" s="92"/>
      <c r="GD434" s="85"/>
      <c r="GE434" s="89" t="e">
        <f t="shared" si="728"/>
        <v>#REF!</v>
      </c>
      <c r="GF434" s="84"/>
      <c r="GG434" s="85"/>
      <c r="GH434" s="89" t="e">
        <f t="shared" si="729"/>
        <v>#REF!</v>
      </c>
      <c r="GI434" s="90" t="e">
        <f t="shared" si="730"/>
        <v>#REF!</v>
      </c>
      <c r="GK434" s="20" t="str">
        <f t="shared" si="736"/>
        <v/>
      </c>
      <c r="GL434" s="21"/>
      <c r="GN434" s="826" t="str">
        <f t="shared" ca="1" si="715"/>
        <v/>
      </c>
      <c r="GO434" s="827"/>
    </row>
    <row r="435" spans="1:197" ht="12" customHeight="1" outlineLevel="3" x14ac:dyDescent="0.2">
      <c r="A435" s="187">
        <f t="shared" ca="1" si="716"/>
        <v>301</v>
      </c>
      <c r="B435" s="747" t="str">
        <f t="shared" ca="1" si="707"/>
        <v/>
      </c>
      <c r="C435" s="748"/>
      <c r="D435" s="749"/>
      <c r="E435" s="272" t="s">
        <v>395</v>
      </c>
      <c r="F435" s="271"/>
      <c r="G435" s="105"/>
      <c r="H435" s="128" t="s">
        <v>3</v>
      </c>
      <c r="I435" s="105"/>
      <c r="J435" s="364" t="s">
        <v>26</v>
      </c>
      <c r="K435" s="471" t="s">
        <v>437</v>
      </c>
      <c r="L435" s="367" t="s">
        <v>50</v>
      </c>
      <c r="M435" s="589">
        <f t="shared" si="704"/>
        <v>0</v>
      </c>
      <c r="N435" s="773" t="str">
        <f t="shared" si="708"/>
        <v>-</v>
      </c>
      <c r="O435" s="774" t="str">
        <f t="shared" si="709"/>
        <v>-</v>
      </c>
      <c r="P435" s="774" t="str">
        <f t="shared" si="710"/>
        <v>-</v>
      </c>
      <c r="Q435" s="774" t="str">
        <f t="shared" si="711"/>
        <v>-</v>
      </c>
      <c r="R435" s="774" t="str">
        <f t="shared" si="712"/>
        <v>-</v>
      </c>
      <c r="S435" s="280" t="str">
        <f t="shared" si="713"/>
        <v>-</v>
      </c>
      <c r="T435" s="291" t="str">
        <f t="shared" si="714"/>
        <v>OK</v>
      </c>
      <c r="U435" s="402"/>
      <c r="W435" s="643"/>
      <c r="X435" s="575"/>
      <c r="Y435" s="576"/>
      <c r="Z435" s="410" t="s">
        <v>374</v>
      </c>
      <c r="AA435" s="411" t="s">
        <v>407</v>
      </c>
      <c r="AB435" s="576"/>
      <c r="AC435" s="576"/>
      <c r="AD435" s="410" t="s">
        <v>375</v>
      </c>
      <c r="AE435" s="411" t="s">
        <v>408</v>
      </c>
      <c r="AF435" s="576"/>
      <c r="AG435" s="576"/>
      <c r="AH435" s="410" t="s">
        <v>376</v>
      </c>
      <c r="AI435" s="411" t="s">
        <v>409</v>
      </c>
      <c r="AJ435" s="591" t="str">
        <f>IF(AND(X435="",AB435="",AF435=""),"-",X435+AB435+AF435)</f>
        <v>-</v>
      </c>
      <c r="AK435" s="592" t="str">
        <f>IF(AND(Y435="",AC435="",AG435=""),"-",Y435+AC435+AG435)</f>
        <v>-</v>
      </c>
      <c r="AL435" s="593" t="str">
        <f>IF(AND(X435="",AB435="",AF435="",Y435="",AC435="",AG435=""),"-",SUM(X435:AG435))</f>
        <v>-</v>
      </c>
      <c r="AM435" s="619" t="str">
        <f>IF(OR(AL435=0,AL435="-"),"-",AL435/CD_TOTAL_HOURS)</f>
        <v>-</v>
      </c>
      <c r="AN435" s="221"/>
      <c r="AO435" s="574" t="str">
        <f t="shared" si="737"/>
        <v>OK</v>
      </c>
      <c r="AQ435" s="263"/>
      <c r="AR435" s="208"/>
      <c r="AS435" s="316"/>
      <c r="AT435" s="410" t="s">
        <v>374</v>
      </c>
      <c r="AU435" s="411" t="s">
        <v>407</v>
      </c>
      <c r="AV435" s="209"/>
      <c r="AW435" s="316"/>
      <c r="AX435" s="410" t="s">
        <v>375</v>
      </c>
      <c r="AY435" s="411" t="s">
        <v>408</v>
      </c>
      <c r="AZ435" s="209"/>
      <c r="BA435" s="316"/>
      <c r="BB435" s="410" t="s">
        <v>376</v>
      </c>
      <c r="BC435" s="411" t="s">
        <v>409</v>
      </c>
      <c r="BD435" s="591" t="str">
        <f>IF(AND(AR435="",AV435="",AZ435=""),"-",AR435+AV435+AZ435)</f>
        <v>-</v>
      </c>
      <c r="BE435" s="592" t="str">
        <f>IF(AND(AS435="",AW435="",BA435=""),"-",AS435+AW435+BA435)</f>
        <v>-</v>
      </c>
      <c r="BF435" s="593" t="str">
        <f>IF(AND(AR435="",AV435="",AZ435="",AS435="",AW435="",BA435=""),"-",SUM(AR435:BA435))</f>
        <v>-</v>
      </c>
      <c r="BG435" s="621"/>
      <c r="BH435" s="221"/>
      <c r="BI435" s="574" t="str">
        <f t="shared" si="738"/>
        <v>OK</v>
      </c>
      <c r="BK435" s="263"/>
      <c r="BL435" s="208"/>
      <c r="BM435" s="316"/>
      <c r="BN435" s="410"/>
      <c r="BO435" s="411"/>
      <c r="BP435" s="209"/>
      <c r="BQ435" s="316"/>
      <c r="BR435" s="410"/>
      <c r="BS435" s="411"/>
      <c r="BT435" s="209"/>
      <c r="BU435" s="316"/>
      <c r="BV435" s="410"/>
      <c r="BW435" s="411"/>
      <c r="BX435" s="591" t="str">
        <f t="shared" si="744"/>
        <v>-</v>
      </c>
      <c r="BY435" s="592" t="str">
        <f t="shared" si="744"/>
        <v>-</v>
      </c>
      <c r="BZ435" s="593" t="str">
        <f>IF(AND(BL435="",BP435="",BT435="",BM435="",BQ435="",BU435=""),"-",SUM(BL435:BU435))</f>
        <v>-</v>
      </c>
      <c r="CA435" s="611"/>
      <c r="CB435" s="221"/>
      <c r="CC435" s="574" t="str">
        <f t="shared" si="739"/>
        <v>OK</v>
      </c>
      <c r="CE435" s="443"/>
      <c r="CF435" s="432"/>
      <c r="CH435" s="430"/>
      <c r="CI435" s="431"/>
      <c r="CJ435" s="429"/>
      <c r="CL435" s="430"/>
      <c r="CM435" s="431"/>
      <c r="CN435" s="429"/>
      <c r="CP435" s="430"/>
      <c r="CQ435" s="431"/>
      <c r="CR435" s="603"/>
      <c r="CS435" s="617"/>
      <c r="CT435" s="605"/>
      <c r="CU435" s="611"/>
      <c r="CV435" s="221"/>
      <c r="CW435" s="574" t="str">
        <f t="shared" si="705"/>
        <v>OK</v>
      </c>
      <c r="CY435" s="263"/>
      <c r="CZ435" s="208"/>
      <c r="DA435" s="209"/>
      <c r="DB435" s="410" t="s">
        <v>374</v>
      </c>
      <c r="DC435" s="411" t="s">
        <v>407</v>
      </c>
      <c r="DD435" s="209"/>
      <c r="DE435" s="209"/>
      <c r="DF435" s="410" t="s">
        <v>375</v>
      </c>
      <c r="DG435" s="411" t="s">
        <v>408</v>
      </c>
      <c r="DH435" s="209"/>
      <c r="DI435" s="417"/>
      <c r="DJ435" s="410" t="s">
        <v>376</v>
      </c>
      <c r="DK435" s="411" t="s">
        <v>409</v>
      </c>
      <c r="DL435" s="705" t="str">
        <f t="shared" si="745"/>
        <v>-</v>
      </c>
      <c r="DM435" s="706" t="str">
        <f>IF(AND(DA435="",DE435="",DI435=""),"-",DA435+DE435+DI435)</f>
        <v>-</v>
      </c>
      <c r="DN435" s="707" t="str">
        <f>IF(AND(CZ435="",DD435="",DH435="",DA435="",DE435="",DI435=""),"-",SUM(CZ435:DI435))</f>
        <v>-</v>
      </c>
      <c r="DO435" s="594" t="str">
        <f t="shared" si="733"/>
        <v>-</v>
      </c>
      <c r="DP435" s="221"/>
      <c r="DQ435" s="574" t="str">
        <f t="shared" si="706"/>
        <v>OK</v>
      </c>
      <c r="DS435" s="437"/>
      <c r="DT435" s="429"/>
      <c r="DU435" s="431"/>
      <c r="DW435" s="435"/>
      <c r="DY435" s="435"/>
      <c r="EA435" s="430"/>
      <c r="EB435" s="600"/>
      <c r="EC435" s="602"/>
      <c r="ED435" s="610"/>
      <c r="EE435" s="221"/>
      <c r="EF435" s="574" t="str">
        <f t="shared" si="677"/>
        <v>-</v>
      </c>
      <c r="EH435" s="82"/>
      <c r="EI435" s="34"/>
      <c r="EJ435" s="11"/>
      <c r="EK435" s="61"/>
      <c r="EN435" s="97" t="str">
        <f t="shared" si="734"/>
        <v>-</v>
      </c>
      <c r="EO435" s="91" t="str">
        <f t="shared" si="735"/>
        <v>-</v>
      </c>
      <c r="EP435" s="92"/>
      <c r="EQ435" s="85"/>
      <c r="ER435" s="89" t="str">
        <f t="shared" si="718"/>
        <v>-</v>
      </c>
      <c r="ES435" s="84"/>
      <c r="ET435" s="85"/>
      <c r="EU435" s="89" t="str">
        <f t="shared" si="719"/>
        <v>-</v>
      </c>
      <c r="EV435" s="90" t="str">
        <f t="shared" si="720"/>
        <v>-</v>
      </c>
      <c r="EY435" s="97" t="e">
        <f>#REF!</f>
        <v>#REF!</v>
      </c>
      <c r="EZ435" s="91" t="e">
        <f>#REF!</f>
        <v>#REF!</v>
      </c>
      <c r="FA435" s="92"/>
      <c r="FB435" s="85"/>
      <c r="FC435" s="89" t="e">
        <f t="shared" si="721"/>
        <v>#REF!</v>
      </c>
      <c r="FD435" s="84"/>
      <c r="FE435" s="85"/>
      <c r="FF435" s="89" t="e">
        <f t="shared" si="722"/>
        <v>#REF!</v>
      </c>
      <c r="FG435" s="90" t="e">
        <f t="shared" si="723"/>
        <v>#REF!</v>
      </c>
      <c r="FJ435" s="97" t="e">
        <f>#REF!</f>
        <v>#REF!</v>
      </c>
      <c r="FK435" s="91" t="e">
        <f>#REF!</f>
        <v>#REF!</v>
      </c>
      <c r="FL435" s="92"/>
      <c r="FM435" s="85"/>
      <c r="FN435" s="89" t="e">
        <f t="shared" si="724"/>
        <v>#REF!</v>
      </c>
      <c r="FO435" s="84"/>
      <c r="FP435" s="85"/>
      <c r="FQ435" s="89" t="e">
        <f t="shared" si="725"/>
        <v>#REF!</v>
      </c>
      <c r="FR435" s="90" t="e">
        <f t="shared" si="726"/>
        <v>#REF!</v>
      </c>
      <c r="FU435" s="97" t="e">
        <f>#REF!</f>
        <v>#REF!</v>
      </c>
      <c r="FV435" s="92"/>
      <c r="FW435" s="85"/>
      <c r="FX435" s="89" t="e">
        <f t="shared" si="740"/>
        <v>#REF!</v>
      </c>
      <c r="GA435" s="97" t="e">
        <f>#REF!</f>
        <v>#REF!</v>
      </c>
      <c r="GB435" s="91" t="e">
        <f>#REF!</f>
        <v>#REF!</v>
      </c>
      <c r="GC435" s="92"/>
      <c r="GD435" s="85"/>
      <c r="GE435" s="89" t="e">
        <f t="shared" si="728"/>
        <v>#REF!</v>
      </c>
      <c r="GF435" s="84"/>
      <c r="GG435" s="85"/>
      <c r="GH435" s="89" t="e">
        <f t="shared" si="729"/>
        <v>#REF!</v>
      </c>
      <c r="GI435" s="90" t="e">
        <f t="shared" si="730"/>
        <v>#REF!</v>
      </c>
      <c r="GK435" s="20" t="str">
        <f t="shared" si="736"/>
        <v/>
      </c>
      <c r="GL435" s="21"/>
      <c r="GN435" s="826" t="str">
        <f t="shared" ca="1" si="715"/>
        <v/>
      </c>
      <c r="GO435" s="827"/>
    </row>
    <row r="436" spans="1:197" s="143" customFormat="1" ht="24.75" customHeight="1" outlineLevel="3" x14ac:dyDescent="0.2">
      <c r="A436" s="190">
        <f t="shared" ca="1" si="716"/>
        <v>302</v>
      </c>
      <c r="B436" s="744" t="str">
        <f t="shared" ca="1" si="707"/>
        <v/>
      </c>
      <c r="C436" s="752"/>
      <c r="D436" s="753"/>
      <c r="E436" s="180" t="s">
        <v>943</v>
      </c>
      <c r="F436" s="181" t="s">
        <v>915</v>
      </c>
      <c r="G436" s="182"/>
      <c r="H436" s="863" t="s">
        <v>3</v>
      </c>
      <c r="I436" s="183"/>
      <c r="J436" s="184" t="s">
        <v>23</v>
      </c>
      <c r="K436" s="199" t="s">
        <v>437</v>
      </c>
      <c r="L436" s="366"/>
      <c r="M436" s="560">
        <f t="shared" si="704"/>
        <v>0</v>
      </c>
      <c r="N436" s="814" t="str">
        <f>IF(OR(W436="",W436=0,W436="-"),"-",IF(W436=1,1,"POK"))</f>
        <v>-</v>
      </c>
      <c r="O436" s="815" t="str">
        <f>IF(OR(AQ436="",AQ436=0,AQ436="-"),"-",IF(AQ436=1,1,"POK"))</f>
        <v>-</v>
      </c>
      <c r="P436" s="815" t="str">
        <f>IF(OR(BK436="",BK436=0,BK436="-"),"-",IF(BK436=1,1,"POK"))</f>
        <v>-</v>
      </c>
      <c r="Q436" s="815" t="str">
        <f>IF(OR(CE436="",CE436=0,CE436="-"),"-",IF(CE436=1,1,"POK"))</f>
        <v>-</v>
      </c>
      <c r="R436" s="815" t="str">
        <f>IF(OR(CY436="",CY436=0,CY436="-"),"-",IF(CY436=1,1,"POK"))</f>
        <v>-</v>
      </c>
      <c r="S436" s="816" t="str">
        <f>IF(OR(DS436="",DS436=0,DS436="-"),"-",IF(DS436=1,1,"POK"))</f>
        <v>-</v>
      </c>
      <c r="T436" s="293" t="str">
        <f t="shared" si="714"/>
        <v>OK</v>
      </c>
      <c r="U436" s="403"/>
      <c r="V436" s="19"/>
      <c r="W436" s="792">
        <f>IF(SUM(W437:W450)=0,0,1)</f>
        <v>0</v>
      </c>
      <c r="X436" s="325"/>
      <c r="Y436" s="326"/>
      <c r="Z436" s="326"/>
      <c r="AA436" s="326"/>
      <c r="AB436" s="326"/>
      <c r="AC436" s="326"/>
      <c r="AD436" s="326"/>
      <c r="AE436" s="326"/>
      <c r="AF436" s="326"/>
      <c r="AG436" s="326"/>
      <c r="AH436" s="326"/>
      <c r="AI436" s="327"/>
      <c r="AJ436" s="384">
        <f>SUM(AJ437:AJ450)</f>
        <v>0</v>
      </c>
      <c r="AK436" s="385">
        <f>SUM(AK437:AK450)</f>
        <v>0</v>
      </c>
      <c r="AL436" s="351">
        <f>AJ436+AK436</f>
        <v>0</v>
      </c>
      <c r="AM436" s="356" t="str">
        <f>IF(OR(AL436=0,AL436="-"),"-",AL436/CD_TOTAL_HOURS)</f>
        <v>-</v>
      </c>
      <c r="AN436" s="222"/>
      <c r="AO436" s="580" t="str">
        <f t="shared" si="737"/>
        <v>OK</v>
      </c>
      <c r="AP436" s="19"/>
      <c r="AQ436" s="792">
        <f>IF(SUM(AQ437:AQ450)=0,0,1)</f>
        <v>0</v>
      </c>
      <c r="AR436" s="325"/>
      <c r="AS436" s="326"/>
      <c r="AT436" s="326"/>
      <c r="AU436" s="326"/>
      <c r="AV436" s="326"/>
      <c r="AW436" s="326"/>
      <c r="AX436" s="326"/>
      <c r="AY436" s="326"/>
      <c r="AZ436" s="326"/>
      <c r="BA436" s="326"/>
      <c r="BB436" s="326"/>
      <c r="BC436" s="327"/>
      <c r="BD436" s="384">
        <f>SUM(BD437:BD450)</f>
        <v>0</v>
      </c>
      <c r="BE436" s="385">
        <f>SUM(BE437:BE450)</f>
        <v>0</v>
      </c>
      <c r="BF436" s="351">
        <f>BD436+BE436</f>
        <v>0</v>
      </c>
      <c r="BG436" s="356" t="str">
        <f>IF(OR(BF436=0,BF436="-"),"-",BF436/BD_TOTAL_HOURS)</f>
        <v>-</v>
      </c>
      <c r="BH436" s="222"/>
      <c r="BI436" s="580" t="str">
        <f t="shared" si="738"/>
        <v>OK</v>
      </c>
      <c r="BJ436" s="19"/>
      <c r="BK436" s="792">
        <f>IF(SUM(BK437:BK450)=0,0,1)</f>
        <v>0</v>
      </c>
      <c r="BL436" s="325"/>
      <c r="BM436" s="326"/>
      <c r="BN436" s="326"/>
      <c r="BO436" s="326"/>
      <c r="BP436" s="326"/>
      <c r="BQ436" s="326"/>
      <c r="BR436" s="326"/>
      <c r="BS436" s="326"/>
      <c r="BT436" s="326"/>
      <c r="BU436" s="326"/>
      <c r="BV436" s="326"/>
      <c r="BW436" s="327"/>
      <c r="BX436" s="384">
        <f>SUM(BX437:BX450)</f>
        <v>0</v>
      </c>
      <c r="BY436" s="385">
        <f>SUM(BY437:BY450)</f>
        <v>0</v>
      </c>
      <c r="BZ436" s="351">
        <f>BX436+BY436</f>
        <v>0</v>
      </c>
      <c r="CA436" s="356" t="str">
        <f>IF(OR(BZ436=0,BZ436="-"),"-",BZ436/DD_TOTAL_HOURS)</f>
        <v>-</v>
      </c>
      <c r="CB436" s="222"/>
      <c r="CC436" s="574" t="str">
        <f t="shared" si="739"/>
        <v>OK</v>
      </c>
      <c r="CD436" s="19"/>
      <c r="CE436" s="792">
        <f>IF(SUM(CE437:CE450)=0,0,1)</f>
        <v>0</v>
      </c>
      <c r="CF436" s="325"/>
      <c r="CG436" s="326"/>
      <c r="CH436" s="326"/>
      <c r="CI436" s="326"/>
      <c r="CJ436" s="326"/>
      <c r="CK436" s="326"/>
      <c r="CL436" s="326"/>
      <c r="CM436" s="326"/>
      <c r="CN436" s="326"/>
      <c r="CO436" s="326"/>
      <c r="CP436" s="326"/>
      <c r="CQ436" s="327"/>
      <c r="CR436" s="384">
        <f>SUM(CR437:CR450)</f>
        <v>0</v>
      </c>
      <c r="CS436" s="385">
        <f>SUM(CS437:CS450)</f>
        <v>0</v>
      </c>
      <c r="CT436" s="351">
        <f>CR436+CS436</f>
        <v>0</v>
      </c>
      <c r="CU436" s="356"/>
      <c r="CV436" s="222"/>
      <c r="CW436" s="580" t="str">
        <f t="shared" si="705"/>
        <v>OK</v>
      </c>
      <c r="CX436" s="19"/>
      <c r="CY436" s="788">
        <f>IF(SUM(CY437:CY450)=0,0,1)</f>
        <v>0</v>
      </c>
      <c r="CZ436" s="325"/>
      <c r="DA436" s="326"/>
      <c r="DB436" s="326"/>
      <c r="DC436" s="326"/>
      <c r="DD436" s="326"/>
      <c r="DE436" s="326"/>
      <c r="DF436" s="326"/>
      <c r="DG436" s="326"/>
      <c r="DH436" s="326"/>
      <c r="DI436" s="326"/>
      <c r="DJ436" s="326"/>
      <c r="DK436" s="327"/>
      <c r="DL436" s="384">
        <f>SUM(DL437:DL450)</f>
        <v>0</v>
      </c>
      <c r="DM436" s="385">
        <f>SUM(DM437:DM450)</f>
        <v>0</v>
      </c>
      <c r="DN436" s="351">
        <f>DL436+DM436</f>
        <v>0</v>
      </c>
      <c r="DO436" s="356" t="str">
        <f t="shared" si="733"/>
        <v>-</v>
      </c>
      <c r="DP436" s="222"/>
      <c r="DQ436" s="574" t="str">
        <f t="shared" si="706"/>
        <v>OK</v>
      </c>
      <c r="DR436" s="19"/>
      <c r="DS436" s="788">
        <f>IF(SUM(DS437:DS450)=0,0,1)</f>
        <v>0</v>
      </c>
      <c r="DT436" s="325"/>
      <c r="DU436" s="326"/>
      <c r="DV436" s="326"/>
      <c r="DW436" s="326"/>
      <c r="DX436" s="326"/>
      <c r="DY436" s="326"/>
      <c r="DZ436" s="326"/>
      <c r="EA436" s="326"/>
      <c r="EB436" s="384">
        <f>SUM(EB437:EB450)</f>
        <v>0</v>
      </c>
      <c r="EC436" s="710">
        <f>EB436</f>
        <v>0</v>
      </c>
      <c r="ED436" s="356" t="str">
        <f>IF(OR(EC436=0,EC436="-"),"-",EC436/QUALIF_TOTAL_HOURS)</f>
        <v>-</v>
      </c>
      <c r="EE436" s="222"/>
      <c r="EF436" s="574" t="str">
        <f t="shared" si="677"/>
        <v>-</v>
      </c>
      <c r="EG436" s="19"/>
      <c r="EH436" s="179" t="s">
        <v>5</v>
      </c>
      <c r="EI436" s="171" t="s">
        <v>4</v>
      </c>
      <c r="EJ436" s="134"/>
      <c r="EK436" s="133"/>
      <c r="EL436" s="19"/>
      <c r="EM436" s="19"/>
      <c r="EN436" s="135">
        <f t="shared" si="734"/>
        <v>0</v>
      </c>
      <c r="EO436" s="136">
        <f t="shared" si="735"/>
        <v>0</v>
      </c>
      <c r="EP436" s="137"/>
      <c r="EQ436" s="172"/>
      <c r="ER436" s="138" t="str">
        <f t="shared" si="718"/>
        <v>-</v>
      </c>
      <c r="ES436" s="139"/>
      <c r="ET436" s="172"/>
      <c r="EU436" s="138" t="str">
        <f t="shared" si="719"/>
        <v>-</v>
      </c>
      <c r="EV436" s="140" t="str">
        <f t="shared" si="720"/>
        <v>-</v>
      </c>
      <c r="EW436" s="19"/>
      <c r="EX436" s="19"/>
      <c r="EY436" s="135" t="e">
        <f>#REF!</f>
        <v>#REF!</v>
      </c>
      <c r="EZ436" s="136" t="e">
        <f>#REF!</f>
        <v>#REF!</v>
      </c>
      <c r="FA436" s="137"/>
      <c r="FB436" s="172"/>
      <c r="FC436" s="138" t="e">
        <f t="shared" si="721"/>
        <v>#REF!</v>
      </c>
      <c r="FD436" s="139"/>
      <c r="FE436" s="172"/>
      <c r="FF436" s="138" t="e">
        <f t="shared" si="722"/>
        <v>#REF!</v>
      </c>
      <c r="FG436" s="140" t="e">
        <f t="shared" si="723"/>
        <v>#REF!</v>
      </c>
      <c r="FH436" s="19"/>
      <c r="FI436" s="19"/>
      <c r="FJ436" s="135" t="e">
        <f>#REF!</f>
        <v>#REF!</v>
      </c>
      <c r="FK436" s="136" t="e">
        <f>#REF!</f>
        <v>#REF!</v>
      </c>
      <c r="FL436" s="137"/>
      <c r="FM436" s="172"/>
      <c r="FN436" s="138" t="e">
        <f t="shared" si="724"/>
        <v>#REF!</v>
      </c>
      <c r="FO436" s="139"/>
      <c r="FP436" s="172"/>
      <c r="FQ436" s="138" t="e">
        <f t="shared" si="725"/>
        <v>#REF!</v>
      </c>
      <c r="FR436" s="140" t="e">
        <f t="shared" si="726"/>
        <v>#REF!</v>
      </c>
      <c r="FS436" s="19"/>
      <c r="FT436" s="19"/>
      <c r="FU436" s="135" t="e">
        <f>#REF!</f>
        <v>#REF!</v>
      </c>
      <c r="FV436" s="137"/>
      <c r="FW436" s="172"/>
      <c r="FX436" s="138" t="e">
        <f t="shared" si="740"/>
        <v>#REF!</v>
      </c>
      <c r="FY436" s="19"/>
      <c r="FZ436" s="19"/>
      <c r="GA436" s="135" t="e">
        <f>#REF!</f>
        <v>#REF!</v>
      </c>
      <c r="GB436" s="136" t="e">
        <f>#REF!</f>
        <v>#REF!</v>
      </c>
      <c r="GC436" s="137"/>
      <c r="GD436" s="172"/>
      <c r="GE436" s="138" t="e">
        <f t="shared" si="728"/>
        <v>#REF!</v>
      </c>
      <c r="GF436" s="139"/>
      <c r="GG436" s="172"/>
      <c r="GH436" s="138" t="e">
        <f t="shared" si="729"/>
        <v>#REF!</v>
      </c>
      <c r="GI436" s="140" t="e">
        <f t="shared" si="730"/>
        <v>#REF!</v>
      </c>
      <c r="GJ436" s="19"/>
      <c r="GK436" s="141" t="str">
        <f t="shared" si="736"/>
        <v/>
      </c>
      <c r="GL436" s="142"/>
      <c r="GN436" s="826" t="str">
        <f t="shared" ca="1" si="715"/>
        <v/>
      </c>
      <c r="GO436" s="827"/>
    </row>
    <row r="437" spans="1:197" ht="12" customHeight="1" outlineLevel="3" x14ac:dyDescent="0.2">
      <c r="A437" s="187">
        <f t="shared" ca="1" si="716"/>
        <v>303</v>
      </c>
      <c r="B437" s="747" t="str">
        <f t="shared" ca="1" si="707"/>
        <v/>
      </c>
      <c r="C437" s="748"/>
      <c r="D437" s="749"/>
      <c r="E437" s="110"/>
      <c r="F437" s="108"/>
      <c r="G437" s="105" t="s">
        <v>947</v>
      </c>
      <c r="H437" s="128" t="s">
        <v>3</v>
      </c>
      <c r="I437" s="105"/>
      <c r="J437" s="364" t="s">
        <v>24</v>
      </c>
      <c r="K437" s="471" t="s">
        <v>437</v>
      </c>
      <c r="L437" s="367" t="s">
        <v>50</v>
      </c>
      <c r="M437" s="589">
        <f t="shared" si="704"/>
        <v>0</v>
      </c>
      <c r="N437" s="773" t="str">
        <f t="shared" si="708"/>
        <v>-</v>
      </c>
      <c r="O437" s="774" t="str">
        <f t="shared" si="709"/>
        <v>-</v>
      </c>
      <c r="P437" s="774" t="str">
        <f t="shared" si="710"/>
        <v>-</v>
      </c>
      <c r="Q437" s="774" t="str">
        <f t="shared" si="711"/>
        <v>-</v>
      </c>
      <c r="R437" s="774" t="str">
        <f t="shared" si="712"/>
        <v>-</v>
      </c>
      <c r="S437" s="280" t="str">
        <f t="shared" si="713"/>
        <v>-</v>
      </c>
      <c r="T437" s="291" t="str">
        <f t="shared" si="714"/>
        <v>OK</v>
      </c>
      <c r="U437" s="402"/>
      <c r="W437" s="504"/>
      <c r="X437" s="429"/>
      <c r="Z437" s="430"/>
      <c r="AA437" s="431"/>
      <c r="AB437" s="429"/>
      <c r="AD437" s="430"/>
      <c r="AE437" s="431"/>
      <c r="AF437" s="429"/>
      <c r="AH437" s="430"/>
      <c r="AI437" s="431"/>
      <c r="AJ437" s="607"/>
      <c r="AK437" s="598"/>
      <c r="AL437" s="608"/>
      <c r="AM437" s="630"/>
      <c r="AN437" s="221"/>
      <c r="AO437" s="574" t="str">
        <f t="shared" si="737"/>
        <v>OK</v>
      </c>
      <c r="AQ437" s="437"/>
      <c r="AR437" s="529"/>
      <c r="AS437" s="426"/>
      <c r="AT437" s="427"/>
      <c r="AU437" s="530"/>
      <c r="AV437" s="529"/>
      <c r="AW437" s="426"/>
      <c r="AX437" s="427"/>
      <c r="AY437" s="530"/>
      <c r="AZ437" s="529"/>
      <c r="BA437" s="426"/>
      <c r="BB437" s="427"/>
      <c r="BC437" s="530"/>
      <c r="BD437" s="607"/>
      <c r="BE437" s="598"/>
      <c r="BF437" s="608"/>
      <c r="BG437" s="630"/>
      <c r="BH437" s="221"/>
      <c r="BI437" s="574" t="str">
        <f t="shared" si="738"/>
        <v>OK</v>
      </c>
      <c r="BK437" s="437"/>
      <c r="BL437" s="529"/>
      <c r="BM437" s="426"/>
      <c r="BN437" s="427"/>
      <c r="BO437" s="530"/>
      <c r="BP437" s="529"/>
      <c r="BQ437" s="426"/>
      <c r="BR437" s="427"/>
      <c r="BS437" s="530"/>
      <c r="BT437" s="529"/>
      <c r="BU437" s="426"/>
      <c r="BV437" s="427"/>
      <c r="BW437" s="530"/>
      <c r="BX437" s="607"/>
      <c r="BY437" s="598"/>
      <c r="BZ437" s="608"/>
      <c r="CA437" s="680" t="str">
        <f>IF(OR(BZ437=0,BZ437="-"),"-",BZ437/DD_TOTAL_HOURS)</f>
        <v>-</v>
      </c>
      <c r="CB437" s="221"/>
      <c r="CC437" s="574" t="str">
        <f t="shared" si="739"/>
        <v>OK</v>
      </c>
      <c r="CE437" s="443"/>
      <c r="CF437" s="429"/>
      <c r="CH437" s="430"/>
      <c r="CI437" s="431"/>
      <c r="CJ437" s="429"/>
      <c r="CL437" s="430"/>
      <c r="CM437" s="431"/>
      <c r="CN437" s="429"/>
      <c r="CP437" s="430"/>
      <c r="CQ437" s="431"/>
      <c r="CR437" s="600"/>
      <c r="CS437" s="601"/>
      <c r="CT437" s="608"/>
      <c r="CU437" s="610"/>
      <c r="CV437" s="221"/>
      <c r="CW437" s="574" t="str">
        <f t="shared" si="705"/>
        <v>OK</v>
      </c>
      <c r="CY437" s="465"/>
      <c r="CZ437" s="529"/>
      <c r="DA437" s="426"/>
      <c r="DB437" s="427"/>
      <c r="DC437" s="530"/>
      <c r="DD437" s="529"/>
      <c r="DE437" s="426"/>
      <c r="DF437" s="427"/>
      <c r="DG437" s="530"/>
      <c r="DH437" s="529"/>
      <c r="DI437" s="426"/>
      <c r="DJ437" s="427"/>
      <c r="DK437" s="530"/>
      <c r="DL437" s="607"/>
      <c r="DM437" s="598"/>
      <c r="DN437" s="608"/>
      <c r="DO437" s="609"/>
      <c r="DP437" s="221"/>
      <c r="DQ437" s="574" t="str">
        <f t="shared" si="706"/>
        <v>OK</v>
      </c>
      <c r="DS437" s="263" t="s">
        <v>60</v>
      </c>
      <c r="DT437" s="208"/>
      <c r="DU437" s="277" t="s">
        <v>1033</v>
      </c>
      <c r="DV437" s="370"/>
      <c r="DW437" s="277" t="s">
        <v>1033</v>
      </c>
      <c r="DX437" s="370"/>
      <c r="DY437" s="277" t="s">
        <v>1033</v>
      </c>
      <c r="DZ437" s="370"/>
      <c r="EA437" s="274" t="s">
        <v>376</v>
      </c>
      <c r="EB437" s="712" t="str">
        <f t="shared" ref="EB437:EB440" si="746">IF(AND(DT437="",DV437="",DX437="",DZ437=""),"-",DT437+DV437+DX437+DZ437)</f>
        <v>-</v>
      </c>
      <c r="EC437" s="707" t="str">
        <f t="shared" ref="EC437:EC440" si="747">EB437</f>
        <v>-</v>
      </c>
      <c r="ED437" s="619" t="str">
        <f t="shared" ref="ED437:ED440" si="748">IF(OR(EC437=0,EC437="-"),"-",EC437/QUALIF_TOTAL_HOURS)</f>
        <v>-</v>
      </c>
      <c r="EE437" s="221"/>
      <c r="EF437" s="574" t="str">
        <f t="shared" si="677"/>
        <v>Missing Eng Hours</v>
      </c>
      <c r="EH437" s="82"/>
      <c r="EI437" s="34"/>
      <c r="EJ437" s="11"/>
      <c r="EK437" s="61"/>
      <c r="EN437" s="97">
        <f t="shared" si="734"/>
        <v>0</v>
      </c>
      <c r="EO437" s="91">
        <f t="shared" si="735"/>
        <v>0</v>
      </c>
      <c r="EP437" s="92"/>
      <c r="EQ437" s="85"/>
      <c r="ER437" s="89" t="str">
        <f t="shared" si="718"/>
        <v>-</v>
      </c>
      <c r="ES437" s="84"/>
      <c r="ET437" s="85"/>
      <c r="EU437" s="89" t="str">
        <f t="shared" si="719"/>
        <v>-</v>
      </c>
      <c r="EV437" s="90" t="str">
        <f t="shared" si="720"/>
        <v>-</v>
      </c>
      <c r="EY437" s="97" t="e">
        <f>#REF!</f>
        <v>#REF!</v>
      </c>
      <c r="EZ437" s="91" t="e">
        <f>#REF!</f>
        <v>#REF!</v>
      </c>
      <c r="FA437" s="92"/>
      <c r="FB437" s="85"/>
      <c r="FC437" s="89" t="e">
        <f t="shared" si="721"/>
        <v>#REF!</v>
      </c>
      <c r="FD437" s="84"/>
      <c r="FE437" s="85"/>
      <c r="FF437" s="89" t="e">
        <f t="shared" si="722"/>
        <v>#REF!</v>
      </c>
      <c r="FG437" s="90" t="e">
        <f t="shared" si="723"/>
        <v>#REF!</v>
      </c>
      <c r="FJ437" s="97" t="e">
        <f>#REF!</f>
        <v>#REF!</v>
      </c>
      <c r="FK437" s="91" t="e">
        <f>#REF!</f>
        <v>#REF!</v>
      </c>
      <c r="FL437" s="92"/>
      <c r="FM437" s="85"/>
      <c r="FN437" s="89" t="e">
        <f t="shared" si="724"/>
        <v>#REF!</v>
      </c>
      <c r="FO437" s="84"/>
      <c r="FP437" s="85"/>
      <c r="FQ437" s="89" t="e">
        <f t="shared" si="725"/>
        <v>#REF!</v>
      </c>
      <c r="FR437" s="90" t="e">
        <f t="shared" si="726"/>
        <v>#REF!</v>
      </c>
      <c r="FU437" s="97" t="e">
        <f>#REF!</f>
        <v>#REF!</v>
      </c>
      <c r="FV437" s="92"/>
      <c r="FW437" s="85"/>
      <c r="FX437" s="89" t="e">
        <f t="shared" si="740"/>
        <v>#REF!</v>
      </c>
      <c r="GA437" s="97" t="e">
        <f>#REF!</f>
        <v>#REF!</v>
      </c>
      <c r="GB437" s="91" t="e">
        <f>#REF!</f>
        <v>#REF!</v>
      </c>
      <c r="GC437" s="92"/>
      <c r="GD437" s="85"/>
      <c r="GE437" s="89" t="e">
        <f t="shared" si="728"/>
        <v>#REF!</v>
      </c>
      <c r="GF437" s="84"/>
      <c r="GG437" s="85"/>
      <c r="GH437" s="89" t="e">
        <f t="shared" si="729"/>
        <v>#REF!</v>
      </c>
      <c r="GI437" s="90" t="e">
        <f t="shared" si="730"/>
        <v>#REF!</v>
      </c>
      <c r="GK437" s="20" t="str">
        <f t="shared" si="736"/>
        <v/>
      </c>
      <c r="GL437" s="21"/>
      <c r="GN437" s="826" t="str">
        <f t="shared" ca="1" si="715"/>
        <v/>
      </c>
      <c r="GO437" s="827"/>
    </row>
    <row r="438" spans="1:197" ht="12" customHeight="1" outlineLevel="3" x14ac:dyDescent="0.2">
      <c r="A438" s="187">
        <f t="shared" ca="1" si="716"/>
        <v>304</v>
      </c>
      <c r="B438" s="747" t="str">
        <f t="shared" ca="1" si="707"/>
        <v/>
      </c>
      <c r="C438" s="748"/>
      <c r="D438" s="749"/>
      <c r="E438" s="110"/>
      <c r="F438" s="108"/>
      <c r="G438" s="105" t="s">
        <v>950</v>
      </c>
      <c r="H438" s="128" t="s">
        <v>3</v>
      </c>
      <c r="I438" s="105"/>
      <c r="J438" s="364" t="s">
        <v>24</v>
      </c>
      <c r="K438" s="471" t="s">
        <v>437</v>
      </c>
      <c r="L438" s="367" t="s">
        <v>50</v>
      </c>
      <c r="M438" s="589">
        <f t="shared" si="704"/>
        <v>0</v>
      </c>
      <c r="N438" s="773" t="str">
        <f t="shared" si="708"/>
        <v>-</v>
      </c>
      <c r="O438" s="774" t="str">
        <f t="shared" si="709"/>
        <v>-</v>
      </c>
      <c r="P438" s="774" t="str">
        <f t="shared" si="710"/>
        <v>-</v>
      </c>
      <c r="Q438" s="774" t="str">
        <f t="shared" si="711"/>
        <v>-</v>
      </c>
      <c r="R438" s="774" t="str">
        <f t="shared" si="712"/>
        <v>-</v>
      </c>
      <c r="S438" s="280" t="str">
        <f t="shared" si="713"/>
        <v>-</v>
      </c>
      <c r="T438" s="291" t="str">
        <f t="shared" si="714"/>
        <v>OK</v>
      </c>
      <c r="U438" s="402"/>
      <c r="W438" s="504"/>
      <c r="X438" s="429"/>
      <c r="Z438" s="430"/>
      <c r="AA438" s="431"/>
      <c r="AB438" s="429"/>
      <c r="AD438" s="430"/>
      <c r="AE438" s="431"/>
      <c r="AF438" s="429"/>
      <c r="AH438" s="430"/>
      <c r="AI438" s="431"/>
      <c r="AJ438" s="600"/>
      <c r="AK438" s="601"/>
      <c r="AL438" s="602"/>
      <c r="AM438" s="632"/>
      <c r="AN438" s="221"/>
      <c r="AO438" s="574" t="str">
        <f t="shared" si="737"/>
        <v>OK</v>
      </c>
      <c r="AQ438" s="437"/>
      <c r="AR438" s="429"/>
      <c r="AT438" s="430"/>
      <c r="AU438" s="431"/>
      <c r="AV438" s="429"/>
      <c r="AX438" s="430"/>
      <c r="AY438" s="431"/>
      <c r="AZ438" s="429"/>
      <c r="BB438" s="430"/>
      <c r="BC438" s="431"/>
      <c r="BD438" s="600"/>
      <c r="BE438" s="601"/>
      <c r="BF438" s="602"/>
      <c r="BG438" s="632"/>
      <c r="BH438" s="221"/>
      <c r="BI438" s="574" t="str">
        <f t="shared" si="738"/>
        <v>OK</v>
      </c>
      <c r="BK438" s="437"/>
      <c r="BL438" s="429"/>
      <c r="BN438" s="430"/>
      <c r="BO438" s="431"/>
      <c r="BP438" s="429"/>
      <c r="BR438" s="430"/>
      <c r="BS438" s="431"/>
      <c r="BT438" s="429"/>
      <c r="BV438" s="430"/>
      <c r="BW438" s="431"/>
      <c r="BX438" s="600"/>
      <c r="BY438" s="601"/>
      <c r="BZ438" s="602"/>
      <c r="CA438" s="680" t="str">
        <f>IF(OR(BZ438=0,BZ438="-"),"-",BZ438/DD_TOTAL_HOURS)</f>
        <v>-</v>
      </c>
      <c r="CB438" s="221"/>
      <c r="CC438" s="574" t="str">
        <f t="shared" si="739"/>
        <v>OK</v>
      </c>
      <c r="CE438" s="443"/>
      <c r="CF438" s="429"/>
      <c r="CH438" s="430"/>
      <c r="CI438" s="431"/>
      <c r="CJ438" s="429"/>
      <c r="CL438" s="430"/>
      <c r="CM438" s="431"/>
      <c r="CN438" s="429"/>
      <c r="CP438" s="430"/>
      <c r="CQ438" s="431"/>
      <c r="CR438" s="600"/>
      <c r="CS438" s="601"/>
      <c r="CT438" s="602"/>
      <c r="CU438" s="610"/>
      <c r="CV438" s="221"/>
      <c r="CW438" s="574" t="str">
        <f t="shared" si="705"/>
        <v>OK</v>
      </c>
      <c r="CY438" s="437"/>
      <c r="CZ438" s="429"/>
      <c r="DB438" s="430"/>
      <c r="DC438" s="431"/>
      <c r="DD438" s="429"/>
      <c r="DF438" s="430"/>
      <c r="DG438" s="431"/>
      <c r="DH438" s="429"/>
      <c r="DJ438" s="430"/>
      <c r="DK438" s="431"/>
      <c r="DL438" s="600"/>
      <c r="DM438" s="601"/>
      <c r="DN438" s="602"/>
      <c r="DO438" s="610"/>
      <c r="DP438" s="221"/>
      <c r="DQ438" s="574" t="str">
        <f t="shared" si="706"/>
        <v>OK</v>
      </c>
      <c r="DS438" s="263" t="s">
        <v>60</v>
      </c>
      <c r="DT438" s="208"/>
      <c r="DU438" s="277" t="s">
        <v>1033</v>
      </c>
      <c r="DV438" s="370"/>
      <c r="DW438" s="277" t="s">
        <v>1033</v>
      </c>
      <c r="DX438" s="370"/>
      <c r="DY438" s="277" t="s">
        <v>1033</v>
      </c>
      <c r="DZ438" s="370"/>
      <c r="EA438" s="274" t="s">
        <v>376</v>
      </c>
      <c r="EB438" s="712" t="str">
        <f t="shared" si="746"/>
        <v>-</v>
      </c>
      <c r="EC438" s="707" t="str">
        <f t="shared" si="747"/>
        <v>-</v>
      </c>
      <c r="ED438" s="619" t="str">
        <f t="shared" si="748"/>
        <v>-</v>
      </c>
      <c r="EE438" s="221"/>
      <c r="EF438" s="574" t="str">
        <f t="shared" si="677"/>
        <v>Missing Eng Hours</v>
      </c>
      <c r="EH438" s="82"/>
      <c r="EI438" s="34"/>
      <c r="EJ438" s="11"/>
      <c r="EK438" s="61"/>
      <c r="EN438" s="97">
        <f t="shared" si="734"/>
        <v>0</v>
      </c>
      <c r="EO438" s="91">
        <f t="shared" si="735"/>
        <v>0</v>
      </c>
      <c r="EP438" s="92"/>
      <c r="EQ438" s="85"/>
      <c r="ER438" s="89" t="str">
        <f t="shared" si="718"/>
        <v>-</v>
      </c>
      <c r="ES438" s="84"/>
      <c r="ET438" s="85"/>
      <c r="EU438" s="89" t="str">
        <f t="shared" si="719"/>
        <v>-</v>
      </c>
      <c r="EV438" s="90" t="str">
        <f t="shared" si="720"/>
        <v>-</v>
      </c>
      <c r="EY438" s="97" t="e">
        <f>#REF!</f>
        <v>#REF!</v>
      </c>
      <c r="EZ438" s="91" t="e">
        <f>#REF!</f>
        <v>#REF!</v>
      </c>
      <c r="FA438" s="92"/>
      <c r="FB438" s="85"/>
      <c r="FC438" s="89" t="e">
        <f t="shared" si="721"/>
        <v>#REF!</v>
      </c>
      <c r="FD438" s="84"/>
      <c r="FE438" s="85"/>
      <c r="FF438" s="89" t="e">
        <f t="shared" si="722"/>
        <v>#REF!</v>
      </c>
      <c r="FG438" s="90" t="e">
        <f t="shared" si="723"/>
        <v>#REF!</v>
      </c>
      <c r="FJ438" s="97" t="e">
        <f>#REF!</f>
        <v>#REF!</v>
      </c>
      <c r="FK438" s="91" t="e">
        <f>#REF!</f>
        <v>#REF!</v>
      </c>
      <c r="FL438" s="92"/>
      <c r="FM438" s="85"/>
      <c r="FN438" s="89" t="e">
        <f t="shared" si="724"/>
        <v>#REF!</v>
      </c>
      <c r="FO438" s="84"/>
      <c r="FP438" s="85"/>
      <c r="FQ438" s="89" t="e">
        <f t="shared" si="725"/>
        <v>#REF!</v>
      </c>
      <c r="FR438" s="90" t="e">
        <f t="shared" si="726"/>
        <v>#REF!</v>
      </c>
      <c r="FU438" s="97" t="e">
        <f>#REF!</f>
        <v>#REF!</v>
      </c>
      <c r="FV438" s="92"/>
      <c r="FW438" s="85"/>
      <c r="FX438" s="89" t="e">
        <f t="shared" si="740"/>
        <v>#REF!</v>
      </c>
      <c r="GA438" s="97" t="e">
        <f>#REF!</f>
        <v>#REF!</v>
      </c>
      <c r="GB438" s="91" t="e">
        <f>#REF!</f>
        <v>#REF!</v>
      </c>
      <c r="GC438" s="92"/>
      <c r="GD438" s="85"/>
      <c r="GE438" s="89" t="e">
        <f t="shared" si="728"/>
        <v>#REF!</v>
      </c>
      <c r="GF438" s="84"/>
      <c r="GG438" s="85"/>
      <c r="GH438" s="89" t="e">
        <f t="shared" si="729"/>
        <v>#REF!</v>
      </c>
      <c r="GI438" s="90" t="e">
        <f t="shared" si="730"/>
        <v>#REF!</v>
      </c>
      <c r="GK438" s="20" t="str">
        <f t="shared" si="736"/>
        <v/>
      </c>
      <c r="GL438" s="21"/>
      <c r="GN438" s="826" t="str">
        <f t="shared" ca="1" si="715"/>
        <v/>
      </c>
      <c r="GO438" s="827"/>
    </row>
    <row r="439" spans="1:197" ht="12" customHeight="1" outlineLevel="3" x14ac:dyDescent="0.2">
      <c r="A439" s="187">
        <f t="shared" ca="1" si="716"/>
        <v>305</v>
      </c>
      <c r="B439" s="747" t="str">
        <f t="shared" ca="1" si="707"/>
        <v/>
      </c>
      <c r="C439" s="748"/>
      <c r="D439" s="749"/>
      <c r="E439" s="272"/>
      <c r="F439" s="271"/>
      <c r="G439" s="105" t="s">
        <v>948</v>
      </c>
      <c r="H439" s="128" t="s">
        <v>3</v>
      </c>
      <c r="I439" s="105"/>
      <c r="J439" s="364" t="s">
        <v>24</v>
      </c>
      <c r="K439" s="471" t="s">
        <v>437</v>
      </c>
      <c r="L439" s="367" t="s">
        <v>50</v>
      </c>
      <c r="M439" s="589">
        <f t="shared" si="704"/>
        <v>0</v>
      </c>
      <c r="N439" s="773" t="str">
        <f t="shared" si="708"/>
        <v>-</v>
      </c>
      <c r="O439" s="774" t="str">
        <f t="shared" si="709"/>
        <v>-</v>
      </c>
      <c r="P439" s="774" t="str">
        <f t="shared" si="710"/>
        <v>-</v>
      </c>
      <c r="Q439" s="774" t="str">
        <f t="shared" si="711"/>
        <v>-</v>
      </c>
      <c r="R439" s="774" t="str">
        <f t="shared" si="712"/>
        <v>-</v>
      </c>
      <c r="S439" s="280" t="str">
        <f t="shared" si="713"/>
        <v>-</v>
      </c>
      <c r="T439" s="291" t="str">
        <f t="shared" si="714"/>
        <v>OK</v>
      </c>
      <c r="U439" s="402"/>
      <c r="W439" s="504"/>
      <c r="X439" s="429"/>
      <c r="Z439" s="430"/>
      <c r="AA439" s="431"/>
      <c r="AB439" s="429"/>
      <c r="AD439" s="430"/>
      <c r="AE439" s="431"/>
      <c r="AF439" s="429"/>
      <c r="AH439" s="430"/>
      <c r="AI439" s="431"/>
      <c r="AJ439" s="600"/>
      <c r="AK439" s="601"/>
      <c r="AL439" s="602"/>
      <c r="AM439" s="632"/>
      <c r="AN439" s="221"/>
      <c r="AO439" s="574" t="str">
        <f t="shared" si="737"/>
        <v>OK</v>
      </c>
      <c r="AQ439" s="437"/>
      <c r="AR439" s="429"/>
      <c r="AT439" s="430"/>
      <c r="AU439" s="431"/>
      <c r="AV439" s="429"/>
      <c r="AX439" s="430"/>
      <c r="AY439" s="431"/>
      <c r="AZ439" s="429"/>
      <c r="BB439" s="430"/>
      <c r="BC439" s="431"/>
      <c r="BD439" s="600"/>
      <c r="BE439" s="601"/>
      <c r="BF439" s="602"/>
      <c r="BG439" s="632"/>
      <c r="BH439" s="221"/>
      <c r="BI439" s="574" t="str">
        <f t="shared" si="738"/>
        <v>OK</v>
      </c>
      <c r="BK439" s="437"/>
      <c r="BL439" s="429"/>
      <c r="BN439" s="430"/>
      <c r="BO439" s="431"/>
      <c r="BP439" s="429"/>
      <c r="BR439" s="430"/>
      <c r="BS439" s="431"/>
      <c r="BT439" s="429"/>
      <c r="BV439" s="430"/>
      <c r="BW439" s="431"/>
      <c r="BX439" s="600"/>
      <c r="BY439" s="601"/>
      <c r="BZ439" s="602"/>
      <c r="CA439" s="680" t="str">
        <f>IF(OR(BZ439=0,BZ439="-"),"-",BZ439/DD_TOTAL_HOURS)</f>
        <v>-</v>
      </c>
      <c r="CB439" s="221"/>
      <c r="CC439" s="574" t="str">
        <f t="shared" si="739"/>
        <v>OK</v>
      </c>
      <c r="CE439" s="443"/>
      <c r="CF439" s="429"/>
      <c r="CH439" s="430"/>
      <c r="CI439" s="431"/>
      <c r="CJ439" s="429"/>
      <c r="CL439" s="430"/>
      <c r="CM439" s="431"/>
      <c r="CN439" s="429"/>
      <c r="CP439" s="430"/>
      <c r="CQ439" s="431"/>
      <c r="CR439" s="600"/>
      <c r="CS439" s="601"/>
      <c r="CT439" s="602"/>
      <c r="CU439" s="610"/>
      <c r="CV439" s="221"/>
      <c r="CW439" s="574" t="str">
        <f t="shared" si="705"/>
        <v>OK</v>
      </c>
      <c r="CY439" s="437"/>
      <c r="CZ439" s="429"/>
      <c r="DB439" s="430"/>
      <c r="DC439" s="431"/>
      <c r="DD439" s="429"/>
      <c r="DF439" s="430"/>
      <c r="DG439" s="431"/>
      <c r="DH439" s="429"/>
      <c r="DJ439" s="430"/>
      <c r="DK439" s="431"/>
      <c r="DL439" s="600"/>
      <c r="DM439" s="601"/>
      <c r="DN439" s="602"/>
      <c r="DO439" s="621"/>
      <c r="DP439" s="221"/>
      <c r="DQ439" s="574" t="str">
        <f t="shared" si="706"/>
        <v>OK</v>
      </c>
      <c r="DS439" s="263" t="s">
        <v>60</v>
      </c>
      <c r="DT439" s="208"/>
      <c r="DU439" s="277" t="s">
        <v>1033</v>
      </c>
      <c r="DV439" s="370"/>
      <c r="DW439" s="277" t="s">
        <v>1033</v>
      </c>
      <c r="DX439" s="370"/>
      <c r="DY439" s="277" t="s">
        <v>1033</v>
      </c>
      <c r="DZ439" s="370"/>
      <c r="EA439" s="274" t="s">
        <v>376</v>
      </c>
      <c r="EB439" s="712" t="str">
        <f t="shared" si="746"/>
        <v>-</v>
      </c>
      <c r="EC439" s="707" t="str">
        <f t="shared" si="747"/>
        <v>-</v>
      </c>
      <c r="ED439" s="619" t="str">
        <f t="shared" si="748"/>
        <v>-</v>
      </c>
      <c r="EE439" s="221"/>
      <c r="EF439" s="574" t="str">
        <f t="shared" si="677"/>
        <v>Missing Eng Hours</v>
      </c>
      <c r="EH439" s="82"/>
      <c r="EI439" s="34"/>
      <c r="EJ439" s="11"/>
      <c r="EK439" s="61"/>
      <c r="EN439" s="97">
        <f t="shared" si="734"/>
        <v>0</v>
      </c>
      <c r="EO439" s="91">
        <f t="shared" si="735"/>
        <v>0</v>
      </c>
      <c r="EP439" s="92"/>
      <c r="EQ439" s="85"/>
      <c r="ER439" s="89" t="str">
        <f t="shared" si="718"/>
        <v>-</v>
      </c>
      <c r="ES439" s="84"/>
      <c r="ET439" s="85"/>
      <c r="EU439" s="89" t="str">
        <f t="shared" si="719"/>
        <v>-</v>
      </c>
      <c r="EV439" s="90" t="str">
        <f t="shared" si="720"/>
        <v>-</v>
      </c>
      <c r="EY439" s="97" t="e">
        <f>#REF!</f>
        <v>#REF!</v>
      </c>
      <c r="EZ439" s="91" t="e">
        <f>#REF!</f>
        <v>#REF!</v>
      </c>
      <c r="FA439" s="92"/>
      <c r="FB439" s="85"/>
      <c r="FC439" s="89" t="e">
        <f t="shared" si="721"/>
        <v>#REF!</v>
      </c>
      <c r="FD439" s="84"/>
      <c r="FE439" s="85"/>
      <c r="FF439" s="89" t="e">
        <f t="shared" si="722"/>
        <v>#REF!</v>
      </c>
      <c r="FG439" s="90" t="e">
        <f t="shared" si="723"/>
        <v>#REF!</v>
      </c>
      <c r="FJ439" s="97" t="e">
        <f>#REF!</f>
        <v>#REF!</v>
      </c>
      <c r="FK439" s="91" t="e">
        <f>#REF!</f>
        <v>#REF!</v>
      </c>
      <c r="FL439" s="92"/>
      <c r="FM439" s="85"/>
      <c r="FN439" s="89" t="e">
        <f t="shared" si="724"/>
        <v>#REF!</v>
      </c>
      <c r="FO439" s="84"/>
      <c r="FP439" s="85"/>
      <c r="FQ439" s="89" t="e">
        <f t="shared" si="725"/>
        <v>#REF!</v>
      </c>
      <c r="FR439" s="90" t="e">
        <f t="shared" si="726"/>
        <v>#REF!</v>
      </c>
      <c r="FU439" s="97" t="e">
        <f>#REF!</f>
        <v>#REF!</v>
      </c>
      <c r="FV439" s="92"/>
      <c r="FW439" s="85"/>
      <c r="FX439" s="89" t="e">
        <f t="shared" si="740"/>
        <v>#REF!</v>
      </c>
      <c r="GA439" s="97" t="e">
        <f>#REF!</f>
        <v>#REF!</v>
      </c>
      <c r="GB439" s="91" t="e">
        <f>#REF!</f>
        <v>#REF!</v>
      </c>
      <c r="GC439" s="92"/>
      <c r="GD439" s="85"/>
      <c r="GE439" s="89" t="e">
        <f t="shared" si="728"/>
        <v>#REF!</v>
      </c>
      <c r="GF439" s="84"/>
      <c r="GG439" s="85"/>
      <c r="GH439" s="89" t="e">
        <f t="shared" si="729"/>
        <v>#REF!</v>
      </c>
      <c r="GI439" s="90" t="e">
        <f t="shared" si="730"/>
        <v>#REF!</v>
      </c>
      <c r="GK439" s="20" t="str">
        <f t="shared" si="736"/>
        <v/>
      </c>
      <c r="GL439" s="21"/>
      <c r="GN439" s="826" t="str">
        <f t="shared" ca="1" si="715"/>
        <v/>
      </c>
      <c r="GO439" s="827"/>
    </row>
    <row r="440" spans="1:197" ht="12" customHeight="1" outlineLevel="3" x14ac:dyDescent="0.2">
      <c r="A440" s="187">
        <f t="shared" ca="1" si="716"/>
        <v>306</v>
      </c>
      <c r="B440" s="747" t="str">
        <f t="shared" ca="1" si="707"/>
        <v/>
      </c>
      <c r="C440" s="748"/>
      <c r="D440" s="749"/>
      <c r="E440" s="272"/>
      <c r="F440" s="271"/>
      <c r="G440" s="105" t="s">
        <v>949</v>
      </c>
      <c r="H440" s="128" t="s">
        <v>3</v>
      </c>
      <c r="I440" s="105"/>
      <c r="J440" s="364" t="s">
        <v>24</v>
      </c>
      <c r="K440" s="471" t="s">
        <v>437</v>
      </c>
      <c r="L440" s="367" t="s">
        <v>50</v>
      </c>
      <c r="M440" s="589">
        <f t="shared" si="704"/>
        <v>0</v>
      </c>
      <c r="N440" s="773" t="str">
        <f t="shared" si="708"/>
        <v>-</v>
      </c>
      <c r="O440" s="774" t="str">
        <f t="shared" si="709"/>
        <v>-</v>
      </c>
      <c r="P440" s="774" t="str">
        <f t="shared" si="710"/>
        <v>-</v>
      </c>
      <c r="Q440" s="774" t="str">
        <f t="shared" si="711"/>
        <v>-</v>
      </c>
      <c r="R440" s="774" t="str">
        <f t="shared" si="712"/>
        <v>-</v>
      </c>
      <c r="S440" s="280" t="str">
        <f t="shared" si="713"/>
        <v>-</v>
      </c>
      <c r="T440" s="291" t="str">
        <f t="shared" si="714"/>
        <v>OK</v>
      </c>
      <c r="U440" s="402"/>
      <c r="W440" s="504"/>
      <c r="X440" s="429"/>
      <c r="Z440" s="430"/>
      <c r="AA440" s="431"/>
      <c r="AB440" s="429"/>
      <c r="AD440" s="430"/>
      <c r="AE440" s="431"/>
      <c r="AF440" s="429"/>
      <c r="AH440" s="430"/>
      <c r="AI440" s="431"/>
      <c r="AJ440" s="600"/>
      <c r="AK440" s="601"/>
      <c r="AL440" s="602"/>
      <c r="AM440" s="632"/>
      <c r="AN440" s="221"/>
      <c r="AO440" s="574" t="str">
        <f t="shared" si="737"/>
        <v>OK</v>
      </c>
      <c r="AQ440" s="437"/>
      <c r="AR440" s="429"/>
      <c r="AT440" s="430"/>
      <c r="AU440" s="431"/>
      <c r="AV440" s="429"/>
      <c r="AX440" s="430"/>
      <c r="AY440" s="431"/>
      <c r="AZ440" s="429"/>
      <c r="BB440" s="430"/>
      <c r="BC440" s="431"/>
      <c r="BD440" s="600"/>
      <c r="BE440" s="601"/>
      <c r="BF440" s="602"/>
      <c r="BG440" s="632"/>
      <c r="BH440" s="221"/>
      <c r="BI440" s="574" t="str">
        <f t="shared" si="738"/>
        <v>OK</v>
      </c>
      <c r="BK440" s="437"/>
      <c r="BL440" s="429"/>
      <c r="BN440" s="430"/>
      <c r="BO440" s="431"/>
      <c r="BP440" s="429"/>
      <c r="BR440" s="430"/>
      <c r="BS440" s="431"/>
      <c r="BT440" s="429"/>
      <c r="BV440" s="430"/>
      <c r="BW440" s="431"/>
      <c r="BX440" s="600"/>
      <c r="BY440" s="601"/>
      <c r="BZ440" s="602"/>
      <c r="CA440" s="680" t="str">
        <f>IF(OR(BZ440=0,BZ440="-"),"-",BZ440/DD_TOTAL_HOURS)</f>
        <v>-</v>
      </c>
      <c r="CB440" s="221"/>
      <c r="CC440" s="574" t="str">
        <f t="shared" si="739"/>
        <v>OK</v>
      </c>
      <c r="CE440" s="443"/>
      <c r="CF440" s="429"/>
      <c r="CH440" s="430"/>
      <c r="CI440" s="431"/>
      <c r="CJ440" s="429"/>
      <c r="CL440" s="430"/>
      <c r="CM440" s="431"/>
      <c r="CN440" s="429"/>
      <c r="CP440" s="430"/>
      <c r="CQ440" s="431"/>
      <c r="CR440" s="600"/>
      <c r="CS440" s="601"/>
      <c r="CT440" s="602"/>
      <c r="CU440" s="610"/>
      <c r="CV440" s="221"/>
      <c r="CW440" s="574" t="str">
        <f t="shared" si="705"/>
        <v>OK</v>
      </c>
      <c r="CY440" s="437"/>
      <c r="CZ440" s="429"/>
      <c r="DB440" s="430"/>
      <c r="DC440" s="431"/>
      <c r="DD440" s="429"/>
      <c r="DF440" s="430"/>
      <c r="DG440" s="431"/>
      <c r="DH440" s="429"/>
      <c r="DJ440" s="430"/>
      <c r="DK440" s="431"/>
      <c r="DL440" s="600"/>
      <c r="DM440" s="601"/>
      <c r="DN440" s="602"/>
      <c r="DO440" s="621"/>
      <c r="DP440" s="221"/>
      <c r="DQ440" s="574" t="str">
        <f t="shared" si="706"/>
        <v>OK</v>
      </c>
      <c r="DS440" s="263" t="s">
        <v>60</v>
      </c>
      <c r="DT440" s="208"/>
      <c r="DU440" s="277" t="s">
        <v>1033</v>
      </c>
      <c r="DV440" s="370"/>
      <c r="DW440" s="277" t="s">
        <v>1033</v>
      </c>
      <c r="DX440" s="370"/>
      <c r="DY440" s="277" t="s">
        <v>1033</v>
      </c>
      <c r="DZ440" s="370"/>
      <c r="EA440" s="274" t="s">
        <v>376</v>
      </c>
      <c r="EB440" s="712" t="str">
        <f t="shared" si="746"/>
        <v>-</v>
      </c>
      <c r="EC440" s="707" t="str">
        <f t="shared" si="747"/>
        <v>-</v>
      </c>
      <c r="ED440" s="619" t="str">
        <f t="shared" si="748"/>
        <v>-</v>
      </c>
      <c r="EE440" s="221"/>
      <c r="EF440" s="574" t="str">
        <f t="shared" si="677"/>
        <v>Missing Eng Hours</v>
      </c>
      <c r="EH440" s="82"/>
      <c r="EI440" s="34"/>
      <c r="EJ440" s="11"/>
      <c r="EK440" s="61"/>
      <c r="EN440" s="97">
        <f t="shared" si="734"/>
        <v>0</v>
      </c>
      <c r="EO440" s="91">
        <f t="shared" si="735"/>
        <v>0</v>
      </c>
      <c r="EP440" s="92"/>
      <c r="EQ440" s="85"/>
      <c r="ER440" s="89" t="str">
        <f t="shared" si="718"/>
        <v>-</v>
      </c>
      <c r="ES440" s="84"/>
      <c r="ET440" s="85"/>
      <c r="EU440" s="89" t="str">
        <f t="shared" si="719"/>
        <v>-</v>
      </c>
      <c r="EV440" s="90" t="str">
        <f t="shared" si="720"/>
        <v>-</v>
      </c>
      <c r="EY440" s="97" t="e">
        <f>#REF!</f>
        <v>#REF!</v>
      </c>
      <c r="EZ440" s="91" t="e">
        <f>#REF!</f>
        <v>#REF!</v>
      </c>
      <c r="FA440" s="92"/>
      <c r="FB440" s="85"/>
      <c r="FC440" s="89" t="e">
        <f t="shared" si="721"/>
        <v>#REF!</v>
      </c>
      <c r="FD440" s="84"/>
      <c r="FE440" s="85"/>
      <c r="FF440" s="89" t="e">
        <f t="shared" si="722"/>
        <v>#REF!</v>
      </c>
      <c r="FG440" s="90" t="e">
        <f t="shared" si="723"/>
        <v>#REF!</v>
      </c>
      <c r="FJ440" s="97" t="e">
        <f>#REF!</f>
        <v>#REF!</v>
      </c>
      <c r="FK440" s="91" t="e">
        <f>#REF!</f>
        <v>#REF!</v>
      </c>
      <c r="FL440" s="92"/>
      <c r="FM440" s="85"/>
      <c r="FN440" s="89" t="e">
        <f t="shared" si="724"/>
        <v>#REF!</v>
      </c>
      <c r="FO440" s="84"/>
      <c r="FP440" s="85"/>
      <c r="FQ440" s="89" t="e">
        <f t="shared" si="725"/>
        <v>#REF!</v>
      </c>
      <c r="FR440" s="90" t="e">
        <f t="shared" si="726"/>
        <v>#REF!</v>
      </c>
      <c r="FU440" s="97" t="e">
        <f>#REF!</f>
        <v>#REF!</v>
      </c>
      <c r="FV440" s="92"/>
      <c r="FW440" s="85"/>
      <c r="FX440" s="89" t="e">
        <f t="shared" si="740"/>
        <v>#REF!</v>
      </c>
      <c r="GA440" s="97" t="e">
        <f>#REF!</f>
        <v>#REF!</v>
      </c>
      <c r="GB440" s="91" t="e">
        <f>#REF!</f>
        <v>#REF!</v>
      </c>
      <c r="GC440" s="92"/>
      <c r="GD440" s="85"/>
      <c r="GE440" s="89" t="e">
        <f t="shared" si="728"/>
        <v>#REF!</v>
      </c>
      <c r="GF440" s="84"/>
      <c r="GG440" s="85"/>
      <c r="GH440" s="89" t="e">
        <f t="shared" si="729"/>
        <v>#REF!</v>
      </c>
      <c r="GI440" s="90" t="e">
        <f t="shared" si="730"/>
        <v>#REF!</v>
      </c>
      <c r="GK440" s="20" t="str">
        <f t="shared" si="736"/>
        <v/>
      </c>
      <c r="GL440" s="21"/>
      <c r="GN440" s="826" t="str">
        <f t="shared" ca="1" si="715"/>
        <v/>
      </c>
      <c r="GO440" s="827"/>
    </row>
    <row r="441" spans="1:197" ht="12" customHeight="1" outlineLevel="3" x14ac:dyDescent="0.2">
      <c r="A441" s="187">
        <f t="shared" ca="1" si="716"/>
        <v>307</v>
      </c>
      <c r="B441" s="747" t="str">
        <f t="shared" ca="1" si="707"/>
        <v/>
      </c>
      <c r="C441" s="748"/>
      <c r="D441" s="749"/>
      <c r="E441" s="272"/>
      <c r="F441" s="271"/>
      <c r="G441" s="105" t="s">
        <v>981</v>
      </c>
      <c r="H441" s="128" t="s">
        <v>3</v>
      </c>
      <c r="I441" s="105"/>
      <c r="J441" s="364" t="s">
        <v>24</v>
      </c>
      <c r="K441" s="471" t="s">
        <v>437</v>
      </c>
      <c r="L441" s="367" t="s">
        <v>50</v>
      </c>
      <c r="M441" s="589">
        <f t="shared" si="704"/>
        <v>0</v>
      </c>
      <c r="N441" s="773" t="str">
        <f t="shared" si="708"/>
        <v>-</v>
      </c>
      <c r="O441" s="774" t="str">
        <f t="shared" si="709"/>
        <v>-</v>
      </c>
      <c r="P441" s="774" t="str">
        <f t="shared" si="710"/>
        <v>-</v>
      </c>
      <c r="Q441" s="774" t="str">
        <f t="shared" si="711"/>
        <v>-</v>
      </c>
      <c r="R441" s="774" t="str">
        <f t="shared" si="712"/>
        <v>-</v>
      </c>
      <c r="S441" s="280" t="str">
        <f t="shared" si="713"/>
        <v>-</v>
      </c>
      <c r="T441" s="291" t="str">
        <f t="shared" si="714"/>
        <v>OK</v>
      </c>
      <c r="U441" s="402"/>
      <c r="W441" s="504"/>
      <c r="X441" s="429"/>
      <c r="Z441" s="430"/>
      <c r="AA441" s="431"/>
      <c r="AB441" s="429"/>
      <c r="AD441" s="430"/>
      <c r="AE441" s="431"/>
      <c r="AF441" s="429"/>
      <c r="AH441" s="430"/>
      <c r="AI441" s="431"/>
      <c r="AJ441" s="600"/>
      <c r="AK441" s="601"/>
      <c r="AL441" s="602"/>
      <c r="AM441" s="632"/>
      <c r="AN441" s="221"/>
      <c r="AO441" s="574" t="str">
        <f t="shared" si="737"/>
        <v>OK</v>
      </c>
      <c r="AQ441" s="437"/>
      <c r="AR441" s="429"/>
      <c r="AT441" s="430"/>
      <c r="AU441" s="431"/>
      <c r="AV441" s="429"/>
      <c r="AX441" s="430"/>
      <c r="AY441" s="431"/>
      <c r="AZ441" s="429"/>
      <c r="BB441" s="430"/>
      <c r="BC441" s="431"/>
      <c r="BD441" s="600"/>
      <c r="BE441" s="601"/>
      <c r="BF441" s="602"/>
      <c r="BG441" s="632"/>
      <c r="BH441" s="221"/>
      <c r="BI441" s="574" t="str">
        <f t="shared" si="738"/>
        <v>OK</v>
      </c>
      <c r="BK441" s="437"/>
      <c r="BL441" s="429"/>
      <c r="BN441" s="430"/>
      <c r="BO441" s="431"/>
      <c r="BP441" s="429"/>
      <c r="BR441" s="430"/>
      <c r="BS441" s="431"/>
      <c r="BT441" s="429"/>
      <c r="BV441" s="430"/>
      <c r="BW441" s="431"/>
      <c r="BX441" s="600"/>
      <c r="BY441" s="601"/>
      <c r="BZ441" s="602"/>
      <c r="CA441" s="610"/>
      <c r="CB441" s="221"/>
      <c r="CC441" s="574" t="str">
        <f t="shared" si="739"/>
        <v>OK</v>
      </c>
      <c r="CE441" s="443"/>
      <c r="CF441" s="429"/>
      <c r="CH441" s="430"/>
      <c r="CI441" s="431"/>
      <c r="CJ441" s="429"/>
      <c r="CL441" s="430"/>
      <c r="CM441" s="431"/>
      <c r="CN441" s="429"/>
      <c r="CP441" s="430"/>
      <c r="CQ441" s="431"/>
      <c r="CR441" s="600"/>
      <c r="CS441" s="601"/>
      <c r="CT441" s="602"/>
      <c r="CU441" s="610"/>
      <c r="CV441" s="221"/>
      <c r="CW441" s="574" t="str">
        <f t="shared" si="705"/>
        <v>OK</v>
      </c>
      <c r="CY441" s="437"/>
      <c r="CZ441" s="429"/>
      <c r="DB441" s="430"/>
      <c r="DC441" s="431"/>
      <c r="DD441" s="429"/>
      <c r="DF441" s="430"/>
      <c r="DG441" s="431"/>
      <c r="DH441" s="429"/>
      <c r="DJ441" s="430"/>
      <c r="DK441" s="431"/>
      <c r="DL441" s="600"/>
      <c r="DM441" s="601"/>
      <c r="DN441" s="602"/>
      <c r="DO441" s="610"/>
      <c r="DP441" s="221"/>
      <c r="DQ441" s="574" t="str">
        <f t="shared" si="706"/>
        <v>OK</v>
      </c>
      <c r="DS441" s="263" t="s">
        <v>60</v>
      </c>
      <c r="DT441" s="208"/>
      <c r="DU441" s="277" t="s">
        <v>1033</v>
      </c>
      <c r="DV441" s="370"/>
      <c r="DW441" s="277" t="s">
        <v>1033</v>
      </c>
      <c r="DX441" s="370"/>
      <c r="DY441" s="277" t="s">
        <v>1033</v>
      </c>
      <c r="DZ441" s="370"/>
      <c r="EA441" s="274" t="s">
        <v>376</v>
      </c>
      <c r="EB441" s="712" t="str">
        <f t="shared" ref="EB441:EB450" si="749">IF(AND(DT441="",DV441="",DX441="",DZ441=""),"-",DT441+DV441+DX441+DZ441)</f>
        <v>-</v>
      </c>
      <c r="EC441" s="707" t="str">
        <f t="shared" ref="EC441:EC450" si="750">EB441</f>
        <v>-</v>
      </c>
      <c r="ED441" s="619" t="str">
        <f t="shared" ref="ED441:ED447" si="751">IF(OR(EC441=0,EC441="-"),"-",EC441/QUALIF_TOTAL_HOURS)</f>
        <v>-</v>
      </c>
      <c r="EE441" s="221"/>
      <c r="EF441" s="574" t="str">
        <f t="shared" si="677"/>
        <v>Missing Eng Hours</v>
      </c>
      <c r="EH441" s="82"/>
      <c r="EI441" s="34"/>
      <c r="EJ441" s="11"/>
      <c r="EK441" s="61"/>
      <c r="EN441" s="97">
        <f t="shared" si="734"/>
        <v>0</v>
      </c>
      <c r="EO441" s="91">
        <f t="shared" si="735"/>
        <v>0</v>
      </c>
      <c r="EP441" s="92"/>
      <c r="EQ441" s="85"/>
      <c r="ER441" s="89" t="str">
        <f t="shared" si="718"/>
        <v>-</v>
      </c>
      <c r="ES441" s="84"/>
      <c r="ET441" s="85"/>
      <c r="EU441" s="89" t="str">
        <f t="shared" si="719"/>
        <v>-</v>
      </c>
      <c r="EV441" s="90" t="str">
        <f t="shared" si="720"/>
        <v>-</v>
      </c>
      <c r="EY441" s="97" t="e">
        <f>#REF!</f>
        <v>#REF!</v>
      </c>
      <c r="EZ441" s="91" t="e">
        <f>#REF!</f>
        <v>#REF!</v>
      </c>
      <c r="FA441" s="92"/>
      <c r="FB441" s="85"/>
      <c r="FC441" s="89" t="e">
        <f t="shared" si="721"/>
        <v>#REF!</v>
      </c>
      <c r="FD441" s="84"/>
      <c r="FE441" s="85"/>
      <c r="FF441" s="89" t="e">
        <f t="shared" si="722"/>
        <v>#REF!</v>
      </c>
      <c r="FG441" s="90" t="e">
        <f t="shared" si="723"/>
        <v>#REF!</v>
      </c>
      <c r="FJ441" s="97" t="e">
        <f>#REF!</f>
        <v>#REF!</v>
      </c>
      <c r="FK441" s="91" t="e">
        <f>#REF!</f>
        <v>#REF!</v>
      </c>
      <c r="FL441" s="92"/>
      <c r="FM441" s="85"/>
      <c r="FN441" s="89" t="e">
        <f t="shared" si="724"/>
        <v>#REF!</v>
      </c>
      <c r="FO441" s="84"/>
      <c r="FP441" s="85"/>
      <c r="FQ441" s="89" t="e">
        <f t="shared" si="725"/>
        <v>#REF!</v>
      </c>
      <c r="FR441" s="90" t="e">
        <f t="shared" si="726"/>
        <v>#REF!</v>
      </c>
      <c r="FU441" s="97" t="e">
        <f>#REF!</f>
        <v>#REF!</v>
      </c>
      <c r="FV441" s="92"/>
      <c r="FW441" s="85"/>
      <c r="FX441" s="89" t="e">
        <f t="shared" si="740"/>
        <v>#REF!</v>
      </c>
      <c r="GA441" s="97" t="e">
        <f>#REF!</f>
        <v>#REF!</v>
      </c>
      <c r="GB441" s="91" t="e">
        <f>#REF!</f>
        <v>#REF!</v>
      </c>
      <c r="GC441" s="92"/>
      <c r="GD441" s="85"/>
      <c r="GE441" s="89" t="e">
        <f t="shared" si="728"/>
        <v>#REF!</v>
      </c>
      <c r="GF441" s="84"/>
      <c r="GG441" s="85"/>
      <c r="GH441" s="89" t="e">
        <f t="shared" si="729"/>
        <v>#REF!</v>
      </c>
      <c r="GI441" s="90" t="e">
        <f t="shared" si="730"/>
        <v>#REF!</v>
      </c>
      <c r="GK441" s="20" t="str">
        <f t="shared" si="736"/>
        <v/>
      </c>
      <c r="GL441" s="21"/>
      <c r="GN441" s="826" t="str">
        <f t="shared" ca="1" si="715"/>
        <v/>
      </c>
      <c r="GO441" s="827"/>
    </row>
    <row r="442" spans="1:197" ht="12" customHeight="1" outlineLevel="3" x14ac:dyDescent="0.2">
      <c r="A442" s="187">
        <f t="shared" ca="1" si="716"/>
        <v>308</v>
      </c>
      <c r="B442" s="747" t="str">
        <f t="shared" ca="1" si="707"/>
        <v/>
      </c>
      <c r="C442" s="748"/>
      <c r="D442" s="749"/>
      <c r="E442" s="272"/>
      <c r="F442" s="271"/>
      <c r="G442" s="105" t="s">
        <v>982</v>
      </c>
      <c r="H442" s="128" t="s">
        <v>3</v>
      </c>
      <c r="I442" s="105"/>
      <c r="J442" s="364" t="s">
        <v>24</v>
      </c>
      <c r="K442" s="471" t="s">
        <v>437</v>
      </c>
      <c r="L442" s="367" t="s">
        <v>50</v>
      </c>
      <c r="M442" s="589">
        <f t="shared" si="704"/>
        <v>0</v>
      </c>
      <c r="N442" s="773" t="str">
        <f t="shared" si="708"/>
        <v>-</v>
      </c>
      <c r="O442" s="774" t="str">
        <f t="shared" si="709"/>
        <v>-</v>
      </c>
      <c r="P442" s="774" t="str">
        <f t="shared" si="710"/>
        <v>-</v>
      </c>
      <c r="Q442" s="774" t="str">
        <f t="shared" si="711"/>
        <v>-</v>
      </c>
      <c r="R442" s="774" t="str">
        <f t="shared" si="712"/>
        <v>-</v>
      </c>
      <c r="S442" s="280" t="str">
        <f t="shared" si="713"/>
        <v>-</v>
      </c>
      <c r="T442" s="291" t="str">
        <f t="shared" si="714"/>
        <v>OK</v>
      </c>
      <c r="U442" s="402"/>
      <c r="W442" s="504"/>
      <c r="X442" s="429"/>
      <c r="Z442" s="430"/>
      <c r="AA442" s="431"/>
      <c r="AB442" s="429"/>
      <c r="AD442" s="430"/>
      <c r="AE442" s="431"/>
      <c r="AF442" s="429"/>
      <c r="AH442" s="430"/>
      <c r="AI442" s="431"/>
      <c r="AJ442" s="600"/>
      <c r="AK442" s="601"/>
      <c r="AL442" s="602"/>
      <c r="AM442" s="632"/>
      <c r="AN442" s="221"/>
      <c r="AO442" s="574" t="str">
        <f>IF(AND(Type_1="Doc",OR(Y442&lt;&gt;"",AC442&lt;&gt;"",AG442&lt;&gt;"")),"Remove Value Cln 25, 29, 33",IF(AND(Type_1="Doc",OR(AA442&lt;&gt;"",AE442&lt;&gt;"",AI442&lt;&gt;"")),"Remove Value Cln 27, 31, 35",IF(OR(AND(X442&lt;&gt;"",Z442=""),AND(AB442&lt;&gt;"",AD442=""),AND(AF442&lt;&gt;"",AH442="")),"Missing Eng Function",IF(OR(AND(Y442&lt;&gt;"",AA442=""),AND(AC442&lt;&gt;"",AE442=""),AND(AG442&lt;&gt;"",AI442="")),"Missing Design Function","OK"))))</f>
        <v>OK</v>
      </c>
      <c r="AQ442" s="437"/>
      <c r="AR442" s="429"/>
      <c r="AT442" s="430"/>
      <c r="AU442" s="431"/>
      <c r="AV442" s="429"/>
      <c r="AX442" s="430"/>
      <c r="AY442" s="431"/>
      <c r="AZ442" s="429"/>
      <c r="BB442" s="430"/>
      <c r="BC442" s="431"/>
      <c r="BD442" s="600"/>
      <c r="BE442" s="601"/>
      <c r="BF442" s="602"/>
      <c r="BG442" s="632"/>
      <c r="BH442" s="221"/>
      <c r="BI442" s="574" t="str">
        <f>IF(AND(Type_1="Doc",OR(AS442&lt;&gt;"",AW442&lt;&gt;"",BA442&lt;&gt;"")),"Remove Value Cln 25, 29, 33",IF(AND(Type_1="Doc",OR(AU442&lt;&gt;"",AY442&lt;&gt;"",BC442&lt;&gt;"")),"Remove Value Cln 47, 51, 55",IF(OR(AND(AR442&lt;&gt;"",AT442=""),AND(AV442&lt;&gt;"",AX442=""),AND(AZ442&lt;&gt;"",BB442="")),"Missing Eng Function",IF(OR(AND(AS442&lt;&gt;"",AU442=""),AND(AW442&lt;&gt;"",AY442=""),AND(BA442&lt;&gt;"",BC442="")),"Missing Design Function","OK"))))</f>
        <v>OK</v>
      </c>
      <c r="BK442" s="437"/>
      <c r="BL442" s="429"/>
      <c r="BN442" s="430"/>
      <c r="BO442" s="431"/>
      <c r="BP442" s="429"/>
      <c r="BR442" s="430"/>
      <c r="BS442" s="431"/>
      <c r="BT442" s="429"/>
      <c r="BV442" s="430"/>
      <c r="BW442" s="431"/>
      <c r="BX442" s="600"/>
      <c r="BY442" s="601"/>
      <c r="BZ442" s="602"/>
      <c r="CA442" s="610"/>
      <c r="CB442" s="221"/>
      <c r="CC442" s="574" t="str">
        <f>IF(AND(Type_1="Doc",OR(BM442&lt;&gt;"",BQ442&lt;&gt;"",BU442&lt;&gt;"")),"Remove Value Cln 65, 69, 73",IF(AND(Type_1="Doc",OR(BO442&lt;&gt;"",BS442&lt;&gt;"",BW442&lt;&gt;"")),"Remove Value Cln 67, 71, 75",IF(OR(AND(BL442&lt;&gt;"",BN442=""),AND(BP442&lt;&gt;"",BR442=""),AND(BT442&lt;&gt;"",BV442="")),"Missing Eng Function",IF(OR(AND(BM442&lt;&gt;"",BO442=""),AND(BQ442&lt;&gt;"",BS442=""),AND(BU442&lt;&gt;"",BW442="")),"Missing Design Function","OK"))))</f>
        <v>OK</v>
      </c>
      <c r="CE442" s="443"/>
      <c r="CF442" s="429"/>
      <c r="CH442" s="430"/>
      <c r="CI442" s="431"/>
      <c r="CJ442" s="429"/>
      <c r="CL442" s="430"/>
      <c r="CM442" s="431"/>
      <c r="CN442" s="429"/>
      <c r="CP442" s="430"/>
      <c r="CQ442" s="431"/>
      <c r="CR442" s="600"/>
      <c r="CS442" s="601"/>
      <c r="CT442" s="602"/>
      <c r="CU442" s="610"/>
      <c r="CV442" s="221"/>
      <c r="CW442" s="574" t="str">
        <f t="shared" si="705"/>
        <v>OK</v>
      </c>
      <c r="CY442" s="437"/>
      <c r="CZ442" s="429"/>
      <c r="DB442" s="430"/>
      <c r="DC442" s="431"/>
      <c r="DD442" s="429"/>
      <c r="DF442" s="430"/>
      <c r="DG442" s="431"/>
      <c r="DH442" s="429"/>
      <c r="DJ442" s="430"/>
      <c r="DK442" s="431"/>
      <c r="DL442" s="600"/>
      <c r="DM442" s="601"/>
      <c r="DN442" s="602"/>
      <c r="DO442" s="610"/>
      <c r="DP442" s="221"/>
      <c r="DQ442" s="574" t="str">
        <f t="shared" si="706"/>
        <v>OK</v>
      </c>
      <c r="DS442" s="263" t="s">
        <v>60</v>
      </c>
      <c r="DT442" s="208"/>
      <c r="DU442" s="277" t="s">
        <v>1033</v>
      </c>
      <c r="DV442" s="370"/>
      <c r="DW442" s="277" t="s">
        <v>1033</v>
      </c>
      <c r="DX442" s="370"/>
      <c r="DY442" s="277" t="s">
        <v>1033</v>
      </c>
      <c r="DZ442" s="370"/>
      <c r="EA442" s="274" t="s">
        <v>376</v>
      </c>
      <c r="EB442" s="712" t="str">
        <f t="shared" si="749"/>
        <v>-</v>
      </c>
      <c r="EC442" s="707" t="str">
        <f t="shared" si="750"/>
        <v>-</v>
      </c>
      <c r="ED442" s="619" t="str">
        <f t="shared" si="751"/>
        <v>-</v>
      </c>
      <c r="EE442" s="221"/>
      <c r="EF442" s="574" t="str">
        <f t="shared" si="677"/>
        <v>Missing Eng Hours</v>
      </c>
      <c r="EH442" s="82"/>
      <c r="EI442" s="34"/>
      <c r="EJ442" s="11"/>
      <c r="EK442" s="61"/>
      <c r="EN442" s="97">
        <f t="shared" si="734"/>
        <v>0</v>
      </c>
      <c r="EO442" s="91">
        <f t="shared" si="735"/>
        <v>0</v>
      </c>
      <c r="EP442" s="92"/>
      <c r="EQ442" s="85"/>
      <c r="ER442" s="89" t="str">
        <f>IF(OR(EN442="-",EQ442=""),"-",EQ442*EN442)</f>
        <v>-</v>
      </c>
      <c r="ES442" s="84"/>
      <c r="ET442" s="85"/>
      <c r="EU442" s="89" t="str">
        <f>IF(OR(EO442="-",ET442=""),"-",ET442*EO442)</f>
        <v>-</v>
      </c>
      <c r="EV442" s="90" t="str">
        <f>IF(AND(ER442="-",EU442="-"),"-",IF(ER442="-",EU442,IF(EU442="-",ER442,ER442+EU442)))</f>
        <v>-</v>
      </c>
      <c r="EY442" s="97" t="e">
        <f>#REF!</f>
        <v>#REF!</v>
      </c>
      <c r="EZ442" s="91" t="e">
        <f>#REF!</f>
        <v>#REF!</v>
      </c>
      <c r="FA442" s="92"/>
      <c r="FB442" s="85"/>
      <c r="FC442" s="89" t="e">
        <f>IF(OR(EY442="-",FB442=""),"-",FB442*EY442)</f>
        <v>#REF!</v>
      </c>
      <c r="FD442" s="84"/>
      <c r="FE442" s="85"/>
      <c r="FF442" s="89" t="e">
        <f>IF(OR(EZ442="-",FE442=""),"-",FE442*EZ442)</f>
        <v>#REF!</v>
      </c>
      <c r="FG442" s="90" t="e">
        <f>IF(AND(FC442="-",FF442="-"),"-",IF(FC442="-",FF442,IF(FF442="-",FC442,FC442+FF442)))</f>
        <v>#REF!</v>
      </c>
      <c r="FJ442" s="97" t="e">
        <f>#REF!</f>
        <v>#REF!</v>
      </c>
      <c r="FK442" s="91" t="e">
        <f>#REF!</f>
        <v>#REF!</v>
      </c>
      <c r="FL442" s="92"/>
      <c r="FM442" s="85"/>
      <c r="FN442" s="89" t="e">
        <f>IF(OR(FJ442="-",FM442=""),"-",FM442*FJ442)</f>
        <v>#REF!</v>
      </c>
      <c r="FO442" s="84"/>
      <c r="FP442" s="85"/>
      <c r="FQ442" s="89" t="e">
        <f>IF(OR(FK442="-",FP442=""),"-",FP442*FK442)</f>
        <v>#REF!</v>
      </c>
      <c r="FR442" s="90" t="e">
        <f>IF(AND(FN442="-",FQ442="-"),"-",IF(FN442="-",FQ442,IF(FQ442="-",FN442,FN442+FQ442)))</f>
        <v>#REF!</v>
      </c>
      <c r="FU442" s="97" t="e">
        <f>#REF!</f>
        <v>#REF!</v>
      </c>
      <c r="FV442" s="92"/>
      <c r="FW442" s="85"/>
      <c r="FX442" s="89" t="e">
        <f>IF(OR(FU442="-",FW442=""),"-",FW442*FU442)</f>
        <v>#REF!</v>
      </c>
      <c r="GA442" s="97" t="e">
        <f>#REF!</f>
        <v>#REF!</v>
      </c>
      <c r="GB442" s="91" t="e">
        <f>#REF!</f>
        <v>#REF!</v>
      </c>
      <c r="GC442" s="92"/>
      <c r="GD442" s="85"/>
      <c r="GE442" s="89" t="e">
        <f>IF(OR(GA442="-",GD442=""),"-",GD442*GA442)</f>
        <v>#REF!</v>
      </c>
      <c r="GF442" s="84"/>
      <c r="GG442" s="85"/>
      <c r="GH442" s="89" t="e">
        <f>IF(OR(GB442="-",GG442=""),"-",GG442*GB442)</f>
        <v>#REF!</v>
      </c>
      <c r="GI442" s="90" t="e">
        <f>IF(AND(GE442="-",GH442="-"),"-",IF(GE442="-",GH442,IF(GH442="-",GE442,GE442+GH442)))</f>
        <v>#REF!</v>
      </c>
      <c r="GK442" s="20" t="str">
        <f t="shared" si="736"/>
        <v/>
      </c>
      <c r="GL442" s="21"/>
      <c r="GN442" s="826" t="str">
        <f t="shared" ca="1" si="715"/>
        <v/>
      </c>
      <c r="GO442" s="827"/>
    </row>
    <row r="443" spans="1:197" ht="12" customHeight="1" outlineLevel="3" x14ac:dyDescent="0.2">
      <c r="A443" s="187">
        <f t="shared" ca="1" si="716"/>
        <v>309</v>
      </c>
      <c r="B443" s="747" t="str">
        <f t="shared" ca="1" si="707"/>
        <v/>
      </c>
      <c r="C443" s="748"/>
      <c r="D443" s="749"/>
      <c r="E443" s="272"/>
      <c r="F443" s="271"/>
      <c r="G443" s="105" t="s">
        <v>983</v>
      </c>
      <c r="H443" s="128" t="s">
        <v>3</v>
      </c>
      <c r="I443" s="105"/>
      <c r="J443" s="364" t="s">
        <v>24</v>
      </c>
      <c r="K443" s="471" t="s">
        <v>437</v>
      </c>
      <c r="L443" s="367" t="s">
        <v>50</v>
      </c>
      <c r="M443" s="589">
        <f t="shared" si="704"/>
        <v>0</v>
      </c>
      <c r="N443" s="773" t="str">
        <f t="shared" si="708"/>
        <v>-</v>
      </c>
      <c r="O443" s="774" t="str">
        <f t="shared" si="709"/>
        <v>-</v>
      </c>
      <c r="P443" s="774" t="str">
        <f t="shared" si="710"/>
        <v>-</v>
      </c>
      <c r="Q443" s="774" t="str">
        <f t="shared" si="711"/>
        <v>-</v>
      </c>
      <c r="R443" s="774" t="str">
        <f t="shared" si="712"/>
        <v>-</v>
      </c>
      <c r="S443" s="280" t="str">
        <f t="shared" si="713"/>
        <v>-</v>
      </c>
      <c r="T443" s="291" t="str">
        <f t="shared" si="714"/>
        <v>OK</v>
      </c>
      <c r="U443" s="402"/>
      <c r="W443" s="504"/>
      <c r="X443" s="429"/>
      <c r="Z443" s="430"/>
      <c r="AA443" s="431"/>
      <c r="AB443" s="429"/>
      <c r="AD443" s="430"/>
      <c r="AE443" s="431"/>
      <c r="AF443" s="429"/>
      <c r="AH443" s="430"/>
      <c r="AI443" s="431"/>
      <c r="AJ443" s="600"/>
      <c r="AK443" s="601"/>
      <c r="AL443" s="602"/>
      <c r="AM443" s="632"/>
      <c r="AN443" s="221"/>
      <c r="AO443" s="574" t="str">
        <f>IF(AND(Type_1="Doc",OR(Y443&lt;&gt;"",AC443&lt;&gt;"",AG443&lt;&gt;"")),"Remove Value Cln 25, 29, 33",IF(AND(Type_1="Doc",OR(AA443&lt;&gt;"",AE443&lt;&gt;"",AI443&lt;&gt;"")),"Remove Value Cln 27, 31, 35",IF(OR(AND(X443&lt;&gt;"",Z443=""),AND(AB443&lt;&gt;"",AD443=""),AND(AF443&lt;&gt;"",AH443="")),"Missing Eng Function",IF(OR(AND(Y443&lt;&gt;"",AA443=""),AND(AC443&lt;&gt;"",AE443=""),AND(AG443&lt;&gt;"",AI443="")),"Missing Design Function","OK"))))</f>
        <v>OK</v>
      </c>
      <c r="AQ443" s="437"/>
      <c r="AR443" s="429"/>
      <c r="AT443" s="430"/>
      <c r="AU443" s="431"/>
      <c r="AV443" s="429"/>
      <c r="AX443" s="430"/>
      <c r="AY443" s="431"/>
      <c r="AZ443" s="429"/>
      <c r="BB443" s="430"/>
      <c r="BC443" s="431"/>
      <c r="BD443" s="600"/>
      <c r="BE443" s="601"/>
      <c r="BF443" s="602"/>
      <c r="BG443" s="632"/>
      <c r="BH443" s="221"/>
      <c r="BI443" s="574" t="str">
        <f>IF(AND(Type_1="Doc",OR(AS443&lt;&gt;"",AW443&lt;&gt;"",BA443&lt;&gt;"")),"Remove Value Cln 25, 29, 33",IF(AND(Type_1="Doc",OR(AU443&lt;&gt;"",AY443&lt;&gt;"",BC443&lt;&gt;"")),"Remove Value Cln 47, 51, 55",IF(OR(AND(AR443&lt;&gt;"",AT443=""),AND(AV443&lt;&gt;"",AX443=""),AND(AZ443&lt;&gt;"",BB443="")),"Missing Eng Function",IF(OR(AND(AS443&lt;&gt;"",AU443=""),AND(AW443&lt;&gt;"",AY443=""),AND(BA443&lt;&gt;"",BC443="")),"Missing Design Function","OK"))))</f>
        <v>OK</v>
      </c>
      <c r="BK443" s="437"/>
      <c r="BL443" s="429"/>
      <c r="BN443" s="430"/>
      <c r="BO443" s="431"/>
      <c r="BP443" s="429"/>
      <c r="BR443" s="430"/>
      <c r="BS443" s="431"/>
      <c r="BT443" s="429"/>
      <c r="BV443" s="430"/>
      <c r="BW443" s="431"/>
      <c r="BX443" s="600"/>
      <c r="BY443" s="601"/>
      <c r="BZ443" s="602"/>
      <c r="CA443" s="610"/>
      <c r="CB443" s="221"/>
      <c r="CC443" s="574" t="str">
        <f>IF(AND(Type_1="Doc",OR(BM443&lt;&gt;"",BQ443&lt;&gt;"",BU443&lt;&gt;"")),"Remove Value Cln 65, 69, 73",IF(AND(Type_1="Doc",OR(BO443&lt;&gt;"",BS443&lt;&gt;"",BW443&lt;&gt;"")),"Remove Value Cln 67, 71, 75",IF(OR(AND(BL443&lt;&gt;"",BN443=""),AND(BP443&lt;&gt;"",BR443=""),AND(BT443&lt;&gt;"",BV443="")),"Missing Eng Function",IF(OR(AND(BM443&lt;&gt;"",BO443=""),AND(BQ443&lt;&gt;"",BS443=""),AND(BU443&lt;&gt;"",BW443="")),"Missing Design Function","OK"))))</f>
        <v>OK</v>
      </c>
      <c r="CE443" s="443"/>
      <c r="CF443" s="429"/>
      <c r="CH443" s="430"/>
      <c r="CI443" s="431"/>
      <c r="CJ443" s="429"/>
      <c r="CL443" s="430"/>
      <c r="CM443" s="431"/>
      <c r="CN443" s="429"/>
      <c r="CP443" s="430"/>
      <c r="CQ443" s="431"/>
      <c r="CR443" s="600"/>
      <c r="CS443" s="601"/>
      <c r="CT443" s="602"/>
      <c r="CU443" s="610"/>
      <c r="CV443" s="221"/>
      <c r="CW443" s="574" t="str">
        <f t="shared" si="705"/>
        <v>OK</v>
      </c>
      <c r="CY443" s="437"/>
      <c r="CZ443" s="429"/>
      <c r="DB443" s="430"/>
      <c r="DC443" s="431"/>
      <c r="DD443" s="429"/>
      <c r="DF443" s="430"/>
      <c r="DG443" s="431"/>
      <c r="DH443" s="429"/>
      <c r="DJ443" s="430"/>
      <c r="DK443" s="431"/>
      <c r="DL443" s="600"/>
      <c r="DM443" s="601"/>
      <c r="DN443" s="602"/>
      <c r="DO443" s="610"/>
      <c r="DP443" s="221"/>
      <c r="DQ443" s="574" t="str">
        <f t="shared" si="706"/>
        <v>OK</v>
      </c>
      <c r="DS443" s="263" t="s">
        <v>60</v>
      </c>
      <c r="DT443" s="208"/>
      <c r="DU443" s="277" t="s">
        <v>1033</v>
      </c>
      <c r="DV443" s="370"/>
      <c r="DW443" s="277" t="s">
        <v>1033</v>
      </c>
      <c r="DX443" s="370"/>
      <c r="DY443" s="277" t="s">
        <v>1033</v>
      </c>
      <c r="DZ443" s="370"/>
      <c r="EA443" s="274" t="s">
        <v>376</v>
      </c>
      <c r="EB443" s="712" t="str">
        <f t="shared" si="749"/>
        <v>-</v>
      </c>
      <c r="EC443" s="707" t="str">
        <f t="shared" si="750"/>
        <v>-</v>
      </c>
      <c r="ED443" s="619" t="str">
        <f t="shared" si="751"/>
        <v>-</v>
      </c>
      <c r="EE443" s="221"/>
      <c r="EF443" s="574" t="str">
        <f t="shared" si="677"/>
        <v>Missing Eng Hours</v>
      </c>
      <c r="EH443" s="82"/>
      <c r="EI443" s="34"/>
      <c r="EJ443" s="11"/>
      <c r="EK443" s="61"/>
      <c r="EN443" s="97">
        <f t="shared" si="734"/>
        <v>0</v>
      </c>
      <c r="EO443" s="91">
        <f t="shared" si="735"/>
        <v>0</v>
      </c>
      <c r="EP443" s="92"/>
      <c r="EQ443" s="85"/>
      <c r="ER443" s="89" t="str">
        <f>IF(OR(EN443="-",EQ443=""),"-",EQ443*EN443)</f>
        <v>-</v>
      </c>
      <c r="ES443" s="84"/>
      <c r="ET443" s="85"/>
      <c r="EU443" s="89" t="str">
        <f>IF(OR(EO443="-",ET443=""),"-",ET443*EO443)</f>
        <v>-</v>
      </c>
      <c r="EV443" s="90" t="str">
        <f>IF(AND(ER443="-",EU443="-"),"-",IF(ER443="-",EU443,IF(EU443="-",ER443,ER443+EU443)))</f>
        <v>-</v>
      </c>
      <c r="EY443" s="97" t="e">
        <f>#REF!</f>
        <v>#REF!</v>
      </c>
      <c r="EZ443" s="91" t="e">
        <f>#REF!</f>
        <v>#REF!</v>
      </c>
      <c r="FA443" s="92"/>
      <c r="FB443" s="85"/>
      <c r="FC443" s="89" t="e">
        <f>IF(OR(EY443="-",FB443=""),"-",FB443*EY443)</f>
        <v>#REF!</v>
      </c>
      <c r="FD443" s="84"/>
      <c r="FE443" s="85"/>
      <c r="FF443" s="89" t="e">
        <f>IF(OR(EZ443="-",FE443=""),"-",FE443*EZ443)</f>
        <v>#REF!</v>
      </c>
      <c r="FG443" s="90" t="e">
        <f>IF(AND(FC443="-",FF443="-"),"-",IF(FC443="-",FF443,IF(FF443="-",FC443,FC443+FF443)))</f>
        <v>#REF!</v>
      </c>
      <c r="FJ443" s="97" t="e">
        <f>#REF!</f>
        <v>#REF!</v>
      </c>
      <c r="FK443" s="91" t="e">
        <f>#REF!</f>
        <v>#REF!</v>
      </c>
      <c r="FL443" s="92"/>
      <c r="FM443" s="85"/>
      <c r="FN443" s="89" t="e">
        <f>IF(OR(FJ443="-",FM443=""),"-",FM443*FJ443)</f>
        <v>#REF!</v>
      </c>
      <c r="FO443" s="84"/>
      <c r="FP443" s="85"/>
      <c r="FQ443" s="89" t="e">
        <f>IF(OR(FK443="-",FP443=""),"-",FP443*FK443)</f>
        <v>#REF!</v>
      </c>
      <c r="FR443" s="90" t="e">
        <f>IF(AND(FN443="-",FQ443="-"),"-",IF(FN443="-",FQ443,IF(FQ443="-",FN443,FN443+FQ443)))</f>
        <v>#REF!</v>
      </c>
      <c r="FU443" s="97" t="e">
        <f>#REF!</f>
        <v>#REF!</v>
      </c>
      <c r="FV443" s="92"/>
      <c r="FW443" s="85"/>
      <c r="FX443" s="89" t="e">
        <f>IF(OR(FU443="-",FW443=""),"-",FW443*FU443)</f>
        <v>#REF!</v>
      </c>
      <c r="GA443" s="97" t="e">
        <f>#REF!</f>
        <v>#REF!</v>
      </c>
      <c r="GB443" s="91" t="e">
        <f>#REF!</f>
        <v>#REF!</v>
      </c>
      <c r="GC443" s="92"/>
      <c r="GD443" s="85"/>
      <c r="GE443" s="89" t="e">
        <f>IF(OR(GA443="-",GD443=""),"-",GD443*GA443)</f>
        <v>#REF!</v>
      </c>
      <c r="GF443" s="84"/>
      <c r="GG443" s="85"/>
      <c r="GH443" s="89" t="e">
        <f>IF(OR(GB443="-",GG443=""),"-",GG443*GB443)</f>
        <v>#REF!</v>
      </c>
      <c r="GI443" s="90" t="e">
        <f>IF(AND(GE443="-",GH443="-"),"-",IF(GE443="-",GH443,IF(GH443="-",GE443,GE443+GH443)))</f>
        <v>#REF!</v>
      </c>
      <c r="GK443" s="20" t="str">
        <f t="shared" si="736"/>
        <v/>
      </c>
      <c r="GL443" s="21"/>
      <c r="GN443" s="826" t="str">
        <f t="shared" ca="1" si="715"/>
        <v/>
      </c>
      <c r="GO443" s="827"/>
    </row>
    <row r="444" spans="1:197" ht="12" customHeight="1" outlineLevel="3" x14ac:dyDescent="0.2">
      <c r="A444" s="187">
        <f t="shared" ca="1" si="716"/>
        <v>310</v>
      </c>
      <c r="B444" s="747" t="str">
        <f t="shared" ca="1" si="707"/>
        <v/>
      </c>
      <c r="C444" s="748"/>
      <c r="D444" s="749"/>
      <c r="E444" s="272"/>
      <c r="F444" s="271"/>
      <c r="G444" s="105" t="s">
        <v>984</v>
      </c>
      <c r="H444" s="128" t="s">
        <v>3</v>
      </c>
      <c r="I444" s="105"/>
      <c r="J444" s="364" t="s">
        <v>24</v>
      </c>
      <c r="K444" s="471" t="s">
        <v>437</v>
      </c>
      <c r="L444" s="367" t="s">
        <v>50</v>
      </c>
      <c r="M444" s="589">
        <f t="shared" si="704"/>
        <v>0</v>
      </c>
      <c r="N444" s="773" t="str">
        <f t="shared" si="708"/>
        <v>-</v>
      </c>
      <c r="O444" s="774" t="str">
        <f t="shared" si="709"/>
        <v>-</v>
      </c>
      <c r="P444" s="774" t="str">
        <f t="shared" si="710"/>
        <v>-</v>
      </c>
      <c r="Q444" s="774" t="str">
        <f t="shared" si="711"/>
        <v>-</v>
      </c>
      <c r="R444" s="774" t="str">
        <f t="shared" si="712"/>
        <v>-</v>
      </c>
      <c r="S444" s="280" t="str">
        <f t="shared" si="713"/>
        <v>-</v>
      </c>
      <c r="T444" s="291" t="str">
        <f t="shared" si="714"/>
        <v>OK</v>
      </c>
      <c r="U444" s="402"/>
      <c r="W444" s="504"/>
      <c r="X444" s="429"/>
      <c r="Z444" s="430"/>
      <c r="AA444" s="431"/>
      <c r="AB444" s="429"/>
      <c r="AD444" s="430"/>
      <c r="AE444" s="431"/>
      <c r="AF444" s="429"/>
      <c r="AH444" s="430"/>
      <c r="AI444" s="431"/>
      <c r="AJ444" s="600"/>
      <c r="AK444" s="601"/>
      <c r="AL444" s="602"/>
      <c r="AM444" s="632"/>
      <c r="AN444" s="221"/>
      <c r="AO444" s="574" t="str">
        <f>IF(AND(Type_1="Doc",OR(Y444&lt;&gt;"",AC444&lt;&gt;"",AG444&lt;&gt;"")),"Remove Value Cln 25, 29, 33",IF(AND(Type_1="Doc",OR(AA444&lt;&gt;"",AE444&lt;&gt;"",AI444&lt;&gt;"")),"Remove Value Cln 27, 31, 35",IF(OR(AND(X444&lt;&gt;"",Z444=""),AND(AB444&lt;&gt;"",AD444=""),AND(AF444&lt;&gt;"",AH444="")),"Missing Eng Function",IF(OR(AND(Y444&lt;&gt;"",AA444=""),AND(AC444&lt;&gt;"",AE444=""),AND(AG444&lt;&gt;"",AI444="")),"Missing Design Function","OK"))))</f>
        <v>OK</v>
      </c>
      <c r="AQ444" s="437"/>
      <c r="AR444" s="429"/>
      <c r="AT444" s="430"/>
      <c r="AU444" s="431"/>
      <c r="AV444" s="429"/>
      <c r="AX444" s="430"/>
      <c r="AY444" s="431"/>
      <c r="AZ444" s="429"/>
      <c r="BB444" s="430"/>
      <c r="BC444" s="431"/>
      <c r="BD444" s="600"/>
      <c r="BE444" s="601"/>
      <c r="BF444" s="602"/>
      <c r="BG444" s="632"/>
      <c r="BH444" s="221"/>
      <c r="BI444" s="574" t="str">
        <f>IF(AND(Type_1="Doc",OR(AS444&lt;&gt;"",AW444&lt;&gt;"",BA444&lt;&gt;"")),"Remove Value Cln 25, 29, 33",IF(AND(Type_1="Doc",OR(AU444&lt;&gt;"",AY444&lt;&gt;"",BC444&lt;&gt;"")),"Remove Value Cln 47, 51, 55",IF(OR(AND(AR444&lt;&gt;"",AT444=""),AND(AV444&lt;&gt;"",AX444=""),AND(AZ444&lt;&gt;"",BB444="")),"Missing Eng Function",IF(OR(AND(AS444&lt;&gt;"",AU444=""),AND(AW444&lt;&gt;"",AY444=""),AND(BA444&lt;&gt;"",BC444="")),"Missing Design Function","OK"))))</f>
        <v>OK</v>
      </c>
      <c r="BK444" s="437"/>
      <c r="BL444" s="429"/>
      <c r="BN444" s="430"/>
      <c r="BO444" s="431"/>
      <c r="BP444" s="429"/>
      <c r="BR444" s="430"/>
      <c r="BS444" s="431"/>
      <c r="BT444" s="429"/>
      <c r="BV444" s="430"/>
      <c r="BW444" s="431"/>
      <c r="BX444" s="600"/>
      <c r="BY444" s="601"/>
      <c r="BZ444" s="602"/>
      <c r="CA444" s="610"/>
      <c r="CB444" s="221"/>
      <c r="CC444" s="574" t="str">
        <f>IF(AND(Type_1="Doc",OR(BM444&lt;&gt;"",BQ444&lt;&gt;"",BU444&lt;&gt;"")),"Remove Value Cln 65, 69, 73",IF(AND(Type_1="Doc",OR(BO444&lt;&gt;"",BS444&lt;&gt;"",BW444&lt;&gt;"")),"Remove Value Cln 67, 71, 75",IF(OR(AND(BL444&lt;&gt;"",BN444=""),AND(BP444&lt;&gt;"",BR444=""),AND(BT444&lt;&gt;"",BV444="")),"Missing Eng Function",IF(OR(AND(BM444&lt;&gt;"",BO444=""),AND(BQ444&lt;&gt;"",BS444=""),AND(BU444&lt;&gt;"",BW444="")),"Missing Design Function","OK"))))</f>
        <v>OK</v>
      </c>
      <c r="CE444" s="443"/>
      <c r="CF444" s="429"/>
      <c r="CH444" s="430"/>
      <c r="CI444" s="431"/>
      <c r="CJ444" s="429"/>
      <c r="CL444" s="430"/>
      <c r="CM444" s="431"/>
      <c r="CN444" s="429"/>
      <c r="CP444" s="430"/>
      <c r="CQ444" s="431"/>
      <c r="CR444" s="600"/>
      <c r="CS444" s="601"/>
      <c r="CT444" s="602"/>
      <c r="CU444" s="610"/>
      <c r="CV444" s="221"/>
      <c r="CW444" s="574" t="str">
        <f t="shared" si="705"/>
        <v>OK</v>
      </c>
      <c r="CY444" s="437"/>
      <c r="CZ444" s="429"/>
      <c r="DB444" s="430"/>
      <c r="DC444" s="431"/>
      <c r="DD444" s="429"/>
      <c r="DF444" s="430"/>
      <c r="DG444" s="431"/>
      <c r="DH444" s="429"/>
      <c r="DJ444" s="430"/>
      <c r="DK444" s="431"/>
      <c r="DL444" s="600"/>
      <c r="DM444" s="601"/>
      <c r="DN444" s="602"/>
      <c r="DO444" s="610"/>
      <c r="DP444" s="221"/>
      <c r="DQ444" s="574" t="str">
        <f t="shared" si="706"/>
        <v>OK</v>
      </c>
      <c r="DS444" s="263" t="s">
        <v>60</v>
      </c>
      <c r="DT444" s="208"/>
      <c r="DU444" s="277" t="s">
        <v>1033</v>
      </c>
      <c r="DV444" s="370"/>
      <c r="DW444" s="277" t="s">
        <v>1033</v>
      </c>
      <c r="DX444" s="370"/>
      <c r="DY444" s="277" t="s">
        <v>1033</v>
      </c>
      <c r="DZ444" s="370"/>
      <c r="EA444" s="274" t="s">
        <v>376</v>
      </c>
      <c r="EB444" s="712" t="str">
        <f t="shared" si="749"/>
        <v>-</v>
      </c>
      <c r="EC444" s="707" t="str">
        <f t="shared" si="750"/>
        <v>-</v>
      </c>
      <c r="ED444" s="619" t="str">
        <f t="shared" si="751"/>
        <v>-</v>
      </c>
      <c r="EE444" s="221"/>
      <c r="EF444" s="574" t="str">
        <f t="shared" si="677"/>
        <v>Missing Eng Hours</v>
      </c>
      <c r="EH444" s="82"/>
      <c r="EI444" s="34"/>
      <c r="EJ444" s="11"/>
      <c r="EK444" s="61"/>
      <c r="EN444" s="97">
        <f t="shared" si="734"/>
        <v>0</v>
      </c>
      <c r="EO444" s="91">
        <f t="shared" si="735"/>
        <v>0</v>
      </c>
      <c r="EP444" s="92"/>
      <c r="EQ444" s="85"/>
      <c r="ER444" s="89" t="str">
        <f>IF(OR(EN444="-",EQ444=""),"-",EQ444*EN444)</f>
        <v>-</v>
      </c>
      <c r="ES444" s="84"/>
      <c r="ET444" s="85"/>
      <c r="EU444" s="89" t="str">
        <f>IF(OR(EO444="-",ET444=""),"-",ET444*EO444)</f>
        <v>-</v>
      </c>
      <c r="EV444" s="90" t="str">
        <f>IF(AND(ER444="-",EU444="-"),"-",IF(ER444="-",EU444,IF(EU444="-",ER444,ER444+EU444)))</f>
        <v>-</v>
      </c>
      <c r="EY444" s="97" t="e">
        <f>#REF!</f>
        <v>#REF!</v>
      </c>
      <c r="EZ444" s="91" t="e">
        <f>#REF!</f>
        <v>#REF!</v>
      </c>
      <c r="FA444" s="92"/>
      <c r="FB444" s="85"/>
      <c r="FC444" s="89" t="e">
        <f>IF(OR(EY444="-",FB444=""),"-",FB444*EY444)</f>
        <v>#REF!</v>
      </c>
      <c r="FD444" s="84"/>
      <c r="FE444" s="85"/>
      <c r="FF444" s="89" t="e">
        <f>IF(OR(EZ444="-",FE444=""),"-",FE444*EZ444)</f>
        <v>#REF!</v>
      </c>
      <c r="FG444" s="90" t="e">
        <f>IF(AND(FC444="-",FF444="-"),"-",IF(FC444="-",FF444,IF(FF444="-",FC444,FC444+FF444)))</f>
        <v>#REF!</v>
      </c>
      <c r="FJ444" s="97" t="e">
        <f>#REF!</f>
        <v>#REF!</v>
      </c>
      <c r="FK444" s="91" t="e">
        <f>#REF!</f>
        <v>#REF!</v>
      </c>
      <c r="FL444" s="92"/>
      <c r="FM444" s="85"/>
      <c r="FN444" s="89" t="e">
        <f>IF(OR(FJ444="-",FM444=""),"-",FM444*FJ444)</f>
        <v>#REF!</v>
      </c>
      <c r="FO444" s="84"/>
      <c r="FP444" s="85"/>
      <c r="FQ444" s="89" t="e">
        <f>IF(OR(FK444="-",FP444=""),"-",FP444*FK444)</f>
        <v>#REF!</v>
      </c>
      <c r="FR444" s="90" t="e">
        <f>IF(AND(FN444="-",FQ444="-"),"-",IF(FN444="-",FQ444,IF(FQ444="-",FN444,FN444+FQ444)))</f>
        <v>#REF!</v>
      </c>
      <c r="FU444" s="97" t="e">
        <f>#REF!</f>
        <v>#REF!</v>
      </c>
      <c r="FV444" s="92"/>
      <c r="FW444" s="85"/>
      <c r="FX444" s="89" t="e">
        <f>IF(OR(FU444="-",FW444=""),"-",FW444*FU444)</f>
        <v>#REF!</v>
      </c>
      <c r="GA444" s="97" t="e">
        <f>#REF!</f>
        <v>#REF!</v>
      </c>
      <c r="GB444" s="91" t="e">
        <f>#REF!</f>
        <v>#REF!</v>
      </c>
      <c r="GC444" s="92"/>
      <c r="GD444" s="85"/>
      <c r="GE444" s="89" t="e">
        <f>IF(OR(GA444="-",GD444=""),"-",GD444*GA444)</f>
        <v>#REF!</v>
      </c>
      <c r="GF444" s="84"/>
      <c r="GG444" s="85"/>
      <c r="GH444" s="89" t="e">
        <f>IF(OR(GB444="-",GG444=""),"-",GG444*GB444)</f>
        <v>#REF!</v>
      </c>
      <c r="GI444" s="90" t="e">
        <f>IF(AND(GE444="-",GH444="-"),"-",IF(GE444="-",GH444,IF(GH444="-",GE444,GE444+GH444)))</f>
        <v>#REF!</v>
      </c>
      <c r="GK444" s="20" t="str">
        <f t="shared" si="736"/>
        <v/>
      </c>
      <c r="GL444" s="21"/>
      <c r="GN444" s="826" t="str">
        <f t="shared" ca="1" si="715"/>
        <v/>
      </c>
      <c r="GO444" s="827"/>
    </row>
    <row r="445" spans="1:197" ht="12" customHeight="1" outlineLevel="3" x14ac:dyDescent="0.2">
      <c r="A445" s="187">
        <f t="shared" ca="1" si="716"/>
        <v>311</v>
      </c>
      <c r="B445" s="747" t="str">
        <f t="shared" ca="1" si="707"/>
        <v/>
      </c>
      <c r="C445" s="748"/>
      <c r="D445" s="749"/>
      <c r="E445" s="272"/>
      <c r="F445" s="271"/>
      <c r="G445" s="105" t="s">
        <v>916</v>
      </c>
      <c r="H445" s="128" t="s">
        <v>3</v>
      </c>
      <c r="I445" s="105"/>
      <c r="J445" s="364" t="s">
        <v>24</v>
      </c>
      <c r="K445" s="471" t="s">
        <v>437</v>
      </c>
      <c r="L445" s="367" t="s">
        <v>50</v>
      </c>
      <c r="M445" s="589">
        <f t="shared" si="704"/>
        <v>0</v>
      </c>
      <c r="N445" s="773" t="str">
        <f t="shared" si="708"/>
        <v>-</v>
      </c>
      <c r="O445" s="774" t="str">
        <f t="shared" si="709"/>
        <v>-</v>
      </c>
      <c r="P445" s="774" t="str">
        <f t="shared" si="710"/>
        <v>-</v>
      </c>
      <c r="Q445" s="774" t="str">
        <f t="shared" si="711"/>
        <v>-</v>
      </c>
      <c r="R445" s="774" t="str">
        <f t="shared" si="712"/>
        <v>-</v>
      </c>
      <c r="S445" s="280" t="str">
        <f t="shared" si="713"/>
        <v>-</v>
      </c>
      <c r="T445" s="291" t="str">
        <f t="shared" si="714"/>
        <v>OK</v>
      </c>
      <c r="U445" s="402"/>
      <c r="W445" s="504"/>
      <c r="X445" s="429"/>
      <c r="Z445" s="430"/>
      <c r="AA445" s="431"/>
      <c r="AB445" s="429"/>
      <c r="AD445" s="430"/>
      <c r="AE445" s="431"/>
      <c r="AF445" s="429"/>
      <c r="AH445" s="430"/>
      <c r="AI445" s="431"/>
      <c r="AJ445" s="600"/>
      <c r="AK445" s="601"/>
      <c r="AL445" s="602"/>
      <c r="AM445" s="632"/>
      <c r="AN445" s="221"/>
      <c r="AO445" s="574" t="str">
        <f>IF(AND(Type_1="Doc",OR(Y445&lt;&gt;"",AC445&lt;&gt;"",AG445&lt;&gt;"")),"Remove Value Cln 25, 29, 33",IF(AND(Type_1="Doc",OR(AA445&lt;&gt;"",AE445&lt;&gt;"",AI445&lt;&gt;"")),"Remove Value Cln 27, 31, 35",IF(OR(AND(X445&lt;&gt;"",Z445=""),AND(AB445&lt;&gt;"",AD445=""),AND(AF445&lt;&gt;"",AH445="")),"Missing Eng Function",IF(OR(AND(Y445&lt;&gt;"",AA445=""),AND(AC445&lt;&gt;"",AE445=""),AND(AG445&lt;&gt;"",AI445="")),"Missing Design Function","OK"))))</f>
        <v>OK</v>
      </c>
      <c r="AQ445" s="437"/>
      <c r="AR445" s="429"/>
      <c r="AT445" s="430"/>
      <c r="AU445" s="431"/>
      <c r="AV445" s="429"/>
      <c r="AX445" s="430"/>
      <c r="AY445" s="431"/>
      <c r="AZ445" s="429"/>
      <c r="BB445" s="430"/>
      <c r="BC445" s="431"/>
      <c r="BD445" s="600"/>
      <c r="BE445" s="601"/>
      <c r="BF445" s="602"/>
      <c r="BG445" s="632"/>
      <c r="BH445" s="221"/>
      <c r="BI445" s="574" t="str">
        <f>IF(AND(Type_1="Doc",OR(AS445&lt;&gt;"",AW445&lt;&gt;"",BA445&lt;&gt;"")),"Remove Value Cln 25, 29, 33",IF(AND(Type_1="Doc",OR(AU445&lt;&gt;"",AY445&lt;&gt;"",BC445&lt;&gt;"")),"Remove Value Cln 47, 51, 55",IF(OR(AND(AR445&lt;&gt;"",AT445=""),AND(AV445&lt;&gt;"",AX445=""),AND(AZ445&lt;&gt;"",BB445="")),"Missing Eng Function",IF(OR(AND(AS445&lt;&gt;"",AU445=""),AND(AW445&lt;&gt;"",AY445=""),AND(BA445&lt;&gt;"",BC445="")),"Missing Design Function","OK"))))</f>
        <v>OK</v>
      </c>
      <c r="BK445" s="437"/>
      <c r="BL445" s="429"/>
      <c r="BN445" s="430"/>
      <c r="BO445" s="431"/>
      <c r="BP445" s="429"/>
      <c r="BR445" s="430"/>
      <c r="BS445" s="431"/>
      <c r="BT445" s="429"/>
      <c r="BV445" s="430"/>
      <c r="BW445" s="431"/>
      <c r="BX445" s="600"/>
      <c r="BY445" s="601"/>
      <c r="BZ445" s="602"/>
      <c r="CA445" s="610"/>
      <c r="CB445" s="221"/>
      <c r="CC445" s="574" t="str">
        <f>IF(AND(Type_1="Doc",OR(BM445&lt;&gt;"",BQ445&lt;&gt;"",BU445&lt;&gt;"")),"Remove Value Cln 65, 69, 73",IF(AND(Type_1="Doc",OR(BO445&lt;&gt;"",BS445&lt;&gt;"",BW445&lt;&gt;"")),"Remove Value Cln 67, 71, 75",IF(OR(AND(BL445&lt;&gt;"",BN445=""),AND(BP445&lt;&gt;"",BR445=""),AND(BT445&lt;&gt;"",BV445="")),"Missing Eng Function",IF(OR(AND(BM445&lt;&gt;"",BO445=""),AND(BQ445&lt;&gt;"",BS445=""),AND(BU445&lt;&gt;"",BW445="")),"Missing Design Function","OK"))))</f>
        <v>OK</v>
      </c>
      <c r="CE445" s="443"/>
      <c r="CF445" s="429"/>
      <c r="CH445" s="430"/>
      <c r="CI445" s="431"/>
      <c r="CJ445" s="429"/>
      <c r="CL445" s="430"/>
      <c r="CM445" s="431"/>
      <c r="CN445" s="429"/>
      <c r="CP445" s="430"/>
      <c r="CQ445" s="431"/>
      <c r="CR445" s="600"/>
      <c r="CS445" s="601"/>
      <c r="CT445" s="602"/>
      <c r="CU445" s="610"/>
      <c r="CV445" s="221"/>
      <c r="CW445" s="574" t="str">
        <f t="shared" si="705"/>
        <v>OK</v>
      </c>
      <c r="CY445" s="437"/>
      <c r="CZ445" s="429"/>
      <c r="DB445" s="430"/>
      <c r="DC445" s="431"/>
      <c r="DD445" s="429"/>
      <c r="DF445" s="430"/>
      <c r="DG445" s="431"/>
      <c r="DH445" s="429"/>
      <c r="DJ445" s="430"/>
      <c r="DK445" s="431"/>
      <c r="DL445" s="600"/>
      <c r="DM445" s="601"/>
      <c r="DN445" s="602"/>
      <c r="DO445" s="610"/>
      <c r="DP445" s="221"/>
      <c r="DQ445" s="574" t="str">
        <f t="shared" si="706"/>
        <v>OK</v>
      </c>
      <c r="DS445" s="263" t="s">
        <v>60</v>
      </c>
      <c r="DT445" s="208"/>
      <c r="DU445" s="277" t="s">
        <v>1033</v>
      </c>
      <c r="DV445" s="370"/>
      <c r="DW445" s="277" t="s">
        <v>1033</v>
      </c>
      <c r="DX445" s="370"/>
      <c r="DY445" s="277" t="s">
        <v>1033</v>
      </c>
      <c r="DZ445" s="370"/>
      <c r="EA445" s="274" t="s">
        <v>376</v>
      </c>
      <c r="EB445" s="712" t="str">
        <f t="shared" si="749"/>
        <v>-</v>
      </c>
      <c r="EC445" s="707" t="str">
        <f t="shared" si="750"/>
        <v>-</v>
      </c>
      <c r="ED445" s="619" t="str">
        <f t="shared" si="751"/>
        <v>-</v>
      </c>
      <c r="EE445" s="221"/>
      <c r="EF445" s="574" t="str">
        <f t="shared" si="677"/>
        <v>Missing Eng Hours</v>
      </c>
      <c r="EH445" s="82"/>
      <c r="EI445" s="34"/>
      <c r="EJ445" s="11"/>
      <c r="EK445" s="61"/>
      <c r="EN445" s="97">
        <f t="shared" si="734"/>
        <v>0</v>
      </c>
      <c r="EO445" s="91">
        <f t="shared" si="735"/>
        <v>0</v>
      </c>
      <c r="EP445" s="92"/>
      <c r="EQ445" s="85"/>
      <c r="ER445" s="89" t="str">
        <f>IF(OR(EN445="-",EQ445=""),"-",EQ445*EN445)</f>
        <v>-</v>
      </c>
      <c r="ES445" s="84"/>
      <c r="ET445" s="85"/>
      <c r="EU445" s="89" t="str">
        <f>IF(OR(EO445="-",ET445=""),"-",ET445*EO445)</f>
        <v>-</v>
      </c>
      <c r="EV445" s="90" t="str">
        <f>IF(AND(ER445="-",EU445="-"),"-",IF(ER445="-",EU445,IF(EU445="-",ER445,ER445+EU445)))</f>
        <v>-</v>
      </c>
      <c r="EY445" s="97" t="e">
        <f>#REF!</f>
        <v>#REF!</v>
      </c>
      <c r="EZ445" s="91" t="e">
        <f>#REF!</f>
        <v>#REF!</v>
      </c>
      <c r="FA445" s="92"/>
      <c r="FB445" s="85"/>
      <c r="FC445" s="89" t="e">
        <f>IF(OR(EY445="-",FB445=""),"-",FB445*EY445)</f>
        <v>#REF!</v>
      </c>
      <c r="FD445" s="84"/>
      <c r="FE445" s="85"/>
      <c r="FF445" s="89" t="e">
        <f>IF(OR(EZ445="-",FE445=""),"-",FE445*EZ445)</f>
        <v>#REF!</v>
      </c>
      <c r="FG445" s="90" t="e">
        <f>IF(AND(FC445="-",FF445="-"),"-",IF(FC445="-",FF445,IF(FF445="-",FC445,FC445+FF445)))</f>
        <v>#REF!</v>
      </c>
      <c r="FJ445" s="97" t="e">
        <f>#REF!</f>
        <v>#REF!</v>
      </c>
      <c r="FK445" s="91" t="e">
        <f>#REF!</f>
        <v>#REF!</v>
      </c>
      <c r="FL445" s="92"/>
      <c r="FM445" s="85"/>
      <c r="FN445" s="89" t="e">
        <f>IF(OR(FJ445="-",FM445=""),"-",FM445*FJ445)</f>
        <v>#REF!</v>
      </c>
      <c r="FO445" s="84"/>
      <c r="FP445" s="85"/>
      <c r="FQ445" s="89" t="e">
        <f>IF(OR(FK445="-",FP445=""),"-",FP445*FK445)</f>
        <v>#REF!</v>
      </c>
      <c r="FR445" s="90" t="e">
        <f>IF(AND(FN445="-",FQ445="-"),"-",IF(FN445="-",FQ445,IF(FQ445="-",FN445,FN445+FQ445)))</f>
        <v>#REF!</v>
      </c>
      <c r="FU445" s="97" t="e">
        <f>#REF!</f>
        <v>#REF!</v>
      </c>
      <c r="FV445" s="92"/>
      <c r="FW445" s="85"/>
      <c r="FX445" s="89" t="e">
        <f>IF(OR(FU445="-",FW445=""),"-",FW445*FU445)</f>
        <v>#REF!</v>
      </c>
      <c r="GA445" s="97" t="e">
        <f>#REF!</f>
        <v>#REF!</v>
      </c>
      <c r="GB445" s="91" t="e">
        <f>#REF!</f>
        <v>#REF!</v>
      </c>
      <c r="GC445" s="92"/>
      <c r="GD445" s="85"/>
      <c r="GE445" s="89" t="e">
        <f>IF(OR(GA445="-",GD445=""),"-",GD445*GA445)</f>
        <v>#REF!</v>
      </c>
      <c r="GF445" s="84"/>
      <c r="GG445" s="85"/>
      <c r="GH445" s="89" t="e">
        <f>IF(OR(GB445="-",GG445=""),"-",GG445*GB445)</f>
        <v>#REF!</v>
      </c>
      <c r="GI445" s="90" t="e">
        <f>IF(AND(GE445="-",GH445="-"),"-",IF(GE445="-",GH445,IF(GH445="-",GE445,GE445+GH445)))</f>
        <v>#REF!</v>
      </c>
      <c r="GK445" s="20" t="str">
        <f t="shared" si="736"/>
        <v/>
      </c>
      <c r="GL445" s="21"/>
      <c r="GN445" s="826" t="str">
        <f t="shared" ca="1" si="715"/>
        <v/>
      </c>
      <c r="GO445" s="827"/>
    </row>
    <row r="446" spans="1:197" ht="12" customHeight="1" outlineLevel="3" x14ac:dyDescent="0.2">
      <c r="A446" s="187">
        <f ca="1">OFFSET(A446,-1,0,1,1)+1</f>
        <v>312</v>
      </c>
      <c r="B446" s="747" t="str">
        <f t="shared" ca="1" si="707"/>
        <v/>
      </c>
      <c r="C446" s="748"/>
      <c r="D446" s="749"/>
      <c r="E446" s="272"/>
      <c r="F446" s="271"/>
      <c r="G446" s="105" t="s">
        <v>979</v>
      </c>
      <c r="H446" s="128" t="s">
        <v>3</v>
      </c>
      <c r="I446" s="105"/>
      <c r="J446" s="364" t="s">
        <v>24</v>
      </c>
      <c r="K446" s="471" t="s">
        <v>437</v>
      </c>
      <c r="L446" s="367" t="s">
        <v>50</v>
      </c>
      <c r="M446" s="589">
        <f t="shared" si="704"/>
        <v>0</v>
      </c>
      <c r="N446" s="773" t="str">
        <f t="shared" si="708"/>
        <v>-</v>
      </c>
      <c r="O446" s="774" t="str">
        <f t="shared" si="709"/>
        <v>-</v>
      </c>
      <c r="P446" s="774" t="str">
        <f t="shared" si="710"/>
        <v>-</v>
      </c>
      <c r="Q446" s="774" t="str">
        <f t="shared" si="711"/>
        <v>-</v>
      </c>
      <c r="R446" s="774" t="str">
        <f t="shared" si="712"/>
        <v>-</v>
      </c>
      <c r="S446" s="280" t="str">
        <f t="shared" si="713"/>
        <v>-</v>
      </c>
      <c r="T446" s="291" t="str">
        <f t="shared" si="714"/>
        <v>OK</v>
      </c>
      <c r="U446" s="402"/>
      <c r="W446" s="504"/>
      <c r="X446" s="429"/>
      <c r="Z446" s="430"/>
      <c r="AA446" s="431"/>
      <c r="AB446" s="429"/>
      <c r="AD446" s="430"/>
      <c r="AE446" s="431"/>
      <c r="AF446" s="429"/>
      <c r="AH446" s="430"/>
      <c r="AI446" s="431"/>
      <c r="AJ446" s="600"/>
      <c r="AK446" s="601"/>
      <c r="AL446" s="602"/>
      <c r="AM446" s="632"/>
      <c r="AN446" s="221"/>
      <c r="AO446" s="574" t="str">
        <f t="shared" si="737"/>
        <v>OK</v>
      </c>
      <c r="AQ446" s="437"/>
      <c r="AR446" s="429"/>
      <c r="AT446" s="430"/>
      <c r="AU446" s="431"/>
      <c r="AV446" s="429"/>
      <c r="AX446" s="430"/>
      <c r="AY446" s="431"/>
      <c r="AZ446" s="429"/>
      <c r="BB446" s="430"/>
      <c r="BC446" s="431"/>
      <c r="BD446" s="600"/>
      <c r="BE446" s="601"/>
      <c r="BF446" s="602"/>
      <c r="BG446" s="632"/>
      <c r="BH446" s="221"/>
      <c r="BI446" s="574" t="str">
        <f t="shared" si="738"/>
        <v>OK</v>
      </c>
      <c r="BK446" s="437"/>
      <c r="BL446" s="429"/>
      <c r="BN446" s="430"/>
      <c r="BO446" s="431"/>
      <c r="BP446" s="429"/>
      <c r="BR446" s="430"/>
      <c r="BS446" s="431"/>
      <c r="BT446" s="429"/>
      <c r="BV446" s="430"/>
      <c r="BW446" s="431"/>
      <c r="BX446" s="600"/>
      <c r="BY446" s="601"/>
      <c r="BZ446" s="602"/>
      <c r="CA446" s="680" t="str">
        <f>IF(OR(BZ446=0,BZ446="-"),"-",BZ446/DD_TOTAL_HOURS)</f>
        <v>-</v>
      </c>
      <c r="CB446" s="221"/>
      <c r="CC446" s="574" t="str">
        <f t="shared" si="739"/>
        <v>OK</v>
      </c>
      <c r="CE446" s="443"/>
      <c r="CF446" s="429"/>
      <c r="CH446" s="430"/>
      <c r="CI446" s="431"/>
      <c r="CJ446" s="429"/>
      <c r="CL446" s="430"/>
      <c r="CM446" s="431"/>
      <c r="CN446" s="429"/>
      <c r="CP446" s="430"/>
      <c r="CQ446" s="431"/>
      <c r="CR446" s="600"/>
      <c r="CS446" s="601"/>
      <c r="CT446" s="602"/>
      <c r="CU446" s="610"/>
      <c r="CV446" s="221"/>
      <c r="CW446" s="574" t="str">
        <f t="shared" si="705"/>
        <v>OK</v>
      </c>
      <c r="CY446" s="437"/>
      <c r="CZ446" s="429"/>
      <c r="DB446" s="430"/>
      <c r="DC446" s="431"/>
      <c r="DD446" s="429"/>
      <c r="DF446" s="430"/>
      <c r="DG446" s="431"/>
      <c r="DH446" s="429"/>
      <c r="DJ446" s="430"/>
      <c r="DK446" s="431"/>
      <c r="DL446" s="600"/>
      <c r="DM446" s="601"/>
      <c r="DN446" s="602"/>
      <c r="DO446" s="610"/>
      <c r="DP446" s="221"/>
      <c r="DQ446" s="574" t="str">
        <f t="shared" si="706"/>
        <v>OK</v>
      </c>
      <c r="DS446" s="263" t="s">
        <v>60</v>
      </c>
      <c r="DT446" s="208"/>
      <c r="DU446" s="277" t="s">
        <v>1033</v>
      </c>
      <c r="DV446" s="370"/>
      <c r="DW446" s="277" t="s">
        <v>1033</v>
      </c>
      <c r="DX446" s="370"/>
      <c r="DY446" s="277" t="s">
        <v>1033</v>
      </c>
      <c r="DZ446" s="370"/>
      <c r="EA446" s="274" t="s">
        <v>376</v>
      </c>
      <c r="EB446" s="712" t="str">
        <f t="shared" si="749"/>
        <v>-</v>
      </c>
      <c r="EC446" s="707" t="str">
        <f t="shared" si="750"/>
        <v>-</v>
      </c>
      <c r="ED446" s="619" t="str">
        <f t="shared" si="751"/>
        <v>-</v>
      </c>
      <c r="EE446" s="221"/>
      <c r="EF446" s="574" t="str">
        <f t="shared" si="677"/>
        <v>Missing Eng Hours</v>
      </c>
      <c r="EH446" s="82"/>
      <c r="EI446" s="34"/>
      <c r="EJ446" s="11"/>
      <c r="EK446" s="61"/>
      <c r="EN446" s="97">
        <f t="shared" si="734"/>
        <v>0</v>
      </c>
      <c r="EO446" s="91">
        <f t="shared" si="735"/>
        <v>0</v>
      </c>
      <c r="EP446" s="92"/>
      <c r="EQ446" s="85"/>
      <c r="ER446" s="89" t="str">
        <f t="shared" si="718"/>
        <v>-</v>
      </c>
      <c r="ES446" s="84"/>
      <c r="ET446" s="85"/>
      <c r="EU446" s="89" t="str">
        <f t="shared" si="719"/>
        <v>-</v>
      </c>
      <c r="EV446" s="90" t="str">
        <f t="shared" si="720"/>
        <v>-</v>
      </c>
      <c r="EY446" s="97" t="e">
        <f>#REF!</f>
        <v>#REF!</v>
      </c>
      <c r="EZ446" s="91" t="e">
        <f>#REF!</f>
        <v>#REF!</v>
      </c>
      <c r="FA446" s="92"/>
      <c r="FB446" s="85"/>
      <c r="FC446" s="89" t="e">
        <f t="shared" si="721"/>
        <v>#REF!</v>
      </c>
      <c r="FD446" s="84"/>
      <c r="FE446" s="85"/>
      <c r="FF446" s="89" t="e">
        <f t="shared" si="722"/>
        <v>#REF!</v>
      </c>
      <c r="FG446" s="90" t="e">
        <f t="shared" si="723"/>
        <v>#REF!</v>
      </c>
      <c r="FJ446" s="97" t="e">
        <f>#REF!</f>
        <v>#REF!</v>
      </c>
      <c r="FK446" s="91" t="e">
        <f>#REF!</f>
        <v>#REF!</v>
      </c>
      <c r="FL446" s="92"/>
      <c r="FM446" s="85"/>
      <c r="FN446" s="89" t="e">
        <f t="shared" si="724"/>
        <v>#REF!</v>
      </c>
      <c r="FO446" s="84"/>
      <c r="FP446" s="85"/>
      <c r="FQ446" s="89" t="e">
        <f t="shared" si="725"/>
        <v>#REF!</v>
      </c>
      <c r="FR446" s="90" t="e">
        <f t="shared" si="726"/>
        <v>#REF!</v>
      </c>
      <c r="FU446" s="97" t="e">
        <f>#REF!</f>
        <v>#REF!</v>
      </c>
      <c r="FV446" s="92"/>
      <c r="FW446" s="85"/>
      <c r="FX446" s="89" t="e">
        <f t="shared" si="740"/>
        <v>#REF!</v>
      </c>
      <c r="GA446" s="97" t="e">
        <f>#REF!</f>
        <v>#REF!</v>
      </c>
      <c r="GB446" s="91" t="e">
        <f>#REF!</f>
        <v>#REF!</v>
      </c>
      <c r="GC446" s="92"/>
      <c r="GD446" s="85"/>
      <c r="GE446" s="89" t="e">
        <f t="shared" si="728"/>
        <v>#REF!</v>
      </c>
      <c r="GF446" s="84"/>
      <c r="GG446" s="85"/>
      <c r="GH446" s="89" t="e">
        <f t="shared" si="729"/>
        <v>#REF!</v>
      </c>
      <c r="GI446" s="90" t="e">
        <f t="shared" si="730"/>
        <v>#REF!</v>
      </c>
      <c r="GK446" s="20" t="str">
        <f t="shared" si="736"/>
        <v/>
      </c>
      <c r="GL446" s="21"/>
      <c r="GN446" s="826" t="str">
        <f t="shared" ca="1" si="715"/>
        <v/>
      </c>
      <c r="GO446" s="827"/>
    </row>
    <row r="447" spans="1:197" ht="12" customHeight="1" outlineLevel="3" x14ac:dyDescent="0.2">
      <c r="A447" s="187">
        <f ca="1">OFFSET(A447,-1,0,1,1)+1</f>
        <v>313</v>
      </c>
      <c r="B447" s="747" t="str">
        <f t="shared" ca="1" si="707"/>
        <v/>
      </c>
      <c r="C447" s="748"/>
      <c r="D447" s="749"/>
      <c r="E447" s="272"/>
      <c r="F447" s="271"/>
      <c r="G447" s="105" t="s">
        <v>980</v>
      </c>
      <c r="H447" s="128" t="s">
        <v>3</v>
      </c>
      <c r="I447" s="105"/>
      <c r="J447" s="364" t="s">
        <v>24</v>
      </c>
      <c r="K447" s="471" t="s">
        <v>437</v>
      </c>
      <c r="L447" s="367" t="s">
        <v>50</v>
      </c>
      <c r="M447" s="589">
        <f t="shared" si="704"/>
        <v>0</v>
      </c>
      <c r="N447" s="773" t="str">
        <f t="shared" si="708"/>
        <v>-</v>
      </c>
      <c r="O447" s="774" t="str">
        <f t="shared" si="709"/>
        <v>-</v>
      </c>
      <c r="P447" s="774" t="str">
        <f t="shared" si="710"/>
        <v>-</v>
      </c>
      <c r="Q447" s="774" t="str">
        <f t="shared" si="711"/>
        <v>-</v>
      </c>
      <c r="R447" s="774" t="str">
        <f t="shared" si="712"/>
        <v>-</v>
      </c>
      <c r="S447" s="280" t="str">
        <f t="shared" si="713"/>
        <v>-</v>
      </c>
      <c r="T447" s="291" t="str">
        <f t="shared" si="714"/>
        <v>OK</v>
      </c>
      <c r="U447" s="402"/>
      <c r="W447" s="504"/>
      <c r="X447" s="429"/>
      <c r="Z447" s="430"/>
      <c r="AA447" s="431"/>
      <c r="AB447" s="429"/>
      <c r="AD447" s="430"/>
      <c r="AE447" s="431"/>
      <c r="AF447" s="429"/>
      <c r="AH447" s="430"/>
      <c r="AI447" s="431"/>
      <c r="AJ447" s="600"/>
      <c r="AK447" s="601"/>
      <c r="AL447" s="602"/>
      <c r="AM447" s="632"/>
      <c r="AN447" s="221"/>
      <c r="AO447" s="574" t="str">
        <f t="shared" si="737"/>
        <v>OK</v>
      </c>
      <c r="AQ447" s="437"/>
      <c r="AR447" s="429"/>
      <c r="AT447" s="430"/>
      <c r="AU447" s="431"/>
      <c r="AV447" s="429"/>
      <c r="AX447" s="430"/>
      <c r="AY447" s="431"/>
      <c r="AZ447" s="429"/>
      <c r="BB447" s="430"/>
      <c r="BC447" s="431"/>
      <c r="BD447" s="600"/>
      <c r="BE447" s="601"/>
      <c r="BF447" s="602"/>
      <c r="BG447" s="632"/>
      <c r="BH447" s="221"/>
      <c r="BI447" s="574" t="str">
        <f t="shared" si="738"/>
        <v>OK</v>
      </c>
      <c r="BK447" s="437"/>
      <c r="BL447" s="429"/>
      <c r="BN447" s="430"/>
      <c r="BO447" s="431"/>
      <c r="BP447" s="429"/>
      <c r="BR447" s="430"/>
      <c r="BS447" s="431"/>
      <c r="BT447" s="429"/>
      <c r="BV447" s="430"/>
      <c r="BW447" s="431"/>
      <c r="BX447" s="600"/>
      <c r="BY447" s="601"/>
      <c r="BZ447" s="602"/>
      <c r="CA447" s="680" t="str">
        <f>IF(OR(BZ447=0,BZ447="-"),"-",BZ447/DD_TOTAL_HOURS)</f>
        <v>-</v>
      </c>
      <c r="CB447" s="221"/>
      <c r="CC447" s="574" t="str">
        <f t="shared" si="739"/>
        <v>OK</v>
      </c>
      <c r="CE447" s="443"/>
      <c r="CF447" s="429"/>
      <c r="CH447" s="430"/>
      <c r="CI447" s="431"/>
      <c r="CJ447" s="429"/>
      <c r="CL447" s="430"/>
      <c r="CM447" s="431"/>
      <c r="CN447" s="429"/>
      <c r="CP447" s="430"/>
      <c r="CQ447" s="431"/>
      <c r="CR447" s="600"/>
      <c r="CS447" s="601"/>
      <c r="CT447" s="602"/>
      <c r="CU447" s="610"/>
      <c r="CV447" s="221"/>
      <c r="CW447" s="574" t="str">
        <f t="shared" si="705"/>
        <v>OK</v>
      </c>
      <c r="CY447" s="437"/>
      <c r="CZ447" s="429"/>
      <c r="DB447" s="430"/>
      <c r="DC447" s="431"/>
      <c r="DD447" s="429"/>
      <c r="DF447" s="430"/>
      <c r="DG447" s="431"/>
      <c r="DH447" s="429"/>
      <c r="DJ447" s="430"/>
      <c r="DK447" s="431"/>
      <c r="DL447" s="600"/>
      <c r="DM447" s="601"/>
      <c r="DN447" s="602"/>
      <c r="DO447" s="610"/>
      <c r="DP447" s="221"/>
      <c r="DQ447" s="574" t="str">
        <f t="shared" si="706"/>
        <v>OK</v>
      </c>
      <c r="DS447" s="263"/>
      <c r="DT447" s="208"/>
      <c r="DU447" s="277" t="s">
        <v>1033</v>
      </c>
      <c r="DV447" s="370"/>
      <c r="DW447" s="277" t="s">
        <v>1033</v>
      </c>
      <c r="DX447" s="370"/>
      <c r="DY447" s="277" t="s">
        <v>1033</v>
      </c>
      <c r="DZ447" s="370"/>
      <c r="EA447" s="274" t="s">
        <v>376</v>
      </c>
      <c r="EB447" s="712" t="str">
        <f t="shared" si="749"/>
        <v>-</v>
      </c>
      <c r="EC447" s="707" t="str">
        <f t="shared" si="750"/>
        <v>-</v>
      </c>
      <c r="ED447" s="619" t="str">
        <f t="shared" si="751"/>
        <v>-</v>
      </c>
      <c r="EE447" s="221"/>
      <c r="EF447" s="574" t="str">
        <f t="shared" si="677"/>
        <v>Missing Eng Hours</v>
      </c>
      <c r="EH447" s="82"/>
      <c r="EI447" s="34"/>
      <c r="EJ447" s="11"/>
      <c r="EK447" s="61"/>
      <c r="EN447" s="97">
        <f t="shared" si="734"/>
        <v>0</v>
      </c>
      <c r="EO447" s="91">
        <f t="shared" si="735"/>
        <v>0</v>
      </c>
      <c r="EP447" s="92"/>
      <c r="EQ447" s="85"/>
      <c r="ER447" s="89" t="str">
        <f t="shared" si="718"/>
        <v>-</v>
      </c>
      <c r="ES447" s="84"/>
      <c r="ET447" s="85"/>
      <c r="EU447" s="89" t="str">
        <f t="shared" si="719"/>
        <v>-</v>
      </c>
      <c r="EV447" s="90" t="str">
        <f t="shared" si="720"/>
        <v>-</v>
      </c>
      <c r="EY447" s="97" t="e">
        <f>#REF!</f>
        <v>#REF!</v>
      </c>
      <c r="EZ447" s="91" t="e">
        <f>#REF!</f>
        <v>#REF!</v>
      </c>
      <c r="FA447" s="92"/>
      <c r="FB447" s="85"/>
      <c r="FC447" s="89" t="e">
        <f t="shared" si="721"/>
        <v>#REF!</v>
      </c>
      <c r="FD447" s="84"/>
      <c r="FE447" s="85"/>
      <c r="FF447" s="89" t="e">
        <f t="shared" si="722"/>
        <v>#REF!</v>
      </c>
      <c r="FG447" s="90" t="e">
        <f t="shared" si="723"/>
        <v>#REF!</v>
      </c>
      <c r="FJ447" s="97" t="e">
        <f>#REF!</f>
        <v>#REF!</v>
      </c>
      <c r="FK447" s="91" t="e">
        <f>#REF!</f>
        <v>#REF!</v>
      </c>
      <c r="FL447" s="92"/>
      <c r="FM447" s="85"/>
      <c r="FN447" s="89" t="e">
        <f t="shared" si="724"/>
        <v>#REF!</v>
      </c>
      <c r="FO447" s="84"/>
      <c r="FP447" s="85"/>
      <c r="FQ447" s="89" t="e">
        <f t="shared" si="725"/>
        <v>#REF!</v>
      </c>
      <c r="FR447" s="90" t="e">
        <f t="shared" si="726"/>
        <v>#REF!</v>
      </c>
      <c r="FU447" s="97" t="e">
        <f>#REF!</f>
        <v>#REF!</v>
      </c>
      <c r="FV447" s="92"/>
      <c r="FW447" s="85"/>
      <c r="FX447" s="89" t="e">
        <f t="shared" si="740"/>
        <v>#REF!</v>
      </c>
      <c r="GA447" s="97" t="e">
        <f>#REF!</f>
        <v>#REF!</v>
      </c>
      <c r="GB447" s="91" t="e">
        <f>#REF!</f>
        <v>#REF!</v>
      </c>
      <c r="GC447" s="92"/>
      <c r="GD447" s="85"/>
      <c r="GE447" s="89" t="e">
        <f t="shared" si="728"/>
        <v>#REF!</v>
      </c>
      <c r="GF447" s="84"/>
      <c r="GG447" s="85"/>
      <c r="GH447" s="89" t="e">
        <f t="shared" si="729"/>
        <v>#REF!</v>
      </c>
      <c r="GI447" s="90" t="e">
        <f t="shared" si="730"/>
        <v>#REF!</v>
      </c>
      <c r="GK447" s="20" t="str">
        <f t="shared" si="736"/>
        <v/>
      </c>
      <c r="GL447" s="21"/>
      <c r="GN447" s="826" t="str">
        <f t="shared" ca="1" si="715"/>
        <v/>
      </c>
      <c r="GO447" s="827"/>
    </row>
    <row r="448" spans="1:197" ht="12" customHeight="1" outlineLevel="3" x14ac:dyDescent="0.2">
      <c r="A448" s="187">
        <f ca="1">OFFSET(A448,-1,0,1,1)+1</f>
        <v>314</v>
      </c>
      <c r="B448" s="747" t="str">
        <f t="shared" ca="1" si="707"/>
        <v/>
      </c>
      <c r="C448" s="748"/>
      <c r="D448" s="749"/>
      <c r="E448" s="272"/>
      <c r="F448" s="271"/>
      <c r="G448" s="105" t="s">
        <v>1023</v>
      </c>
      <c r="H448" s="128" t="s">
        <v>3</v>
      </c>
      <c r="I448" s="105"/>
      <c r="J448" s="364" t="s">
        <v>24</v>
      </c>
      <c r="K448" s="471" t="s">
        <v>437</v>
      </c>
      <c r="L448" s="367" t="s">
        <v>50</v>
      </c>
      <c r="M448" s="589">
        <f t="shared" si="704"/>
        <v>0</v>
      </c>
      <c r="N448" s="773" t="str">
        <f t="shared" si="708"/>
        <v>-</v>
      </c>
      <c r="O448" s="774" t="str">
        <f t="shared" si="709"/>
        <v>-</v>
      </c>
      <c r="P448" s="774" t="str">
        <f t="shared" si="710"/>
        <v>-</v>
      </c>
      <c r="Q448" s="774" t="str">
        <f t="shared" si="711"/>
        <v>-</v>
      </c>
      <c r="R448" s="774" t="str">
        <f t="shared" si="712"/>
        <v>-</v>
      </c>
      <c r="S448" s="280" t="str">
        <f t="shared" si="713"/>
        <v>-</v>
      </c>
      <c r="T448" s="291" t="str">
        <f t="shared" si="714"/>
        <v>OK</v>
      </c>
      <c r="U448" s="402"/>
      <c r="W448" s="504"/>
      <c r="X448" s="429"/>
      <c r="Z448" s="430"/>
      <c r="AA448" s="431"/>
      <c r="AB448" s="429"/>
      <c r="AD448" s="430"/>
      <c r="AE448" s="431"/>
      <c r="AF448" s="429"/>
      <c r="AH448" s="430"/>
      <c r="AI448" s="431"/>
      <c r="AJ448" s="600"/>
      <c r="AK448" s="601"/>
      <c r="AL448" s="602"/>
      <c r="AM448" s="632"/>
      <c r="AN448" s="221"/>
      <c r="AO448" s="574" t="str">
        <f t="shared" si="737"/>
        <v>OK</v>
      </c>
      <c r="AQ448" s="437"/>
      <c r="AR448" s="429"/>
      <c r="AT448" s="430"/>
      <c r="AU448" s="431"/>
      <c r="AV448" s="429"/>
      <c r="AX448" s="430"/>
      <c r="AY448" s="431"/>
      <c r="AZ448" s="429"/>
      <c r="BB448" s="430"/>
      <c r="BC448" s="431"/>
      <c r="BD448" s="600"/>
      <c r="BE448" s="601"/>
      <c r="BF448" s="602"/>
      <c r="BG448" s="632"/>
      <c r="BH448" s="221"/>
      <c r="BI448" s="574" t="str">
        <f t="shared" si="738"/>
        <v>OK</v>
      </c>
      <c r="BK448" s="437"/>
      <c r="BL448" s="429"/>
      <c r="BN448" s="430"/>
      <c r="BO448" s="431"/>
      <c r="BP448" s="429"/>
      <c r="BR448" s="430"/>
      <c r="BS448" s="431"/>
      <c r="BT448" s="429"/>
      <c r="BV448" s="430"/>
      <c r="BW448" s="431"/>
      <c r="BX448" s="600"/>
      <c r="BY448" s="601"/>
      <c r="BZ448" s="602"/>
      <c r="CA448" s="610"/>
      <c r="CB448" s="221"/>
      <c r="CC448" s="574" t="str">
        <f t="shared" si="739"/>
        <v>OK</v>
      </c>
      <c r="CE448" s="443"/>
      <c r="CF448" s="429"/>
      <c r="CH448" s="430"/>
      <c r="CI448" s="431"/>
      <c r="CJ448" s="429"/>
      <c r="CL448" s="430"/>
      <c r="CM448" s="431"/>
      <c r="CN448" s="429"/>
      <c r="CP448" s="430"/>
      <c r="CQ448" s="431"/>
      <c r="CR448" s="600"/>
      <c r="CS448" s="601"/>
      <c r="CT448" s="602"/>
      <c r="CU448" s="610"/>
      <c r="CV448" s="221"/>
      <c r="CW448" s="574" t="str">
        <f t="shared" si="705"/>
        <v>OK</v>
      </c>
      <c r="CY448" s="263"/>
      <c r="CZ448" s="208"/>
      <c r="DB448" s="563" t="s">
        <v>374</v>
      </c>
      <c r="DC448" s="431"/>
      <c r="DD448" s="429"/>
      <c r="DF448" s="430"/>
      <c r="DG448" s="431"/>
      <c r="DH448" s="429"/>
      <c r="DJ448" s="430"/>
      <c r="DK448" s="431"/>
      <c r="DL448" s="591" t="str">
        <f>IF(AND(CZ448="",DD448="",DH448=""),"-",CZ448+DD448+DH448)</f>
        <v>-</v>
      </c>
      <c r="DM448" s="601"/>
      <c r="DN448" s="593" t="str">
        <f>IF(AND(CZ448="",DD448="",DH448="",DA448="",DE448="",DI448=""),"-",SUM(CZ448:DI448))</f>
        <v>-</v>
      </c>
      <c r="DO448" s="677" t="str">
        <f>IF(OR(DN448=0,DN448="-"),"-",DN448/CONSTR_TOTAL_HOURS)</f>
        <v>-</v>
      </c>
      <c r="DP448" s="221"/>
      <c r="DQ448" s="574" t="str">
        <f t="shared" si="706"/>
        <v>OK</v>
      </c>
      <c r="DS448" s="437"/>
      <c r="DT448" s="429"/>
      <c r="DU448" s="431"/>
      <c r="DW448" s="431"/>
      <c r="DY448" s="431"/>
      <c r="EA448" s="430"/>
      <c r="EB448" s="600"/>
      <c r="EC448" s="602"/>
      <c r="ED448" s="621"/>
      <c r="EE448" s="221"/>
      <c r="EF448" s="574" t="str">
        <f t="shared" si="677"/>
        <v>OK</v>
      </c>
      <c r="EH448" s="82"/>
      <c r="EI448" s="34"/>
      <c r="EJ448" s="11"/>
      <c r="EK448" s="61"/>
      <c r="EN448" s="97">
        <f t="shared" si="734"/>
        <v>0</v>
      </c>
      <c r="EO448" s="91">
        <f t="shared" si="735"/>
        <v>0</v>
      </c>
      <c r="EP448" s="92"/>
      <c r="EQ448" s="85"/>
      <c r="ER448" s="89" t="str">
        <f t="shared" si="718"/>
        <v>-</v>
      </c>
      <c r="ES448" s="84"/>
      <c r="ET448" s="85"/>
      <c r="EU448" s="89" t="str">
        <f t="shared" si="719"/>
        <v>-</v>
      </c>
      <c r="EV448" s="90" t="str">
        <f t="shared" si="720"/>
        <v>-</v>
      </c>
      <c r="EY448" s="97" t="e">
        <f>#REF!</f>
        <v>#REF!</v>
      </c>
      <c r="EZ448" s="91" t="e">
        <f>#REF!</f>
        <v>#REF!</v>
      </c>
      <c r="FA448" s="92"/>
      <c r="FB448" s="85"/>
      <c r="FC448" s="89" t="e">
        <f t="shared" si="721"/>
        <v>#REF!</v>
      </c>
      <c r="FD448" s="84"/>
      <c r="FE448" s="85"/>
      <c r="FF448" s="89" t="e">
        <f t="shared" si="722"/>
        <v>#REF!</v>
      </c>
      <c r="FG448" s="90" t="e">
        <f t="shared" si="723"/>
        <v>#REF!</v>
      </c>
      <c r="FJ448" s="97" t="e">
        <f>#REF!</f>
        <v>#REF!</v>
      </c>
      <c r="FK448" s="91" t="e">
        <f>#REF!</f>
        <v>#REF!</v>
      </c>
      <c r="FL448" s="92"/>
      <c r="FM448" s="85"/>
      <c r="FN448" s="89" t="e">
        <f t="shared" si="724"/>
        <v>#REF!</v>
      </c>
      <c r="FO448" s="84"/>
      <c r="FP448" s="85"/>
      <c r="FQ448" s="89" t="e">
        <f t="shared" si="725"/>
        <v>#REF!</v>
      </c>
      <c r="FR448" s="90" t="e">
        <f t="shared" si="726"/>
        <v>#REF!</v>
      </c>
      <c r="FU448" s="97" t="e">
        <f>#REF!</f>
        <v>#REF!</v>
      </c>
      <c r="FV448" s="92"/>
      <c r="FW448" s="85"/>
      <c r="FX448" s="89" t="e">
        <f t="shared" si="740"/>
        <v>#REF!</v>
      </c>
      <c r="GA448" s="97" t="e">
        <f>#REF!</f>
        <v>#REF!</v>
      </c>
      <c r="GB448" s="91" t="e">
        <f>#REF!</f>
        <v>#REF!</v>
      </c>
      <c r="GC448" s="92"/>
      <c r="GD448" s="85"/>
      <c r="GE448" s="89" t="e">
        <f t="shared" si="728"/>
        <v>#REF!</v>
      </c>
      <c r="GF448" s="84"/>
      <c r="GG448" s="85"/>
      <c r="GH448" s="89" t="e">
        <f t="shared" si="729"/>
        <v>#REF!</v>
      </c>
      <c r="GI448" s="90" t="e">
        <f t="shared" si="730"/>
        <v>#REF!</v>
      </c>
      <c r="GK448" s="20" t="str">
        <f t="shared" si="736"/>
        <v/>
      </c>
      <c r="GL448" s="21"/>
      <c r="GN448" s="826" t="str">
        <f t="shared" ca="1" si="715"/>
        <v/>
      </c>
      <c r="GO448" s="827"/>
    </row>
    <row r="449" spans="1:197" ht="12" customHeight="1" outlineLevel="3" x14ac:dyDescent="0.2">
      <c r="A449" s="187">
        <f ca="1">OFFSET(A449,-1,0,1,1)+1</f>
        <v>315</v>
      </c>
      <c r="B449" s="747" t="str">
        <f t="shared" ca="1" si="707"/>
        <v/>
      </c>
      <c r="C449" s="748"/>
      <c r="D449" s="749"/>
      <c r="E449" s="272"/>
      <c r="F449" s="271"/>
      <c r="G449" s="105" t="s">
        <v>1024</v>
      </c>
      <c r="H449" s="128" t="s">
        <v>3</v>
      </c>
      <c r="I449" s="105"/>
      <c r="J449" s="364" t="s">
        <v>24</v>
      </c>
      <c r="K449" s="471" t="s">
        <v>437</v>
      </c>
      <c r="L449" s="367" t="s">
        <v>50</v>
      </c>
      <c r="M449" s="589">
        <f t="shared" si="704"/>
        <v>0</v>
      </c>
      <c r="N449" s="773" t="str">
        <f t="shared" si="708"/>
        <v>-</v>
      </c>
      <c r="O449" s="774" t="str">
        <f t="shared" si="709"/>
        <v>-</v>
      </c>
      <c r="P449" s="774" t="str">
        <f t="shared" si="710"/>
        <v>-</v>
      </c>
      <c r="Q449" s="774" t="str">
        <f t="shared" si="711"/>
        <v>-</v>
      </c>
      <c r="R449" s="774" t="str">
        <f t="shared" si="712"/>
        <v>-</v>
      </c>
      <c r="S449" s="280" t="str">
        <f t="shared" si="713"/>
        <v>-</v>
      </c>
      <c r="T449" s="291" t="str">
        <f t="shared" si="714"/>
        <v>OK</v>
      </c>
      <c r="U449" s="402"/>
      <c r="W449" s="504"/>
      <c r="X449" s="429"/>
      <c r="Z449" s="430"/>
      <c r="AA449" s="431"/>
      <c r="AB449" s="429"/>
      <c r="AD449" s="430"/>
      <c r="AE449" s="431"/>
      <c r="AF449" s="429"/>
      <c r="AH449" s="430"/>
      <c r="AI449" s="431"/>
      <c r="AJ449" s="600"/>
      <c r="AK449" s="601"/>
      <c r="AL449" s="602"/>
      <c r="AM449" s="632"/>
      <c r="AN449" s="221"/>
      <c r="AO449" s="574" t="str">
        <f t="shared" si="737"/>
        <v>OK</v>
      </c>
      <c r="AQ449" s="437"/>
      <c r="AR449" s="429"/>
      <c r="AT449" s="430"/>
      <c r="AU449" s="431"/>
      <c r="AV449" s="429"/>
      <c r="AX449" s="430"/>
      <c r="AY449" s="431"/>
      <c r="AZ449" s="429"/>
      <c r="BB449" s="430"/>
      <c r="BC449" s="431"/>
      <c r="BD449" s="600"/>
      <c r="BE449" s="601"/>
      <c r="BF449" s="602"/>
      <c r="BG449" s="632"/>
      <c r="BH449" s="221"/>
      <c r="BI449" s="574" t="str">
        <f t="shared" si="738"/>
        <v>OK</v>
      </c>
      <c r="BK449" s="437"/>
      <c r="BL449" s="429"/>
      <c r="BN449" s="430"/>
      <c r="BO449" s="431"/>
      <c r="BP449" s="429"/>
      <c r="BR449" s="430"/>
      <c r="BS449" s="431"/>
      <c r="BT449" s="429"/>
      <c r="BV449" s="430"/>
      <c r="BW449" s="431"/>
      <c r="BX449" s="600"/>
      <c r="BY449" s="601"/>
      <c r="BZ449" s="602"/>
      <c r="CA449" s="610"/>
      <c r="CB449" s="221"/>
      <c r="CC449" s="574" t="str">
        <f t="shared" si="739"/>
        <v>OK</v>
      </c>
      <c r="CE449" s="443"/>
      <c r="CF449" s="429"/>
      <c r="CH449" s="430"/>
      <c r="CI449" s="431"/>
      <c r="CJ449" s="429"/>
      <c r="CL449" s="430"/>
      <c r="CM449" s="431"/>
      <c r="CN449" s="429"/>
      <c r="CP449" s="430"/>
      <c r="CQ449" s="431"/>
      <c r="CR449" s="600"/>
      <c r="CS449" s="601"/>
      <c r="CT449" s="602"/>
      <c r="CU449" s="610"/>
      <c r="CV449" s="221"/>
      <c r="CW449" s="574" t="str">
        <f t="shared" si="705"/>
        <v>OK</v>
      </c>
      <c r="CY449" s="263"/>
      <c r="CZ449" s="208"/>
      <c r="DA449" s="420"/>
      <c r="DB449" s="410" t="s">
        <v>380</v>
      </c>
      <c r="DC449" s="423"/>
      <c r="DD449" s="429"/>
      <c r="DF449" s="430"/>
      <c r="DG449" s="431"/>
      <c r="DH449" s="429"/>
      <c r="DJ449" s="430"/>
      <c r="DK449" s="431"/>
      <c r="DL449" s="591" t="str">
        <f>IF(AND(CZ449="",DD449="",DH449=""),"-",CZ449+DD449+DH449)</f>
        <v>-</v>
      </c>
      <c r="DM449" s="629"/>
      <c r="DN449" s="593" t="str">
        <f>IF(AND(CZ449="",DD449="",DH449="",DA449="",DE449="",DI449=""),"-",SUM(CZ449:DI449))</f>
        <v>-</v>
      </c>
      <c r="DO449" s="677" t="str">
        <f>IF(OR(DN449=0,DN449="-"),"-",DN449/CONSTR_TOTAL_HOURS)</f>
        <v>-</v>
      </c>
      <c r="DP449" s="221"/>
      <c r="DQ449" s="574" t="str">
        <f t="shared" si="706"/>
        <v>OK</v>
      </c>
      <c r="DS449" s="437"/>
      <c r="DT449" s="429"/>
      <c r="DU449" s="431"/>
      <c r="DW449" s="431"/>
      <c r="DY449" s="431"/>
      <c r="EA449" s="430"/>
      <c r="EB449" s="600"/>
      <c r="EC449" s="602"/>
      <c r="ED449" s="621"/>
      <c r="EE449" s="221"/>
      <c r="EF449" s="574" t="str">
        <f t="shared" si="677"/>
        <v>OK</v>
      </c>
      <c r="EH449" s="82"/>
      <c r="EI449" s="34"/>
      <c r="EJ449" s="11"/>
      <c r="EK449" s="61"/>
      <c r="EN449" s="97">
        <f t="shared" si="734"/>
        <v>0</v>
      </c>
      <c r="EO449" s="91">
        <f t="shared" si="735"/>
        <v>0</v>
      </c>
      <c r="EP449" s="92"/>
      <c r="EQ449" s="85"/>
      <c r="ER449" s="89" t="str">
        <f t="shared" si="718"/>
        <v>-</v>
      </c>
      <c r="ES449" s="84"/>
      <c r="ET449" s="85"/>
      <c r="EU449" s="89" t="str">
        <f t="shared" si="719"/>
        <v>-</v>
      </c>
      <c r="EV449" s="90" t="str">
        <f t="shared" si="720"/>
        <v>-</v>
      </c>
      <c r="EY449" s="97" t="e">
        <f>#REF!</f>
        <v>#REF!</v>
      </c>
      <c r="EZ449" s="91" t="e">
        <f>#REF!</f>
        <v>#REF!</v>
      </c>
      <c r="FA449" s="92"/>
      <c r="FB449" s="85"/>
      <c r="FC449" s="89" t="e">
        <f t="shared" si="721"/>
        <v>#REF!</v>
      </c>
      <c r="FD449" s="84"/>
      <c r="FE449" s="85"/>
      <c r="FF449" s="89" t="e">
        <f t="shared" si="722"/>
        <v>#REF!</v>
      </c>
      <c r="FG449" s="90" t="e">
        <f t="shared" si="723"/>
        <v>#REF!</v>
      </c>
      <c r="FJ449" s="97" t="e">
        <f>#REF!</f>
        <v>#REF!</v>
      </c>
      <c r="FK449" s="91" t="e">
        <f>#REF!</f>
        <v>#REF!</v>
      </c>
      <c r="FL449" s="92"/>
      <c r="FM449" s="85"/>
      <c r="FN449" s="89" t="e">
        <f t="shared" si="724"/>
        <v>#REF!</v>
      </c>
      <c r="FO449" s="84"/>
      <c r="FP449" s="85"/>
      <c r="FQ449" s="89" t="e">
        <f t="shared" si="725"/>
        <v>#REF!</v>
      </c>
      <c r="FR449" s="90" t="e">
        <f t="shared" si="726"/>
        <v>#REF!</v>
      </c>
      <c r="FU449" s="97" t="e">
        <f>#REF!</f>
        <v>#REF!</v>
      </c>
      <c r="FV449" s="92"/>
      <c r="FW449" s="85"/>
      <c r="FX449" s="89" t="e">
        <f t="shared" si="740"/>
        <v>#REF!</v>
      </c>
      <c r="GA449" s="97" t="e">
        <f>#REF!</f>
        <v>#REF!</v>
      </c>
      <c r="GB449" s="91" t="e">
        <f>#REF!</f>
        <v>#REF!</v>
      </c>
      <c r="GC449" s="92"/>
      <c r="GD449" s="85"/>
      <c r="GE449" s="89" t="e">
        <f t="shared" si="728"/>
        <v>#REF!</v>
      </c>
      <c r="GF449" s="84"/>
      <c r="GG449" s="85"/>
      <c r="GH449" s="89" t="e">
        <f t="shared" si="729"/>
        <v>#REF!</v>
      </c>
      <c r="GI449" s="90" t="e">
        <f t="shared" si="730"/>
        <v>#REF!</v>
      </c>
      <c r="GK449" s="20" t="str">
        <f t="shared" si="736"/>
        <v/>
      </c>
      <c r="GL449" s="21"/>
      <c r="GN449" s="826" t="str">
        <f t="shared" ca="1" si="715"/>
        <v/>
      </c>
      <c r="GO449" s="827"/>
    </row>
    <row r="450" spans="1:197" ht="12" customHeight="1" outlineLevel="3" x14ac:dyDescent="0.2">
      <c r="A450" s="187">
        <f ca="1">OFFSET(A450,-1,0,1,1)+1</f>
        <v>316</v>
      </c>
      <c r="B450" s="747" t="str">
        <f t="shared" ca="1" si="707"/>
        <v/>
      </c>
      <c r="C450" s="748"/>
      <c r="D450" s="749"/>
      <c r="E450" s="272" t="s">
        <v>395</v>
      </c>
      <c r="F450" s="271"/>
      <c r="G450" s="105"/>
      <c r="H450" s="128" t="s">
        <v>3</v>
      </c>
      <c r="I450" s="105"/>
      <c r="J450" s="364" t="s">
        <v>24</v>
      </c>
      <c r="K450" s="471" t="s">
        <v>437</v>
      </c>
      <c r="L450" s="367" t="s">
        <v>50</v>
      </c>
      <c r="M450" s="589">
        <f t="shared" si="704"/>
        <v>0</v>
      </c>
      <c r="N450" s="773" t="str">
        <f t="shared" si="708"/>
        <v>-</v>
      </c>
      <c r="O450" s="774" t="str">
        <f t="shared" si="709"/>
        <v>-</v>
      </c>
      <c r="P450" s="774" t="str">
        <f t="shared" si="710"/>
        <v>-</v>
      </c>
      <c r="Q450" s="774" t="str">
        <f t="shared" si="711"/>
        <v>-</v>
      </c>
      <c r="R450" s="774" t="str">
        <f t="shared" si="712"/>
        <v>-</v>
      </c>
      <c r="S450" s="280" t="str">
        <f t="shared" si="713"/>
        <v>-</v>
      </c>
      <c r="T450" s="291" t="str">
        <f t="shared" si="714"/>
        <v>OK</v>
      </c>
      <c r="U450" s="402"/>
      <c r="W450" s="504"/>
      <c r="X450" s="429"/>
      <c r="Z450" s="430"/>
      <c r="AA450" s="431"/>
      <c r="AB450" s="429"/>
      <c r="AD450" s="430"/>
      <c r="AE450" s="431"/>
      <c r="AF450" s="429"/>
      <c r="AH450" s="430"/>
      <c r="AI450" s="431"/>
      <c r="AJ450" s="603"/>
      <c r="AK450" s="604"/>
      <c r="AL450" s="605"/>
      <c r="AM450" s="637"/>
      <c r="AN450" s="221"/>
      <c r="AO450" s="574" t="str">
        <f t="shared" si="737"/>
        <v>OK</v>
      </c>
      <c r="AQ450" s="437"/>
      <c r="AR450" s="432"/>
      <c r="AS450" s="433"/>
      <c r="AT450" s="434"/>
      <c r="AU450" s="435"/>
      <c r="AV450" s="432"/>
      <c r="AW450" s="433"/>
      <c r="AX450" s="434"/>
      <c r="AY450" s="435"/>
      <c r="AZ450" s="432"/>
      <c r="BA450" s="433"/>
      <c r="BB450" s="434"/>
      <c r="BC450" s="435"/>
      <c r="BD450" s="603"/>
      <c r="BE450" s="604"/>
      <c r="BF450" s="605"/>
      <c r="BG450" s="637"/>
      <c r="BH450" s="221"/>
      <c r="BI450" s="574" t="str">
        <f t="shared" si="738"/>
        <v>OK</v>
      </c>
      <c r="BK450" s="437"/>
      <c r="BL450" s="432"/>
      <c r="BM450" s="433"/>
      <c r="BN450" s="434"/>
      <c r="BO450" s="435"/>
      <c r="BP450" s="432"/>
      <c r="BQ450" s="433"/>
      <c r="BR450" s="434"/>
      <c r="BS450" s="435"/>
      <c r="BT450" s="432"/>
      <c r="BU450" s="433"/>
      <c r="BV450" s="434"/>
      <c r="BW450" s="435"/>
      <c r="BX450" s="603"/>
      <c r="BY450" s="604"/>
      <c r="BZ450" s="605"/>
      <c r="CA450" s="680" t="str">
        <f>IF(OR(BZ450=0,BZ450="-"),"-",BZ450/DD_TOTAL_HOURS)</f>
        <v>-</v>
      </c>
      <c r="CB450" s="221"/>
      <c r="CC450" s="574" t="str">
        <f t="shared" si="739"/>
        <v>OK</v>
      </c>
      <c r="CE450" s="443"/>
      <c r="CF450" s="429"/>
      <c r="CH450" s="430"/>
      <c r="CI450" s="431"/>
      <c r="CJ450" s="429"/>
      <c r="CL450" s="430"/>
      <c r="CM450" s="431"/>
      <c r="CN450" s="429"/>
      <c r="CP450" s="430"/>
      <c r="CQ450" s="431"/>
      <c r="CR450" s="600"/>
      <c r="CS450" s="601"/>
      <c r="CT450" s="605"/>
      <c r="CU450" s="610"/>
      <c r="CV450" s="221"/>
      <c r="CW450" s="574" t="str">
        <f t="shared" si="705"/>
        <v>OK</v>
      </c>
      <c r="CY450" s="263" t="s">
        <v>60</v>
      </c>
      <c r="CZ450" s="208"/>
      <c r="DB450" s="563"/>
      <c r="DC450" s="431"/>
      <c r="DD450" s="432"/>
      <c r="DE450" s="433"/>
      <c r="DF450" s="434"/>
      <c r="DG450" s="435"/>
      <c r="DH450" s="432"/>
      <c r="DI450" s="433"/>
      <c r="DJ450" s="434"/>
      <c r="DK450" s="435"/>
      <c r="DL450" s="591" t="str">
        <f>IF(AND(CZ450="",DD450="",DH450=""),"-",CZ450+DD450+DH450)</f>
        <v>-</v>
      </c>
      <c r="DM450" s="601"/>
      <c r="DN450" s="593" t="str">
        <f>IF(AND(CZ450="",DD450="",DH450="",DA450="",DE450="",DI450=""),"-",SUM(CZ450:DI450))</f>
        <v>-</v>
      </c>
      <c r="DO450" s="677" t="str">
        <f>IF(OR(DN450=0,DN450="-"),"-",DN450/CONSTR_TOTAL_HOURS)</f>
        <v>-</v>
      </c>
      <c r="DP450" s="221"/>
      <c r="DQ450" s="574" t="str">
        <f t="shared" si="706"/>
        <v>OK</v>
      </c>
      <c r="DS450" s="263" t="s">
        <v>60</v>
      </c>
      <c r="DT450" s="208"/>
      <c r="DU450" s="277" t="s">
        <v>1033</v>
      </c>
      <c r="DV450" s="370"/>
      <c r="DW450" s="277" t="s">
        <v>1033</v>
      </c>
      <c r="DX450" s="370"/>
      <c r="DY450" s="277" t="s">
        <v>1033</v>
      </c>
      <c r="DZ450" s="370"/>
      <c r="EA450" s="274" t="s">
        <v>376</v>
      </c>
      <c r="EB450" s="712" t="str">
        <f t="shared" si="749"/>
        <v>-</v>
      </c>
      <c r="EC450" s="707" t="str">
        <f t="shared" si="750"/>
        <v>-</v>
      </c>
      <c r="ED450" s="619" t="str">
        <f>IF(OR(EC450=0,EC450="-"),"-",EC450/QUALIF_TOTAL_HOURS)</f>
        <v>-</v>
      </c>
      <c r="EE450" s="221"/>
      <c r="EF450" s="574" t="str">
        <f t="shared" si="677"/>
        <v>Missing Eng Hours</v>
      </c>
      <c r="EH450" s="82"/>
      <c r="EI450" s="34"/>
      <c r="EJ450" s="11"/>
      <c r="EK450" s="61"/>
      <c r="EN450" s="97">
        <f t="shared" si="734"/>
        <v>0</v>
      </c>
      <c r="EO450" s="91">
        <f t="shared" si="735"/>
        <v>0</v>
      </c>
      <c r="EP450" s="92"/>
      <c r="EQ450" s="85"/>
      <c r="ER450" s="89" t="str">
        <f>IF(OR(EN450="-",EQ450=""),"-",EQ450*EN450)</f>
        <v>-</v>
      </c>
      <c r="ES450" s="84"/>
      <c r="ET450" s="85"/>
      <c r="EU450" s="89" t="str">
        <f>IF(OR(EO450="-",ET450=""),"-",ET450*EO450)</f>
        <v>-</v>
      </c>
      <c r="EV450" s="90" t="str">
        <f>IF(AND(ER450="-",EU450="-"),"-",IF(ER450="-",EU450,IF(EU450="-",ER450,ER450+EU450)))</f>
        <v>-</v>
      </c>
      <c r="EY450" s="97" t="e">
        <f>#REF!</f>
        <v>#REF!</v>
      </c>
      <c r="EZ450" s="91" t="e">
        <f>#REF!</f>
        <v>#REF!</v>
      </c>
      <c r="FA450" s="92"/>
      <c r="FB450" s="85"/>
      <c r="FC450" s="89" t="e">
        <f>IF(OR(EY450="-",FB450=""),"-",FB450*EY450)</f>
        <v>#REF!</v>
      </c>
      <c r="FD450" s="84"/>
      <c r="FE450" s="85"/>
      <c r="FF450" s="89" t="e">
        <f>IF(OR(EZ450="-",FE450=""),"-",FE450*EZ450)</f>
        <v>#REF!</v>
      </c>
      <c r="FG450" s="90" t="e">
        <f>IF(AND(FC450="-",FF450="-"),"-",IF(FC450="-",FF450,IF(FF450="-",FC450,FC450+FF450)))</f>
        <v>#REF!</v>
      </c>
      <c r="FJ450" s="97" t="e">
        <f>#REF!</f>
        <v>#REF!</v>
      </c>
      <c r="FK450" s="91" t="e">
        <f>#REF!</f>
        <v>#REF!</v>
      </c>
      <c r="FL450" s="92"/>
      <c r="FM450" s="85"/>
      <c r="FN450" s="89" t="e">
        <f>IF(OR(FJ450="-",FM450=""),"-",FM450*FJ450)</f>
        <v>#REF!</v>
      </c>
      <c r="FO450" s="84"/>
      <c r="FP450" s="85"/>
      <c r="FQ450" s="89" t="e">
        <f>IF(OR(FK450="-",FP450=""),"-",FP450*FK450)</f>
        <v>#REF!</v>
      </c>
      <c r="FR450" s="90" t="e">
        <f>IF(AND(FN450="-",FQ450="-"),"-",IF(FN450="-",FQ450,IF(FQ450="-",FN450,FN450+FQ450)))</f>
        <v>#REF!</v>
      </c>
      <c r="FU450" s="97" t="e">
        <f>#REF!</f>
        <v>#REF!</v>
      </c>
      <c r="FV450" s="92"/>
      <c r="FW450" s="85"/>
      <c r="FX450" s="89" t="e">
        <f t="shared" si="740"/>
        <v>#REF!</v>
      </c>
      <c r="GA450" s="97" t="e">
        <f>#REF!</f>
        <v>#REF!</v>
      </c>
      <c r="GB450" s="91" t="e">
        <f>#REF!</f>
        <v>#REF!</v>
      </c>
      <c r="GC450" s="92"/>
      <c r="GD450" s="85"/>
      <c r="GE450" s="89" t="e">
        <f>IF(OR(GA450="-",GD450=""),"-",GD450*GA450)</f>
        <v>#REF!</v>
      </c>
      <c r="GF450" s="84"/>
      <c r="GG450" s="85"/>
      <c r="GH450" s="89" t="e">
        <f>IF(OR(GB450="-",GG450=""),"-",GG450*GB450)</f>
        <v>#REF!</v>
      </c>
      <c r="GI450" s="90" t="e">
        <f>IF(AND(GE450="-",GH450="-"),"-",IF(GE450="-",GH450,IF(GH450="-",GE450,GE450+GH450)))</f>
        <v>#REF!</v>
      </c>
      <c r="GK450" s="20" t="str">
        <f t="shared" si="736"/>
        <v/>
      </c>
      <c r="GL450" s="21"/>
      <c r="GN450" s="826" t="str">
        <f t="shared" ca="1" si="715"/>
        <v/>
      </c>
      <c r="GO450" s="827"/>
    </row>
    <row r="451" spans="1:197" s="143" customFormat="1" ht="15.75" customHeight="1" outlineLevel="3" x14ac:dyDescent="0.2">
      <c r="A451" s="190">
        <f t="shared" ref="A451:A468" ca="1" si="752">OFFSET(A451,-1,0,1,1)+1</f>
        <v>317</v>
      </c>
      <c r="B451" s="744" t="str">
        <f t="shared" ca="1" si="707"/>
        <v/>
      </c>
      <c r="C451" s="752"/>
      <c r="D451" s="753"/>
      <c r="E451" s="185" t="s">
        <v>944</v>
      </c>
      <c r="F451" s="181" t="s">
        <v>170</v>
      </c>
      <c r="G451" s="182"/>
      <c r="H451" s="863" t="s">
        <v>3</v>
      </c>
      <c r="I451" s="183"/>
      <c r="J451" s="184" t="s">
        <v>23</v>
      </c>
      <c r="K451" s="199" t="s">
        <v>437</v>
      </c>
      <c r="L451" s="366"/>
      <c r="M451" s="560">
        <f t="shared" si="704"/>
        <v>0</v>
      </c>
      <c r="N451" s="814" t="str">
        <f>IF(OR(W451="",W451=0,W451="-"),"-",IF(W451=1,1,"POK"))</f>
        <v>-</v>
      </c>
      <c r="O451" s="815" t="str">
        <f>IF(OR(AQ451="",AQ451=0,AQ451="-"),"-",IF(AQ451=1,1,"POK"))</f>
        <v>-</v>
      </c>
      <c r="P451" s="815" t="str">
        <f>IF(OR(BK451="",BK451=0,BK451="-"),"-",IF(BK451=1,1,"POK"))</f>
        <v>-</v>
      </c>
      <c r="Q451" s="815" t="str">
        <f>IF(OR(CE451="",CE451=0,CE451="-"),"-",IF(CE451=1,1,"POK"))</f>
        <v>-</v>
      </c>
      <c r="R451" s="815" t="str">
        <f>IF(OR(CY451="",CY451=0,CY451="-"),"-",IF(CY451=1,1,"POK"))</f>
        <v>-</v>
      </c>
      <c r="S451" s="816" t="str">
        <f>IF(OR(DS451="",DS451=0,DS451="-"),"-",IF(DS451=1,1,"POK"))</f>
        <v>-</v>
      </c>
      <c r="T451" s="293" t="str">
        <f t="shared" si="714"/>
        <v>OK</v>
      </c>
      <c r="U451" s="403"/>
      <c r="V451" s="19"/>
      <c r="W451" s="788">
        <f>IF(SUM(W452:W458)=0,0,1)</f>
        <v>0</v>
      </c>
      <c r="X451" s="325"/>
      <c r="Y451" s="326"/>
      <c r="Z451" s="326"/>
      <c r="AA451" s="326"/>
      <c r="AB451" s="326"/>
      <c r="AC451" s="326"/>
      <c r="AD451" s="326"/>
      <c r="AE451" s="326"/>
      <c r="AF451" s="326"/>
      <c r="AG451" s="326"/>
      <c r="AH451" s="326"/>
      <c r="AI451" s="327"/>
      <c r="AJ451" s="353">
        <f>SUM(AJ452:AJ458)</f>
        <v>0</v>
      </c>
      <c r="AK451" s="354">
        <f>SUM(AK452:AK458)</f>
        <v>0</v>
      </c>
      <c r="AL451" s="351">
        <f>AJ451+AK451</f>
        <v>0</v>
      </c>
      <c r="AM451" s="356" t="str">
        <f>IF(OR(AL451=0,AL451="-"),"-",AL451/CD_TOTAL_HOURS)</f>
        <v>-</v>
      </c>
      <c r="AN451" s="222"/>
      <c r="AO451" s="580" t="str">
        <f t="shared" si="569"/>
        <v>OK</v>
      </c>
      <c r="AP451" s="19"/>
      <c r="AQ451" s="788">
        <f>IF(SUM(AQ452:AQ458)=0,0,1)</f>
        <v>0</v>
      </c>
      <c r="AR451" s="325"/>
      <c r="AS451" s="326"/>
      <c r="AT451" s="326"/>
      <c r="AU451" s="326"/>
      <c r="AV451" s="326"/>
      <c r="AW451" s="326"/>
      <c r="AX451" s="326"/>
      <c r="AY451" s="326"/>
      <c r="AZ451" s="326"/>
      <c r="BA451" s="326"/>
      <c r="BB451" s="326"/>
      <c r="BC451" s="327"/>
      <c r="BD451" s="353">
        <f>SUM(BD452:BD458)</f>
        <v>0</v>
      </c>
      <c r="BE451" s="354">
        <f>SUM(BE452:BE458)</f>
        <v>0</v>
      </c>
      <c r="BF451" s="351">
        <f>BD451+BE451</f>
        <v>0</v>
      </c>
      <c r="BG451" s="356" t="str">
        <f>IF(OR(BF451=0,BF451="-"),"-",BF451/BD_TOTAL_HOURS)</f>
        <v>-</v>
      </c>
      <c r="BH451" s="222"/>
      <c r="BI451" s="580" t="str">
        <f t="shared" si="570"/>
        <v>OK</v>
      </c>
      <c r="BJ451" s="19"/>
      <c r="BK451" s="788">
        <f>IF(SUM(BK452:BK458)=0,0,1)</f>
        <v>0</v>
      </c>
      <c r="BL451" s="325"/>
      <c r="BM451" s="326"/>
      <c r="BN451" s="326"/>
      <c r="BO451" s="326"/>
      <c r="BP451" s="326"/>
      <c r="BQ451" s="326"/>
      <c r="BR451" s="326"/>
      <c r="BS451" s="326"/>
      <c r="BT451" s="326"/>
      <c r="BU451" s="326"/>
      <c r="BV451" s="326"/>
      <c r="BW451" s="327"/>
      <c r="BX451" s="353">
        <f>SUM(BX452:BX458)</f>
        <v>0</v>
      </c>
      <c r="BY451" s="354">
        <f>SUM(BY452:BY458)</f>
        <v>0</v>
      </c>
      <c r="BZ451" s="351">
        <f>BX451+BY451</f>
        <v>0</v>
      </c>
      <c r="CA451" s="356" t="str">
        <f>IF(OR(BZ451=0,BZ451="-"),"-",BZ451/DD_TOTAL_HOURS)</f>
        <v>-</v>
      </c>
      <c r="CB451" s="222"/>
      <c r="CC451" s="574" t="str">
        <f t="shared" si="568"/>
        <v>OK</v>
      </c>
      <c r="CD451" s="19"/>
      <c r="CE451" s="788">
        <f>IF(SUM(CE452:CE458)=0,0,1)</f>
        <v>0</v>
      </c>
      <c r="CF451" s="325"/>
      <c r="CG451" s="326"/>
      <c r="CH451" s="326"/>
      <c r="CI451" s="326"/>
      <c r="CJ451" s="326"/>
      <c r="CK451" s="326"/>
      <c r="CL451" s="326"/>
      <c r="CM451" s="326"/>
      <c r="CN451" s="326"/>
      <c r="CO451" s="326"/>
      <c r="CP451" s="326"/>
      <c r="CQ451" s="327"/>
      <c r="CR451" s="353">
        <f>SUM(CR452:CR458)</f>
        <v>0</v>
      </c>
      <c r="CS451" s="354">
        <f>SUM(CS452:CS458)</f>
        <v>0</v>
      </c>
      <c r="CT451" s="351">
        <f>CR451+CS451</f>
        <v>0</v>
      </c>
      <c r="CU451" s="356" t="str">
        <f>IF(OR(CT451=0,CT451="-"),"-",CT451/PRO_TOTAL_HOURS)</f>
        <v>-</v>
      </c>
      <c r="CV451" s="222"/>
      <c r="CW451" s="580" t="str">
        <f t="shared" si="705"/>
        <v>OK</v>
      </c>
      <c r="CX451" s="19"/>
      <c r="CY451" s="788">
        <f>IF(SUM(CY452:CY458)=0,0,1)</f>
        <v>0</v>
      </c>
      <c r="CZ451" s="325"/>
      <c r="DA451" s="326"/>
      <c r="DB451" s="326"/>
      <c r="DC451" s="326"/>
      <c r="DD451" s="326"/>
      <c r="DE451" s="326"/>
      <c r="DF451" s="326"/>
      <c r="DG451" s="326"/>
      <c r="DH451" s="326"/>
      <c r="DI451" s="326"/>
      <c r="DJ451" s="326"/>
      <c r="DK451" s="327"/>
      <c r="DL451" s="353">
        <f>SUM(DL452:DL458)</f>
        <v>0</v>
      </c>
      <c r="DM451" s="354">
        <f>SUM(DM452:DM458)</f>
        <v>0</v>
      </c>
      <c r="DN451" s="351">
        <f>DL451+DM451</f>
        <v>0</v>
      </c>
      <c r="DO451" s="356" t="str">
        <f>IF(OR(DN451=0,DN451="-"),"-",DN451/CONSTR_TOTAL_HOURS)</f>
        <v>-</v>
      </c>
      <c r="DP451" s="222"/>
      <c r="DQ451" s="574" t="str">
        <f t="shared" si="706"/>
        <v>OK</v>
      </c>
      <c r="DR451" s="19"/>
      <c r="DS451" s="788">
        <f>IF(SUM(DS452:DS458)=0,0,1)</f>
        <v>0</v>
      </c>
      <c r="DT451" s="325"/>
      <c r="DU451" s="326"/>
      <c r="DV451" s="326"/>
      <c r="DW451" s="326"/>
      <c r="DX451" s="326"/>
      <c r="DY451" s="326"/>
      <c r="DZ451" s="326"/>
      <c r="EA451" s="326"/>
      <c r="EB451" s="353">
        <f>SUM(EB452:EB458)</f>
        <v>0</v>
      </c>
      <c r="EC451" s="723">
        <f>EB451</f>
        <v>0</v>
      </c>
      <c r="ED451" s="356" t="str">
        <f>IF(OR(EC451=0,EC451="-"),"-",EC451/QUALIF_TOTAL_HOURS)</f>
        <v>-</v>
      </c>
      <c r="EE451" s="222"/>
      <c r="EF451" s="574" t="str">
        <f t="shared" si="677"/>
        <v>-</v>
      </c>
      <c r="EG451" s="19"/>
      <c r="EH451" s="179" t="s">
        <v>5</v>
      </c>
      <c r="EI451" s="171" t="s">
        <v>4</v>
      </c>
      <c r="EJ451" s="134"/>
      <c r="EK451" s="133"/>
      <c r="EL451" s="19"/>
      <c r="EM451" s="19"/>
      <c r="EN451" s="135">
        <f t="shared" si="734"/>
        <v>0</v>
      </c>
      <c r="EO451" s="136">
        <f t="shared" si="735"/>
        <v>0</v>
      </c>
      <c r="EP451" s="137"/>
      <c r="EQ451" s="172"/>
      <c r="ER451" s="138" t="str">
        <f t="shared" si="718"/>
        <v>-</v>
      </c>
      <c r="ES451" s="139"/>
      <c r="ET451" s="172"/>
      <c r="EU451" s="138" t="str">
        <f t="shared" si="719"/>
        <v>-</v>
      </c>
      <c r="EV451" s="140" t="str">
        <f t="shared" si="720"/>
        <v>-</v>
      </c>
      <c r="EW451" s="19"/>
      <c r="EX451" s="19"/>
      <c r="EY451" s="135" t="e">
        <f>#REF!</f>
        <v>#REF!</v>
      </c>
      <c r="EZ451" s="136" t="e">
        <f>#REF!</f>
        <v>#REF!</v>
      </c>
      <c r="FA451" s="137"/>
      <c r="FB451" s="172"/>
      <c r="FC451" s="138" t="e">
        <f t="shared" si="721"/>
        <v>#REF!</v>
      </c>
      <c r="FD451" s="139"/>
      <c r="FE451" s="172"/>
      <c r="FF451" s="138" t="e">
        <f t="shared" si="722"/>
        <v>#REF!</v>
      </c>
      <c r="FG451" s="140" t="e">
        <f t="shared" si="723"/>
        <v>#REF!</v>
      </c>
      <c r="FH451" s="19"/>
      <c r="FI451" s="19"/>
      <c r="FJ451" s="135" t="e">
        <f>#REF!</f>
        <v>#REF!</v>
      </c>
      <c r="FK451" s="136" t="e">
        <f>#REF!</f>
        <v>#REF!</v>
      </c>
      <c r="FL451" s="137"/>
      <c r="FM451" s="172"/>
      <c r="FN451" s="138" t="e">
        <f t="shared" si="724"/>
        <v>#REF!</v>
      </c>
      <c r="FO451" s="139"/>
      <c r="FP451" s="172"/>
      <c r="FQ451" s="138" t="e">
        <f t="shared" si="725"/>
        <v>#REF!</v>
      </c>
      <c r="FR451" s="140" t="e">
        <f t="shared" si="726"/>
        <v>#REF!</v>
      </c>
      <c r="FS451" s="19"/>
      <c r="FT451" s="19"/>
      <c r="FU451" s="135" t="e">
        <f>#REF!</f>
        <v>#REF!</v>
      </c>
      <c r="FV451" s="137"/>
      <c r="FW451" s="172"/>
      <c r="FX451" s="138" t="e">
        <f t="shared" si="727"/>
        <v>#REF!</v>
      </c>
      <c r="FY451" s="19"/>
      <c r="FZ451" s="19"/>
      <c r="GA451" s="135" t="e">
        <f>#REF!</f>
        <v>#REF!</v>
      </c>
      <c r="GB451" s="136" t="e">
        <f>#REF!</f>
        <v>#REF!</v>
      </c>
      <c r="GC451" s="137"/>
      <c r="GD451" s="172"/>
      <c r="GE451" s="138" t="e">
        <f t="shared" si="728"/>
        <v>#REF!</v>
      </c>
      <c r="GF451" s="139"/>
      <c r="GG451" s="172"/>
      <c r="GH451" s="138" t="e">
        <f t="shared" si="729"/>
        <v>#REF!</v>
      </c>
      <c r="GI451" s="140" t="e">
        <f t="shared" si="730"/>
        <v>#REF!</v>
      </c>
      <c r="GJ451" s="19"/>
      <c r="GK451" s="141" t="str">
        <f t="shared" si="736"/>
        <v/>
      </c>
      <c r="GL451" s="142"/>
      <c r="GN451" s="826" t="str">
        <f t="shared" ca="1" si="715"/>
        <v/>
      </c>
      <c r="GO451" s="827"/>
    </row>
    <row r="452" spans="1:197" ht="12" customHeight="1" outlineLevel="3" x14ac:dyDescent="0.2">
      <c r="A452" s="187">
        <f t="shared" ca="1" si="752"/>
        <v>318</v>
      </c>
      <c r="B452" s="747" t="str">
        <f t="shared" ca="1" si="707"/>
        <v/>
      </c>
      <c r="C452" s="748"/>
      <c r="D452" s="749"/>
      <c r="E452" s="110"/>
      <c r="F452" s="104"/>
      <c r="G452" s="105" t="s">
        <v>171</v>
      </c>
      <c r="H452" s="128" t="s">
        <v>3</v>
      </c>
      <c r="I452" s="105"/>
      <c r="J452" s="364" t="s">
        <v>24</v>
      </c>
      <c r="K452" s="471" t="s">
        <v>437</v>
      </c>
      <c r="L452" s="367" t="s">
        <v>50</v>
      </c>
      <c r="M452" s="589">
        <f t="shared" si="704"/>
        <v>0</v>
      </c>
      <c r="N452" s="773" t="str">
        <f t="shared" si="708"/>
        <v>-</v>
      </c>
      <c r="O452" s="774" t="str">
        <f t="shared" si="709"/>
        <v>-</v>
      </c>
      <c r="P452" s="774" t="str">
        <f t="shared" si="710"/>
        <v>-</v>
      </c>
      <c r="Q452" s="774" t="str">
        <f t="shared" si="711"/>
        <v>-</v>
      </c>
      <c r="R452" s="774" t="str">
        <f t="shared" si="712"/>
        <v>-</v>
      </c>
      <c r="S452" s="280" t="str">
        <f t="shared" si="713"/>
        <v>-</v>
      </c>
      <c r="T452" s="291" t="str">
        <f t="shared" si="714"/>
        <v>OK</v>
      </c>
      <c r="U452" s="402"/>
      <c r="W452" s="643"/>
      <c r="X452" s="208"/>
      <c r="Y452" s="419"/>
      <c r="Z452" s="410" t="s">
        <v>374</v>
      </c>
      <c r="AA452" s="422"/>
      <c r="AB452" s="425"/>
      <c r="AC452" s="426"/>
      <c r="AD452" s="427"/>
      <c r="AE452" s="428"/>
      <c r="AF452" s="425"/>
      <c r="AG452" s="426"/>
      <c r="AH452" s="427"/>
      <c r="AI452" s="428"/>
      <c r="AJ452" s="591" t="str">
        <f>IF(AND(X452="",AB452="",AF452=""),"-",X452+AB452+AF452)</f>
        <v>-</v>
      </c>
      <c r="AK452" s="606"/>
      <c r="AL452" s="593" t="str">
        <f>IF(AND(X452="",AB452="",AF452="",Y452="",AC452="",AG452=""),"-",SUM(X452:AG452))</f>
        <v>-</v>
      </c>
      <c r="AM452" s="594" t="str">
        <f>IF(OR(AL452=0,AL452="-"),"-",AL452/CD_TOTAL_HOURS)</f>
        <v>-</v>
      </c>
      <c r="AN452" s="221"/>
      <c r="AO452" s="574" t="str">
        <f t="shared" si="569"/>
        <v>OK</v>
      </c>
      <c r="AQ452" s="263"/>
      <c r="AR452" s="208"/>
      <c r="AS452" s="419"/>
      <c r="AT452" s="410" t="s">
        <v>374</v>
      </c>
      <c r="AU452" s="422"/>
      <c r="AV452" s="425"/>
      <c r="AW452" s="426"/>
      <c r="AX452" s="427"/>
      <c r="AY452" s="428"/>
      <c r="AZ452" s="425"/>
      <c r="BA452" s="426"/>
      <c r="BB452" s="427"/>
      <c r="BC452" s="428"/>
      <c r="BD452" s="591" t="str">
        <f>IF(AND(AR452="",AV452="",AZ452=""),"-",AR452+AV452+AZ452)</f>
        <v>-</v>
      </c>
      <c r="BE452" s="606"/>
      <c r="BF452" s="593" t="str">
        <f>IF(AND(AR452="",AV452="",AZ452="",AS452="",AW452="",BA452=""),"-",SUM(AR452:BA452))</f>
        <v>-</v>
      </c>
      <c r="BG452" s="594" t="str">
        <f>IF(OR(BF452=0,BF452="-"),"-",BF452/BD_TOTAL_HOURS)</f>
        <v>-</v>
      </c>
      <c r="BH452" s="221"/>
      <c r="BI452" s="574" t="str">
        <f t="shared" si="570"/>
        <v>OK</v>
      </c>
      <c r="BK452" s="263"/>
      <c r="BL452" s="208"/>
      <c r="BM452" s="419"/>
      <c r="BN452" s="410" t="s">
        <v>374</v>
      </c>
      <c r="BO452" s="422"/>
      <c r="BP452" s="425"/>
      <c r="BQ452" s="426"/>
      <c r="BR452" s="427"/>
      <c r="BS452" s="428"/>
      <c r="BT452" s="425"/>
      <c r="BU452" s="426"/>
      <c r="BV452" s="427"/>
      <c r="BW452" s="428"/>
      <c r="BX452" s="591" t="str">
        <f>IF(AND(BL452="",BP452="",BT452=""),"-",BL452+BP452+BT452)</f>
        <v>-</v>
      </c>
      <c r="BY452" s="606"/>
      <c r="BZ452" s="593" t="str">
        <f>IF(AND(BL452="",BP452="",BT452="",BM452="",BQ452="",BU452=""),"-",SUM(BL452:BU452))</f>
        <v>-</v>
      </c>
      <c r="CA452" s="594" t="str">
        <f>IF(OR(BZ452=0,BZ452="-"),"-",BZ452/DD_TOTAL_HOURS)</f>
        <v>-</v>
      </c>
      <c r="CB452" s="221"/>
      <c r="CC452" s="574" t="str">
        <f t="shared" si="568"/>
        <v>OK</v>
      </c>
      <c r="CE452" s="443"/>
      <c r="CF452" s="425"/>
      <c r="CG452" s="426"/>
      <c r="CH452" s="427"/>
      <c r="CI452" s="428"/>
      <c r="CJ452" s="425"/>
      <c r="CK452" s="426"/>
      <c r="CL452" s="427"/>
      <c r="CM452" s="428"/>
      <c r="CN452" s="425"/>
      <c r="CO452" s="426"/>
      <c r="CP452" s="427"/>
      <c r="CQ452" s="428"/>
      <c r="CR452" s="597"/>
      <c r="CS452" s="598"/>
      <c r="CT452" s="599"/>
      <c r="CU452" s="594"/>
      <c r="CV452" s="221"/>
      <c r="CW452" s="574" t="str">
        <f t="shared" si="705"/>
        <v>OK</v>
      </c>
      <c r="CY452" s="443"/>
      <c r="CZ452" s="429"/>
      <c r="DB452" s="430"/>
      <c r="DC452" s="431"/>
      <c r="DD452" s="429"/>
      <c r="DF452" s="430"/>
      <c r="DG452" s="431"/>
      <c r="DH452" s="429"/>
      <c r="DJ452" s="430"/>
      <c r="DK452" s="431"/>
      <c r="DL452" s="600"/>
      <c r="DM452" s="601"/>
      <c r="DN452" s="602"/>
      <c r="DO452" s="609"/>
      <c r="DP452" s="221"/>
      <c r="DQ452" s="574" t="str">
        <f t="shared" si="706"/>
        <v>OK</v>
      </c>
      <c r="DS452" s="443"/>
      <c r="DT452" s="429"/>
      <c r="DU452" s="431"/>
      <c r="DW452" s="431"/>
      <c r="DY452" s="431"/>
      <c r="EA452" s="430"/>
      <c r="EB452" s="600"/>
      <c r="EC452" s="602"/>
      <c r="ED452" s="609"/>
      <c r="EE452" s="221"/>
      <c r="EF452" s="574" t="str">
        <f t="shared" si="677"/>
        <v>OK</v>
      </c>
      <c r="EH452" s="82"/>
      <c r="EI452" s="34" t="s">
        <v>4</v>
      </c>
      <c r="EJ452" s="11"/>
      <c r="EK452" s="61"/>
      <c r="EN452" s="97" t="str">
        <f t="shared" si="734"/>
        <v>-</v>
      </c>
      <c r="EO452" s="91">
        <f t="shared" si="735"/>
        <v>0</v>
      </c>
      <c r="EP452" s="92"/>
      <c r="EQ452" s="85"/>
      <c r="ER452" s="89" t="str">
        <f t="shared" si="718"/>
        <v>-</v>
      </c>
      <c r="ES452" s="84"/>
      <c r="ET452" s="85"/>
      <c r="EU452" s="89" t="str">
        <f t="shared" si="719"/>
        <v>-</v>
      </c>
      <c r="EV452" s="90" t="str">
        <f t="shared" si="720"/>
        <v>-</v>
      </c>
      <c r="EY452" s="97" t="e">
        <f>#REF!</f>
        <v>#REF!</v>
      </c>
      <c r="EZ452" s="91" t="e">
        <f>#REF!</f>
        <v>#REF!</v>
      </c>
      <c r="FA452" s="92"/>
      <c r="FB452" s="85"/>
      <c r="FC452" s="89" t="e">
        <f t="shared" si="721"/>
        <v>#REF!</v>
      </c>
      <c r="FD452" s="84"/>
      <c r="FE452" s="85"/>
      <c r="FF452" s="89" t="e">
        <f t="shared" si="722"/>
        <v>#REF!</v>
      </c>
      <c r="FG452" s="90" t="e">
        <f t="shared" si="723"/>
        <v>#REF!</v>
      </c>
      <c r="FJ452" s="97" t="e">
        <f>#REF!</f>
        <v>#REF!</v>
      </c>
      <c r="FK452" s="91" t="e">
        <f>#REF!</f>
        <v>#REF!</v>
      </c>
      <c r="FL452" s="92"/>
      <c r="FM452" s="85"/>
      <c r="FN452" s="89" t="e">
        <f t="shared" si="724"/>
        <v>#REF!</v>
      </c>
      <c r="FO452" s="84"/>
      <c r="FP452" s="85"/>
      <c r="FQ452" s="89" t="e">
        <f t="shared" si="725"/>
        <v>#REF!</v>
      </c>
      <c r="FR452" s="90" t="e">
        <f t="shared" si="726"/>
        <v>#REF!</v>
      </c>
      <c r="FU452" s="97" t="e">
        <f>#REF!</f>
        <v>#REF!</v>
      </c>
      <c r="FV452" s="92"/>
      <c r="FW452" s="85"/>
      <c r="FX452" s="89" t="e">
        <f t="shared" si="727"/>
        <v>#REF!</v>
      </c>
      <c r="GA452" s="97" t="e">
        <f>#REF!</f>
        <v>#REF!</v>
      </c>
      <c r="GB452" s="91" t="e">
        <f>#REF!</f>
        <v>#REF!</v>
      </c>
      <c r="GC452" s="92"/>
      <c r="GD452" s="85"/>
      <c r="GE452" s="89" t="e">
        <f t="shared" si="728"/>
        <v>#REF!</v>
      </c>
      <c r="GF452" s="84"/>
      <c r="GG452" s="85"/>
      <c r="GH452" s="89" t="e">
        <f t="shared" si="729"/>
        <v>#REF!</v>
      </c>
      <c r="GI452" s="90" t="e">
        <f t="shared" si="730"/>
        <v>#REF!</v>
      </c>
      <c r="GK452" s="20" t="str">
        <f t="shared" si="736"/>
        <v/>
      </c>
      <c r="GL452" s="21"/>
      <c r="GN452" s="826" t="str">
        <f t="shared" ca="1" si="715"/>
        <v/>
      </c>
      <c r="GO452" s="827"/>
    </row>
    <row r="453" spans="1:197" ht="24" customHeight="1" outlineLevel="3" x14ac:dyDescent="0.2">
      <c r="A453" s="187">
        <f t="shared" ca="1" si="752"/>
        <v>319</v>
      </c>
      <c r="B453" s="747" t="str">
        <f t="shared" ca="1" si="707"/>
        <v/>
      </c>
      <c r="C453" s="748"/>
      <c r="D453" s="749"/>
      <c r="E453" s="110"/>
      <c r="F453" s="104"/>
      <c r="G453" s="105" t="s">
        <v>174</v>
      </c>
      <c r="H453" s="128" t="s">
        <v>3</v>
      </c>
      <c r="I453" s="105"/>
      <c r="J453" s="364" t="s">
        <v>24</v>
      </c>
      <c r="K453" s="471" t="s">
        <v>437</v>
      </c>
      <c r="L453" s="367" t="s">
        <v>50</v>
      </c>
      <c r="M453" s="589">
        <f t="shared" si="704"/>
        <v>0</v>
      </c>
      <c r="N453" s="773" t="str">
        <f t="shared" si="708"/>
        <v>-</v>
      </c>
      <c r="O453" s="774" t="str">
        <f t="shared" si="709"/>
        <v>-</v>
      </c>
      <c r="P453" s="774" t="str">
        <f t="shared" si="710"/>
        <v>-</v>
      </c>
      <c r="Q453" s="774" t="str">
        <f t="shared" si="711"/>
        <v>-</v>
      </c>
      <c r="R453" s="774" t="str">
        <f t="shared" si="712"/>
        <v>-</v>
      </c>
      <c r="S453" s="280" t="str">
        <f t="shared" si="713"/>
        <v>-</v>
      </c>
      <c r="T453" s="291" t="str">
        <f t="shared" si="714"/>
        <v>OK</v>
      </c>
      <c r="U453" s="402"/>
      <c r="W453" s="504"/>
      <c r="X453" s="429"/>
      <c r="Z453" s="430"/>
      <c r="AA453" s="431"/>
      <c r="AB453" s="429"/>
      <c r="AD453" s="430"/>
      <c r="AE453" s="431"/>
      <c r="AF453" s="429"/>
      <c r="AH453" s="430"/>
      <c r="AI453" s="431"/>
      <c r="AJ453" s="600"/>
      <c r="AK453" s="601"/>
      <c r="AL453" s="602"/>
      <c r="AM453" s="621"/>
      <c r="AN453" s="221"/>
      <c r="AO453" s="574" t="str">
        <f t="shared" si="569"/>
        <v>OK</v>
      </c>
      <c r="AQ453" s="504"/>
      <c r="AR453" s="429"/>
      <c r="AT453" s="430"/>
      <c r="AU453" s="431"/>
      <c r="AV453" s="429"/>
      <c r="AX453" s="430"/>
      <c r="AY453" s="431"/>
      <c r="AZ453" s="429"/>
      <c r="BB453" s="430"/>
      <c r="BC453" s="431"/>
      <c r="BD453" s="600"/>
      <c r="BE453" s="601"/>
      <c r="BF453" s="602"/>
      <c r="BG453" s="609"/>
      <c r="BH453" s="221"/>
      <c r="BI453" s="574" t="str">
        <f t="shared" si="570"/>
        <v>OK</v>
      </c>
      <c r="BK453" s="504"/>
      <c r="BL453" s="429"/>
      <c r="BN453" s="430"/>
      <c r="BO453" s="431"/>
      <c r="BP453" s="429"/>
      <c r="BR453" s="430"/>
      <c r="BS453" s="431"/>
      <c r="BT453" s="429"/>
      <c r="BV453" s="430"/>
      <c r="BW453" s="431"/>
      <c r="BX453" s="600"/>
      <c r="BY453" s="601"/>
      <c r="BZ453" s="602"/>
      <c r="CA453" s="609"/>
      <c r="CB453" s="221"/>
      <c r="CC453" s="574" t="str">
        <f t="shared" si="568"/>
        <v>OK</v>
      </c>
      <c r="CE453" s="273"/>
      <c r="CF453" s="219"/>
      <c r="CG453" s="420"/>
      <c r="CH453" s="410" t="s">
        <v>374</v>
      </c>
      <c r="CI453" s="423"/>
      <c r="CJ453" s="429"/>
      <c r="CL453" s="430"/>
      <c r="CM453" s="431"/>
      <c r="CN453" s="429"/>
      <c r="CP453" s="430"/>
      <c r="CQ453" s="431"/>
      <c r="CR453" s="682" t="str">
        <f>IF(AND(CF453="",CJ453="",CN453=""),"-",CF453+CJ453+CN453)</f>
        <v>-</v>
      </c>
      <c r="CS453" s="596"/>
      <c r="CT453" s="683" t="str">
        <f>IF(AND(CF453="",CJ453="",CN453="",CG453="",CK453="",CO453=""),"-",SUM(CF453:CO453))</f>
        <v>-</v>
      </c>
      <c r="CU453" s="594" t="str">
        <f>IF(OR(CT453=0,CT453="-"),"-",CT453/PRO_TOTAL_HOURS)</f>
        <v>-</v>
      </c>
      <c r="CV453" s="221"/>
      <c r="CW453" s="574" t="str">
        <f t="shared" si="705"/>
        <v>OK</v>
      </c>
      <c r="CY453" s="443"/>
      <c r="CZ453" s="429"/>
      <c r="DB453" s="430"/>
      <c r="DC453" s="431"/>
      <c r="DD453" s="429"/>
      <c r="DF453" s="430"/>
      <c r="DG453" s="431"/>
      <c r="DH453" s="429"/>
      <c r="DJ453" s="430"/>
      <c r="DK453" s="431"/>
      <c r="DL453" s="600"/>
      <c r="DM453" s="601"/>
      <c r="DN453" s="602"/>
      <c r="DO453" s="611"/>
      <c r="DP453" s="221"/>
      <c r="DQ453" s="574" t="str">
        <f t="shared" si="706"/>
        <v>OK</v>
      </c>
      <c r="DS453" s="443"/>
      <c r="DT453" s="429"/>
      <c r="DU453" s="431"/>
      <c r="DW453" s="431"/>
      <c r="DY453" s="431"/>
      <c r="EA453" s="430"/>
      <c r="EB453" s="600"/>
      <c r="EC453" s="602"/>
      <c r="ED453" s="611"/>
      <c r="EE453" s="221"/>
      <c r="EF453" s="574" t="str">
        <f t="shared" si="677"/>
        <v>OK</v>
      </c>
      <c r="EH453" s="82"/>
      <c r="EI453" s="34" t="s">
        <v>4</v>
      </c>
      <c r="EJ453" s="11"/>
      <c r="EK453" s="61"/>
      <c r="EN453" s="97">
        <f t="shared" si="734"/>
        <v>0</v>
      </c>
      <c r="EO453" s="91">
        <f t="shared" si="735"/>
        <v>0</v>
      </c>
      <c r="EP453" s="92"/>
      <c r="EQ453" s="85"/>
      <c r="ER453" s="89" t="str">
        <f t="shared" si="718"/>
        <v>-</v>
      </c>
      <c r="ES453" s="84"/>
      <c r="ET453" s="85"/>
      <c r="EU453" s="89" t="str">
        <f t="shared" si="719"/>
        <v>-</v>
      </c>
      <c r="EV453" s="90" t="str">
        <f t="shared" si="720"/>
        <v>-</v>
      </c>
      <c r="EY453" s="97" t="e">
        <f>#REF!</f>
        <v>#REF!</v>
      </c>
      <c r="EZ453" s="91" t="e">
        <f>#REF!</f>
        <v>#REF!</v>
      </c>
      <c r="FA453" s="92"/>
      <c r="FB453" s="85"/>
      <c r="FC453" s="89" t="e">
        <f t="shared" si="721"/>
        <v>#REF!</v>
      </c>
      <c r="FD453" s="84"/>
      <c r="FE453" s="85"/>
      <c r="FF453" s="89" t="e">
        <f t="shared" si="722"/>
        <v>#REF!</v>
      </c>
      <c r="FG453" s="90" t="e">
        <f t="shared" si="723"/>
        <v>#REF!</v>
      </c>
      <c r="FJ453" s="97" t="e">
        <f>#REF!</f>
        <v>#REF!</v>
      </c>
      <c r="FK453" s="91" t="e">
        <f>#REF!</f>
        <v>#REF!</v>
      </c>
      <c r="FL453" s="92"/>
      <c r="FM453" s="85"/>
      <c r="FN453" s="89" t="e">
        <f t="shared" si="724"/>
        <v>#REF!</v>
      </c>
      <c r="FO453" s="84"/>
      <c r="FP453" s="85"/>
      <c r="FQ453" s="89" t="e">
        <f t="shared" si="725"/>
        <v>#REF!</v>
      </c>
      <c r="FR453" s="90" t="e">
        <f t="shared" si="726"/>
        <v>#REF!</v>
      </c>
      <c r="FU453" s="97" t="e">
        <f>#REF!</f>
        <v>#REF!</v>
      </c>
      <c r="FV453" s="92"/>
      <c r="FW453" s="85"/>
      <c r="FX453" s="89" t="e">
        <f t="shared" si="727"/>
        <v>#REF!</v>
      </c>
      <c r="GA453" s="97" t="e">
        <f>#REF!</f>
        <v>#REF!</v>
      </c>
      <c r="GB453" s="91" t="e">
        <f>#REF!</f>
        <v>#REF!</v>
      </c>
      <c r="GC453" s="92"/>
      <c r="GD453" s="85"/>
      <c r="GE453" s="89" t="e">
        <f t="shared" si="728"/>
        <v>#REF!</v>
      </c>
      <c r="GF453" s="84"/>
      <c r="GG453" s="85"/>
      <c r="GH453" s="89" t="e">
        <f t="shared" si="729"/>
        <v>#REF!</v>
      </c>
      <c r="GI453" s="90" t="e">
        <f t="shared" si="730"/>
        <v>#REF!</v>
      </c>
      <c r="GK453" s="20" t="str">
        <f t="shared" si="736"/>
        <v/>
      </c>
      <c r="GL453" s="21"/>
      <c r="GN453" s="826" t="str">
        <f t="shared" ca="1" si="715"/>
        <v/>
      </c>
      <c r="GO453" s="827"/>
    </row>
    <row r="454" spans="1:197" ht="12" customHeight="1" outlineLevel="3" x14ac:dyDescent="0.2">
      <c r="A454" s="187">
        <f t="shared" ca="1" si="752"/>
        <v>320</v>
      </c>
      <c r="B454" s="747" t="str">
        <f t="shared" ca="1" si="707"/>
        <v/>
      </c>
      <c r="C454" s="748"/>
      <c r="D454" s="749"/>
      <c r="E454" s="110"/>
      <c r="F454" s="104"/>
      <c r="G454" s="105" t="s">
        <v>929</v>
      </c>
      <c r="H454" s="128" t="s">
        <v>3</v>
      </c>
      <c r="I454" s="105"/>
      <c r="J454" s="364" t="s">
        <v>24</v>
      </c>
      <c r="K454" s="471" t="s">
        <v>437</v>
      </c>
      <c r="L454" s="367" t="s">
        <v>50</v>
      </c>
      <c r="M454" s="589">
        <f t="shared" si="704"/>
        <v>0</v>
      </c>
      <c r="N454" s="773" t="str">
        <f t="shared" si="708"/>
        <v>-</v>
      </c>
      <c r="O454" s="774" t="str">
        <f t="shared" si="709"/>
        <v>-</v>
      </c>
      <c r="P454" s="774" t="str">
        <f t="shared" si="710"/>
        <v>-</v>
      </c>
      <c r="Q454" s="774" t="str">
        <f t="shared" si="711"/>
        <v>-</v>
      </c>
      <c r="R454" s="774" t="str">
        <f t="shared" si="712"/>
        <v>-</v>
      </c>
      <c r="S454" s="280" t="str">
        <f t="shared" si="713"/>
        <v>-</v>
      </c>
      <c r="T454" s="291" t="str">
        <f t="shared" si="714"/>
        <v>OK</v>
      </c>
      <c r="U454" s="402"/>
      <c r="W454" s="504"/>
      <c r="X454" s="429"/>
      <c r="Z454" s="430"/>
      <c r="AA454" s="431"/>
      <c r="AB454" s="429"/>
      <c r="AD454" s="430"/>
      <c r="AE454" s="431"/>
      <c r="AF454" s="429"/>
      <c r="AH454" s="430"/>
      <c r="AI454" s="431"/>
      <c r="AJ454" s="600"/>
      <c r="AK454" s="601"/>
      <c r="AL454" s="602"/>
      <c r="AM454" s="621"/>
      <c r="AN454" s="221"/>
      <c r="AO454" s="574" t="str">
        <f t="shared" si="569"/>
        <v>OK</v>
      </c>
      <c r="AQ454" s="504"/>
      <c r="AR454" s="429"/>
      <c r="AT454" s="430"/>
      <c r="AU454" s="431"/>
      <c r="AV454" s="429"/>
      <c r="AX454" s="430"/>
      <c r="AY454" s="431"/>
      <c r="AZ454" s="429"/>
      <c r="BB454" s="430"/>
      <c r="BC454" s="431"/>
      <c r="BD454" s="600"/>
      <c r="BE454" s="601"/>
      <c r="BF454" s="602"/>
      <c r="BG454" s="610"/>
      <c r="BH454" s="221"/>
      <c r="BI454" s="574" t="str">
        <f t="shared" si="570"/>
        <v>OK</v>
      </c>
      <c r="BK454" s="504"/>
      <c r="BL454" s="429"/>
      <c r="BN454" s="430"/>
      <c r="BO454" s="431"/>
      <c r="BP454" s="429"/>
      <c r="BR454" s="430"/>
      <c r="BS454" s="431"/>
      <c r="BT454" s="429"/>
      <c r="BV454" s="430"/>
      <c r="BW454" s="431"/>
      <c r="BX454" s="600"/>
      <c r="BY454" s="601"/>
      <c r="BZ454" s="602"/>
      <c r="CA454" s="610"/>
      <c r="CB454" s="221"/>
      <c r="CC454" s="574" t="str">
        <f t="shared" ref="CC454:CC562" si="753">IF(AND(Type_1="Doc",OR(BM454&lt;&gt;"",BQ454&lt;&gt;"",BU454&lt;&gt;"")),"Remove Value Cln 65, 69, 73",IF(AND(Type_1="Doc",OR(BO454&lt;&gt;"",BS454&lt;&gt;"",BW454&lt;&gt;"")),"Remove Value Cln 67, 71, 75",IF(OR(AND(BL454&lt;&gt;"",BN454=""),AND(BP454&lt;&gt;"",BR454=""),AND(BT454&lt;&gt;"",BV454="")),"Missing Eng Function",IF(OR(AND(BM454&lt;&gt;"",BO454=""),AND(BQ454&lt;&gt;"",BS454=""),AND(BU454&lt;&gt;"",BW454="")),"Missing Design Function","OK"))))</f>
        <v>OK</v>
      </c>
      <c r="CE454" s="504"/>
      <c r="CF454" s="429"/>
      <c r="CH454" s="430"/>
      <c r="CI454" s="431"/>
      <c r="CJ454" s="429"/>
      <c r="CL454" s="430"/>
      <c r="CM454" s="431"/>
      <c r="CN454" s="429"/>
      <c r="CP454" s="430"/>
      <c r="CQ454" s="431"/>
      <c r="CR454" s="600"/>
      <c r="CS454" s="601"/>
      <c r="CT454" s="602"/>
      <c r="CU454" s="609"/>
      <c r="CV454" s="221"/>
      <c r="CW454" s="574" t="str">
        <f t="shared" si="705"/>
        <v>OK</v>
      </c>
      <c r="CY454" s="263" t="s">
        <v>60</v>
      </c>
      <c r="CZ454" s="208"/>
      <c r="DB454" s="563" t="s">
        <v>374</v>
      </c>
      <c r="DC454" s="431"/>
      <c r="DD454" s="429"/>
      <c r="DF454" s="430"/>
      <c r="DG454" s="431"/>
      <c r="DH454" s="429"/>
      <c r="DJ454" s="430"/>
      <c r="DK454" s="431"/>
      <c r="DL454" s="591" t="str">
        <f>IF(AND(CZ454="",DD454="",DH454=""),"-",CZ454+DD454+DH454)</f>
        <v>-</v>
      </c>
      <c r="DM454" s="601"/>
      <c r="DN454" s="593" t="str">
        <f>IF(AND(CZ454="",DD454="",DH454="",DA454="",DE454="",DI454=""),"-",SUM(CZ454:DI454))</f>
        <v>-</v>
      </c>
      <c r="DO454" s="677" t="str">
        <f t="shared" ref="DO454:DO459" si="754">IF(OR(DN454=0,DN454="-"),"-",DN454/CONSTR_TOTAL_HOURS)</f>
        <v>-</v>
      </c>
      <c r="DP454" s="221"/>
      <c r="DQ454" s="574" t="str">
        <f t="shared" si="706"/>
        <v>OK</v>
      </c>
      <c r="DS454" s="263" t="s">
        <v>60</v>
      </c>
      <c r="DT454" s="208"/>
      <c r="DU454" s="721" t="s">
        <v>374</v>
      </c>
      <c r="DW454" s="431"/>
      <c r="DY454" s="431"/>
      <c r="EA454" s="430"/>
      <c r="EB454" s="712" t="str">
        <f>IF(AND(DT454="",DV454="",DX454="",DZ454=""),"-",DT454+DV454+DX454+DZ454)</f>
        <v>-</v>
      </c>
      <c r="EC454" s="707" t="str">
        <f>EB454</f>
        <v>-</v>
      </c>
      <c r="ED454" s="619" t="str">
        <f>IF(OR(EC454=0,EC454="-"),"-",EC454/QUALIF_TOTAL_HOURS)</f>
        <v>-</v>
      </c>
      <c r="EE454" s="221"/>
      <c r="EF454" s="574" t="str">
        <f t="shared" si="677"/>
        <v>Missing Eng Hours</v>
      </c>
      <c r="EH454" s="82"/>
      <c r="EI454" s="34" t="s">
        <v>4</v>
      </c>
      <c r="EJ454" s="11"/>
      <c r="EK454" s="61"/>
      <c r="EN454" s="97">
        <f t="shared" si="734"/>
        <v>0</v>
      </c>
      <c r="EO454" s="91">
        <f t="shared" si="735"/>
        <v>0</v>
      </c>
      <c r="EP454" s="92"/>
      <c r="EQ454" s="85"/>
      <c r="ER454" s="89" t="str">
        <f t="shared" si="718"/>
        <v>-</v>
      </c>
      <c r="ES454" s="84"/>
      <c r="ET454" s="85"/>
      <c r="EU454" s="89" t="str">
        <f t="shared" si="719"/>
        <v>-</v>
      </c>
      <c r="EV454" s="90" t="str">
        <f t="shared" si="720"/>
        <v>-</v>
      </c>
      <c r="EY454" s="97" t="e">
        <f>#REF!</f>
        <v>#REF!</v>
      </c>
      <c r="EZ454" s="91" t="e">
        <f>#REF!</f>
        <v>#REF!</v>
      </c>
      <c r="FA454" s="92"/>
      <c r="FB454" s="85"/>
      <c r="FC454" s="89" t="e">
        <f t="shared" si="721"/>
        <v>#REF!</v>
      </c>
      <c r="FD454" s="84"/>
      <c r="FE454" s="85"/>
      <c r="FF454" s="89" t="e">
        <f t="shared" si="722"/>
        <v>#REF!</v>
      </c>
      <c r="FG454" s="90" t="e">
        <f t="shared" si="723"/>
        <v>#REF!</v>
      </c>
      <c r="FJ454" s="97" t="e">
        <f>#REF!</f>
        <v>#REF!</v>
      </c>
      <c r="FK454" s="91" t="e">
        <f>#REF!</f>
        <v>#REF!</v>
      </c>
      <c r="FL454" s="92"/>
      <c r="FM454" s="85"/>
      <c r="FN454" s="89" t="e">
        <f t="shared" si="724"/>
        <v>#REF!</v>
      </c>
      <c r="FO454" s="84"/>
      <c r="FP454" s="85"/>
      <c r="FQ454" s="89" t="e">
        <f t="shared" si="725"/>
        <v>#REF!</v>
      </c>
      <c r="FR454" s="90" t="e">
        <f t="shared" si="726"/>
        <v>#REF!</v>
      </c>
      <c r="FU454" s="97" t="e">
        <f>#REF!</f>
        <v>#REF!</v>
      </c>
      <c r="FV454" s="92"/>
      <c r="FW454" s="85"/>
      <c r="FX454" s="89" t="e">
        <f t="shared" si="727"/>
        <v>#REF!</v>
      </c>
      <c r="GA454" s="97" t="e">
        <f>#REF!</f>
        <v>#REF!</v>
      </c>
      <c r="GB454" s="91" t="e">
        <f>#REF!</f>
        <v>#REF!</v>
      </c>
      <c r="GC454" s="92"/>
      <c r="GD454" s="85"/>
      <c r="GE454" s="89" t="e">
        <f t="shared" si="728"/>
        <v>#REF!</v>
      </c>
      <c r="GF454" s="84"/>
      <c r="GG454" s="85"/>
      <c r="GH454" s="89" t="e">
        <f t="shared" si="729"/>
        <v>#REF!</v>
      </c>
      <c r="GI454" s="90" t="e">
        <f t="shared" si="730"/>
        <v>#REF!</v>
      </c>
      <c r="GK454" s="20" t="str">
        <f t="shared" si="736"/>
        <v/>
      </c>
      <c r="GL454" s="21"/>
      <c r="GN454" s="826" t="str">
        <f t="shared" ca="1" si="715"/>
        <v/>
      </c>
      <c r="GO454" s="827"/>
    </row>
    <row r="455" spans="1:197" ht="12" customHeight="1" outlineLevel="3" x14ac:dyDescent="0.2">
      <c r="A455" s="187">
        <f t="shared" ca="1" si="752"/>
        <v>321</v>
      </c>
      <c r="B455" s="747" t="str">
        <f t="shared" ca="1" si="707"/>
        <v/>
      </c>
      <c r="C455" s="748"/>
      <c r="D455" s="749"/>
      <c r="E455" s="103"/>
      <c r="F455" s="104"/>
      <c r="G455" s="105" t="s">
        <v>921</v>
      </c>
      <c r="H455" s="128" t="s">
        <v>3</v>
      </c>
      <c r="I455" s="105"/>
      <c r="J455" s="364" t="s">
        <v>24</v>
      </c>
      <c r="K455" s="471" t="s">
        <v>437</v>
      </c>
      <c r="L455" s="367" t="s">
        <v>50</v>
      </c>
      <c r="M455" s="589">
        <f t="shared" si="704"/>
        <v>0</v>
      </c>
      <c r="N455" s="773" t="str">
        <f t="shared" si="708"/>
        <v>-</v>
      </c>
      <c r="O455" s="774" t="str">
        <f t="shared" si="709"/>
        <v>-</v>
      </c>
      <c r="P455" s="774" t="str">
        <f t="shared" si="710"/>
        <v>-</v>
      </c>
      <c r="Q455" s="774" t="str">
        <f t="shared" si="711"/>
        <v>-</v>
      </c>
      <c r="R455" s="774" t="str">
        <f t="shared" si="712"/>
        <v>-</v>
      </c>
      <c r="S455" s="280" t="str">
        <f t="shared" si="713"/>
        <v>-</v>
      </c>
      <c r="T455" s="291" t="str">
        <f t="shared" si="714"/>
        <v>OK</v>
      </c>
      <c r="U455" s="402"/>
      <c r="W455" s="504"/>
      <c r="X455" s="429"/>
      <c r="Z455" s="430"/>
      <c r="AA455" s="431"/>
      <c r="AB455" s="429"/>
      <c r="AD455" s="430"/>
      <c r="AE455" s="431"/>
      <c r="AF455" s="429"/>
      <c r="AH455" s="430"/>
      <c r="AI455" s="431"/>
      <c r="AJ455" s="600"/>
      <c r="AK455" s="601"/>
      <c r="AL455" s="602"/>
      <c r="AM455" s="621"/>
      <c r="AN455" s="221"/>
      <c r="AO455" s="574" t="str">
        <f>IF(AND(Type_1="Doc",OR(Y455&lt;&gt;"",AC455&lt;&gt;"",AG455&lt;&gt;"")),"Remove Value Cln 25, 29, 33",IF(AND(Type_1="Doc",OR(AA455&lt;&gt;"",AE455&lt;&gt;"",AI455&lt;&gt;"")),"Remove Value Cln 27, 31, 35",IF(OR(AND(X455&lt;&gt;"",Z455=""),AND(AB455&lt;&gt;"",AD455=""),AND(AF455&lt;&gt;"",AH455="")),"Missing Eng Function",IF(OR(AND(Y455&lt;&gt;"",AA455=""),AND(AC455&lt;&gt;"",AE455=""),AND(AG455&lt;&gt;"",AI455="")),"Missing Design Function","OK"))))</f>
        <v>OK</v>
      </c>
      <c r="AQ455" s="504"/>
      <c r="AR455" s="429"/>
      <c r="AT455" s="430"/>
      <c r="AU455" s="431"/>
      <c r="AV455" s="429"/>
      <c r="AX455" s="430"/>
      <c r="AY455" s="431"/>
      <c r="AZ455" s="429"/>
      <c r="BB455" s="430"/>
      <c r="BC455" s="431"/>
      <c r="BD455" s="600"/>
      <c r="BE455" s="601"/>
      <c r="BF455" s="602"/>
      <c r="BG455" s="610"/>
      <c r="BH455" s="221"/>
      <c r="BI455" s="574" t="str">
        <f>IF(AND(Type_1="Doc",OR(AS455&lt;&gt;"",AW455&lt;&gt;"",BA455&lt;&gt;"")),"Remove Value Cln 25, 29, 33",IF(AND(Type_1="Doc",OR(AU455&lt;&gt;"",AY455&lt;&gt;"",BC455&lt;&gt;"")),"Remove Value Cln 47, 51, 55",IF(OR(AND(AR455&lt;&gt;"",AT455=""),AND(AV455&lt;&gt;"",AX455=""),AND(AZ455&lt;&gt;"",BB455="")),"Missing Eng Function",IF(OR(AND(AS455&lt;&gt;"",AU455=""),AND(AW455&lt;&gt;"",AY455=""),AND(BA455&lt;&gt;"",BC455="")),"Missing Design Function","OK"))))</f>
        <v>OK</v>
      </c>
      <c r="BK455" s="504"/>
      <c r="BL455" s="429"/>
      <c r="BN455" s="430"/>
      <c r="BO455" s="431"/>
      <c r="BP455" s="429"/>
      <c r="BR455" s="430"/>
      <c r="BS455" s="431"/>
      <c r="BT455" s="429"/>
      <c r="BV455" s="430"/>
      <c r="BW455" s="431"/>
      <c r="BX455" s="600"/>
      <c r="BY455" s="601"/>
      <c r="BZ455" s="602"/>
      <c r="CA455" s="610"/>
      <c r="CB455" s="221"/>
      <c r="CC455" s="574" t="str">
        <f>IF(AND(Type_1="Doc",OR(BM455&lt;&gt;"",BQ455&lt;&gt;"",BU455&lt;&gt;"")),"Remove Value Cln 65, 69, 73",IF(AND(Type_1="Doc",OR(BO455&lt;&gt;"",BS455&lt;&gt;"",BW455&lt;&gt;"")),"Remove Value Cln 67, 71, 75",IF(OR(AND(BL455&lt;&gt;"",BN455=""),AND(BP455&lt;&gt;"",BR455=""),AND(BT455&lt;&gt;"",BV455="")),"Missing Eng Function",IF(OR(AND(BM455&lt;&gt;"",BO455=""),AND(BQ455&lt;&gt;"",BS455=""),AND(BU455&lt;&gt;"",BW455="")),"Missing Design Function","OK"))))</f>
        <v>OK</v>
      </c>
      <c r="CE455" s="504"/>
      <c r="CF455" s="429"/>
      <c r="CH455" s="430"/>
      <c r="CI455" s="431"/>
      <c r="CJ455" s="429"/>
      <c r="CL455" s="430"/>
      <c r="CM455" s="431"/>
      <c r="CN455" s="429"/>
      <c r="CP455" s="430"/>
      <c r="CQ455" s="431"/>
      <c r="CR455" s="600"/>
      <c r="CS455" s="617"/>
      <c r="CT455" s="602"/>
      <c r="CU455" s="610"/>
      <c r="CV455" s="221"/>
      <c r="CW455" s="574" t="str">
        <f t="shared" si="705"/>
        <v>OK</v>
      </c>
      <c r="CY455" s="263" t="s">
        <v>60</v>
      </c>
      <c r="CZ455" s="208"/>
      <c r="DB455" s="563" t="s">
        <v>374</v>
      </c>
      <c r="DC455" s="431"/>
      <c r="DD455" s="429"/>
      <c r="DF455" s="430"/>
      <c r="DG455" s="431"/>
      <c r="DH455" s="429"/>
      <c r="DJ455" s="430"/>
      <c r="DK455" s="431"/>
      <c r="DL455" s="591" t="str">
        <f>IF(AND(CZ455="",DD455="",DH455=""),"-",CZ455+DD455+DH455)</f>
        <v>-</v>
      </c>
      <c r="DM455" s="601"/>
      <c r="DN455" s="593" t="str">
        <f>IF(AND(CZ455="",DD455="",DH455="",DA455="",DE455="",DI455=""),"-",SUM(CZ455:DI455))</f>
        <v>-</v>
      </c>
      <c r="DO455" s="677" t="str">
        <f t="shared" si="754"/>
        <v>-</v>
      </c>
      <c r="DP455" s="221"/>
      <c r="DQ455" s="574" t="str">
        <f t="shared" si="706"/>
        <v>OK</v>
      </c>
      <c r="DS455" s="263" t="s">
        <v>60</v>
      </c>
      <c r="DT455" s="208"/>
      <c r="DU455" s="721" t="s">
        <v>374</v>
      </c>
      <c r="DW455" s="431"/>
      <c r="DY455" s="431"/>
      <c r="EA455" s="430"/>
      <c r="EB455" s="712" t="str">
        <f>IF(AND(DT455="",DV455="",DX455="",DZ455=""),"-",DT455+DV455+DX455+DZ455)</f>
        <v>-</v>
      </c>
      <c r="EC455" s="707" t="str">
        <f>EB455</f>
        <v>-</v>
      </c>
      <c r="ED455" s="619" t="str">
        <f>IF(OR(EC455=0,EC455="-"),"-",EC455/QUALIF_TOTAL_HOURS)</f>
        <v>-</v>
      </c>
      <c r="EE455" s="221"/>
      <c r="EF455" s="574" t="str">
        <f t="shared" si="677"/>
        <v>Missing Eng Hours</v>
      </c>
      <c r="EH455" s="82"/>
      <c r="EI455" s="34"/>
      <c r="EJ455" s="11"/>
      <c r="EK455" s="61"/>
      <c r="EN455" s="97">
        <f t="shared" si="734"/>
        <v>0</v>
      </c>
      <c r="EO455" s="91">
        <f t="shared" si="735"/>
        <v>0</v>
      </c>
      <c r="EP455" s="92"/>
      <c r="EQ455" s="85"/>
      <c r="ER455" s="89" t="str">
        <f>IF(OR(EN455="-",EQ455=""),"-",EQ455*EN455)</f>
        <v>-</v>
      </c>
      <c r="ES455" s="84"/>
      <c r="ET455" s="85"/>
      <c r="EU455" s="89" t="str">
        <f>IF(OR(EO455="-",ET455=""),"-",ET455*EO455)</f>
        <v>-</v>
      </c>
      <c r="EV455" s="90" t="str">
        <f>IF(AND(ER455="-",EU455="-"),"-",IF(ER455="-",EU455,IF(EU455="-",ER455,ER455+EU455)))</f>
        <v>-</v>
      </c>
      <c r="EY455" s="97" t="e">
        <f>#REF!</f>
        <v>#REF!</v>
      </c>
      <c r="EZ455" s="91" t="e">
        <f>#REF!</f>
        <v>#REF!</v>
      </c>
      <c r="FA455" s="92"/>
      <c r="FB455" s="85"/>
      <c r="FC455" s="89" t="e">
        <f>IF(OR(EY455="-",FB455=""),"-",FB455*EY455)</f>
        <v>#REF!</v>
      </c>
      <c r="FD455" s="84"/>
      <c r="FE455" s="85"/>
      <c r="FF455" s="89" t="e">
        <f>IF(OR(EZ455="-",FE455=""),"-",FE455*EZ455)</f>
        <v>#REF!</v>
      </c>
      <c r="FG455" s="90" t="e">
        <f>IF(AND(FC455="-",FF455="-"),"-",IF(FC455="-",FF455,IF(FF455="-",FC455,FC455+FF455)))</f>
        <v>#REF!</v>
      </c>
      <c r="FJ455" s="97" t="e">
        <f>#REF!</f>
        <v>#REF!</v>
      </c>
      <c r="FK455" s="91" t="e">
        <f>#REF!</f>
        <v>#REF!</v>
      </c>
      <c r="FL455" s="92"/>
      <c r="FM455" s="85"/>
      <c r="FN455" s="89" t="e">
        <f>IF(OR(FJ455="-",FM455=""),"-",FM455*FJ455)</f>
        <v>#REF!</v>
      </c>
      <c r="FO455" s="84"/>
      <c r="FP455" s="85"/>
      <c r="FQ455" s="89" t="e">
        <f>IF(OR(FK455="-",FP455=""),"-",FP455*FK455)</f>
        <v>#REF!</v>
      </c>
      <c r="FR455" s="90" t="e">
        <f>IF(AND(FN455="-",FQ455="-"),"-",IF(FN455="-",FQ455,IF(FQ455="-",FN455,FN455+FQ455)))</f>
        <v>#REF!</v>
      </c>
      <c r="FU455" s="97" t="e">
        <f>#REF!</f>
        <v>#REF!</v>
      </c>
      <c r="FV455" s="92"/>
      <c r="FW455" s="85"/>
      <c r="FX455" s="89" t="e">
        <f>IF(OR(FU455="-",FW455=""),"-",FW455*FU455)</f>
        <v>#REF!</v>
      </c>
      <c r="GA455" s="97" t="e">
        <f>#REF!</f>
        <v>#REF!</v>
      </c>
      <c r="GB455" s="91" t="e">
        <f>#REF!</f>
        <v>#REF!</v>
      </c>
      <c r="GC455" s="92"/>
      <c r="GD455" s="85"/>
      <c r="GE455" s="89" t="e">
        <f>IF(OR(GA455="-",GD455=""),"-",GD455*GA455)</f>
        <v>#REF!</v>
      </c>
      <c r="GF455" s="84"/>
      <c r="GG455" s="85"/>
      <c r="GH455" s="89" t="e">
        <f>IF(OR(GB455="-",GG455=""),"-",GG455*GB455)</f>
        <v>#REF!</v>
      </c>
      <c r="GI455" s="90" t="e">
        <f>IF(AND(GE455="-",GH455="-"),"-",IF(GE455="-",GH455,IF(GH455="-",GE455,GE455+GH455)))</f>
        <v>#REF!</v>
      </c>
      <c r="GK455" s="20" t="str">
        <f t="shared" si="736"/>
        <v/>
      </c>
      <c r="GL455" s="21"/>
      <c r="GN455" s="826" t="str">
        <f t="shared" ca="1" si="715"/>
        <v/>
      </c>
      <c r="GO455" s="827"/>
    </row>
    <row r="456" spans="1:197" ht="12" customHeight="1" outlineLevel="3" x14ac:dyDescent="0.2">
      <c r="A456" s="187">
        <f t="shared" ca="1" si="752"/>
        <v>322</v>
      </c>
      <c r="B456" s="747" t="str">
        <f t="shared" ca="1" si="707"/>
        <v/>
      </c>
      <c r="C456" s="748"/>
      <c r="D456" s="749"/>
      <c r="E456" s="103"/>
      <c r="F456" s="104"/>
      <c r="G456" s="105" t="s">
        <v>172</v>
      </c>
      <c r="H456" s="128" t="s">
        <v>3</v>
      </c>
      <c r="I456" s="105"/>
      <c r="J456" s="364" t="s">
        <v>24</v>
      </c>
      <c r="K456" s="471" t="s">
        <v>437</v>
      </c>
      <c r="L456" s="367" t="s">
        <v>50</v>
      </c>
      <c r="M456" s="589">
        <f t="shared" si="704"/>
        <v>0</v>
      </c>
      <c r="N456" s="773" t="str">
        <f t="shared" si="708"/>
        <v>-</v>
      </c>
      <c r="O456" s="774" t="str">
        <f t="shared" si="709"/>
        <v>-</v>
      </c>
      <c r="P456" s="774" t="str">
        <f t="shared" si="710"/>
        <v>-</v>
      </c>
      <c r="Q456" s="774" t="str">
        <f t="shared" si="711"/>
        <v>-</v>
      </c>
      <c r="R456" s="774" t="str">
        <f t="shared" si="712"/>
        <v>-</v>
      </c>
      <c r="S456" s="280" t="str">
        <f t="shared" si="713"/>
        <v>-</v>
      </c>
      <c r="T456" s="291" t="str">
        <f t="shared" si="714"/>
        <v>OK</v>
      </c>
      <c r="U456" s="402"/>
      <c r="W456" s="504"/>
      <c r="X456" s="429"/>
      <c r="Z456" s="430"/>
      <c r="AA456" s="431"/>
      <c r="AB456" s="429"/>
      <c r="AD456" s="430"/>
      <c r="AE456" s="431"/>
      <c r="AF456" s="429"/>
      <c r="AH456" s="430"/>
      <c r="AI456" s="431"/>
      <c r="AJ456" s="600"/>
      <c r="AK456" s="601"/>
      <c r="AL456" s="602"/>
      <c r="AM456" s="621"/>
      <c r="AN456" s="221"/>
      <c r="AO456" s="574" t="str">
        <f t="shared" si="569"/>
        <v>OK</v>
      </c>
      <c r="AQ456" s="504"/>
      <c r="AR456" s="429"/>
      <c r="AT456" s="430"/>
      <c r="AU456" s="431"/>
      <c r="AV456" s="429"/>
      <c r="AX456" s="430"/>
      <c r="AY456" s="431"/>
      <c r="AZ456" s="429"/>
      <c r="BB456" s="430"/>
      <c r="BC456" s="431"/>
      <c r="BD456" s="600"/>
      <c r="BE456" s="601"/>
      <c r="BF456" s="602"/>
      <c r="BG456" s="610"/>
      <c r="BH456" s="221"/>
      <c r="BI456" s="574" t="str">
        <f t="shared" si="570"/>
        <v>OK</v>
      </c>
      <c r="BK456" s="504"/>
      <c r="BL456" s="429"/>
      <c r="BN456" s="430"/>
      <c r="BO456" s="431"/>
      <c r="BP456" s="429"/>
      <c r="BR456" s="430"/>
      <c r="BS456" s="431"/>
      <c r="BT456" s="429"/>
      <c r="BV456" s="430"/>
      <c r="BW456" s="431"/>
      <c r="BX456" s="600"/>
      <c r="BY456" s="601"/>
      <c r="BZ456" s="602"/>
      <c r="CA456" s="610"/>
      <c r="CB456" s="221"/>
      <c r="CC456" s="574" t="str">
        <f t="shared" si="753"/>
        <v>OK</v>
      </c>
      <c r="CE456" s="504"/>
      <c r="CF456" s="429"/>
      <c r="CH456" s="430"/>
      <c r="CI456" s="431"/>
      <c r="CJ456" s="429"/>
      <c r="CL456" s="430"/>
      <c r="CM456" s="431"/>
      <c r="CN456" s="429"/>
      <c r="CP456" s="430"/>
      <c r="CQ456" s="431"/>
      <c r="CR456" s="600"/>
      <c r="CS456" s="617"/>
      <c r="CT456" s="602"/>
      <c r="CU456" s="610"/>
      <c r="CV456" s="221"/>
      <c r="CW456" s="574" t="str">
        <f t="shared" si="705"/>
        <v>OK</v>
      </c>
      <c r="CY456" s="263"/>
      <c r="CZ456" s="208"/>
      <c r="DB456" s="563" t="s">
        <v>374</v>
      </c>
      <c r="DC456" s="431"/>
      <c r="DD456" s="429"/>
      <c r="DF456" s="430"/>
      <c r="DG456" s="431"/>
      <c r="DH456" s="429"/>
      <c r="DJ456" s="430"/>
      <c r="DK456" s="431"/>
      <c r="DL456" s="591" t="str">
        <f>IF(AND(CZ456="",DD456="",DH456=""),"-",CZ456+DD456+DH456)</f>
        <v>-</v>
      </c>
      <c r="DM456" s="601"/>
      <c r="DN456" s="593" t="str">
        <f>IF(AND(CZ456="",DD456="",DH456="",DA456="",DE456="",DI456=""),"-",SUM(CZ456:DI456))</f>
        <v>-</v>
      </c>
      <c r="DO456" s="677" t="str">
        <f t="shared" si="754"/>
        <v>-</v>
      </c>
      <c r="DP456" s="221"/>
      <c r="DQ456" s="574" t="str">
        <f t="shared" si="706"/>
        <v>OK</v>
      </c>
      <c r="DS456" s="437"/>
      <c r="DT456" s="429"/>
      <c r="DU456" s="431"/>
      <c r="DW456" s="431"/>
      <c r="DY456" s="431"/>
      <c r="EA456" s="430"/>
      <c r="EB456" s="600"/>
      <c r="EC456" s="602"/>
      <c r="ED456" s="610"/>
      <c r="EE456" s="221"/>
      <c r="EF456" s="574" t="str">
        <f t="shared" si="677"/>
        <v>OK</v>
      </c>
      <c r="EH456" s="82"/>
      <c r="EI456" s="34"/>
      <c r="EJ456" s="11"/>
      <c r="EK456" s="61"/>
      <c r="EN456" s="97">
        <f t="shared" si="734"/>
        <v>0</v>
      </c>
      <c r="EO456" s="91">
        <f t="shared" si="735"/>
        <v>0</v>
      </c>
      <c r="EP456" s="92"/>
      <c r="EQ456" s="85"/>
      <c r="ER456" s="89" t="str">
        <f t="shared" si="718"/>
        <v>-</v>
      </c>
      <c r="ES456" s="84"/>
      <c r="ET456" s="85"/>
      <c r="EU456" s="89" t="str">
        <f t="shared" si="719"/>
        <v>-</v>
      </c>
      <c r="EV456" s="90" t="str">
        <f t="shared" si="720"/>
        <v>-</v>
      </c>
      <c r="EY456" s="97" t="e">
        <f>#REF!</f>
        <v>#REF!</v>
      </c>
      <c r="EZ456" s="91" t="e">
        <f>#REF!</f>
        <v>#REF!</v>
      </c>
      <c r="FA456" s="92"/>
      <c r="FB456" s="85"/>
      <c r="FC456" s="89" t="e">
        <f t="shared" si="721"/>
        <v>#REF!</v>
      </c>
      <c r="FD456" s="84"/>
      <c r="FE456" s="85"/>
      <c r="FF456" s="89" t="e">
        <f t="shared" si="722"/>
        <v>#REF!</v>
      </c>
      <c r="FG456" s="90" t="e">
        <f t="shared" si="723"/>
        <v>#REF!</v>
      </c>
      <c r="FJ456" s="97" t="e">
        <f>#REF!</f>
        <v>#REF!</v>
      </c>
      <c r="FK456" s="91" t="e">
        <f>#REF!</f>
        <v>#REF!</v>
      </c>
      <c r="FL456" s="92"/>
      <c r="FM456" s="85"/>
      <c r="FN456" s="89" t="e">
        <f t="shared" si="724"/>
        <v>#REF!</v>
      </c>
      <c r="FO456" s="84"/>
      <c r="FP456" s="85"/>
      <c r="FQ456" s="89" t="e">
        <f t="shared" si="725"/>
        <v>#REF!</v>
      </c>
      <c r="FR456" s="90" t="e">
        <f t="shared" si="726"/>
        <v>#REF!</v>
      </c>
      <c r="FU456" s="97" t="e">
        <f>#REF!</f>
        <v>#REF!</v>
      </c>
      <c r="FV456" s="92"/>
      <c r="FW456" s="85"/>
      <c r="FX456" s="89" t="e">
        <f t="shared" si="727"/>
        <v>#REF!</v>
      </c>
      <c r="GA456" s="97" t="e">
        <f>#REF!</f>
        <v>#REF!</v>
      </c>
      <c r="GB456" s="91" t="e">
        <f>#REF!</f>
        <v>#REF!</v>
      </c>
      <c r="GC456" s="92"/>
      <c r="GD456" s="85"/>
      <c r="GE456" s="89" t="e">
        <f t="shared" si="728"/>
        <v>#REF!</v>
      </c>
      <c r="GF456" s="84"/>
      <c r="GG456" s="85"/>
      <c r="GH456" s="89" t="e">
        <f t="shared" si="729"/>
        <v>#REF!</v>
      </c>
      <c r="GI456" s="90" t="e">
        <f t="shared" si="730"/>
        <v>#REF!</v>
      </c>
      <c r="GK456" s="20" t="str">
        <f t="shared" si="736"/>
        <v/>
      </c>
      <c r="GL456" s="21"/>
      <c r="GN456" s="826" t="str">
        <f t="shared" ca="1" si="715"/>
        <v/>
      </c>
      <c r="GO456" s="827"/>
    </row>
    <row r="457" spans="1:197" ht="12" customHeight="1" outlineLevel="3" x14ac:dyDescent="0.2">
      <c r="A457" s="187">
        <f t="shared" ca="1" si="752"/>
        <v>323</v>
      </c>
      <c r="B457" s="747" t="str">
        <f t="shared" ca="1" si="707"/>
        <v/>
      </c>
      <c r="C457" s="748"/>
      <c r="D457" s="749"/>
      <c r="E457" s="110"/>
      <c r="F457" s="104"/>
      <c r="G457" s="105" t="s">
        <v>173</v>
      </c>
      <c r="H457" s="128" t="s">
        <v>3</v>
      </c>
      <c r="I457" s="105"/>
      <c r="J457" s="364" t="s">
        <v>24</v>
      </c>
      <c r="K457" s="471" t="s">
        <v>437</v>
      </c>
      <c r="L457" s="367" t="s">
        <v>50</v>
      </c>
      <c r="M457" s="589">
        <f t="shared" si="704"/>
        <v>0</v>
      </c>
      <c r="N457" s="773" t="str">
        <f t="shared" si="708"/>
        <v>-</v>
      </c>
      <c r="O457" s="774" t="str">
        <f t="shared" si="709"/>
        <v>-</v>
      </c>
      <c r="P457" s="774" t="str">
        <f t="shared" si="710"/>
        <v>-</v>
      </c>
      <c r="Q457" s="774" t="str">
        <f t="shared" si="711"/>
        <v>-</v>
      </c>
      <c r="R457" s="774" t="str">
        <f t="shared" si="712"/>
        <v>-</v>
      </c>
      <c r="S457" s="280" t="str">
        <f t="shared" si="713"/>
        <v>-</v>
      </c>
      <c r="T457" s="291" t="str">
        <f t="shared" si="714"/>
        <v>OK</v>
      </c>
      <c r="U457" s="402"/>
      <c r="W457" s="504"/>
      <c r="X457" s="429"/>
      <c r="Z457" s="430"/>
      <c r="AA457" s="431"/>
      <c r="AB457" s="429"/>
      <c r="AD457" s="430"/>
      <c r="AE457" s="431"/>
      <c r="AF457" s="429"/>
      <c r="AH457" s="430"/>
      <c r="AI457" s="431"/>
      <c r="AJ457" s="603"/>
      <c r="AK457" s="617"/>
      <c r="AL457" s="605"/>
      <c r="AM457" s="611"/>
      <c r="AN457" s="221"/>
      <c r="AO457" s="574" t="str">
        <f t="shared" si="569"/>
        <v>OK</v>
      </c>
      <c r="AQ457" s="504"/>
      <c r="AR457" s="429"/>
      <c r="AT457" s="430"/>
      <c r="AU457" s="431"/>
      <c r="AV457" s="429"/>
      <c r="AX457" s="430"/>
      <c r="AY457" s="431"/>
      <c r="AZ457" s="429"/>
      <c r="BB457" s="430"/>
      <c r="BC457" s="431"/>
      <c r="BD457" s="603"/>
      <c r="BE457" s="617"/>
      <c r="BF457" s="605"/>
      <c r="BG457" s="611"/>
      <c r="BH457" s="221"/>
      <c r="BI457" s="574" t="str">
        <f t="shared" si="570"/>
        <v>OK</v>
      </c>
      <c r="BK457" s="504"/>
      <c r="BL457" s="429"/>
      <c r="BN457" s="430"/>
      <c r="BO457" s="431"/>
      <c r="BP457" s="429"/>
      <c r="BR457" s="430"/>
      <c r="BS457" s="431"/>
      <c r="BT457" s="429"/>
      <c r="BV457" s="430"/>
      <c r="BW457" s="431"/>
      <c r="BX457" s="603"/>
      <c r="BY457" s="617"/>
      <c r="BZ457" s="605"/>
      <c r="CA457" s="611"/>
      <c r="CB457" s="221"/>
      <c r="CC457" s="574" t="str">
        <f t="shared" si="753"/>
        <v>OK</v>
      </c>
      <c r="CE457" s="504"/>
      <c r="CF457" s="432"/>
      <c r="CH457" s="430"/>
      <c r="CI457" s="431"/>
      <c r="CJ457" s="429"/>
      <c r="CL457" s="430"/>
      <c r="CM457" s="431"/>
      <c r="CN457" s="429"/>
      <c r="CP457" s="430"/>
      <c r="CQ457" s="431"/>
      <c r="CR457" s="603"/>
      <c r="CS457" s="617"/>
      <c r="CT457" s="605"/>
      <c r="CU457" s="638"/>
      <c r="CV457" s="221"/>
      <c r="CW457" s="574" t="str">
        <f t="shared" si="705"/>
        <v>OK</v>
      </c>
      <c r="CY457" s="263" t="s">
        <v>60</v>
      </c>
      <c r="CZ457" s="208"/>
      <c r="DB457" s="563" t="s">
        <v>374</v>
      </c>
      <c r="DC457" s="431"/>
      <c r="DD457" s="429"/>
      <c r="DF457" s="430"/>
      <c r="DG457" s="431"/>
      <c r="DH457" s="429"/>
      <c r="DJ457" s="430"/>
      <c r="DK457" s="431"/>
      <c r="DL457" s="591" t="str">
        <f>IF(AND(CZ457="",DD457="",DH457=""),"-",CZ457+DD457+DH457)</f>
        <v>-</v>
      </c>
      <c r="DM457" s="601"/>
      <c r="DN457" s="593" t="str">
        <f>IF(AND(CZ457="",DD457="",DH457="",DA457="",DE457="",DI457=""),"-",SUM(CZ457:DI457))</f>
        <v>-</v>
      </c>
      <c r="DO457" s="677" t="str">
        <f t="shared" si="754"/>
        <v>-</v>
      </c>
      <c r="DP457" s="221"/>
      <c r="DQ457" s="574" t="str">
        <f t="shared" si="706"/>
        <v>OK</v>
      </c>
      <c r="DS457" s="263" t="s">
        <v>60</v>
      </c>
      <c r="DT457" s="208"/>
      <c r="DU457" s="721" t="s">
        <v>374</v>
      </c>
      <c r="DW457" s="431"/>
      <c r="DY457" s="431"/>
      <c r="EA457" s="430"/>
      <c r="EB457" s="712" t="str">
        <f>IF(AND(DT457="",DV457="",DX457="",DZ457=""),"-",DT457+DV457+DX457+DZ457)</f>
        <v>-</v>
      </c>
      <c r="EC457" s="707" t="str">
        <f>EB457</f>
        <v>-</v>
      </c>
      <c r="ED457" s="619" t="str">
        <f>IF(OR(EC457=0,EC457="-"),"-",EC457/QUALIF_TOTAL_HOURS)</f>
        <v>-</v>
      </c>
      <c r="EE457" s="221"/>
      <c r="EF457" s="574" t="str">
        <f t="shared" si="677"/>
        <v>Missing Eng Hours</v>
      </c>
      <c r="EH457" s="82"/>
      <c r="EI457" s="34" t="s">
        <v>4</v>
      </c>
      <c r="EJ457" s="11"/>
      <c r="EK457" s="61"/>
      <c r="EN457" s="97">
        <f t="shared" si="734"/>
        <v>0</v>
      </c>
      <c r="EO457" s="91">
        <f t="shared" si="735"/>
        <v>0</v>
      </c>
      <c r="EP457" s="92"/>
      <c r="EQ457" s="85"/>
      <c r="ER457" s="89" t="str">
        <f t="shared" si="718"/>
        <v>-</v>
      </c>
      <c r="ES457" s="84"/>
      <c r="ET457" s="85"/>
      <c r="EU457" s="89" t="str">
        <f t="shared" si="719"/>
        <v>-</v>
      </c>
      <c r="EV457" s="90" t="str">
        <f t="shared" si="720"/>
        <v>-</v>
      </c>
      <c r="EY457" s="97" t="e">
        <f>#REF!</f>
        <v>#REF!</v>
      </c>
      <c r="EZ457" s="91" t="e">
        <f>#REF!</f>
        <v>#REF!</v>
      </c>
      <c r="FA457" s="92"/>
      <c r="FB457" s="85"/>
      <c r="FC457" s="89" t="e">
        <f t="shared" si="721"/>
        <v>#REF!</v>
      </c>
      <c r="FD457" s="84"/>
      <c r="FE457" s="85"/>
      <c r="FF457" s="89" t="e">
        <f t="shared" si="722"/>
        <v>#REF!</v>
      </c>
      <c r="FG457" s="90" t="e">
        <f t="shared" si="723"/>
        <v>#REF!</v>
      </c>
      <c r="FJ457" s="97" t="e">
        <f>#REF!</f>
        <v>#REF!</v>
      </c>
      <c r="FK457" s="91" t="e">
        <f>#REF!</f>
        <v>#REF!</v>
      </c>
      <c r="FL457" s="92"/>
      <c r="FM457" s="85"/>
      <c r="FN457" s="89" t="e">
        <f t="shared" si="724"/>
        <v>#REF!</v>
      </c>
      <c r="FO457" s="84"/>
      <c r="FP457" s="85"/>
      <c r="FQ457" s="89" t="e">
        <f t="shared" si="725"/>
        <v>#REF!</v>
      </c>
      <c r="FR457" s="90" t="e">
        <f t="shared" si="726"/>
        <v>#REF!</v>
      </c>
      <c r="FU457" s="97" t="e">
        <f>#REF!</f>
        <v>#REF!</v>
      </c>
      <c r="FV457" s="92"/>
      <c r="FW457" s="85"/>
      <c r="FX457" s="89" t="e">
        <f t="shared" si="727"/>
        <v>#REF!</v>
      </c>
      <c r="GA457" s="97" t="e">
        <f>#REF!</f>
        <v>#REF!</v>
      </c>
      <c r="GB457" s="91" t="e">
        <f>#REF!</f>
        <v>#REF!</v>
      </c>
      <c r="GC457" s="92"/>
      <c r="GD457" s="85"/>
      <c r="GE457" s="89" t="e">
        <f t="shared" si="728"/>
        <v>#REF!</v>
      </c>
      <c r="GF457" s="84"/>
      <c r="GG457" s="85"/>
      <c r="GH457" s="89" t="e">
        <f t="shared" si="729"/>
        <v>#REF!</v>
      </c>
      <c r="GI457" s="90" t="e">
        <f t="shared" si="730"/>
        <v>#REF!</v>
      </c>
      <c r="GK457" s="20" t="str">
        <f t="shared" si="736"/>
        <v/>
      </c>
      <c r="GL457" s="21"/>
      <c r="GN457" s="826" t="str">
        <f t="shared" ca="1" si="715"/>
        <v/>
      </c>
      <c r="GO457" s="827"/>
    </row>
    <row r="458" spans="1:197" ht="12" customHeight="1" outlineLevel="3" x14ac:dyDescent="0.2">
      <c r="A458" s="187">
        <f ca="1">OFFSET(A458,-1,0,1,1)+1</f>
        <v>324</v>
      </c>
      <c r="B458" s="747" t="str">
        <f t="shared" ca="1" si="707"/>
        <v/>
      </c>
      <c r="C458" s="748"/>
      <c r="D458" s="749"/>
      <c r="E458" s="272" t="s">
        <v>395</v>
      </c>
      <c r="F458" s="271"/>
      <c r="G458" s="105"/>
      <c r="H458" s="128" t="s">
        <v>3</v>
      </c>
      <c r="I458" s="105"/>
      <c r="J458" s="364" t="s">
        <v>24</v>
      </c>
      <c r="K458" s="471" t="s">
        <v>437</v>
      </c>
      <c r="L458" s="367" t="s">
        <v>50</v>
      </c>
      <c r="M458" s="589">
        <f t="shared" si="704"/>
        <v>0</v>
      </c>
      <c r="N458" s="773" t="str">
        <f t="shared" si="708"/>
        <v>-</v>
      </c>
      <c r="O458" s="774" t="str">
        <f t="shared" si="709"/>
        <v>-</v>
      </c>
      <c r="P458" s="774" t="str">
        <f t="shared" si="710"/>
        <v>-</v>
      </c>
      <c r="Q458" s="774" t="str">
        <f t="shared" si="711"/>
        <v>-</v>
      </c>
      <c r="R458" s="774" t="str">
        <f t="shared" si="712"/>
        <v>-</v>
      </c>
      <c r="S458" s="280" t="str">
        <f t="shared" si="713"/>
        <v>-</v>
      </c>
      <c r="T458" s="291" t="str">
        <f t="shared" si="714"/>
        <v>OK</v>
      </c>
      <c r="U458" s="402"/>
      <c r="W458" s="643" t="s">
        <v>60</v>
      </c>
      <c r="X458" s="208"/>
      <c r="Y458" s="421"/>
      <c r="Z458" s="410" t="s">
        <v>374</v>
      </c>
      <c r="AA458" s="424"/>
      <c r="AB458" s="432"/>
      <c r="AC458" s="433"/>
      <c r="AD458" s="434"/>
      <c r="AE458" s="435"/>
      <c r="AF458" s="432"/>
      <c r="AG458" s="433"/>
      <c r="AH458" s="434"/>
      <c r="AI458" s="435"/>
      <c r="AJ458" s="591" t="str">
        <f>IF(AND(X458="",AB458="",AF458=""),"-",X458+AB458+AF458)</f>
        <v>-</v>
      </c>
      <c r="AK458" s="618"/>
      <c r="AL458" s="593" t="str">
        <f>IF(AND(X458="",AB458="",AF458="",Y458="",AC458="",AG458=""),"-",SUM(X458:AG458))</f>
        <v>-</v>
      </c>
      <c r="AM458" s="619" t="str">
        <f>IF(OR(AL458=0,AL458="-"),"-",AL458/CD_TOTAL_HOURS)</f>
        <v>-</v>
      </c>
      <c r="AN458" s="221"/>
      <c r="AO458" s="574" t="str">
        <f t="shared" si="569"/>
        <v>OK</v>
      </c>
      <c r="AQ458" s="263" t="s">
        <v>60</v>
      </c>
      <c r="AR458" s="208"/>
      <c r="AS458" s="421"/>
      <c r="AT458" s="410" t="s">
        <v>374</v>
      </c>
      <c r="AU458" s="424"/>
      <c r="AV458" s="432"/>
      <c r="AW458" s="433"/>
      <c r="AX458" s="434"/>
      <c r="AY458" s="435"/>
      <c r="AZ458" s="432"/>
      <c r="BA458" s="433"/>
      <c r="BB458" s="434"/>
      <c r="BC458" s="435"/>
      <c r="BD458" s="591" t="str">
        <f>IF(AND(AR458="",AV458="",AZ458=""),"-",AR458+AV458+AZ458)</f>
        <v>-</v>
      </c>
      <c r="BE458" s="618"/>
      <c r="BF458" s="593" t="str">
        <f>IF(AND(AR458="",AV458="",AZ458="",AS458="",AW458="",BA458=""),"-",SUM(AR458:BA458))</f>
        <v>-</v>
      </c>
      <c r="BG458" s="677" t="str">
        <f>IF(OR(BF458=0,BF458="-"),"-",BF458/BD_TOTAL_HOURS)</f>
        <v>-</v>
      </c>
      <c r="BH458" s="221"/>
      <c r="BI458" s="574" t="str">
        <f t="shared" si="570"/>
        <v>OK</v>
      </c>
      <c r="BK458" s="263" t="s">
        <v>60</v>
      </c>
      <c r="BL458" s="208"/>
      <c r="BM458" s="421"/>
      <c r="BN458" s="410"/>
      <c r="BO458" s="424"/>
      <c r="BP458" s="432"/>
      <c r="BQ458" s="433"/>
      <c r="BR458" s="434"/>
      <c r="BS458" s="435"/>
      <c r="BT458" s="432"/>
      <c r="BU458" s="433"/>
      <c r="BV458" s="434"/>
      <c r="BW458" s="435"/>
      <c r="BX458" s="591" t="str">
        <f>IF(AND(BL458="",BP458="",BT458=""),"-",BL458+BP458+BT458)</f>
        <v>-</v>
      </c>
      <c r="BY458" s="618"/>
      <c r="BZ458" s="593" t="str">
        <f>IF(AND(BL458="",BP458="",BT458="",BM458="",BQ458="",BU458=""),"-",SUM(BL458:BU458))</f>
        <v>-</v>
      </c>
      <c r="CA458" s="677" t="str">
        <f>IF(OR(BZ458=0,BZ458="-"),"-",BZ458/DD_TOTAL_HOURS)</f>
        <v>-</v>
      </c>
      <c r="CB458" s="221"/>
      <c r="CC458" s="574" t="str">
        <f t="shared" si="753"/>
        <v>OK</v>
      </c>
      <c r="CE458" s="263" t="s">
        <v>60</v>
      </c>
      <c r="CF458" s="208"/>
      <c r="CG458" s="421"/>
      <c r="CH458" s="410" t="s">
        <v>374</v>
      </c>
      <c r="CI458" s="424"/>
      <c r="CJ458" s="432"/>
      <c r="CK458" s="433"/>
      <c r="CL458" s="434"/>
      <c r="CM458" s="435"/>
      <c r="CN458" s="432"/>
      <c r="CO458" s="433"/>
      <c r="CP458" s="434"/>
      <c r="CQ458" s="435"/>
      <c r="CR458" s="591" t="str">
        <f>IF(AND(CF458="",CJ458="",CN458=""),"-",CF458+CJ458+CN458)</f>
        <v>-</v>
      </c>
      <c r="CS458" s="472"/>
      <c r="CT458" s="593" t="str">
        <f>IF(AND(CF458="",CJ458="",CN458="",CG458="",CK458="",CO458=""),"-",SUM(CF458:CO458))</f>
        <v>-</v>
      </c>
      <c r="CU458" s="677" t="str">
        <f>IF(OR(CT458=0,CT458="-"),"-",CT458/PRO_TOTAL_HOURS)</f>
        <v>-</v>
      </c>
      <c r="CV458" s="221"/>
      <c r="CW458" s="574" t="str">
        <f t="shared" si="705"/>
        <v>OK</v>
      </c>
      <c r="CY458" s="263" t="s">
        <v>60</v>
      </c>
      <c r="CZ458" s="208"/>
      <c r="DB458" s="563"/>
      <c r="DC458" s="431"/>
      <c r="DD458" s="432"/>
      <c r="DE458" s="433"/>
      <c r="DF458" s="434"/>
      <c r="DG458" s="435"/>
      <c r="DH458" s="432"/>
      <c r="DI458" s="433"/>
      <c r="DJ458" s="434"/>
      <c r="DK458" s="435"/>
      <c r="DL458" s="591" t="str">
        <f>IF(AND(CZ458="",DD458="",DH458=""),"-",CZ458+DD458+DH458)</f>
        <v>-</v>
      </c>
      <c r="DM458" s="601"/>
      <c r="DN458" s="593" t="str">
        <f>IF(AND(CZ458="",DD458="",DH458="",DA458="",DE458="",DI458=""),"-",SUM(CZ458:DI458))</f>
        <v>-</v>
      </c>
      <c r="DO458" s="677" t="str">
        <f t="shared" si="754"/>
        <v>-</v>
      </c>
      <c r="DP458" s="221"/>
      <c r="DQ458" s="574" t="str">
        <f t="shared" si="706"/>
        <v>OK</v>
      </c>
      <c r="DS458" s="263" t="s">
        <v>60</v>
      </c>
      <c r="DT458" s="208"/>
      <c r="DU458" s="721"/>
      <c r="DV458" s="433"/>
      <c r="DW458" s="435"/>
      <c r="DX458" s="433"/>
      <c r="DY458" s="435"/>
      <c r="DZ458" s="433"/>
      <c r="EA458" s="434"/>
      <c r="EB458" s="712" t="str">
        <f>IF(AND(DT458="",DV458="",DX458="",DZ458=""),"-",DT458+DV458+DX458+DZ458)</f>
        <v>-</v>
      </c>
      <c r="EC458" s="707" t="str">
        <f>EB458</f>
        <v>-</v>
      </c>
      <c r="ED458" s="619" t="str">
        <f>IF(OR(EC458=0,EC458="-"),"-",EC458/QUALIF_TOTAL_HOURS)</f>
        <v>-</v>
      </c>
      <c r="EE458" s="221"/>
      <c r="EF458" s="574" t="str">
        <f t="shared" si="677"/>
        <v>OK</v>
      </c>
      <c r="EH458" s="82"/>
      <c r="EI458" s="34"/>
      <c r="EJ458" s="11"/>
      <c r="EK458" s="61"/>
      <c r="EN458" s="97" t="str">
        <f t="shared" si="734"/>
        <v>-</v>
      </c>
      <c r="EO458" s="91">
        <f t="shared" si="735"/>
        <v>0</v>
      </c>
      <c r="EP458" s="92"/>
      <c r="EQ458" s="85"/>
      <c r="ER458" s="89" t="str">
        <f t="shared" si="718"/>
        <v>-</v>
      </c>
      <c r="ES458" s="84"/>
      <c r="ET458" s="85"/>
      <c r="EU458" s="89" t="str">
        <f t="shared" si="719"/>
        <v>-</v>
      </c>
      <c r="EV458" s="90" t="str">
        <f t="shared" si="720"/>
        <v>-</v>
      </c>
      <c r="EY458" s="97" t="e">
        <f>#REF!</f>
        <v>#REF!</v>
      </c>
      <c r="EZ458" s="91" t="e">
        <f>#REF!</f>
        <v>#REF!</v>
      </c>
      <c r="FA458" s="92"/>
      <c r="FB458" s="85"/>
      <c r="FC458" s="89" t="e">
        <f t="shared" si="721"/>
        <v>#REF!</v>
      </c>
      <c r="FD458" s="84"/>
      <c r="FE458" s="85"/>
      <c r="FF458" s="89" t="e">
        <f t="shared" si="722"/>
        <v>#REF!</v>
      </c>
      <c r="FG458" s="90" t="e">
        <f t="shared" si="723"/>
        <v>#REF!</v>
      </c>
      <c r="FJ458" s="97" t="e">
        <f>#REF!</f>
        <v>#REF!</v>
      </c>
      <c r="FK458" s="91" t="e">
        <f>#REF!</f>
        <v>#REF!</v>
      </c>
      <c r="FL458" s="92"/>
      <c r="FM458" s="85"/>
      <c r="FN458" s="89" t="e">
        <f t="shared" si="724"/>
        <v>#REF!</v>
      </c>
      <c r="FO458" s="84"/>
      <c r="FP458" s="85"/>
      <c r="FQ458" s="89" t="e">
        <f t="shared" si="725"/>
        <v>#REF!</v>
      </c>
      <c r="FR458" s="90" t="e">
        <f t="shared" si="726"/>
        <v>#REF!</v>
      </c>
      <c r="FU458" s="97" t="e">
        <f>#REF!</f>
        <v>#REF!</v>
      </c>
      <c r="FV458" s="92"/>
      <c r="FW458" s="85"/>
      <c r="FX458" s="89" t="e">
        <f t="shared" si="727"/>
        <v>#REF!</v>
      </c>
      <c r="GA458" s="97" t="e">
        <f>#REF!</f>
        <v>#REF!</v>
      </c>
      <c r="GB458" s="91" t="e">
        <f>#REF!</f>
        <v>#REF!</v>
      </c>
      <c r="GC458" s="92"/>
      <c r="GD458" s="85"/>
      <c r="GE458" s="89" t="e">
        <f t="shared" si="728"/>
        <v>#REF!</v>
      </c>
      <c r="GF458" s="84"/>
      <c r="GG458" s="85"/>
      <c r="GH458" s="89" t="e">
        <f t="shared" si="729"/>
        <v>#REF!</v>
      </c>
      <c r="GI458" s="90" t="e">
        <f t="shared" si="730"/>
        <v>#REF!</v>
      </c>
      <c r="GK458" s="20" t="str">
        <f t="shared" si="736"/>
        <v/>
      </c>
      <c r="GL458" s="21"/>
      <c r="GN458" s="826" t="str">
        <f t="shared" ca="1" si="715"/>
        <v/>
      </c>
      <c r="GO458" s="827"/>
    </row>
    <row r="459" spans="1:197" s="143" customFormat="1" ht="15.75" customHeight="1" outlineLevel="3" x14ac:dyDescent="0.2">
      <c r="A459" s="190">
        <f t="shared" ca="1" si="752"/>
        <v>325</v>
      </c>
      <c r="B459" s="744" t="str">
        <f t="shared" ca="1" si="707"/>
        <v/>
      </c>
      <c r="C459" s="752"/>
      <c r="D459" s="753"/>
      <c r="E459" s="185" t="s">
        <v>945</v>
      </c>
      <c r="F459" s="181" t="s">
        <v>203</v>
      </c>
      <c r="G459" s="182"/>
      <c r="H459" s="863" t="s">
        <v>3</v>
      </c>
      <c r="I459" s="183"/>
      <c r="J459" s="184" t="s">
        <v>23</v>
      </c>
      <c r="K459" s="199" t="s">
        <v>437</v>
      </c>
      <c r="L459" s="366"/>
      <c r="M459" s="560">
        <f t="shared" si="704"/>
        <v>0</v>
      </c>
      <c r="N459" s="814" t="str">
        <f>IF(OR(W459="",W459=0,W459="-"),"-",IF(W459=1,1,"POK"))</f>
        <v>-</v>
      </c>
      <c r="O459" s="815" t="str">
        <f>IF(OR(AQ459="",AQ459=0,AQ459="-"),"-",IF(AQ459=1,1,"POK"))</f>
        <v>-</v>
      </c>
      <c r="P459" s="815" t="str">
        <f>IF(OR(BK459="",BK459=0,BK459="-"),"-",IF(BK459=1,1,"POK"))</f>
        <v>-</v>
      </c>
      <c r="Q459" s="815" t="str">
        <f>IF(OR(CE459="",CE459=0,CE459="-"),"-",IF(CE459=1,1,"POK"))</f>
        <v>-</v>
      </c>
      <c r="R459" s="815" t="str">
        <f>IF(OR(CY459="",CY459=0,CY459="-"),"-",IF(CY459=1,1,"POK"))</f>
        <v>-</v>
      </c>
      <c r="S459" s="816" t="str">
        <f>IF(OR(DS459="",DS459=0,DS459="-"),"-",IF(DS459=1,1,"POK"))</f>
        <v>-</v>
      </c>
      <c r="T459" s="293" t="str">
        <f t="shared" si="714"/>
        <v>OK</v>
      </c>
      <c r="U459" s="403"/>
      <c r="V459" s="19"/>
      <c r="W459" s="799">
        <f>IF(SUM(W460:W469)=0,0,1)</f>
        <v>0</v>
      </c>
      <c r="X459" s="325"/>
      <c r="Y459" s="326"/>
      <c r="Z459" s="326"/>
      <c r="AA459" s="326"/>
      <c r="AB459" s="326"/>
      <c r="AC459" s="326"/>
      <c r="AD459" s="326"/>
      <c r="AE459" s="326"/>
      <c r="AF459" s="326"/>
      <c r="AG459" s="326"/>
      <c r="AH459" s="326"/>
      <c r="AI459" s="327"/>
      <c r="AJ459" s="353">
        <f>SUM(AJ460:AJ469)</f>
        <v>0</v>
      </c>
      <c r="AK459" s="354">
        <f>SUM(AK460:AK469)</f>
        <v>0</v>
      </c>
      <c r="AL459" s="351">
        <f>AJ459+AK459</f>
        <v>0</v>
      </c>
      <c r="AM459" s="356" t="str">
        <f>IF(OR(AL459=0,AL459="-"),"-",AL459/CD_TOTAL_HOURS)</f>
        <v>-</v>
      </c>
      <c r="AN459" s="222"/>
      <c r="AO459" s="580" t="str">
        <f t="shared" si="569"/>
        <v>OK</v>
      </c>
      <c r="AP459" s="19"/>
      <c r="AQ459" s="799">
        <f>IF(SUM(AQ460:AQ469)=0,0,1)</f>
        <v>0</v>
      </c>
      <c r="AR459" s="325"/>
      <c r="AS459" s="326"/>
      <c r="AT459" s="326"/>
      <c r="AU459" s="326"/>
      <c r="AV459" s="326"/>
      <c r="AW459" s="326"/>
      <c r="AX459" s="326"/>
      <c r="AY459" s="326"/>
      <c r="AZ459" s="326"/>
      <c r="BA459" s="326"/>
      <c r="BB459" s="326"/>
      <c r="BC459" s="327"/>
      <c r="BD459" s="353">
        <f>SUM(BD460:BD469)</f>
        <v>0</v>
      </c>
      <c r="BE459" s="354">
        <f>SUM(BE460:BE469)</f>
        <v>0</v>
      </c>
      <c r="BF459" s="351">
        <f>BD459+BE459</f>
        <v>0</v>
      </c>
      <c r="BG459" s="356" t="str">
        <f>IF(OR(BF459=0,BF459="-"),"-",BF459/BD_TOTAL_HOURS)</f>
        <v>-</v>
      </c>
      <c r="BH459" s="222"/>
      <c r="BI459" s="580" t="str">
        <f t="shared" si="570"/>
        <v>OK</v>
      </c>
      <c r="BJ459" s="19"/>
      <c r="BK459" s="788">
        <f>IF(SUM(BK460:BK469)=0,0,1)</f>
        <v>0</v>
      </c>
      <c r="BL459" s="325"/>
      <c r="BM459" s="326"/>
      <c r="BN459" s="326"/>
      <c r="BO459" s="326"/>
      <c r="BP459" s="326"/>
      <c r="BQ459" s="326"/>
      <c r="BR459" s="326"/>
      <c r="BS459" s="326"/>
      <c r="BT459" s="326"/>
      <c r="BU459" s="326"/>
      <c r="BV459" s="326"/>
      <c r="BW459" s="327"/>
      <c r="BX459" s="353">
        <f>SUM(BX460:BX469)</f>
        <v>0</v>
      </c>
      <c r="BY459" s="354">
        <f>SUM(BY460:BY469)</f>
        <v>0</v>
      </c>
      <c r="BZ459" s="351">
        <f>BX459+BY459</f>
        <v>0</v>
      </c>
      <c r="CA459" s="356" t="str">
        <f>IF(OR(BZ459=0,BZ459="-"),"-",BZ459/DD_TOTAL_HOURS)</f>
        <v>-</v>
      </c>
      <c r="CB459" s="222"/>
      <c r="CC459" s="574" t="str">
        <f t="shared" si="753"/>
        <v>OK</v>
      </c>
      <c r="CD459" s="19"/>
      <c r="CE459" s="788">
        <f>IF(SUM(CE460:CE469)=0,0,1)</f>
        <v>0</v>
      </c>
      <c r="CF459" s="325"/>
      <c r="CG459" s="326"/>
      <c r="CH459" s="326"/>
      <c r="CI459" s="326"/>
      <c r="CJ459" s="326"/>
      <c r="CK459" s="326"/>
      <c r="CL459" s="326"/>
      <c r="CM459" s="326"/>
      <c r="CN459" s="326"/>
      <c r="CO459" s="326"/>
      <c r="CP459" s="326"/>
      <c r="CQ459" s="327"/>
      <c r="CR459" s="353">
        <f>SUM(CR460:CR469)</f>
        <v>0</v>
      </c>
      <c r="CS459" s="354">
        <f>SUM(CS460:CS469)</f>
        <v>0</v>
      </c>
      <c r="CT459" s="351">
        <f>CR459+CS459</f>
        <v>0</v>
      </c>
      <c r="CU459" s="356" t="str">
        <f>IF(OR(CT459=0,CT459="-"),"-",CT459/PRO_TOTAL_HOURS)</f>
        <v>-</v>
      </c>
      <c r="CV459" s="222"/>
      <c r="CW459" s="580" t="str">
        <f t="shared" si="705"/>
        <v>OK</v>
      </c>
      <c r="CX459" s="19"/>
      <c r="CY459" s="794">
        <f>IF(SUM(CY460:CY469)=0,0,1)</f>
        <v>0</v>
      </c>
      <c r="CZ459" s="325"/>
      <c r="DA459" s="326"/>
      <c r="DB459" s="326"/>
      <c r="DC459" s="326"/>
      <c r="DD459" s="326"/>
      <c r="DE459" s="326"/>
      <c r="DF459" s="326"/>
      <c r="DG459" s="326"/>
      <c r="DH459" s="326"/>
      <c r="DI459" s="326"/>
      <c r="DJ459" s="326"/>
      <c r="DK459" s="327"/>
      <c r="DL459" s="353">
        <f>SUM(DL460:DL469)</f>
        <v>0</v>
      </c>
      <c r="DM459" s="354">
        <f>SUM(DM460:DM469)</f>
        <v>0</v>
      </c>
      <c r="DN459" s="351">
        <f>DL459+DM459</f>
        <v>0</v>
      </c>
      <c r="DO459" s="356" t="str">
        <f t="shared" si="754"/>
        <v>-</v>
      </c>
      <c r="DP459" s="222"/>
      <c r="DQ459" s="574" t="str">
        <f t="shared" si="706"/>
        <v>OK</v>
      </c>
      <c r="DR459" s="19"/>
      <c r="DS459" s="788">
        <f>IF(SUM(DS460:DS469)=0,0,1)</f>
        <v>0</v>
      </c>
      <c r="DT459" s="325"/>
      <c r="DU459" s="326"/>
      <c r="DV459" s="326"/>
      <c r="DW459" s="326"/>
      <c r="DX459" s="326"/>
      <c r="DY459" s="326"/>
      <c r="DZ459" s="326"/>
      <c r="EA459" s="326"/>
      <c r="EB459" s="353">
        <f>SUM(EB460:EB469)</f>
        <v>0</v>
      </c>
      <c r="EC459" s="723">
        <f>EB459</f>
        <v>0</v>
      </c>
      <c r="ED459" s="356" t="str">
        <f>IF(OR(EC459=0,EC459="-"),"-",EC459/QUALIF_TOTAL_HOURS)</f>
        <v>-</v>
      </c>
      <c r="EE459" s="222"/>
      <c r="EF459" s="574" t="str">
        <f t="shared" si="677"/>
        <v>-</v>
      </c>
      <c r="EG459" s="19"/>
      <c r="EH459" s="179" t="s">
        <v>5</v>
      </c>
      <c r="EI459" s="171" t="s">
        <v>4</v>
      </c>
      <c r="EJ459" s="134"/>
      <c r="EK459" s="133"/>
      <c r="EL459" s="19"/>
      <c r="EM459" s="19"/>
      <c r="EN459" s="135">
        <f t="shared" si="734"/>
        <v>0</v>
      </c>
      <c r="EO459" s="136">
        <f t="shared" si="735"/>
        <v>0</v>
      </c>
      <c r="EP459" s="137"/>
      <c r="EQ459" s="172"/>
      <c r="ER459" s="138" t="str">
        <f t="shared" si="718"/>
        <v>-</v>
      </c>
      <c r="ES459" s="139"/>
      <c r="ET459" s="172"/>
      <c r="EU459" s="138" t="str">
        <f t="shared" si="719"/>
        <v>-</v>
      </c>
      <c r="EV459" s="140" t="str">
        <f t="shared" si="720"/>
        <v>-</v>
      </c>
      <c r="EW459" s="19"/>
      <c r="EX459" s="19"/>
      <c r="EY459" s="135" t="e">
        <f>#REF!</f>
        <v>#REF!</v>
      </c>
      <c r="EZ459" s="136" t="e">
        <f>#REF!</f>
        <v>#REF!</v>
      </c>
      <c r="FA459" s="137"/>
      <c r="FB459" s="172"/>
      <c r="FC459" s="138" t="e">
        <f t="shared" si="721"/>
        <v>#REF!</v>
      </c>
      <c r="FD459" s="139"/>
      <c r="FE459" s="172"/>
      <c r="FF459" s="138" t="e">
        <f t="shared" si="722"/>
        <v>#REF!</v>
      </c>
      <c r="FG459" s="140" t="e">
        <f t="shared" si="723"/>
        <v>#REF!</v>
      </c>
      <c r="FH459" s="19"/>
      <c r="FI459" s="19"/>
      <c r="FJ459" s="135" t="e">
        <f>#REF!</f>
        <v>#REF!</v>
      </c>
      <c r="FK459" s="136" t="e">
        <f>#REF!</f>
        <v>#REF!</v>
      </c>
      <c r="FL459" s="137"/>
      <c r="FM459" s="172"/>
      <c r="FN459" s="138" t="e">
        <f t="shared" si="724"/>
        <v>#REF!</v>
      </c>
      <c r="FO459" s="139"/>
      <c r="FP459" s="172"/>
      <c r="FQ459" s="138" t="e">
        <f t="shared" si="725"/>
        <v>#REF!</v>
      </c>
      <c r="FR459" s="140" t="e">
        <f t="shared" si="726"/>
        <v>#REF!</v>
      </c>
      <c r="FS459" s="19"/>
      <c r="FT459" s="19"/>
      <c r="FU459" s="135" t="e">
        <f>#REF!</f>
        <v>#REF!</v>
      </c>
      <c r="FV459" s="137"/>
      <c r="FW459" s="172"/>
      <c r="FX459" s="138" t="e">
        <f t="shared" si="727"/>
        <v>#REF!</v>
      </c>
      <c r="FY459" s="19"/>
      <c r="FZ459" s="19"/>
      <c r="GA459" s="135" t="e">
        <f>#REF!</f>
        <v>#REF!</v>
      </c>
      <c r="GB459" s="136" t="e">
        <f>#REF!</f>
        <v>#REF!</v>
      </c>
      <c r="GC459" s="137"/>
      <c r="GD459" s="172"/>
      <c r="GE459" s="138" t="e">
        <f t="shared" si="728"/>
        <v>#REF!</v>
      </c>
      <c r="GF459" s="139"/>
      <c r="GG459" s="172"/>
      <c r="GH459" s="138" t="e">
        <f t="shared" si="729"/>
        <v>#REF!</v>
      </c>
      <c r="GI459" s="140" t="e">
        <f t="shared" si="730"/>
        <v>#REF!</v>
      </c>
      <c r="GJ459" s="19"/>
      <c r="GK459" s="141" t="str">
        <f t="shared" si="736"/>
        <v/>
      </c>
      <c r="GL459" s="142"/>
      <c r="GN459" s="826" t="str">
        <f t="shared" ca="1" si="715"/>
        <v/>
      </c>
      <c r="GO459" s="827"/>
    </row>
    <row r="460" spans="1:197" ht="12" customHeight="1" outlineLevel="3" x14ac:dyDescent="0.2">
      <c r="A460" s="187">
        <f t="shared" ca="1" si="752"/>
        <v>326</v>
      </c>
      <c r="B460" s="747" t="str">
        <f t="shared" ca="1" si="707"/>
        <v/>
      </c>
      <c r="C460" s="748"/>
      <c r="D460" s="749"/>
      <c r="E460" s="110"/>
      <c r="F460" s="108"/>
      <c r="G460" s="105" t="s">
        <v>78</v>
      </c>
      <c r="H460" s="128" t="s">
        <v>3</v>
      </c>
      <c r="I460" s="105"/>
      <c r="J460" s="364" t="s">
        <v>24</v>
      </c>
      <c r="K460" s="471" t="s">
        <v>437</v>
      </c>
      <c r="L460" s="367" t="s">
        <v>50</v>
      </c>
      <c r="M460" s="589">
        <f t="shared" si="704"/>
        <v>0</v>
      </c>
      <c r="N460" s="773" t="str">
        <f t="shared" si="708"/>
        <v>-</v>
      </c>
      <c r="O460" s="774" t="str">
        <f t="shared" si="709"/>
        <v>-</v>
      </c>
      <c r="P460" s="774" t="str">
        <f t="shared" si="710"/>
        <v>-</v>
      </c>
      <c r="Q460" s="774" t="str">
        <f t="shared" si="711"/>
        <v>-</v>
      </c>
      <c r="R460" s="774" t="str">
        <f t="shared" si="712"/>
        <v>-</v>
      </c>
      <c r="S460" s="280" t="str">
        <f t="shared" si="713"/>
        <v>-</v>
      </c>
      <c r="T460" s="291" t="str">
        <f t="shared" si="714"/>
        <v>OK</v>
      </c>
      <c r="U460" s="402"/>
      <c r="W460" s="504"/>
      <c r="X460" s="425"/>
      <c r="Y460" s="426"/>
      <c r="Z460" s="427"/>
      <c r="AA460" s="428"/>
      <c r="AB460" s="425"/>
      <c r="AC460" s="426"/>
      <c r="AD460" s="427"/>
      <c r="AE460" s="428"/>
      <c r="AF460" s="425"/>
      <c r="AG460" s="426"/>
      <c r="AH460" s="427"/>
      <c r="AI460" s="428"/>
      <c r="AJ460" s="597"/>
      <c r="AK460" s="598"/>
      <c r="AL460" s="599"/>
      <c r="AM460" s="620"/>
      <c r="AN460" s="221"/>
      <c r="AO460" s="574" t="str">
        <f t="shared" si="569"/>
        <v>OK</v>
      </c>
      <c r="AQ460" s="437"/>
      <c r="AR460" s="425"/>
      <c r="AS460" s="426"/>
      <c r="AT460" s="427"/>
      <c r="AU460" s="428"/>
      <c r="AV460" s="425"/>
      <c r="AW460" s="426"/>
      <c r="AX460" s="427"/>
      <c r="AY460" s="428"/>
      <c r="AZ460" s="425"/>
      <c r="BA460" s="426"/>
      <c r="BB460" s="427"/>
      <c r="BC460" s="428"/>
      <c r="BD460" s="597"/>
      <c r="BE460" s="598"/>
      <c r="BF460" s="599"/>
      <c r="BG460" s="620"/>
      <c r="BH460" s="221"/>
      <c r="BI460" s="574" t="str">
        <f t="shared" si="570"/>
        <v>OK</v>
      </c>
      <c r="BK460" s="263"/>
      <c r="BL460" s="208"/>
      <c r="BM460" s="419"/>
      <c r="BN460" s="410" t="s">
        <v>374</v>
      </c>
      <c r="BO460" s="422"/>
      <c r="BP460" s="209"/>
      <c r="BQ460" s="419"/>
      <c r="BR460" s="410" t="s">
        <v>375</v>
      </c>
      <c r="BS460" s="422"/>
      <c r="BT460" s="209"/>
      <c r="BU460" s="419"/>
      <c r="BV460" s="410" t="s">
        <v>376</v>
      </c>
      <c r="BW460" s="422"/>
      <c r="BX460" s="591" t="str">
        <f>IF(AND(BL460="",BP460="",BT460=""),"-",BL460+BP460+BT460)</f>
        <v>-</v>
      </c>
      <c r="BY460" s="601"/>
      <c r="BZ460" s="593" t="str">
        <f>IF(AND(BL460="",BP460="",BT460="",BM460="",BQ460="",BU460=""),"-",SUM(BL460:BU460))</f>
        <v>-</v>
      </c>
      <c r="CA460" s="680" t="str">
        <f>IF(OR(BZ460=0,BZ460="-"),"-",BZ460/DD_TOTAL_HOURS)</f>
        <v>-</v>
      </c>
      <c r="CB460" s="221"/>
      <c r="CC460" s="574" t="str">
        <f t="shared" si="753"/>
        <v>OK</v>
      </c>
      <c r="CE460" s="443"/>
      <c r="CF460" s="429"/>
      <c r="CG460" s="426"/>
      <c r="CH460" s="430"/>
      <c r="CI460" s="428"/>
      <c r="CJ460" s="429"/>
      <c r="CK460" s="426"/>
      <c r="CL460" s="430"/>
      <c r="CM460" s="428"/>
      <c r="CN460" s="429"/>
      <c r="CO460" s="426"/>
      <c r="CP460" s="430"/>
      <c r="CQ460" s="428"/>
      <c r="CR460" s="600"/>
      <c r="CS460" s="601"/>
      <c r="CT460" s="602"/>
      <c r="CU460" s="594"/>
      <c r="CV460" s="221"/>
      <c r="CW460" s="574" t="str">
        <f t="shared" si="705"/>
        <v>OK</v>
      </c>
      <c r="CY460" s="437"/>
      <c r="CZ460" s="429"/>
      <c r="DB460" s="430"/>
      <c r="DC460" s="431"/>
      <c r="DD460" s="429"/>
      <c r="DF460" s="430"/>
      <c r="DG460" s="431"/>
      <c r="DH460" s="429"/>
      <c r="DJ460" s="430"/>
      <c r="DK460" s="431"/>
      <c r="DL460" s="600"/>
      <c r="DM460" s="601"/>
      <c r="DN460" s="602"/>
      <c r="DO460" s="621"/>
      <c r="DP460" s="221"/>
      <c r="DQ460" s="574" t="str">
        <f t="shared" si="706"/>
        <v>OK</v>
      </c>
      <c r="DS460" s="437"/>
      <c r="DT460" s="429"/>
      <c r="DU460" s="431"/>
      <c r="DW460" s="431"/>
      <c r="DY460" s="431"/>
      <c r="EA460" s="430"/>
      <c r="EB460" s="600"/>
      <c r="EC460" s="602"/>
      <c r="ED460" s="621"/>
      <c r="EE460" s="221"/>
      <c r="EF460" s="574" t="str">
        <f t="shared" si="677"/>
        <v>OK</v>
      </c>
      <c r="EH460" s="82"/>
      <c r="EI460" s="34" t="s">
        <v>4</v>
      </c>
      <c r="EJ460" s="11"/>
      <c r="EK460" s="61"/>
      <c r="EN460" s="97">
        <f t="shared" si="734"/>
        <v>0</v>
      </c>
      <c r="EO460" s="91">
        <f t="shared" si="735"/>
        <v>0</v>
      </c>
      <c r="EP460" s="92"/>
      <c r="EQ460" s="85"/>
      <c r="ER460" s="89" t="str">
        <f t="shared" si="718"/>
        <v>-</v>
      </c>
      <c r="ES460" s="84"/>
      <c r="ET460" s="85"/>
      <c r="EU460" s="89" t="str">
        <f t="shared" si="719"/>
        <v>-</v>
      </c>
      <c r="EV460" s="90" t="str">
        <f t="shared" si="720"/>
        <v>-</v>
      </c>
      <c r="EY460" s="97" t="e">
        <f>#REF!</f>
        <v>#REF!</v>
      </c>
      <c r="EZ460" s="91" t="e">
        <f>#REF!</f>
        <v>#REF!</v>
      </c>
      <c r="FA460" s="92"/>
      <c r="FB460" s="85"/>
      <c r="FC460" s="89" t="e">
        <f t="shared" si="721"/>
        <v>#REF!</v>
      </c>
      <c r="FD460" s="84"/>
      <c r="FE460" s="85"/>
      <c r="FF460" s="89" t="e">
        <f t="shared" si="722"/>
        <v>#REF!</v>
      </c>
      <c r="FG460" s="90" t="e">
        <f t="shared" si="723"/>
        <v>#REF!</v>
      </c>
      <c r="FJ460" s="97" t="e">
        <f>#REF!</f>
        <v>#REF!</v>
      </c>
      <c r="FK460" s="91" t="e">
        <f>#REF!</f>
        <v>#REF!</v>
      </c>
      <c r="FL460" s="92"/>
      <c r="FM460" s="85"/>
      <c r="FN460" s="89" t="e">
        <f t="shared" si="724"/>
        <v>#REF!</v>
      </c>
      <c r="FO460" s="84"/>
      <c r="FP460" s="85"/>
      <c r="FQ460" s="89" t="e">
        <f t="shared" si="725"/>
        <v>#REF!</v>
      </c>
      <c r="FR460" s="90" t="e">
        <f t="shared" si="726"/>
        <v>#REF!</v>
      </c>
      <c r="FU460" s="97" t="e">
        <f>#REF!</f>
        <v>#REF!</v>
      </c>
      <c r="FV460" s="92"/>
      <c r="FW460" s="85"/>
      <c r="FX460" s="89" t="e">
        <f t="shared" si="727"/>
        <v>#REF!</v>
      </c>
      <c r="GA460" s="97" t="e">
        <f>#REF!</f>
        <v>#REF!</v>
      </c>
      <c r="GB460" s="91" t="e">
        <f>#REF!</f>
        <v>#REF!</v>
      </c>
      <c r="GC460" s="92"/>
      <c r="GD460" s="85"/>
      <c r="GE460" s="89" t="e">
        <f t="shared" si="728"/>
        <v>#REF!</v>
      </c>
      <c r="GF460" s="84"/>
      <c r="GG460" s="85"/>
      <c r="GH460" s="89" t="e">
        <f t="shared" si="729"/>
        <v>#REF!</v>
      </c>
      <c r="GI460" s="90" t="e">
        <f t="shared" si="730"/>
        <v>#REF!</v>
      </c>
      <c r="GK460" s="20" t="str">
        <f t="shared" si="736"/>
        <v/>
      </c>
      <c r="GL460" s="21"/>
      <c r="GN460" s="826" t="str">
        <f t="shared" ca="1" si="715"/>
        <v/>
      </c>
      <c r="GO460" s="827"/>
    </row>
    <row r="461" spans="1:197" ht="12" customHeight="1" outlineLevel="3" x14ac:dyDescent="0.2">
      <c r="A461" s="187">
        <f t="shared" ca="1" si="752"/>
        <v>327</v>
      </c>
      <c r="B461" s="747" t="str">
        <f t="shared" ca="1" si="707"/>
        <v/>
      </c>
      <c r="C461" s="748"/>
      <c r="D461" s="749"/>
      <c r="E461" s="110"/>
      <c r="F461" s="108"/>
      <c r="G461" s="105" t="s">
        <v>79</v>
      </c>
      <c r="H461" s="128" t="s">
        <v>3</v>
      </c>
      <c r="I461" s="105"/>
      <c r="J461" s="364" t="s">
        <v>24</v>
      </c>
      <c r="K461" s="471" t="s">
        <v>437</v>
      </c>
      <c r="L461" s="367" t="s">
        <v>50</v>
      </c>
      <c r="M461" s="589">
        <f t="shared" si="704"/>
        <v>0</v>
      </c>
      <c r="N461" s="773" t="str">
        <f t="shared" si="708"/>
        <v>-</v>
      </c>
      <c r="O461" s="774" t="str">
        <f t="shared" si="709"/>
        <v>-</v>
      </c>
      <c r="P461" s="774" t="str">
        <f t="shared" si="710"/>
        <v>-</v>
      </c>
      <c r="Q461" s="774" t="str">
        <f t="shared" si="711"/>
        <v>-</v>
      </c>
      <c r="R461" s="774" t="str">
        <f t="shared" si="712"/>
        <v>-</v>
      </c>
      <c r="S461" s="280" t="str">
        <f t="shared" si="713"/>
        <v>-</v>
      </c>
      <c r="T461" s="291" t="str">
        <f t="shared" si="714"/>
        <v>OK</v>
      </c>
      <c r="U461" s="402"/>
      <c r="W461" s="504"/>
      <c r="X461" s="429"/>
      <c r="Z461" s="430"/>
      <c r="AA461" s="431"/>
      <c r="AB461" s="429"/>
      <c r="AD461" s="430"/>
      <c r="AE461" s="431"/>
      <c r="AF461" s="429"/>
      <c r="AH461" s="430"/>
      <c r="AI461" s="431"/>
      <c r="AJ461" s="600"/>
      <c r="AK461" s="601"/>
      <c r="AL461" s="602"/>
      <c r="AM461" s="621"/>
      <c r="AN461" s="221"/>
      <c r="AO461" s="574" t="str">
        <f t="shared" ref="AO461:AO568" si="755">IF(AND(Type_1="Doc",OR(Y461&lt;&gt;"",AC461&lt;&gt;"",AG461&lt;&gt;"")),"Remove Value Cln 25, 29, 33",IF(AND(Type_1="Doc",OR(AA461&lt;&gt;"",AE461&lt;&gt;"",AI461&lt;&gt;"")),"Remove Value Cln 27, 31, 35",IF(OR(AND(X461&lt;&gt;"",Z461=""),AND(AB461&lt;&gt;"",AD461=""),AND(AF461&lt;&gt;"",AH461="")),"Missing Eng Function",IF(OR(AND(Y461&lt;&gt;"",AA461=""),AND(AC461&lt;&gt;"",AE461=""),AND(AG461&lt;&gt;"",AI461="")),"Missing Design Function","OK"))))</f>
        <v>OK</v>
      </c>
      <c r="AQ461" s="437"/>
      <c r="AR461" s="429"/>
      <c r="AT461" s="430"/>
      <c r="AU461" s="431"/>
      <c r="AV461" s="429"/>
      <c r="AX461" s="430"/>
      <c r="AY461" s="431"/>
      <c r="AZ461" s="429"/>
      <c r="BB461" s="430"/>
      <c r="BC461" s="431"/>
      <c r="BD461" s="600"/>
      <c r="BE461" s="601"/>
      <c r="BF461" s="602"/>
      <c r="BG461" s="621"/>
      <c r="BH461" s="221"/>
      <c r="BI461" s="574" t="str">
        <f t="shared" ref="BI461:BI568" si="756">IF(AND(Type_1="Doc",OR(AS461&lt;&gt;"",AW461&lt;&gt;"",BA461&lt;&gt;"")),"Remove Value Cln 25, 29, 33",IF(AND(Type_1="Doc",OR(AU461&lt;&gt;"",AY461&lt;&gt;"",BC461&lt;&gt;"")),"Remove Value Cln 47, 51, 55",IF(OR(AND(AR461&lt;&gt;"",AT461=""),AND(AV461&lt;&gt;"",AX461=""),AND(AZ461&lt;&gt;"",BB461="")),"Missing Eng Function",IF(OR(AND(AS461&lt;&gt;"",AU461=""),AND(AW461&lt;&gt;"",AY461=""),AND(BA461&lt;&gt;"",BC461="")),"Missing Design Function","OK"))))</f>
        <v>OK</v>
      </c>
      <c r="BK461" s="437"/>
      <c r="BL461" s="429"/>
      <c r="BN461" s="430"/>
      <c r="BO461" s="431"/>
      <c r="BP461" s="429"/>
      <c r="BR461" s="430"/>
      <c r="BS461" s="431"/>
      <c r="BT461" s="429"/>
      <c r="BV461" s="430"/>
      <c r="BW461" s="431"/>
      <c r="BX461" s="600"/>
      <c r="BY461" s="601"/>
      <c r="BZ461" s="602"/>
      <c r="CA461" s="621"/>
      <c r="CB461" s="221"/>
      <c r="CC461" s="574" t="str">
        <f t="shared" si="753"/>
        <v>OK</v>
      </c>
      <c r="CE461" s="263"/>
      <c r="CF461" s="208"/>
      <c r="CG461" s="420"/>
      <c r="CH461" s="410" t="s">
        <v>374</v>
      </c>
      <c r="CI461" s="423"/>
      <c r="CJ461" s="209"/>
      <c r="CK461" s="420"/>
      <c r="CL461" s="410" t="s">
        <v>375</v>
      </c>
      <c r="CM461" s="423"/>
      <c r="CN461" s="209"/>
      <c r="CO461" s="420"/>
      <c r="CP461" s="410" t="s">
        <v>376</v>
      </c>
      <c r="CQ461" s="423"/>
      <c r="CR461" s="591" t="str">
        <f t="shared" ref="CR461:CR469" si="757">IF(AND(CF461="",CJ461="",CN461=""),"-",CF461+CJ461+CN461)</f>
        <v>-</v>
      </c>
      <c r="CS461" s="629"/>
      <c r="CT461" s="593" t="str">
        <f t="shared" ref="CT461:CT469" si="758">IF(AND(CF461="",CJ461="",CN461="",CG461="",CK461="",CO461=""),"-",SUM(CF461:CO461))</f>
        <v>-</v>
      </c>
      <c r="CU461" s="594" t="str">
        <f t="shared" ref="CU461:CU469" si="759">IF(OR(CT461=0,CT461="-"),"-",CT461/PRO_TOTAL_HOURS)</f>
        <v>-</v>
      </c>
      <c r="CV461" s="221"/>
      <c r="CW461" s="574" t="str">
        <f t="shared" si="705"/>
        <v>OK</v>
      </c>
      <c r="CY461" s="437"/>
      <c r="CZ461" s="429"/>
      <c r="DB461" s="430"/>
      <c r="DC461" s="431"/>
      <c r="DD461" s="429"/>
      <c r="DF461" s="430"/>
      <c r="DG461" s="431"/>
      <c r="DH461" s="429"/>
      <c r="DJ461" s="430"/>
      <c r="DK461" s="431"/>
      <c r="DL461" s="600"/>
      <c r="DM461" s="601"/>
      <c r="DN461" s="602"/>
      <c r="DO461" s="621"/>
      <c r="DP461" s="221"/>
      <c r="DQ461" s="574" t="str">
        <f t="shared" si="706"/>
        <v>OK</v>
      </c>
      <c r="DS461" s="437"/>
      <c r="DT461" s="429"/>
      <c r="DU461" s="431"/>
      <c r="DW461" s="431"/>
      <c r="DY461" s="431"/>
      <c r="EA461" s="430"/>
      <c r="EB461" s="600"/>
      <c r="EC461" s="602"/>
      <c r="ED461" s="621"/>
      <c r="EE461" s="221"/>
      <c r="EF461" s="574" t="str">
        <f t="shared" si="677"/>
        <v>OK</v>
      </c>
      <c r="EH461" s="82"/>
      <c r="EI461" s="34" t="s">
        <v>4</v>
      </c>
      <c r="EJ461" s="11"/>
      <c r="EK461" s="61"/>
      <c r="EN461" s="97">
        <f t="shared" si="734"/>
        <v>0</v>
      </c>
      <c r="EO461" s="91">
        <f t="shared" si="735"/>
        <v>0</v>
      </c>
      <c r="EP461" s="92"/>
      <c r="EQ461" s="85"/>
      <c r="ER461" s="89" t="str">
        <f t="shared" si="718"/>
        <v>-</v>
      </c>
      <c r="ES461" s="84"/>
      <c r="ET461" s="85"/>
      <c r="EU461" s="89" t="str">
        <f t="shared" si="719"/>
        <v>-</v>
      </c>
      <c r="EV461" s="90" t="str">
        <f t="shared" si="720"/>
        <v>-</v>
      </c>
      <c r="EY461" s="97" t="e">
        <f>#REF!</f>
        <v>#REF!</v>
      </c>
      <c r="EZ461" s="91" t="e">
        <f>#REF!</f>
        <v>#REF!</v>
      </c>
      <c r="FA461" s="92"/>
      <c r="FB461" s="85"/>
      <c r="FC461" s="89" t="e">
        <f t="shared" si="721"/>
        <v>#REF!</v>
      </c>
      <c r="FD461" s="84"/>
      <c r="FE461" s="85"/>
      <c r="FF461" s="89" t="e">
        <f t="shared" si="722"/>
        <v>#REF!</v>
      </c>
      <c r="FG461" s="90" t="e">
        <f t="shared" si="723"/>
        <v>#REF!</v>
      </c>
      <c r="FJ461" s="97" t="e">
        <f>#REF!</f>
        <v>#REF!</v>
      </c>
      <c r="FK461" s="91" t="e">
        <f>#REF!</f>
        <v>#REF!</v>
      </c>
      <c r="FL461" s="92"/>
      <c r="FM461" s="85"/>
      <c r="FN461" s="89" t="e">
        <f t="shared" si="724"/>
        <v>#REF!</v>
      </c>
      <c r="FO461" s="84"/>
      <c r="FP461" s="85"/>
      <c r="FQ461" s="89" t="e">
        <f t="shared" si="725"/>
        <v>#REF!</v>
      </c>
      <c r="FR461" s="90" t="e">
        <f t="shared" si="726"/>
        <v>#REF!</v>
      </c>
      <c r="FU461" s="97" t="e">
        <f>#REF!</f>
        <v>#REF!</v>
      </c>
      <c r="FV461" s="92"/>
      <c r="FW461" s="85"/>
      <c r="FX461" s="89" t="e">
        <f t="shared" si="727"/>
        <v>#REF!</v>
      </c>
      <c r="GA461" s="97" t="e">
        <f>#REF!</f>
        <v>#REF!</v>
      </c>
      <c r="GB461" s="91" t="e">
        <f>#REF!</f>
        <v>#REF!</v>
      </c>
      <c r="GC461" s="92"/>
      <c r="GD461" s="85"/>
      <c r="GE461" s="89" t="e">
        <f t="shared" si="728"/>
        <v>#REF!</v>
      </c>
      <c r="GF461" s="84"/>
      <c r="GG461" s="85"/>
      <c r="GH461" s="89" t="e">
        <f t="shared" si="729"/>
        <v>#REF!</v>
      </c>
      <c r="GI461" s="90" t="e">
        <f t="shared" si="730"/>
        <v>#REF!</v>
      </c>
      <c r="GK461" s="20" t="str">
        <f t="shared" si="736"/>
        <v/>
      </c>
      <c r="GL461" s="21"/>
      <c r="GN461" s="826" t="str">
        <f t="shared" ca="1" si="715"/>
        <v/>
      </c>
      <c r="GO461" s="827"/>
    </row>
    <row r="462" spans="1:197" ht="12" customHeight="1" outlineLevel="3" x14ac:dyDescent="0.2">
      <c r="A462" s="187">
        <f t="shared" ca="1" si="752"/>
        <v>328</v>
      </c>
      <c r="B462" s="747" t="str">
        <f t="shared" ca="1" si="707"/>
        <v/>
      </c>
      <c r="C462" s="748"/>
      <c r="D462" s="749"/>
      <c r="E462" s="110"/>
      <c r="F462" s="108"/>
      <c r="G462" s="105" t="s">
        <v>295</v>
      </c>
      <c r="H462" s="128" t="s">
        <v>3</v>
      </c>
      <c r="I462" s="105"/>
      <c r="J462" s="364" t="s">
        <v>24</v>
      </c>
      <c r="K462" s="471" t="s">
        <v>437</v>
      </c>
      <c r="L462" s="367" t="s">
        <v>50</v>
      </c>
      <c r="M462" s="589">
        <f t="shared" si="704"/>
        <v>0</v>
      </c>
      <c r="N462" s="773" t="str">
        <f t="shared" si="708"/>
        <v>-</v>
      </c>
      <c r="O462" s="774" t="str">
        <f t="shared" si="709"/>
        <v>-</v>
      </c>
      <c r="P462" s="774" t="str">
        <f t="shared" si="710"/>
        <v>-</v>
      </c>
      <c r="Q462" s="774" t="str">
        <f t="shared" si="711"/>
        <v>-</v>
      </c>
      <c r="R462" s="774" t="str">
        <f t="shared" si="712"/>
        <v>-</v>
      </c>
      <c r="S462" s="280" t="str">
        <f t="shared" si="713"/>
        <v>-</v>
      </c>
      <c r="T462" s="291" t="str">
        <f t="shared" si="714"/>
        <v>OK</v>
      </c>
      <c r="U462" s="402"/>
      <c r="W462" s="504"/>
      <c r="X462" s="429"/>
      <c r="Z462" s="430"/>
      <c r="AA462" s="431"/>
      <c r="AB462" s="429"/>
      <c r="AD462" s="430"/>
      <c r="AE462" s="431"/>
      <c r="AF462" s="429"/>
      <c r="AH462" s="430"/>
      <c r="AI462" s="431"/>
      <c r="AJ462" s="600"/>
      <c r="AK462" s="601"/>
      <c r="AL462" s="602"/>
      <c r="AM462" s="621"/>
      <c r="AN462" s="221"/>
      <c r="AO462" s="574" t="str">
        <f t="shared" si="755"/>
        <v>OK</v>
      </c>
      <c r="AQ462" s="437"/>
      <c r="AR462" s="429"/>
      <c r="AT462" s="430"/>
      <c r="AU462" s="431"/>
      <c r="AV462" s="429"/>
      <c r="AX462" s="430"/>
      <c r="AY462" s="431"/>
      <c r="AZ462" s="429"/>
      <c r="BB462" s="430"/>
      <c r="BC462" s="431"/>
      <c r="BD462" s="600"/>
      <c r="BE462" s="601"/>
      <c r="BF462" s="602"/>
      <c r="BG462" s="621"/>
      <c r="BH462" s="221"/>
      <c r="BI462" s="574" t="str">
        <f t="shared" si="756"/>
        <v>OK</v>
      </c>
      <c r="BK462" s="437"/>
      <c r="BL462" s="429"/>
      <c r="BN462" s="430"/>
      <c r="BO462" s="431"/>
      <c r="BP462" s="429"/>
      <c r="BR462" s="430"/>
      <c r="BS462" s="431"/>
      <c r="BT462" s="429"/>
      <c r="BV462" s="430"/>
      <c r="BW462" s="431"/>
      <c r="BX462" s="600"/>
      <c r="BY462" s="601"/>
      <c r="BZ462" s="602"/>
      <c r="CA462" s="621"/>
      <c r="CB462" s="221"/>
      <c r="CC462" s="574" t="str">
        <f t="shared" si="753"/>
        <v>OK</v>
      </c>
      <c r="CE462" s="263"/>
      <c r="CF462" s="208"/>
      <c r="CG462" s="420"/>
      <c r="CH462" s="410" t="s">
        <v>374</v>
      </c>
      <c r="CI462" s="423"/>
      <c r="CJ462" s="209"/>
      <c r="CK462" s="420"/>
      <c r="CL462" s="410" t="s">
        <v>375</v>
      </c>
      <c r="CM462" s="423"/>
      <c r="CN462" s="209"/>
      <c r="CO462" s="420"/>
      <c r="CP462" s="410" t="s">
        <v>376</v>
      </c>
      <c r="CQ462" s="423"/>
      <c r="CR462" s="591" t="str">
        <f t="shared" si="757"/>
        <v>-</v>
      </c>
      <c r="CS462" s="629"/>
      <c r="CT462" s="593" t="str">
        <f t="shared" si="758"/>
        <v>-</v>
      </c>
      <c r="CU462" s="594" t="str">
        <f t="shared" si="759"/>
        <v>-</v>
      </c>
      <c r="CV462" s="221"/>
      <c r="CW462" s="574" t="str">
        <f t="shared" si="705"/>
        <v>OK</v>
      </c>
      <c r="CY462" s="437"/>
      <c r="CZ462" s="429"/>
      <c r="DB462" s="430"/>
      <c r="DC462" s="431"/>
      <c r="DD462" s="429"/>
      <c r="DF462" s="430"/>
      <c r="DG462" s="431"/>
      <c r="DH462" s="429"/>
      <c r="DJ462" s="430"/>
      <c r="DK462" s="431"/>
      <c r="DL462" s="600"/>
      <c r="DM462" s="601"/>
      <c r="DN462" s="602"/>
      <c r="DO462" s="621"/>
      <c r="DP462" s="221"/>
      <c r="DQ462" s="574" t="str">
        <f t="shared" si="706"/>
        <v>OK</v>
      </c>
      <c r="DS462" s="437"/>
      <c r="DT462" s="429"/>
      <c r="DU462" s="431"/>
      <c r="DW462" s="431"/>
      <c r="DY462" s="431"/>
      <c r="EA462" s="430"/>
      <c r="EB462" s="600"/>
      <c r="EC462" s="602"/>
      <c r="ED462" s="621"/>
      <c r="EE462" s="221"/>
      <c r="EF462" s="574" t="str">
        <f t="shared" si="677"/>
        <v>OK</v>
      </c>
      <c r="EH462" s="82"/>
      <c r="EI462" s="34"/>
      <c r="EJ462" s="11"/>
      <c r="EK462" s="61"/>
      <c r="EN462" s="97">
        <f t="shared" si="734"/>
        <v>0</v>
      </c>
      <c r="EO462" s="91">
        <f t="shared" si="735"/>
        <v>0</v>
      </c>
      <c r="EP462" s="92"/>
      <c r="EQ462" s="85"/>
      <c r="ER462" s="89" t="str">
        <f t="shared" si="718"/>
        <v>-</v>
      </c>
      <c r="ES462" s="84"/>
      <c r="ET462" s="85"/>
      <c r="EU462" s="89" t="str">
        <f t="shared" si="719"/>
        <v>-</v>
      </c>
      <c r="EV462" s="90" t="str">
        <f t="shared" si="720"/>
        <v>-</v>
      </c>
      <c r="EY462" s="97" t="e">
        <f>#REF!</f>
        <v>#REF!</v>
      </c>
      <c r="EZ462" s="91" t="e">
        <f>#REF!</f>
        <v>#REF!</v>
      </c>
      <c r="FA462" s="92"/>
      <c r="FB462" s="85"/>
      <c r="FC462" s="89" t="e">
        <f t="shared" si="721"/>
        <v>#REF!</v>
      </c>
      <c r="FD462" s="84"/>
      <c r="FE462" s="85"/>
      <c r="FF462" s="89" t="e">
        <f t="shared" si="722"/>
        <v>#REF!</v>
      </c>
      <c r="FG462" s="90" t="e">
        <f t="shared" si="723"/>
        <v>#REF!</v>
      </c>
      <c r="FJ462" s="97" t="e">
        <f>#REF!</f>
        <v>#REF!</v>
      </c>
      <c r="FK462" s="91" t="e">
        <f>#REF!</f>
        <v>#REF!</v>
      </c>
      <c r="FL462" s="92"/>
      <c r="FM462" s="85"/>
      <c r="FN462" s="89" t="e">
        <f t="shared" si="724"/>
        <v>#REF!</v>
      </c>
      <c r="FO462" s="84"/>
      <c r="FP462" s="85"/>
      <c r="FQ462" s="89" t="e">
        <f t="shared" si="725"/>
        <v>#REF!</v>
      </c>
      <c r="FR462" s="90" t="e">
        <f t="shared" si="726"/>
        <v>#REF!</v>
      </c>
      <c r="FU462" s="97" t="e">
        <f>#REF!</f>
        <v>#REF!</v>
      </c>
      <c r="FV462" s="92"/>
      <c r="FW462" s="85"/>
      <c r="FX462" s="89" t="e">
        <f t="shared" si="727"/>
        <v>#REF!</v>
      </c>
      <c r="GA462" s="97" t="e">
        <f>#REF!</f>
        <v>#REF!</v>
      </c>
      <c r="GB462" s="91" t="e">
        <f>#REF!</f>
        <v>#REF!</v>
      </c>
      <c r="GC462" s="92"/>
      <c r="GD462" s="85"/>
      <c r="GE462" s="89" t="e">
        <f t="shared" si="728"/>
        <v>#REF!</v>
      </c>
      <c r="GF462" s="84"/>
      <c r="GG462" s="85"/>
      <c r="GH462" s="89" t="e">
        <f t="shared" si="729"/>
        <v>#REF!</v>
      </c>
      <c r="GI462" s="90" t="e">
        <f t="shared" si="730"/>
        <v>#REF!</v>
      </c>
      <c r="GK462" s="20" t="str">
        <f t="shared" si="736"/>
        <v/>
      </c>
      <c r="GL462" s="21"/>
      <c r="GN462" s="826" t="str">
        <f t="shared" ca="1" si="715"/>
        <v/>
      </c>
      <c r="GO462" s="827"/>
    </row>
    <row r="463" spans="1:197" ht="12" customHeight="1" outlineLevel="3" x14ac:dyDescent="0.2">
      <c r="A463" s="187">
        <f t="shared" ca="1" si="752"/>
        <v>329</v>
      </c>
      <c r="B463" s="747" t="str">
        <f t="shared" ca="1" si="707"/>
        <v/>
      </c>
      <c r="C463" s="748"/>
      <c r="D463" s="749"/>
      <c r="E463" s="110"/>
      <c r="F463" s="108"/>
      <c r="G463" s="105" t="s">
        <v>80</v>
      </c>
      <c r="H463" s="128" t="s">
        <v>3</v>
      </c>
      <c r="I463" s="105"/>
      <c r="J463" s="364" t="s">
        <v>24</v>
      </c>
      <c r="K463" s="471" t="s">
        <v>437</v>
      </c>
      <c r="L463" s="367" t="s">
        <v>50</v>
      </c>
      <c r="M463" s="589">
        <f t="shared" si="704"/>
        <v>0</v>
      </c>
      <c r="N463" s="773" t="str">
        <f t="shared" si="708"/>
        <v>-</v>
      </c>
      <c r="O463" s="774" t="str">
        <f t="shared" si="709"/>
        <v>-</v>
      </c>
      <c r="P463" s="774" t="str">
        <f t="shared" si="710"/>
        <v>-</v>
      </c>
      <c r="Q463" s="774" t="str">
        <f t="shared" si="711"/>
        <v>-</v>
      </c>
      <c r="R463" s="774" t="str">
        <f t="shared" si="712"/>
        <v>-</v>
      </c>
      <c r="S463" s="280" t="str">
        <f t="shared" si="713"/>
        <v>-</v>
      </c>
      <c r="T463" s="291" t="str">
        <f t="shared" si="714"/>
        <v>OK</v>
      </c>
      <c r="U463" s="402"/>
      <c r="W463" s="504"/>
      <c r="X463" s="429"/>
      <c r="Z463" s="430"/>
      <c r="AA463" s="431"/>
      <c r="AB463" s="429"/>
      <c r="AD463" s="430"/>
      <c r="AE463" s="431"/>
      <c r="AF463" s="429"/>
      <c r="AH463" s="430"/>
      <c r="AI463" s="431"/>
      <c r="AJ463" s="600"/>
      <c r="AK463" s="601"/>
      <c r="AL463" s="602"/>
      <c r="AM463" s="621"/>
      <c r="AN463" s="221"/>
      <c r="AO463" s="574" t="str">
        <f t="shared" si="755"/>
        <v>OK</v>
      </c>
      <c r="AQ463" s="437"/>
      <c r="AR463" s="429"/>
      <c r="AT463" s="430"/>
      <c r="AU463" s="431"/>
      <c r="AV463" s="429"/>
      <c r="AX463" s="430"/>
      <c r="AY463" s="431"/>
      <c r="AZ463" s="429"/>
      <c r="BB463" s="430"/>
      <c r="BC463" s="431"/>
      <c r="BD463" s="600"/>
      <c r="BE463" s="601"/>
      <c r="BF463" s="602"/>
      <c r="BG463" s="621"/>
      <c r="BH463" s="221"/>
      <c r="BI463" s="574" t="str">
        <f t="shared" si="756"/>
        <v>OK</v>
      </c>
      <c r="BK463" s="437"/>
      <c r="BL463" s="429"/>
      <c r="BN463" s="430"/>
      <c r="BO463" s="431"/>
      <c r="BP463" s="429"/>
      <c r="BR463" s="430"/>
      <c r="BS463" s="431"/>
      <c r="BT463" s="429"/>
      <c r="BV463" s="430"/>
      <c r="BW463" s="431"/>
      <c r="BX463" s="600"/>
      <c r="BY463" s="601"/>
      <c r="BZ463" s="602"/>
      <c r="CA463" s="621"/>
      <c r="CB463" s="221"/>
      <c r="CC463" s="574" t="str">
        <f t="shared" si="753"/>
        <v>OK</v>
      </c>
      <c r="CE463" s="263"/>
      <c r="CF463" s="208"/>
      <c r="CG463" s="420"/>
      <c r="CH463" s="410" t="s">
        <v>374</v>
      </c>
      <c r="CI463" s="423"/>
      <c r="CJ463" s="209"/>
      <c r="CK463" s="420"/>
      <c r="CL463" s="410" t="s">
        <v>375</v>
      </c>
      <c r="CM463" s="423"/>
      <c r="CN463" s="209"/>
      <c r="CO463" s="420"/>
      <c r="CP463" s="410" t="s">
        <v>376</v>
      </c>
      <c r="CQ463" s="423"/>
      <c r="CR463" s="591" t="str">
        <f t="shared" si="757"/>
        <v>-</v>
      </c>
      <c r="CS463" s="629"/>
      <c r="CT463" s="593" t="str">
        <f t="shared" si="758"/>
        <v>-</v>
      </c>
      <c r="CU463" s="594" t="str">
        <f t="shared" si="759"/>
        <v>-</v>
      </c>
      <c r="CV463" s="221"/>
      <c r="CW463" s="574" t="str">
        <f t="shared" si="705"/>
        <v>OK</v>
      </c>
      <c r="CY463" s="437"/>
      <c r="CZ463" s="429"/>
      <c r="DB463" s="430"/>
      <c r="DC463" s="431"/>
      <c r="DD463" s="429"/>
      <c r="DF463" s="430"/>
      <c r="DG463" s="431"/>
      <c r="DH463" s="429"/>
      <c r="DJ463" s="430"/>
      <c r="DK463" s="431"/>
      <c r="DL463" s="600"/>
      <c r="DM463" s="601"/>
      <c r="DN463" s="602"/>
      <c r="DO463" s="621"/>
      <c r="DP463" s="221"/>
      <c r="DQ463" s="574" t="str">
        <f t="shared" si="706"/>
        <v>OK</v>
      </c>
      <c r="DS463" s="437"/>
      <c r="DT463" s="429"/>
      <c r="DU463" s="431"/>
      <c r="DW463" s="431"/>
      <c r="DY463" s="431"/>
      <c r="EA463" s="430"/>
      <c r="EB463" s="600"/>
      <c r="EC463" s="602"/>
      <c r="ED463" s="621"/>
      <c r="EE463" s="221"/>
      <c r="EF463" s="574" t="str">
        <f t="shared" si="677"/>
        <v>OK</v>
      </c>
      <c r="EH463" s="82"/>
      <c r="EI463" s="34" t="s">
        <v>4</v>
      </c>
      <c r="EJ463" s="11"/>
      <c r="EK463" s="61"/>
      <c r="EN463" s="97">
        <f t="shared" si="734"/>
        <v>0</v>
      </c>
      <c r="EO463" s="91">
        <f t="shared" si="735"/>
        <v>0</v>
      </c>
      <c r="EP463" s="92"/>
      <c r="EQ463" s="85"/>
      <c r="ER463" s="89" t="str">
        <f t="shared" si="718"/>
        <v>-</v>
      </c>
      <c r="ES463" s="84"/>
      <c r="ET463" s="85"/>
      <c r="EU463" s="89" t="str">
        <f t="shared" si="719"/>
        <v>-</v>
      </c>
      <c r="EV463" s="90" t="str">
        <f t="shared" si="720"/>
        <v>-</v>
      </c>
      <c r="EY463" s="97" t="e">
        <f>#REF!</f>
        <v>#REF!</v>
      </c>
      <c r="EZ463" s="91" t="e">
        <f>#REF!</f>
        <v>#REF!</v>
      </c>
      <c r="FA463" s="92"/>
      <c r="FB463" s="85"/>
      <c r="FC463" s="89" t="e">
        <f t="shared" si="721"/>
        <v>#REF!</v>
      </c>
      <c r="FD463" s="84"/>
      <c r="FE463" s="85"/>
      <c r="FF463" s="89" t="e">
        <f t="shared" si="722"/>
        <v>#REF!</v>
      </c>
      <c r="FG463" s="90" t="e">
        <f t="shared" si="723"/>
        <v>#REF!</v>
      </c>
      <c r="FJ463" s="97" t="e">
        <f>#REF!</f>
        <v>#REF!</v>
      </c>
      <c r="FK463" s="91" t="e">
        <f>#REF!</f>
        <v>#REF!</v>
      </c>
      <c r="FL463" s="92"/>
      <c r="FM463" s="85"/>
      <c r="FN463" s="89" t="e">
        <f t="shared" si="724"/>
        <v>#REF!</v>
      </c>
      <c r="FO463" s="84"/>
      <c r="FP463" s="85"/>
      <c r="FQ463" s="89" t="e">
        <f t="shared" si="725"/>
        <v>#REF!</v>
      </c>
      <c r="FR463" s="90" t="e">
        <f t="shared" si="726"/>
        <v>#REF!</v>
      </c>
      <c r="FU463" s="97" t="e">
        <f>#REF!</f>
        <v>#REF!</v>
      </c>
      <c r="FV463" s="92"/>
      <c r="FW463" s="85"/>
      <c r="FX463" s="89" t="e">
        <f t="shared" si="727"/>
        <v>#REF!</v>
      </c>
      <c r="GA463" s="97" t="e">
        <f>#REF!</f>
        <v>#REF!</v>
      </c>
      <c r="GB463" s="91" t="e">
        <f>#REF!</f>
        <v>#REF!</v>
      </c>
      <c r="GC463" s="92"/>
      <c r="GD463" s="85"/>
      <c r="GE463" s="89" t="e">
        <f t="shared" si="728"/>
        <v>#REF!</v>
      </c>
      <c r="GF463" s="84"/>
      <c r="GG463" s="85"/>
      <c r="GH463" s="89" t="e">
        <f t="shared" si="729"/>
        <v>#REF!</v>
      </c>
      <c r="GI463" s="90" t="e">
        <f t="shared" si="730"/>
        <v>#REF!</v>
      </c>
      <c r="GK463" s="20" t="str">
        <f t="shared" si="736"/>
        <v/>
      </c>
      <c r="GL463" s="21"/>
      <c r="GN463" s="826" t="str">
        <f t="shared" ca="1" si="715"/>
        <v/>
      </c>
      <c r="GO463" s="827"/>
    </row>
    <row r="464" spans="1:197" ht="12" customHeight="1" outlineLevel="3" x14ac:dyDescent="0.2">
      <c r="A464" s="187">
        <f t="shared" ca="1" si="752"/>
        <v>330</v>
      </c>
      <c r="B464" s="747" t="str">
        <f t="shared" ca="1" si="707"/>
        <v/>
      </c>
      <c r="C464" s="748"/>
      <c r="D464" s="749"/>
      <c r="E464" s="110"/>
      <c r="F464" s="108"/>
      <c r="G464" s="105" t="s">
        <v>202</v>
      </c>
      <c r="H464" s="128" t="s">
        <v>3</v>
      </c>
      <c r="I464" s="105"/>
      <c r="J464" s="364" t="s">
        <v>24</v>
      </c>
      <c r="K464" s="471" t="s">
        <v>437</v>
      </c>
      <c r="L464" s="367" t="s">
        <v>50</v>
      </c>
      <c r="M464" s="589">
        <f t="shared" si="704"/>
        <v>0</v>
      </c>
      <c r="N464" s="773" t="str">
        <f t="shared" si="708"/>
        <v>-</v>
      </c>
      <c r="O464" s="774" t="str">
        <f t="shared" si="709"/>
        <v>-</v>
      </c>
      <c r="P464" s="774" t="str">
        <f t="shared" si="710"/>
        <v>-</v>
      </c>
      <c r="Q464" s="774" t="str">
        <f t="shared" si="711"/>
        <v>-</v>
      </c>
      <c r="R464" s="774" t="str">
        <f t="shared" si="712"/>
        <v>-</v>
      </c>
      <c r="S464" s="280" t="str">
        <f t="shared" si="713"/>
        <v>-</v>
      </c>
      <c r="T464" s="291" t="str">
        <f t="shared" si="714"/>
        <v>OK</v>
      </c>
      <c r="U464" s="402"/>
      <c r="W464" s="504"/>
      <c r="X464" s="429"/>
      <c r="Z464" s="430"/>
      <c r="AA464" s="431"/>
      <c r="AB464" s="429"/>
      <c r="AD464" s="430"/>
      <c r="AE464" s="431"/>
      <c r="AF464" s="429"/>
      <c r="AH464" s="430"/>
      <c r="AI464" s="431"/>
      <c r="AJ464" s="600"/>
      <c r="AK464" s="601"/>
      <c r="AL464" s="602"/>
      <c r="AM464" s="621"/>
      <c r="AN464" s="221"/>
      <c r="AO464" s="574" t="str">
        <f t="shared" si="755"/>
        <v>OK</v>
      </c>
      <c r="AQ464" s="437"/>
      <c r="AR464" s="429"/>
      <c r="AT464" s="430"/>
      <c r="AU464" s="431"/>
      <c r="AV464" s="429"/>
      <c r="AX464" s="430"/>
      <c r="AY464" s="431"/>
      <c r="AZ464" s="429"/>
      <c r="BB464" s="430"/>
      <c r="BC464" s="431"/>
      <c r="BD464" s="600"/>
      <c r="BE464" s="601"/>
      <c r="BF464" s="602"/>
      <c r="BG464" s="621"/>
      <c r="BH464" s="221"/>
      <c r="BI464" s="574" t="str">
        <f t="shared" si="756"/>
        <v>OK</v>
      </c>
      <c r="BK464" s="437"/>
      <c r="BL464" s="429"/>
      <c r="BN464" s="430"/>
      <c r="BO464" s="431"/>
      <c r="BP464" s="429"/>
      <c r="BR464" s="430"/>
      <c r="BS464" s="431"/>
      <c r="BT464" s="429"/>
      <c r="BV464" s="430"/>
      <c r="BW464" s="431"/>
      <c r="BX464" s="600"/>
      <c r="BY464" s="601"/>
      <c r="BZ464" s="602"/>
      <c r="CA464" s="621"/>
      <c r="CB464" s="221"/>
      <c r="CC464" s="574" t="str">
        <f t="shared" si="753"/>
        <v>OK</v>
      </c>
      <c r="CE464" s="263"/>
      <c r="CF464" s="208"/>
      <c r="CG464" s="420"/>
      <c r="CH464" s="410" t="s">
        <v>374</v>
      </c>
      <c r="CI464" s="423"/>
      <c r="CJ464" s="209"/>
      <c r="CK464" s="420"/>
      <c r="CL464" s="410" t="s">
        <v>375</v>
      </c>
      <c r="CM464" s="423"/>
      <c r="CN464" s="209"/>
      <c r="CO464" s="420"/>
      <c r="CP464" s="410" t="s">
        <v>376</v>
      </c>
      <c r="CQ464" s="423"/>
      <c r="CR464" s="591" t="str">
        <f t="shared" si="757"/>
        <v>-</v>
      </c>
      <c r="CS464" s="629"/>
      <c r="CT464" s="593" t="str">
        <f t="shared" si="758"/>
        <v>-</v>
      </c>
      <c r="CU464" s="594" t="str">
        <f t="shared" si="759"/>
        <v>-</v>
      </c>
      <c r="CV464" s="221"/>
      <c r="CW464" s="574" t="str">
        <f t="shared" si="705"/>
        <v>OK</v>
      </c>
      <c r="CY464" s="437"/>
      <c r="CZ464" s="429"/>
      <c r="DB464" s="430"/>
      <c r="DC464" s="431"/>
      <c r="DD464" s="429"/>
      <c r="DF464" s="430"/>
      <c r="DG464" s="431"/>
      <c r="DH464" s="429"/>
      <c r="DJ464" s="430"/>
      <c r="DK464" s="431"/>
      <c r="DL464" s="600"/>
      <c r="DM464" s="601"/>
      <c r="DN464" s="602"/>
      <c r="DO464" s="621"/>
      <c r="DP464" s="221"/>
      <c r="DQ464" s="574" t="str">
        <f t="shared" si="706"/>
        <v>OK</v>
      </c>
      <c r="DS464" s="437"/>
      <c r="DT464" s="429"/>
      <c r="DU464" s="431"/>
      <c r="DW464" s="431"/>
      <c r="DY464" s="431"/>
      <c r="EA464" s="430"/>
      <c r="EB464" s="600"/>
      <c r="EC464" s="602"/>
      <c r="ED464" s="621"/>
      <c r="EE464" s="221"/>
      <c r="EF464" s="574" t="str">
        <f t="shared" si="677"/>
        <v>OK</v>
      </c>
      <c r="EH464" s="82"/>
      <c r="EI464" s="34" t="s">
        <v>4</v>
      </c>
      <c r="EJ464" s="11"/>
      <c r="EK464" s="61"/>
      <c r="EN464" s="97">
        <f t="shared" si="734"/>
        <v>0</v>
      </c>
      <c r="EO464" s="91">
        <f t="shared" si="735"/>
        <v>0</v>
      </c>
      <c r="EP464" s="92"/>
      <c r="EQ464" s="85"/>
      <c r="ER464" s="89" t="str">
        <f t="shared" si="718"/>
        <v>-</v>
      </c>
      <c r="ES464" s="84"/>
      <c r="ET464" s="85"/>
      <c r="EU464" s="89" t="str">
        <f t="shared" si="719"/>
        <v>-</v>
      </c>
      <c r="EV464" s="90" t="str">
        <f t="shared" si="720"/>
        <v>-</v>
      </c>
      <c r="EY464" s="97" t="e">
        <f>#REF!</f>
        <v>#REF!</v>
      </c>
      <c r="EZ464" s="91" t="e">
        <f>#REF!</f>
        <v>#REF!</v>
      </c>
      <c r="FA464" s="92"/>
      <c r="FB464" s="85"/>
      <c r="FC464" s="89" t="e">
        <f t="shared" si="721"/>
        <v>#REF!</v>
      </c>
      <c r="FD464" s="84"/>
      <c r="FE464" s="85"/>
      <c r="FF464" s="89" t="e">
        <f t="shared" si="722"/>
        <v>#REF!</v>
      </c>
      <c r="FG464" s="90" t="e">
        <f t="shared" si="723"/>
        <v>#REF!</v>
      </c>
      <c r="FJ464" s="97" t="e">
        <f>#REF!</f>
        <v>#REF!</v>
      </c>
      <c r="FK464" s="91" t="e">
        <f>#REF!</f>
        <v>#REF!</v>
      </c>
      <c r="FL464" s="92"/>
      <c r="FM464" s="85"/>
      <c r="FN464" s="89" t="e">
        <f t="shared" si="724"/>
        <v>#REF!</v>
      </c>
      <c r="FO464" s="84"/>
      <c r="FP464" s="85"/>
      <c r="FQ464" s="89" t="e">
        <f t="shared" si="725"/>
        <v>#REF!</v>
      </c>
      <c r="FR464" s="90" t="e">
        <f t="shared" si="726"/>
        <v>#REF!</v>
      </c>
      <c r="FU464" s="97" t="e">
        <f>#REF!</f>
        <v>#REF!</v>
      </c>
      <c r="FV464" s="92"/>
      <c r="FW464" s="85"/>
      <c r="FX464" s="89" t="e">
        <f t="shared" si="727"/>
        <v>#REF!</v>
      </c>
      <c r="GA464" s="97" t="e">
        <f>#REF!</f>
        <v>#REF!</v>
      </c>
      <c r="GB464" s="91" t="e">
        <f>#REF!</f>
        <v>#REF!</v>
      </c>
      <c r="GC464" s="92"/>
      <c r="GD464" s="85"/>
      <c r="GE464" s="89" t="e">
        <f t="shared" si="728"/>
        <v>#REF!</v>
      </c>
      <c r="GF464" s="84"/>
      <c r="GG464" s="85"/>
      <c r="GH464" s="89" t="e">
        <f t="shared" si="729"/>
        <v>#REF!</v>
      </c>
      <c r="GI464" s="90" t="e">
        <f t="shared" si="730"/>
        <v>#REF!</v>
      </c>
      <c r="GK464" s="20" t="str">
        <f t="shared" si="736"/>
        <v/>
      </c>
      <c r="GL464" s="21"/>
      <c r="GN464" s="826" t="str">
        <f t="shared" ca="1" si="715"/>
        <v/>
      </c>
      <c r="GO464" s="827"/>
    </row>
    <row r="465" spans="1:197" ht="12" customHeight="1" outlineLevel="3" x14ac:dyDescent="0.2">
      <c r="A465" s="187">
        <f t="shared" ca="1" si="752"/>
        <v>331</v>
      </c>
      <c r="B465" s="747" t="str">
        <f t="shared" ca="1" si="707"/>
        <v/>
      </c>
      <c r="C465" s="748"/>
      <c r="D465" s="749"/>
      <c r="E465" s="110"/>
      <c r="F465" s="108"/>
      <c r="G465" s="105" t="s">
        <v>82</v>
      </c>
      <c r="H465" s="128" t="s">
        <v>3</v>
      </c>
      <c r="I465" s="105"/>
      <c r="J465" s="364" t="s">
        <v>24</v>
      </c>
      <c r="K465" s="471" t="s">
        <v>437</v>
      </c>
      <c r="L465" s="367" t="s">
        <v>50</v>
      </c>
      <c r="M465" s="589">
        <f t="shared" si="704"/>
        <v>0</v>
      </c>
      <c r="N465" s="773" t="str">
        <f t="shared" si="708"/>
        <v>-</v>
      </c>
      <c r="O465" s="774" t="str">
        <f t="shared" si="709"/>
        <v>-</v>
      </c>
      <c r="P465" s="774" t="str">
        <f t="shared" si="710"/>
        <v>-</v>
      </c>
      <c r="Q465" s="774" t="str">
        <f t="shared" si="711"/>
        <v>-</v>
      </c>
      <c r="R465" s="774" t="str">
        <f t="shared" si="712"/>
        <v>-</v>
      </c>
      <c r="S465" s="280" t="str">
        <f t="shared" si="713"/>
        <v>-</v>
      </c>
      <c r="T465" s="291" t="str">
        <f t="shared" si="714"/>
        <v>OK</v>
      </c>
      <c r="U465" s="402"/>
      <c r="W465" s="504"/>
      <c r="X465" s="429"/>
      <c r="Z465" s="430"/>
      <c r="AA465" s="431"/>
      <c r="AB465" s="429"/>
      <c r="AD465" s="430"/>
      <c r="AE465" s="431"/>
      <c r="AF465" s="429"/>
      <c r="AH465" s="430"/>
      <c r="AI465" s="431"/>
      <c r="AJ465" s="600"/>
      <c r="AK465" s="601"/>
      <c r="AL465" s="602"/>
      <c r="AM465" s="621"/>
      <c r="AN465" s="221"/>
      <c r="AO465" s="574" t="str">
        <f t="shared" si="755"/>
        <v>OK</v>
      </c>
      <c r="AQ465" s="437"/>
      <c r="AR465" s="429"/>
      <c r="AT465" s="430"/>
      <c r="AU465" s="431"/>
      <c r="AV465" s="429"/>
      <c r="AX465" s="430"/>
      <c r="AY465" s="431"/>
      <c r="AZ465" s="429"/>
      <c r="BB465" s="430"/>
      <c r="BC465" s="431"/>
      <c r="BD465" s="600"/>
      <c r="BE465" s="601"/>
      <c r="BF465" s="602"/>
      <c r="BG465" s="621"/>
      <c r="BH465" s="221"/>
      <c r="BI465" s="574" t="str">
        <f t="shared" si="756"/>
        <v>OK</v>
      </c>
      <c r="BK465" s="437"/>
      <c r="BL465" s="429"/>
      <c r="BN465" s="430"/>
      <c r="BO465" s="431"/>
      <c r="BP465" s="429"/>
      <c r="BR465" s="430"/>
      <c r="BS465" s="431"/>
      <c r="BT465" s="429"/>
      <c r="BV465" s="430"/>
      <c r="BW465" s="431"/>
      <c r="BX465" s="600"/>
      <c r="BY465" s="601"/>
      <c r="BZ465" s="602"/>
      <c r="CA465" s="621"/>
      <c r="CB465" s="221"/>
      <c r="CC465" s="574" t="str">
        <f t="shared" si="753"/>
        <v>OK</v>
      </c>
      <c r="CE465" s="263"/>
      <c r="CF465" s="208"/>
      <c r="CG465" s="420"/>
      <c r="CH465" s="410" t="s">
        <v>374</v>
      </c>
      <c r="CI465" s="423"/>
      <c r="CJ465" s="209"/>
      <c r="CK465" s="420"/>
      <c r="CL465" s="410" t="s">
        <v>375</v>
      </c>
      <c r="CM465" s="423"/>
      <c r="CN465" s="209"/>
      <c r="CO465" s="420"/>
      <c r="CP465" s="410" t="s">
        <v>376</v>
      </c>
      <c r="CQ465" s="423"/>
      <c r="CR465" s="591" t="str">
        <f t="shared" si="757"/>
        <v>-</v>
      </c>
      <c r="CS465" s="629"/>
      <c r="CT465" s="593" t="str">
        <f t="shared" si="758"/>
        <v>-</v>
      </c>
      <c r="CU465" s="594" t="str">
        <f t="shared" si="759"/>
        <v>-</v>
      </c>
      <c r="CV465" s="221"/>
      <c r="CW465" s="574" t="str">
        <f t="shared" si="705"/>
        <v>OK</v>
      </c>
      <c r="CY465" s="437"/>
      <c r="CZ465" s="429"/>
      <c r="DB465" s="430"/>
      <c r="DC465" s="431"/>
      <c r="DD465" s="429"/>
      <c r="DF465" s="430"/>
      <c r="DG465" s="431"/>
      <c r="DH465" s="429"/>
      <c r="DJ465" s="430"/>
      <c r="DK465" s="431"/>
      <c r="DL465" s="600"/>
      <c r="DM465" s="601"/>
      <c r="DN465" s="602"/>
      <c r="DO465" s="621"/>
      <c r="DP465" s="221"/>
      <c r="DQ465" s="574" t="str">
        <f t="shared" si="706"/>
        <v>OK</v>
      </c>
      <c r="DS465" s="437"/>
      <c r="DT465" s="429"/>
      <c r="DU465" s="431"/>
      <c r="DW465" s="431"/>
      <c r="DY465" s="431"/>
      <c r="EA465" s="430"/>
      <c r="EB465" s="600"/>
      <c r="EC465" s="602"/>
      <c r="ED465" s="621"/>
      <c r="EE465" s="221"/>
      <c r="EF465" s="574" t="str">
        <f t="shared" si="677"/>
        <v>OK</v>
      </c>
      <c r="EH465" s="82"/>
      <c r="EI465" s="34" t="s">
        <v>4</v>
      </c>
      <c r="EJ465" s="11"/>
      <c r="EK465" s="61"/>
      <c r="EN465" s="97">
        <f t="shared" si="734"/>
        <v>0</v>
      </c>
      <c r="EO465" s="91">
        <f t="shared" si="735"/>
        <v>0</v>
      </c>
      <c r="EP465" s="92"/>
      <c r="EQ465" s="85"/>
      <c r="ER465" s="89" t="str">
        <f t="shared" si="718"/>
        <v>-</v>
      </c>
      <c r="ES465" s="84"/>
      <c r="ET465" s="85"/>
      <c r="EU465" s="89" t="str">
        <f t="shared" si="719"/>
        <v>-</v>
      </c>
      <c r="EV465" s="90" t="str">
        <f t="shared" si="720"/>
        <v>-</v>
      </c>
      <c r="EY465" s="97" t="e">
        <f>#REF!</f>
        <v>#REF!</v>
      </c>
      <c r="EZ465" s="91" t="e">
        <f>#REF!</f>
        <v>#REF!</v>
      </c>
      <c r="FA465" s="92"/>
      <c r="FB465" s="85"/>
      <c r="FC465" s="89" t="e">
        <f t="shared" si="721"/>
        <v>#REF!</v>
      </c>
      <c r="FD465" s="84"/>
      <c r="FE465" s="85"/>
      <c r="FF465" s="89" t="e">
        <f t="shared" si="722"/>
        <v>#REF!</v>
      </c>
      <c r="FG465" s="90" t="e">
        <f t="shared" si="723"/>
        <v>#REF!</v>
      </c>
      <c r="FJ465" s="97" t="e">
        <f>#REF!</f>
        <v>#REF!</v>
      </c>
      <c r="FK465" s="91" t="e">
        <f>#REF!</f>
        <v>#REF!</v>
      </c>
      <c r="FL465" s="92"/>
      <c r="FM465" s="85"/>
      <c r="FN465" s="89" t="e">
        <f t="shared" si="724"/>
        <v>#REF!</v>
      </c>
      <c r="FO465" s="84"/>
      <c r="FP465" s="85"/>
      <c r="FQ465" s="89" t="e">
        <f t="shared" si="725"/>
        <v>#REF!</v>
      </c>
      <c r="FR465" s="90" t="e">
        <f t="shared" si="726"/>
        <v>#REF!</v>
      </c>
      <c r="FU465" s="97" t="e">
        <f>#REF!</f>
        <v>#REF!</v>
      </c>
      <c r="FV465" s="92"/>
      <c r="FW465" s="85"/>
      <c r="FX465" s="89" t="e">
        <f t="shared" si="727"/>
        <v>#REF!</v>
      </c>
      <c r="GA465" s="97" t="e">
        <f>#REF!</f>
        <v>#REF!</v>
      </c>
      <c r="GB465" s="91" t="e">
        <f>#REF!</f>
        <v>#REF!</v>
      </c>
      <c r="GC465" s="92"/>
      <c r="GD465" s="85"/>
      <c r="GE465" s="89" t="e">
        <f t="shared" si="728"/>
        <v>#REF!</v>
      </c>
      <c r="GF465" s="84"/>
      <c r="GG465" s="85"/>
      <c r="GH465" s="89" t="e">
        <f t="shared" si="729"/>
        <v>#REF!</v>
      </c>
      <c r="GI465" s="90" t="e">
        <f t="shared" si="730"/>
        <v>#REF!</v>
      </c>
      <c r="GK465" s="20" t="str">
        <f t="shared" si="736"/>
        <v/>
      </c>
      <c r="GL465" s="21"/>
      <c r="GN465" s="826" t="str">
        <f t="shared" ca="1" si="715"/>
        <v/>
      </c>
      <c r="GO465" s="827"/>
    </row>
    <row r="466" spans="1:197" ht="12" customHeight="1" outlineLevel="3" x14ac:dyDescent="0.2">
      <c r="A466" s="187">
        <f t="shared" ca="1" si="752"/>
        <v>332</v>
      </c>
      <c r="B466" s="747" t="str">
        <f t="shared" ca="1" si="707"/>
        <v/>
      </c>
      <c r="C466" s="748"/>
      <c r="D466" s="749"/>
      <c r="E466" s="110"/>
      <c r="F466" s="108"/>
      <c r="G466" s="105" t="s">
        <v>200</v>
      </c>
      <c r="H466" s="128" t="s">
        <v>3</v>
      </c>
      <c r="I466" s="105"/>
      <c r="J466" s="364" t="s">
        <v>24</v>
      </c>
      <c r="K466" s="471" t="s">
        <v>437</v>
      </c>
      <c r="L466" s="367" t="s">
        <v>50</v>
      </c>
      <c r="M466" s="589">
        <f t="shared" si="704"/>
        <v>0</v>
      </c>
      <c r="N466" s="773" t="str">
        <f t="shared" si="708"/>
        <v>-</v>
      </c>
      <c r="O466" s="774" t="str">
        <f t="shared" si="709"/>
        <v>-</v>
      </c>
      <c r="P466" s="774" t="str">
        <f t="shared" si="710"/>
        <v>-</v>
      </c>
      <c r="Q466" s="774" t="str">
        <f t="shared" si="711"/>
        <v>-</v>
      </c>
      <c r="R466" s="774" t="str">
        <f t="shared" si="712"/>
        <v>-</v>
      </c>
      <c r="S466" s="280" t="str">
        <f t="shared" si="713"/>
        <v>-</v>
      </c>
      <c r="T466" s="291" t="str">
        <f t="shared" si="714"/>
        <v>OK</v>
      </c>
      <c r="U466" s="402"/>
      <c r="W466" s="504"/>
      <c r="X466" s="429"/>
      <c r="Z466" s="430"/>
      <c r="AA466" s="431"/>
      <c r="AB466" s="429"/>
      <c r="AD466" s="430"/>
      <c r="AE466" s="431"/>
      <c r="AF466" s="429"/>
      <c r="AH466" s="430"/>
      <c r="AI466" s="431"/>
      <c r="AJ466" s="600"/>
      <c r="AK466" s="601"/>
      <c r="AL466" s="602"/>
      <c r="AM466" s="621"/>
      <c r="AN466" s="221"/>
      <c r="AO466" s="574" t="str">
        <f t="shared" si="755"/>
        <v>OK</v>
      </c>
      <c r="AQ466" s="437"/>
      <c r="AR466" s="429"/>
      <c r="AT466" s="430"/>
      <c r="AU466" s="431"/>
      <c r="AV466" s="429"/>
      <c r="AX466" s="430"/>
      <c r="AY466" s="431"/>
      <c r="AZ466" s="429"/>
      <c r="BB466" s="430"/>
      <c r="BC466" s="431"/>
      <c r="BD466" s="600"/>
      <c r="BE466" s="601"/>
      <c r="BF466" s="602"/>
      <c r="BG466" s="621"/>
      <c r="BH466" s="221"/>
      <c r="BI466" s="574" t="str">
        <f t="shared" si="756"/>
        <v>OK</v>
      </c>
      <c r="BK466" s="437"/>
      <c r="BL466" s="429"/>
      <c r="BN466" s="430"/>
      <c r="BO466" s="431"/>
      <c r="BP466" s="429"/>
      <c r="BR466" s="430"/>
      <c r="BS466" s="431"/>
      <c r="BT466" s="429"/>
      <c r="BV466" s="430"/>
      <c r="BW466" s="431"/>
      <c r="BX466" s="600"/>
      <c r="BY466" s="601"/>
      <c r="BZ466" s="602"/>
      <c r="CA466" s="621"/>
      <c r="CB466" s="221"/>
      <c r="CC466" s="574" t="str">
        <f t="shared" si="753"/>
        <v>OK</v>
      </c>
      <c r="CE466" s="263"/>
      <c r="CF466" s="208"/>
      <c r="CG466" s="420"/>
      <c r="CH466" s="410" t="s">
        <v>374</v>
      </c>
      <c r="CI466" s="423"/>
      <c r="CJ466" s="209"/>
      <c r="CK466" s="420"/>
      <c r="CL466" s="410" t="s">
        <v>375</v>
      </c>
      <c r="CM466" s="423"/>
      <c r="CN466" s="209"/>
      <c r="CO466" s="420"/>
      <c r="CP466" s="410" t="s">
        <v>376</v>
      </c>
      <c r="CQ466" s="423"/>
      <c r="CR466" s="591" t="str">
        <f t="shared" si="757"/>
        <v>-</v>
      </c>
      <c r="CS466" s="629"/>
      <c r="CT466" s="593" t="str">
        <f t="shared" si="758"/>
        <v>-</v>
      </c>
      <c r="CU466" s="594" t="str">
        <f t="shared" si="759"/>
        <v>-</v>
      </c>
      <c r="CV466" s="221"/>
      <c r="CW466" s="574" t="str">
        <f t="shared" si="705"/>
        <v>OK</v>
      </c>
      <c r="CY466" s="437"/>
      <c r="CZ466" s="429"/>
      <c r="DB466" s="430"/>
      <c r="DC466" s="431"/>
      <c r="DD466" s="429"/>
      <c r="DF466" s="430"/>
      <c r="DG466" s="431"/>
      <c r="DH466" s="429"/>
      <c r="DJ466" s="430"/>
      <c r="DK466" s="431"/>
      <c r="DL466" s="600"/>
      <c r="DM466" s="601"/>
      <c r="DN466" s="602"/>
      <c r="DO466" s="621"/>
      <c r="DP466" s="221"/>
      <c r="DQ466" s="574" t="str">
        <f t="shared" si="706"/>
        <v>OK</v>
      </c>
      <c r="DS466" s="437"/>
      <c r="DT466" s="429"/>
      <c r="DU466" s="431"/>
      <c r="DW466" s="431"/>
      <c r="DY466" s="431"/>
      <c r="EA466" s="430"/>
      <c r="EB466" s="600"/>
      <c r="EC466" s="602"/>
      <c r="ED466" s="621"/>
      <c r="EE466" s="221"/>
      <c r="EF466" s="574" t="str">
        <f t="shared" ref="EF466:EF529" si="760">IF(AND(Type_1&lt;&gt;"Doc",Type_1&lt;&gt;"Dwg"),"-",IF(Type_1="Dwg","-",IF(Type_1="Doc",IF(OR(AND(DT466&lt;&gt;"",DU466=""),AND(DV466&lt;&gt;"",DW466=""),AND(DX466&lt;&gt;"",DY466="")),"Missing Eng Function",IF(OR(AND(DT466="",DU466&lt;&gt;""),AND(DV466="",DW466&lt;&gt;""),AND(DX466="",DY466&lt;&gt;"")),"Missing Eng Hours","OK")))))</f>
        <v>OK</v>
      </c>
      <c r="EH466" s="82"/>
      <c r="EI466" s="34" t="s">
        <v>4</v>
      </c>
      <c r="EJ466" s="11"/>
      <c r="EK466" s="61"/>
      <c r="EN466" s="97">
        <f t="shared" si="734"/>
        <v>0</v>
      </c>
      <c r="EO466" s="91">
        <f t="shared" si="735"/>
        <v>0</v>
      </c>
      <c r="EP466" s="92"/>
      <c r="EQ466" s="85"/>
      <c r="ER466" s="89" t="str">
        <f t="shared" si="718"/>
        <v>-</v>
      </c>
      <c r="ES466" s="84"/>
      <c r="ET466" s="85"/>
      <c r="EU466" s="89" t="str">
        <f t="shared" si="719"/>
        <v>-</v>
      </c>
      <c r="EV466" s="90" t="str">
        <f t="shared" si="720"/>
        <v>-</v>
      </c>
      <c r="EY466" s="97" t="e">
        <f>#REF!</f>
        <v>#REF!</v>
      </c>
      <c r="EZ466" s="91" t="e">
        <f>#REF!</f>
        <v>#REF!</v>
      </c>
      <c r="FA466" s="92"/>
      <c r="FB466" s="85"/>
      <c r="FC466" s="89" t="e">
        <f t="shared" si="721"/>
        <v>#REF!</v>
      </c>
      <c r="FD466" s="84"/>
      <c r="FE466" s="85"/>
      <c r="FF466" s="89" t="e">
        <f t="shared" si="722"/>
        <v>#REF!</v>
      </c>
      <c r="FG466" s="90" t="e">
        <f t="shared" si="723"/>
        <v>#REF!</v>
      </c>
      <c r="FJ466" s="97" t="e">
        <f>#REF!</f>
        <v>#REF!</v>
      </c>
      <c r="FK466" s="91" t="e">
        <f>#REF!</f>
        <v>#REF!</v>
      </c>
      <c r="FL466" s="92"/>
      <c r="FM466" s="85"/>
      <c r="FN466" s="89" t="e">
        <f t="shared" si="724"/>
        <v>#REF!</v>
      </c>
      <c r="FO466" s="84"/>
      <c r="FP466" s="85"/>
      <c r="FQ466" s="89" t="e">
        <f t="shared" si="725"/>
        <v>#REF!</v>
      </c>
      <c r="FR466" s="90" t="e">
        <f t="shared" si="726"/>
        <v>#REF!</v>
      </c>
      <c r="FU466" s="97" t="e">
        <f>#REF!</f>
        <v>#REF!</v>
      </c>
      <c r="FV466" s="92"/>
      <c r="FW466" s="85"/>
      <c r="FX466" s="89" t="e">
        <f t="shared" si="727"/>
        <v>#REF!</v>
      </c>
      <c r="GA466" s="97" t="e">
        <f>#REF!</f>
        <v>#REF!</v>
      </c>
      <c r="GB466" s="91" t="e">
        <f>#REF!</f>
        <v>#REF!</v>
      </c>
      <c r="GC466" s="92"/>
      <c r="GD466" s="85"/>
      <c r="GE466" s="89" t="e">
        <f t="shared" si="728"/>
        <v>#REF!</v>
      </c>
      <c r="GF466" s="84"/>
      <c r="GG466" s="85"/>
      <c r="GH466" s="89" t="e">
        <f t="shared" si="729"/>
        <v>#REF!</v>
      </c>
      <c r="GI466" s="90" t="e">
        <f t="shared" si="730"/>
        <v>#REF!</v>
      </c>
      <c r="GK466" s="20" t="str">
        <f t="shared" si="736"/>
        <v/>
      </c>
      <c r="GL466" s="21"/>
      <c r="GN466" s="826" t="str">
        <f t="shared" ca="1" si="715"/>
        <v/>
      </c>
      <c r="GO466" s="827"/>
    </row>
    <row r="467" spans="1:197" ht="12" customHeight="1" outlineLevel="3" x14ac:dyDescent="0.2">
      <c r="A467" s="187">
        <f t="shared" ca="1" si="752"/>
        <v>333</v>
      </c>
      <c r="B467" s="747" t="str">
        <f t="shared" ca="1" si="707"/>
        <v/>
      </c>
      <c r="C467" s="748"/>
      <c r="D467" s="749"/>
      <c r="E467" s="110"/>
      <c r="F467" s="108"/>
      <c r="G467" s="105" t="s">
        <v>925</v>
      </c>
      <c r="H467" s="128" t="s">
        <v>3</v>
      </c>
      <c r="I467" s="105"/>
      <c r="J467" s="364" t="s">
        <v>24</v>
      </c>
      <c r="K467" s="471" t="s">
        <v>437</v>
      </c>
      <c r="L467" s="367" t="s">
        <v>50</v>
      </c>
      <c r="M467" s="589">
        <f t="shared" si="704"/>
        <v>0</v>
      </c>
      <c r="N467" s="773" t="str">
        <f t="shared" si="708"/>
        <v>-</v>
      </c>
      <c r="O467" s="774" t="str">
        <f t="shared" si="709"/>
        <v>-</v>
      </c>
      <c r="P467" s="774" t="str">
        <f t="shared" si="710"/>
        <v>-</v>
      </c>
      <c r="Q467" s="774" t="str">
        <f t="shared" si="711"/>
        <v>-</v>
      </c>
      <c r="R467" s="774" t="str">
        <f t="shared" si="712"/>
        <v>-</v>
      </c>
      <c r="S467" s="280" t="str">
        <f t="shared" si="713"/>
        <v>-</v>
      </c>
      <c r="T467" s="291" t="str">
        <f t="shared" si="714"/>
        <v>OK</v>
      </c>
      <c r="U467" s="402"/>
      <c r="W467" s="504"/>
      <c r="X467" s="429"/>
      <c r="Z467" s="430"/>
      <c r="AA467" s="431"/>
      <c r="AB467" s="429"/>
      <c r="AD467" s="430"/>
      <c r="AE467" s="431"/>
      <c r="AF467" s="429"/>
      <c r="AH467" s="430"/>
      <c r="AI467" s="431"/>
      <c r="AJ467" s="600"/>
      <c r="AK467" s="601"/>
      <c r="AL467" s="602"/>
      <c r="AM467" s="621"/>
      <c r="AN467" s="221"/>
      <c r="AO467" s="574" t="str">
        <f t="shared" si="755"/>
        <v>OK</v>
      </c>
      <c r="AQ467" s="437"/>
      <c r="AR467" s="429"/>
      <c r="AT467" s="430"/>
      <c r="AU467" s="431"/>
      <c r="AV467" s="429"/>
      <c r="AX467" s="430"/>
      <c r="AY467" s="431"/>
      <c r="AZ467" s="429"/>
      <c r="BB467" s="430"/>
      <c r="BC467" s="431"/>
      <c r="BD467" s="600"/>
      <c r="BE467" s="601"/>
      <c r="BF467" s="602"/>
      <c r="BG467" s="621"/>
      <c r="BH467" s="221"/>
      <c r="BI467" s="574" t="str">
        <f t="shared" si="756"/>
        <v>OK</v>
      </c>
      <c r="BK467" s="437"/>
      <c r="BL467" s="429"/>
      <c r="BN467" s="430"/>
      <c r="BO467" s="431"/>
      <c r="BP467" s="429"/>
      <c r="BR467" s="430"/>
      <c r="BS467" s="431"/>
      <c r="BT467" s="429"/>
      <c r="BV467" s="430"/>
      <c r="BW467" s="431"/>
      <c r="BX467" s="600"/>
      <c r="BY467" s="601"/>
      <c r="BZ467" s="602"/>
      <c r="CA467" s="621"/>
      <c r="CB467" s="221"/>
      <c r="CC467" s="574" t="str">
        <f t="shared" si="753"/>
        <v>OK</v>
      </c>
      <c r="CE467" s="263"/>
      <c r="CF467" s="208"/>
      <c r="CG467" s="420"/>
      <c r="CH467" s="410" t="s">
        <v>374</v>
      </c>
      <c r="CI467" s="423"/>
      <c r="CJ467" s="209"/>
      <c r="CK467" s="420"/>
      <c r="CL467" s="410" t="s">
        <v>375</v>
      </c>
      <c r="CM467" s="423"/>
      <c r="CN467" s="209"/>
      <c r="CO467" s="420"/>
      <c r="CP467" s="410" t="s">
        <v>376</v>
      </c>
      <c r="CQ467" s="423"/>
      <c r="CR467" s="591" t="str">
        <f t="shared" si="757"/>
        <v>-</v>
      </c>
      <c r="CS467" s="629"/>
      <c r="CT467" s="593" t="str">
        <f t="shared" si="758"/>
        <v>-</v>
      </c>
      <c r="CU467" s="594" t="str">
        <f t="shared" si="759"/>
        <v>-</v>
      </c>
      <c r="CV467" s="221"/>
      <c r="CW467" s="574" t="str">
        <f t="shared" si="705"/>
        <v>OK</v>
      </c>
      <c r="CY467" s="437"/>
      <c r="CZ467" s="429"/>
      <c r="DB467" s="430"/>
      <c r="DC467" s="431"/>
      <c r="DD467" s="429"/>
      <c r="DF467" s="430"/>
      <c r="DG467" s="431"/>
      <c r="DH467" s="429"/>
      <c r="DJ467" s="430"/>
      <c r="DK467" s="431"/>
      <c r="DL467" s="600"/>
      <c r="DM467" s="601"/>
      <c r="DN467" s="602"/>
      <c r="DO467" s="621"/>
      <c r="DP467" s="221"/>
      <c r="DQ467" s="574" t="str">
        <f t="shared" si="706"/>
        <v>OK</v>
      </c>
      <c r="DS467" s="437"/>
      <c r="DT467" s="429"/>
      <c r="DU467" s="431"/>
      <c r="DW467" s="431"/>
      <c r="DY467" s="431"/>
      <c r="EA467" s="430"/>
      <c r="EB467" s="600"/>
      <c r="EC467" s="602"/>
      <c r="ED467" s="621"/>
      <c r="EE467" s="221"/>
      <c r="EF467" s="574" t="str">
        <f t="shared" si="760"/>
        <v>OK</v>
      </c>
      <c r="EH467" s="82"/>
      <c r="EI467" s="34" t="s">
        <v>4</v>
      </c>
      <c r="EJ467" s="11"/>
      <c r="EK467" s="61"/>
      <c r="EN467" s="97">
        <f t="shared" si="734"/>
        <v>0</v>
      </c>
      <c r="EO467" s="91">
        <f t="shared" si="735"/>
        <v>0</v>
      </c>
      <c r="EP467" s="92"/>
      <c r="EQ467" s="85"/>
      <c r="ER467" s="89" t="str">
        <f t="shared" si="718"/>
        <v>-</v>
      </c>
      <c r="ES467" s="84"/>
      <c r="ET467" s="85"/>
      <c r="EU467" s="89" t="str">
        <f t="shared" si="719"/>
        <v>-</v>
      </c>
      <c r="EV467" s="90" t="str">
        <f t="shared" si="720"/>
        <v>-</v>
      </c>
      <c r="EY467" s="97" t="e">
        <f>#REF!</f>
        <v>#REF!</v>
      </c>
      <c r="EZ467" s="91" t="e">
        <f>#REF!</f>
        <v>#REF!</v>
      </c>
      <c r="FA467" s="92"/>
      <c r="FB467" s="85"/>
      <c r="FC467" s="89" t="e">
        <f t="shared" si="721"/>
        <v>#REF!</v>
      </c>
      <c r="FD467" s="84"/>
      <c r="FE467" s="85"/>
      <c r="FF467" s="89" t="e">
        <f t="shared" si="722"/>
        <v>#REF!</v>
      </c>
      <c r="FG467" s="90" t="e">
        <f t="shared" si="723"/>
        <v>#REF!</v>
      </c>
      <c r="FJ467" s="97" t="e">
        <f>#REF!</f>
        <v>#REF!</v>
      </c>
      <c r="FK467" s="91" t="e">
        <f>#REF!</f>
        <v>#REF!</v>
      </c>
      <c r="FL467" s="92"/>
      <c r="FM467" s="85"/>
      <c r="FN467" s="89" t="e">
        <f t="shared" si="724"/>
        <v>#REF!</v>
      </c>
      <c r="FO467" s="84"/>
      <c r="FP467" s="85"/>
      <c r="FQ467" s="89" t="e">
        <f t="shared" si="725"/>
        <v>#REF!</v>
      </c>
      <c r="FR467" s="90" t="e">
        <f t="shared" si="726"/>
        <v>#REF!</v>
      </c>
      <c r="FU467" s="97" t="e">
        <f>#REF!</f>
        <v>#REF!</v>
      </c>
      <c r="FV467" s="92"/>
      <c r="FW467" s="85"/>
      <c r="FX467" s="89" t="e">
        <f t="shared" si="727"/>
        <v>#REF!</v>
      </c>
      <c r="GA467" s="97" t="e">
        <f>#REF!</f>
        <v>#REF!</v>
      </c>
      <c r="GB467" s="91" t="e">
        <f>#REF!</f>
        <v>#REF!</v>
      </c>
      <c r="GC467" s="92"/>
      <c r="GD467" s="85"/>
      <c r="GE467" s="89" t="e">
        <f t="shared" si="728"/>
        <v>#REF!</v>
      </c>
      <c r="GF467" s="84"/>
      <c r="GG467" s="85"/>
      <c r="GH467" s="89" t="e">
        <f t="shared" si="729"/>
        <v>#REF!</v>
      </c>
      <c r="GI467" s="90" t="e">
        <f t="shared" si="730"/>
        <v>#REF!</v>
      </c>
      <c r="GK467" s="20" t="str">
        <f t="shared" si="736"/>
        <v/>
      </c>
      <c r="GL467" s="21"/>
      <c r="GN467" s="826" t="str">
        <f t="shared" ca="1" si="715"/>
        <v/>
      </c>
      <c r="GO467" s="827"/>
    </row>
    <row r="468" spans="1:197" ht="12" customHeight="1" outlineLevel="3" x14ac:dyDescent="0.2">
      <c r="A468" s="187">
        <f t="shared" ca="1" si="752"/>
        <v>334</v>
      </c>
      <c r="B468" s="747" t="str">
        <f t="shared" ca="1" si="707"/>
        <v/>
      </c>
      <c r="C468" s="748"/>
      <c r="D468" s="749"/>
      <c r="E468" s="110"/>
      <c r="F468" s="108"/>
      <c r="G468" s="105" t="s">
        <v>81</v>
      </c>
      <c r="H468" s="128" t="s">
        <v>3</v>
      </c>
      <c r="I468" s="105"/>
      <c r="J468" s="364" t="s">
        <v>24</v>
      </c>
      <c r="K468" s="471" t="s">
        <v>437</v>
      </c>
      <c r="L468" s="367" t="s">
        <v>50</v>
      </c>
      <c r="M468" s="589">
        <f t="shared" si="704"/>
        <v>0</v>
      </c>
      <c r="N468" s="773" t="str">
        <f t="shared" si="708"/>
        <v>-</v>
      </c>
      <c r="O468" s="774" t="str">
        <f t="shared" si="709"/>
        <v>-</v>
      </c>
      <c r="P468" s="774" t="str">
        <f t="shared" si="710"/>
        <v>-</v>
      </c>
      <c r="Q468" s="774" t="str">
        <f t="shared" si="711"/>
        <v>-</v>
      </c>
      <c r="R468" s="774" t="str">
        <f t="shared" si="712"/>
        <v>-</v>
      </c>
      <c r="S468" s="280" t="str">
        <f t="shared" si="713"/>
        <v>-</v>
      </c>
      <c r="T468" s="291" t="str">
        <f t="shared" si="714"/>
        <v>OK</v>
      </c>
      <c r="U468" s="402"/>
      <c r="W468" s="504"/>
      <c r="X468" s="429"/>
      <c r="Z468" s="430"/>
      <c r="AA468" s="431"/>
      <c r="AB468" s="429"/>
      <c r="AD468" s="430"/>
      <c r="AE468" s="431"/>
      <c r="AF468" s="429"/>
      <c r="AH468" s="430"/>
      <c r="AI468" s="431"/>
      <c r="AJ468" s="600"/>
      <c r="AK468" s="601"/>
      <c r="AL468" s="602"/>
      <c r="AM468" s="621"/>
      <c r="AN468" s="221"/>
      <c r="AO468" s="574" t="str">
        <f t="shared" si="755"/>
        <v>OK</v>
      </c>
      <c r="AQ468" s="437"/>
      <c r="AR468" s="429"/>
      <c r="AT468" s="430"/>
      <c r="AU468" s="431"/>
      <c r="AV468" s="429"/>
      <c r="AX468" s="430"/>
      <c r="AY468" s="431"/>
      <c r="AZ468" s="429"/>
      <c r="BB468" s="430"/>
      <c r="BC468" s="431"/>
      <c r="BD468" s="600"/>
      <c r="BE468" s="601"/>
      <c r="BF468" s="602"/>
      <c r="BG468" s="621"/>
      <c r="BH468" s="221"/>
      <c r="BI468" s="574" t="str">
        <f t="shared" si="756"/>
        <v>OK</v>
      </c>
      <c r="BK468" s="437"/>
      <c r="BL468" s="429"/>
      <c r="BN468" s="430"/>
      <c r="BO468" s="431"/>
      <c r="BP468" s="429"/>
      <c r="BR468" s="430"/>
      <c r="BS468" s="431"/>
      <c r="BT468" s="429"/>
      <c r="BV468" s="430"/>
      <c r="BW468" s="431"/>
      <c r="BX468" s="600"/>
      <c r="BY468" s="601"/>
      <c r="BZ468" s="602"/>
      <c r="CA468" s="621"/>
      <c r="CB468" s="221"/>
      <c r="CC468" s="574" t="str">
        <f t="shared" si="753"/>
        <v>OK</v>
      </c>
      <c r="CE468" s="263"/>
      <c r="CF468" s="208"/>
      <c r="CG468" s="420"/>
      <c r="CH468" s="410" t="s">
        <v>374</v>
      </c>
      <c r="CI468" s="423"/>
      <c r="CJ468" s="209"/>
      <c r="CK468" s="420"/>
      <c r="CL468" s="410" t="s">
        <v>375</v>
      </c>
      <c r="CM468" s="423"/>
      <c r="CN468" s="209"/>
      <c r="CO468" s="420"/>
      <c r="CP468" s="410" t="s">
        <v>376</v>
      </c>
      <c r="CQ468" s="423"/>
      <c r="CR468" s="591" t="str">
        <f t="shared" si="757"/>
        <v>-</v>
      </c>
      <c r="CS468" s="629"/>
      <c r="CT468" s="593" t="str">
        <f t="shared" si="758"/>
        <v>-</v>
      </c>
      <c r="CU468" s="594" t="str">
        <f t="shared" si="759"/>
        <v>-</v>
      </c>
      <c r="CV468" s="221"/>
      <c r="CW468" s="574" t="str">
        <f t="shared" si="705"/>
        <v>OK</v>
      </c>
      <c r="CY468" s="437"/>
      <c r="CZ468" s="429"/>
      <c r="DB468" s="430"/>
      <c r="DC468" s="431"/>
      <c r="DD468" s="429"/>
      <c r="DF468" s="430"/>
      <c r="DG468" s="431"/>
      <c r="DH468" s="429"/>
      <c r="DJ468" s="430"/>
      <c r="DK468" s="431"/>
      <c r="DL468" s="600"/>
      <c r="DM468" s="601"/>
      <c r="DN468" s="602"/>
      <c r="DO468" s="621"/>
      <c r="DP468" s="221"/>
      <c r="DQ468" s="574" t="str">
        <f t="shared" si="706"/>
        <v>OK</v>
      </c>
      <c r="DS468" s="437"/>
      <c r="DT468" s="429"/>
      <c r="DU468" s="431"/>
      <c r="DW468" s="431"/>
      <c r="DY468" s="431"/>
      <c r="EA468" s="430"/>
      <c r="EB468" s="600"/>
      <c r="EC468" s="602"/>
      <c r="ED468" s="621"/>
      <c r="EE468" s="221"/>
      <c r="EF468" s="574" t="str">
        <f t="shared" si="760"/>
        <v>OK</v>
      </c>
      <c r="EH468" s="82"/>
      <c r="EI468" s="34" t="s">
        <v>4</v>
      </c>
      <c r="EJ468" s="11"/>
      <c r="EK468" s="61"/>
      <c r="EN468" s="97">
        <f t="shared" si="734"/>
        <v>0</v>
      </c>
      <c r="EO468" s="91">
        <f t="shared" si="735"/>
        <v>0</v>
      </c>
      <c r="EP468" s="92"/>
      <c r="EQ468" s="85"/>
      <c r="ER468" s="89" t="str">
        <f t="shared" si="718"/>
        <v>-</v>
      </c>
      <c r="ES468" s="84"/>
      <c r="ET468" s="85"/>
      <c r="EU468" s="89" t="str">
        <f t="shared" si="719"/>
        <v>-</v>
      </c>
      <c r="EV468" s="90" t="str">
        <f t="shared" si="720"/>
        <v>-</v>
      </c>
      <c r="EY468" s="97" t="e">
        <f>#REF!</f>
        <v>#REF!</v>
      </c>
      <c r="EZ468" s="91" t="e">
        <f>#REF!</f>
        <v>#REF!</v>
      </c>
      <c r="FA468" s="92"/>
      <c r="FB468" s="85"/>
      <c r="FC468" s="89" t="e">
        <f t="shared" si="721"/>
        <v>#REF!</v>
      </c>
      <c r="FD468" s="84"/>
      <c r="FE468" s="85"/>
      <c r="FF468" s="89" t="e">
        <f t="shared" si="722"/>
        <v>#REF!</v>
      </c>
      <c r="FG468" s="90" t="e">
        <f t="shared" si="723"/>
        <v>#REF!</v>
      </c>
      <c r="FJ468" s="97" t="e">
        <f>#REF!</f>
        <v>#REF!</v>
      </c>
      <c r="FK468" s="91" t="e">
        <f>#REF!</f>
        <v>#REF!</v>
      </c>
      <c r="FL468" s="92"/>
      <c r="FM468" s="85"/>
      <c r="FN468" s="89" t="e">
        <f t="shared" si="724"/>
        <v>#REF!</v>
      </c>
      <c r="FO468" s="84"/>
      <c r="FP468" s="85"/>
      <c r="FQ468" s="89" t="e">
        <f t="shared" si="725"/>
        <v>#REF!</v>
      </c>
      <c r="FR468" s="90" t="e">
        <f t="shared" si="726"/>
        <v>#REF!</v>
      </c>
      <c r="FU468" s="97" t="e">
        <f>#REF!</f>
        <v>#REF!</v>
      </c>
      <c r="FV468" s="92"/>
      <c r="FW468" s="85"/>
      <c r="FX468" s="89" t="e">
        <f t="shared" si="727"/>
        <v>#REF!</v>
      </c>
      <c r="GA468" s="97" t="e">
        <f>#REF!</f>
        <v>#REF!</v>
      </c>
      <c r="GB468" s="91" t="e">
        <f>#REF!</f>
        <v>#REF!</v>
      </c>
      <c r="GC468" s="92"/>
      <c r="GD468" s="85"/>
      <c r="GE468" s="89" t="e">
        <f t="shared" si="728"/>
        <v>#REF!</v>
      </c>
      <c r="GF468" s="84"/>
      <c r="GG468" s="85"/>
      <c r="GH468" s="89" t="e">
        <f t="shared" si="729"/>
        <v>#REF!</v>
      </c>
      <c r="GI468" s="90" t="e">
        <f t="shared" si="730"/>
        <v>#REF!</v>
      </c>
      <c r="GK468" s="20" t="str">
        <f t="shared" si="736"/>
        <v/>
      </c>
      <c r="GL468" s="21"/>
      <c r="GN468" s="826" t="str">
        <f t="shared" ca="1" si="715"/>
        <v/>
      </c>
      <c r="GO468" s="827"/>
    </row>
    <row r="469" spans="1:197" ht="12" customHeight="1" outlineLevel="3" x14ac:dyDescent="0.2">
      <c r="A469" s="187">
        <f t="shared" ref="A469:A490" ca="1" si="761">OFFSET(A469,-1,0,1,1)+1</f>
        <v>335</v>
      </c>
      <c r="B469" s="747" t="str">
        <f t="shared" ca="1" si="707"/>
        <v/>
      </c>
      <c r="C469" s="748"/>
      <c r="D469" s="749"/>
      <c r="E469" s="272" t="s">
        <v>395</v>
      </c>
      <c r="F469" s="271"/>
      <c r="G469" s="105"/>
      <c r="H469" s="128" t="s">
        <v>3</v>
      </c>
      <c r="I469" s="105"/>
      <c r="J469" s="364" t="s">
        <v>24</v>
      </c>
      <c r="K469" s="471" t="s">
        <v>437</v>
      </c>
      <c r="L469" s="367" t="s">
        <v>50</v>
      </c>
      <c r="M469" s="589">
        <f t="shared" si="704"/>
        <v>0</v>
      </c>
      <c r="N469" s="773" t="str">
        <f t="shared" si="708"/>
        <v>-</v>
      </c>
      <c r="O469" s="774" t="str">
        <f t="shared" si="709"/>
        <v>-</v>
      </c>
      <c r="P469" s="774" t="str">
        <f t="shared" si="710"/>
        <v>-</v>
      </c>
      <c r="Q469" s="774" t="str">
        <f t="shared" si="711"/>
        <v>-</v>
      </c>
      <c r="R469" s="774" t="str">
        <f t="shared" si="712"/>
        <v>-</v>
      </c>
      <c r="S469" s="280" t="str">
        <f t="shared" si="713"/>
        <v>-</v>
      </c>
      <c r="T469" s="291" t="str">
        <f t="shared" si="714"/>
        <v>OK</v>
      </c>
      <c r="U469" s="402"/>
      <c r="W469" s="505"/>
      <c r="X469" s="429"/>
      <c r="Z469" s="430"/>
      <c r="AA469" s="431"/>
      <c r="AB469" s="429"/>
      <c r="AD469" s="430"/>
      <c r="AE469" s="431"/>
      <c r="AF469" s="429"/>
      <c r="AH469" s="430"/>
      <c r="AI469" s="431"/>
      <c r="AJ469" s="603"/>
      <c r="AK469" s="604"/>
      <c r="AL469" s="605"/>
      <c r="AM469" s="622"/>
      <c r="AN469" s="221"/>
      <c r="AO469" s="574" t="str">
        <f t="shared" si="755"/>
        <v>OK</v>
      </c>
      <c r="AQ469" s="438"/>
      <c r="AR469" s="429"/>
      <c r="AT469" s="430"/>
      <c r="AU469" s="431"/>
      <c r="AV469" s="429"/>
      <c r="AX469" s="430"/>
      <c r="AY469" s="431"/>
      <c r="AZ469" s="429"/>
      <c r="BB469" s="430"/>
      <c r="BC469" s="431"/>
      <c r="BD469" s="603"/>
      <c r="BE469" s="604"/>
      <c r="BF469" s="605"/>
      <c r="BG469" s="678"/>
      <c r="BH469" s="221"/>
      <c r="BI469" s="574" t="str">
        <f t="shared" si="756"/>
        <v>OK</v>
      </c>
      <c r="BK469" s="263"/>
      <c r="BL469" s="208"/>
      <c r="BM469" s="421"/>
      <c r="BN469" s="410"/>
      <c r="BO469" s="424"/>
      <c r="BP469" s="209"/>
      <c r="BQ469" s="421"/>
      <c r="BR469" s="410"/>
      <c r="BS469" s="424"/>
      <c r="BT469" s="209"/>
      <c r="BU469" s="421"/>
      <c r="BV469" s="410"/>
      <c r="BW469" s="424"/>
      <c r="BX469" s="591" t="str">
        <f>IF(AND(BL469="",BP469="",BT469=""),"-",BL469+BP469+BT469)</f>
        <v>-</v>
      </c>
      <c r="BY469" s="601"/>
      <c r="BZ469" s="593" t="str">
        <f>IF(AND(BL469="",BP469="",BT469="",BM469="",BQ469="",BU469=""),"-",SUM(BL469:BU469))</f>
        <v>-</v>
      </c>
      <c r="CA469" s="680" t="str">
        <f>IF(OR(BZ469=0,BZ469="-"),"-",BZ469/DD_TOTAL_HOURS)</f>
        <v>-</v>
      </c>
      <c r="CB469" s="221"/>
      <c r="CC469" s="574" t="str">
        <f t="shared" si="753"/>
        <v>OK</v>
      </c>
      <c r="CE469" s="263"/>
      <c r="CF469" s="208"/>
      <c r="CG469" s="433"/>
      <c r="CH469" s="489"/>
      <c r="CI469" s="435"/>
      <c r="CJ469" s="209"/>
      <c r="CK469" s="433"/>
      <c r="CL469" s="489"/>
      <c r="CM469" s="435"/>
      <c r="CN469" s="209"/>
      <c r="CO469" s="433"/>
      <c r="CP469" s="489"/>
      <c r="CQ469" s="424"/>
      <c r="CR469" s="591" t="str">
        <f t="shared" si="757"/>
        <v>-</v>
      </c>
      <c r="CS469" s="629"/>
      <c r="CT469" s="593" t="str">
        <f t="shared" si="758"/>
        <v>-</v>
      </c>
      <c r="CU469" s="594" t="str">
        <f t="shared" si="759"/>
        <v>-</v>
      </c>
      <c r="CV469" s="221"/>
      <c r="CW469" s="574" t="str">
        <f t="shared" si="705"/>
        <v>OK</v>
      </c>
      <c r="CY469" s="438"/>
      <c r="CZ469" s="429"/>
      <c r="DB469" s="430"/>
      <c r="DC469" s="431"/>
      <c r="DD469" s="429"/>
      <c r="DF469" s="430"/>
      <c r="DG469" s="431"/>
      <c r="DH469" s="429"/>
      <c r="DJ469" s="430"/>
      <c r="DK469" s="431"/>
      <c r="DL469" s="603"/>
      <c r="DM469" s="604"/>
      <c r="DN469" s="605"/>
      <c r="DO469" s="678"/>
      <c r="DP469" s="221"/>
      <c r="DQ469" s="574" t="str">
        <f t="shared" si="706"/>
        <v>OK</v>
      </c>
      <c r="DS469" s="438"/>
      <c r="DT469" s="429"/>
      <c r="DU469" s="431"/>
      <c r="DW469" s="435"/>
      <c r="DY469" s="435"/>
      <c r="EA469" s="430"/>
      <c r="EB469" s="603"/>
      <c r="EC469" s="605"/>
      <c r="ED469" s="622"/>
      <c r="EE469" s="221"/>
      <c r="EF469" s="574" t="str">
        <f t="shared" si="760"/>
        <v>OK</v>
      </c>
      <c r="EH469" s="82"/>
      <c r="EI469" s="34"/>
      <c r="EJ469" s="11"/>
      <c r="EK469" s="61"/>
      <c r="EN469" s="97">
        <f t="shared" si="734"/>
        <v>0</v>
      </c>
      <c r="EO469" s="91">
        <f t="shared" si="735"/>
        <v>0</v>
      </c>
      <c r="EP469" s="92"/>
      <c r="EQ469" s="85"/>
      <c r="ER469" s="89" t="str">
        <f t="shared" si="718"/>
        <v>-</v>
      </c>
      <c r="ES469" s="84"/>
      <c r="ET469" s="85"/>
      <c r="EU469" s="89" t="str">
        <f t="shared" si="719"/>
        <v>-</v>
      </c>
      <c r="EV469" s="90" t="str">
        <f t="shared" si="720"/>
        <v>-</v>
      </c>
      <c r="EY469" s="97" t="e">
        <f>#REF!</f>
        <v>#REF!</v>
      </c>
      <c r="EZ469" s="91" t="e">
        <f>#REF!</f>
        <v>#REF!</v>
      </c>
      <c r="FA469" s="92"/>
      <c r="FB469" s="85"/>
      <c r="FC469" s="89" t="e">
        <f t="shared" si="721"/>
        <v>#REF!</v>
      </c>
      <c r="FD469" s="84"/>
      <c r="FE469" s="85"/>
      <c r="FF469" s="89" t="e">
        <f t="shared" si="722"/>
        <v>#REF!</v>
      </c>
      <c r="FG469" s="90" t="e">
        <f t="shared" si="723"/>
        <v>#REF!</v>
      </c>
      <c r="FJ469" s="97" t="e">
        <f>#REF!</f>
        <v>#REF!</v>
      </c>
      <c r="FK469" s="91" t="e">
        <f>#REF!</f>
        <v>#REF!</v>
      </c>
      <c r="FL469" s="92"/>
      <c r="FM469" s="85"/>
      <c r="FN469" s="89" t="e">
        <f t="shared" si="724"/>
        <v>#REF!</v>
      </c>
      <c r="FO469" s="84"/>
      <c r="FP469" s="85"/>
      <c r="FQ469" s="89" t="e">
        <f t="shared" si="725"/>
        <v>#REF!</v>
      </c>
      <c r="FR469" s="90" t="e">
        <f t="shared" si="726"/>
        <v>#REF!</v>
      </c>
      <c r="FU469" s="97" t="e">
        <f>#REF!</f>
        <v>#REF!</v>
      </c>
      <c r="FV469" s="92"/>
      <c r="FW469" s="85"/>
      <c r="FX469" s="89" t="e">
        <f t="shared" si="727"/>
        <v>#REF!</v>
      </c>
      <c r="GA469" s="97" t="e">
        <f>#REF!</f>
        <v>#REF!</v>
      </c>
      <c r="GB469" s="91" t="e">
        <f>#REF!</f>
        <v>#REF!</v>
      </c>
      <c r="GC469" s="92"/>
      <c r="GD469" s="85"/>
      <c r="GE469" s="89" t="e">
        <f t="shared" si="728"/>
        <v>#REF!</v>
      </c>
      <c r="GF469" s="84"/>
      <c r="GG469" s="85"/>
      <c r="GH469" s="89" t="e">
        <f t="shared" si="729"/>
        <v>#REF!</v>
      </c>
      <c r="GI469" s="90" t="e">
        <f t="shared" si="730"/>
        <v>#REF!</v>
      </c>
      <c r="GK469" s="20" t="str">
        <f t="shared" si="736"/>
        <v/>
      </c>
      <c r="GL469" s="21"/>
      <c r="GN469" s="826" t="str">
        <f t="shared" ca="1" si="715"/>
        <v/>
      </c>
      <c r="GO469" s="827"/>
    </row>
    <row r="470" spans="1:197" ht="12" customHeight="1" outlineLevel="3" x14ac:dyDescent="0.2">
      <c r="A470" s="187">
        <f t="shared" ca="1" si="761"/>
        <v>336</v>
      </c>
      <c r="B470" s="747" t="str">
        <f t="shared" ca="1" si="707"/>
        <v/>
      </c>
      <c r="C470" s="766"/>
      <c r="D470" s="767"/>
      <c r="E470" s="231"/>
      <c r="F470" s="227"/>
      <c r="G470" s="228"/>
      <c r="H470" s="865"/>
      <c r="I470" s="229"/>
      <c r="J470" s="359"/>
      <c r="K470" s="359"/>
      <c r="L470" s="359"/>
      <c r="M470" s="397">
        <f t="shared" si="704"/>
        <v>0</v>
      </c>
      <c r="N470" s="775"/>
      <c r="O470" s="776"/>
      <c r="P470" s="776"/>
      <c r="Q470" s="776"/>
      <c r="R470" s="776"/>
      <c r="S470" s="282"/>
      <c r="T470" s="295"/>
      <c r="U470" s="406"/>
      <c r="W470" s="663"/>
      <c r="X470" s="664"/>
      <c r="Y470" s="664"/>
      <c r="Z470" s="664"/>
      <c r="AA470" s="664"/>
      <c r="AB470" s="664"/>
      <c r="AC470" s="664"/>
      <c r="AD470" s="664"/>
      <c r="AE470" s="664"/>
      <c r="AF470" s="664"/>
      <c r="AG470" s="664"/>
      <c r="AH470" s="664"/>
      <c r="AI470" s="665"/>
      <c r="AJ470" s="963"/>
      <c r="AK470" s="973"/>
      <c r="AL470" s="964"/>
      <c r="AM470" s="466"/>
      <c r="AN470" s="304"/>
      <c r="AO470" s="574"/>
      <c r="AQ470" s="663"/>
      <c r="AR470" s="664"/>
      <c r="AS470" s="664"/>
      <c r="AT470" s="664"/>
      <c r="AU470" s="664"/>
      <c r="AV470" s="664"/>
      <c r="AW470" s="664"/>
      <c r="AX470" s="664"/>
      <c r="AY470" s="664"/>
      <c r="AZ470" s="664"/>
      <c r="BA470" s="664"/>
      <c r="BB470" s="664"/>
      <c r="BC470" s="665"/>
      <c r="BD470" s="963"/>
      <c r="BE470" s="973"/>
      <c r="BF470" s="964"/>
      <c r="BG470" s="466"/>
      <c r="BH470" s="304"/>
      <c r="BI470" s="574"/>
      <c r="BK470" s="663"/>
      <c r="BL470" s="664"/>
      <c r="BM470" s="664"/>
      <c r="BN470" s="664"/>
      <c r="BO470" s="664"/>
      <c r="BP470" s="664"/>
      <c r="BQ470" s="664"/>
      <c r="BR470" s="664"/>
      <c r="BS470" s="664"/>
      <c r="BT470" s="664"/>
      <c r="BU470" s="664"/>
      <c r="BV470" s="664"/>
      <c r="BW470" s="665"/>
      <c r="BX470" s="963"/>
      <c r="BY470" s="973"/>
      <c r="BZ470" s="964"/>
      <c r="CA470" s="486"/>
      <c r="CB470" s="304"/>
      <c r="CC470" s="574"/>
      <c r="CE470" s="663"/>
      <c r="CF470" s="664"/>
      <c r="CG470" s="664"/>
      <c r="CH470" s="664"/>
      <c r="CI470" s="664"/>
      <c r="CJ470" s="664"/>
      <c r="CK470" s="664"/>
      <c r="CL470" s="664"/>
      <c r="CM470" s="664"/>
      <c r="CN470" s="664"/>
      <c r="CO470" s="664"/>
      <c r="CP470" s="664"/>
      <c r="CQ470" s="665"/>
      <c r="CR470" s="963"/>
      <c r="CS470" s="973"/>
      <c r="CT470" s="964"/>
      <c r="CU470" s="500"/>
      <c r="CV470" s="304"/>
      <c r="CW470" s="574" t="str">
        <f t="shared" si="705"/>
        <v>OK</v>
      </c>
      <c r="CY470" s="663"/>
      <c r="CZ470" s="664"/>
      <c r="DA470" s="664"/>
      <c r="DB470" s="664"/>
      <c r="DC470" s="664"/>
      <c r="DD470" s="664"/>
      <c r="DE470" s="664"/>
      <c r="DF470" s="664"/>
      <c r="DG470" s="664"/>
      <c r="DH470" s="664"/>
      <c r="DI470" s="664"/>
      <c r="DJ470" s="664"/>
      <c r="DK470" s="665"/>
      <c r="DL470" s="963"/>
      <c r="DM470" s="973"/>
      <c r="DN470" s="964"/>
      <c r="DO470" s="583"/>
      <c r="DP470" s="304"/>
      <c r="DQ470" s="574" t="str">
        <f t="shared" si="706"/>
        <v>OK</v>
      </c>
      <c r="DS470" s="663"/>
      <c r="DT470" s="664"/>
      <c r="DU470" s="664"/>
      <c r="DV470" s="664"/>
      <c r="DW470" s="664"/>
      <c r="DX470" s="664"/>
      <c r="DY470" s="664"/>
      <c r="DZ470" s="664"/>
      <c r="EA470" s="664"/>
      <c r="EB470" s="963"/>
      <c r="EC470" s="964"/>
      <c r="ED470" s="703"/>
      <c r="EE470" s="304"/>
      <c r="EF470" s="574" t="str">
        <f t="shared" si="760"/>
        <v>-</v>
      </c>
      <c r="EH470" s="82" t="s">
        <v>5</v>
      </c>
      <c r="EI470" s="34"/>
      <c r="EJ470" s="11"/>
      <c r="EK470" s="61"/>
      <c r="EN470" s="97">
        <f t="shared" si="734"/>
        <v>0</v>
      </c>
      <c r="EO470" s="91">
        <f t="shared" si="735"/>
        <v>0</v>
      </c>
      <c r="EP470" s="92"/>
      <c r="EQ470" s="85"/>
      <c r="ER470" s="89" t="str">
        <f t="shared" si="718"/>
        <v>-</v>
      </c>
      <c r="ES470" s="84"/>
      <c r="ET470" s="85"/>
      <c r="EU470" s="89" t="str">
        <f t="shared" si="719"/>
        <v>-</v>
      </c>
      <c r="EV470" s="90" t="str">
        <f t="shared" si="720"/>
        <v>-</v>
      </c>
      <c r="EY470" s="97" t="e">
        <f>#REF!</f>
        <v>#REF!</v>
      </c>
      <c r="EZ470" s="91" t="e">
        <f>#REF!</f>
        <v>#REF!</v>
      </c>
      <c r="FA470" s="92"/>
      <c r="FB470" s="85"/>
      <c r="FC470" s="89" t="e">
        <f t="shared" si="721"/>
        <v>#REF!</v>
      </c>
      <c r="FD470" s="84"/>
      <c r="FE470" s="85"/>
      <c r="FF470" s="89" t="e">
        <f t="shared" si="722"/>
        <v>#REF!</v>
      </c>
      <c r="FG470" s="90" t="e">
        <f t="shared" si="723"/>
        <v>#REF!</v>
      </c>
      <c r="FJ470" s="97" t="e">
        <f>#REF!</f>
        <v>#REF!</v>
      </c>
      <c r="FK470" s="91" t="e">
        <f>#REF!</f>
        <v>#REF!</v>
      </c>
      <c r="FL470" s="92"/>
      <c r="FM470" s="85"/>
      <c r="FN470" s="89" t="e">
        <f t="shared" si="724"/>
        <v>#REF!</v>
      </c>
      <c r="FO470" s="84"/>
      <c r="FP470" s="85"/>
      <c r="FQ470" s="89" t="e">
        <f t="shared" si="725"/>
        <v>#REF!</v>
      </c>
      <c r="FR470" s="90" t="e">
        <f t="shared" si="726"/>
        <v>#REF!</v>
      </c>
      <c r="FU470" s="97" t="e">
        <f>#REF!</f>
        <v>#REF!</v>
      </c>
      <c r="FV470" s="92"/>
      <c r="FW470" s="85"/>
      <c r="FX470" s="89" t="e">
        <f t="shared" si="727"/>
        <v>#REF!</v>
      </c>
      <c r="GA470" s="97" t="e">
        <f>#REF!</f>
        <v>#REF!</v>
      </c>
      <c r="GB470" s="91" t="e">
        <f>#REF!</f>
        <v>#REF!</v>
      </c>
      <c r="GC470" s="92"/>
      <c r="GD470" s="85"/>
      <c r="GE470" s="89" t="e">
        <f t="shared" si="728"/>
        <v>#REF!</v>
      </c>
      <c r="GF470" s="84"/>
      <c r="GG470" s="85"/>
      <c r="GH470" s="89" t="e">
        <f t="shared" si="729"/>
        <v>#REF!</v>
      </c>
      <c r="GI470" s="90" t="e">
        <f t="shared" si="730"/>
        <v>#REF!</v>
      </c>
      <c r="GK470" s="20" t="str">
        <f t="shared" si="736"/>
        <v/>
      </c>
      <c r="GL470" s="21"/>
      <c r="GN470" s="826" t="str">
        <f t="shared" ca="1" si="715"/>
        <v/>
      </c>
      <c r="GO470" s="827"/>
    </row>
    <row r="471" spans="1:197" s="143" customFormat="1" ht="12.75" customHeight="1" outlineLevel="2" x14ac:dyDescent="0.2">
      <c r="A471" s="187">
        <f t="shared" ca="1" si="761"/>
        <v>337</v>
      </c>
      <c r="B471" s="763" t="str">
        <f t="shared" ca="1" si="707"/>
        <v/>
      </c>
      <c r="C471" s="764"/>
      <c r="D471" s="765"/>
      <c r="E471" s="252" t="s">
        <v>438</v>
      </c>
      <c r="F471" s="253" t="s">
        <v>442</v>
      </c>
      <c r="G471" s="254"/>
      <c r="H471" s="879" t="s">
        <v>3</v>
      </c>
      <c r="I471" s="255"/>
      <c r="J471" s="256" t="s">
        <v>356</v>
      </c>
      <c r="K471" s="257" t="s">
        <v>95</v>
      </c>
      <c r="L471" s="459" t="s">
        <v>50</v>
      </c>
      <c r="M471" s="559">
        <f t="shared" si="704"/>
        <v>1</v>
      </c>
      <c r="N471" s="780" t="str">
        <f t="shared" si="708"/>
        <v>-</v>
      </c>
      <c r="O471" s="781" t="str">
        <f t="shared" si="709"/>
        <v>-</v>
      </c>
      <c r="P471" s="781">
        <f t="shared" si="710"/>
        <v>1</v>
      </c>
      <c r="Q471" s="781" t="str">
        <f t="shared" si="711"/>
        <v>-</v>
      </c>
      <c r="R471" s="781" t="str">
        <f t="shared" si="712"/>
        <v>-</v>
      </c>
      <c r="S471" s="782" t="str">
        <f t="shared" si="713"/>
        <v>-</v>
      </c>
      <c r="T471" s="293" t="str">
        <f t="shared" si="714"/>
        <v>OK</v>
      </c>
      <c r="U471" s="405"/>
      <c r="V471" s="19"/>
      <c r="W471" s="381"/>
      <c r="X471" s="657"/>
      <c r="Y471" s="658"/>
      <c r="Z471" s="658"/>
      <c r="AA471" s="658"/>
      <c r="AB471" s="658"/>
      <c r="AC471" s="658"/>
      <c r="AD471" s="658"/>
      <c r="AE471" s="658"/>
      <c r="AF471" s="658"/>
      <c r="AG471" s="658"/>
      <c r="AH471" s="658"/>
      <c r="AI471" s="659"/>
      <c r="AJ471" s="340">
        <f>AJ472+AJ475+AJ478+AJ481+AJ496+AJ504</f>
        <v>0</v>
      </c>
      <c r="AK471" s="341">
        <f>AK472+AK475+AK478+AK481+AK496+AK504</f>
        <v>0</v>
      </c>
      <c r="AL471" s="342">
        <f>CD_TOTAL_04_24_ENG+CD_TOTAL_04_24_DESIGNER</f>
        <v>0</v>
      </c>
      <c r="AM471" s="343" t="str">
        <f t="shared" ref="AM471:AM478" si="762">IF(OR(AL471=0,AL471="-"),"-",AL471/CD_TOTAL_HOURS)</f>
        <v>-</v>
      </c>
      <c r="AN471" s="259"/>
      <c r="AO471" s="376" t="str">
        <f t="shared" si="755"/>
        <v>OK</v>
      </c>
      <c r="AP471" s="19"/>
      <c r="AQ471" s="381"/>
      <c r="AR471" s="657"/>
      <c r="AS471" s="658"/>
      <c r="AT471" s="658"/>
      <c r="AU471" s="658"/>
      <c r="AV471" s="658"/>
      <c r="AW471" s="658"/>
      <c r="AX471" s="658"/>
      <c r="AY471" s="658"/>
      <c r="AZ471" s="658"/>
      <c r="BA471" s="658"/>
      <c r="BB471" s="658"/>
      <c r="BC471" s="659"/>
      <c r="BD471" s="340">
        <f>BD472+BD475+BD478+BD481+BD496+BD504</f>
        <v>0</v>
      </c>
      <c r="BE471" s="341">
        <f>BE472+BE475+BE478+BE481+BE496+BE504</f>
        <v>0</v>
      </c>
      <c r="BF471" s="342">
        <f>BD_TOTAL_04_24_ENG+BD_TOTAL_04_24_DESIGNER</f>
        <v>0</v>
      </c>
      <c r="BG471" s="343" t="str">
        <f>IF(OR(BF471=0,BF471="-"),"-",BF471/BD_TOTAL_HOURS)</f>
        <v>-</v>
      </c>
      <c r="BH471" s="686"/>
      <c r="BI471" s="376" t="str">
        <f t="shared" si="756"/>
        <v>OK</v>
      </c>
      <c r="BJ471" s="19"/>
      <c r="BK471" s="381">
        <v>1</v>
      </c>
      <c r="BL471" s="657"/>
      <c r="BM471" s="658"/>
      <c r="BN471" s="658"/>
      <c r="BO471" s="658"/>
      <c r="BP471" s="658"/>
      <c r="BQ471" s="658"/>
      <c r="BR471" s="658"/>
      <c r="BS471" s="658"/>
      <c r="BT471" s="658"/>
      <c r="BU471" s="658"/>
      <c r="BV471" s="658"/>
      <c r="BW471" s="659"/>
      <c r="BX471" s="340">
        <f>BX472+BX475+BX478+BX481+BX496+BX504</f>
        <v>2</v>
      </c>
      <c r="BY471" s="341">
        <f>BY472+BY475+BY478+BY481+BY496+BY504</f>
        <v>0</v>
      </c>
      <c r="BZ471" s="342">
        <f>DD_TOTAL_04_24_ENG+DD_TOTAL_04_24_DESIGNER</f>
        <v>2</v>
      </c>
      <c r="CA471" s="343">
        <f>IF(OR(BZ471=0,BZ471="-"),"-",BZ471/DD_TOTAL_HOURS)</f>
        <v>5.1020408163265302E-3</v>
      </c>
      <c r="CB471" s="259"/>
      <c r="CC471" s="376" t="str">
        <f t="shared" si="753"/>
        <v>OK</v>
      </c>
      <c r="CD471" s="19"/>
      <c r="CE471" s="381"/>
      <c r="CF471" s="657"/>
      <c r="CG471" s="658"/>
      <c r="CH471" s="658"/>
      <c r="CI471" s="658"/>
      <c r="CJ471" s="658"/>
      <c r="CK471" s="658"/>
      <c r="CL471" s="658"/>
      <c r="CM471" s="658"/>
      <c r="CN471" s="658"/>
      <c r="CO471" s="658"/>
      <c r="CP471" s="658"/>
      <c r="CQ471" s="659"/>
      <c r="CR471" s="340">
        <f>CR496+CR504</f>
        <v>0</v>
      </c>
      <c r="CS471" s="341"/>
      <c r="CT471" s="342">
        <f>PRO_TOTAL_04_24_ENG</f>
        <v>0</v>
      </c>
      <c r="CU471" s="343" t="str">
        <f>IF(OR(CT471=0,CT471="-"),"-",CT471/PRO_TOTAL_HOURS)</f>
        <v>-</v>
      </c>
      <c r="CV471" s="259"/>
      <c r="CW471" s="376" t="str">
        <f t="shared" si="705"/>
        <v>OK</v>
      </c>
      <c r="CX471" s="19"/>
      <c r="CY471" s="381"/>
      <c r="CZ471" s="657"/>
      <c r="DA471" s="658"/>
      <c r="DB471" s="658"/>
      <c r="DC471" s="658"/>
      <c r="DD471" s="658"/>
      <c r="DE471" s="658"/>
      <c r="DF471" s="658"/>
      <c r="DG471" s="658"/>
      <c r="DH471" s="658"/>
      <c r="DI471" s="658"/>
      <c r="DJ471" s="658"/>
      <c r="DK471" s="659"/>
      <c r="DL471" s="340">
        <f>DL472+DL475+DL478+DL481+DL496+DL504</f>
        <v>0</v>
      </c>
      <c r="DM471" s="341">
        <f>DM472+DM475+DM478+DM481+DM496+DM504</f>
        <v>0</v>
      </c>
      <c r="DN471" s="342">
        <f>CONSTR_TOTAL_04_24_ENG+CONSTR_TOTAL_04_24_DESIGNER</f>
        <v>0</v>
      </c>
      <c r="DO471" s="343" t="str">
        <f>IF(OR(DN471=0,DN471="-"),"-",DN471/CONSTR_TOTAL_HOURS)</f>
        <v>-</v>
      </c>
      <c r="DP471" s="259"/>
      <c r="DQ471" s="376" t="str">
        <f t="shared" si="706"/>
        <v>OK</v>
      </c>
      <c r="DR471" s="19"/>
      <c r="DS471" s="381"/>
      <c r="DT471" s="657"/>
      <c r="DU471" s="658"/>
      <c r="DV471" s="658"/>
      <c r="DW471" s="658"/>
      <c r="DX471" s="658"/>
      <c r="DY471" s="658"/>
      <c r="DZ471" s="658"/>
      <c r="EA471" s="658"/>
      <c r="EB471" s="727">
        <f>EB472+EB475+EB478+EB481+EB496+EB504</f>
        <v>30</v>
      </c>
      <c r="EC471" s="731">
        <f>QUALIF_TOTAL_04_24_ENG</f>
        <v>30</v>
      </c>
      <c r="ED471" s="343">
        <f>IF(OR(EC471=0,EC471="-"),"-",EC471/QUALIF_TOTAL_HOURS)</f>
        <v>3.5629453681710214E-2</v>
      </c>
      <c r="EE471" s="259"/>
      <c r="EF471" s="376" t="str">
        <f t="shared" si="760"/>
        <v>-</v>
      </c>
      <c r="EG471" s="19"/>
      <c r="EH471" s="179" t="s">
        <v>5</v>
      </c>
      <c r="EI471" s="171"/>
      <c r="EJ471" s="134"/>
      <c r="EK471" s="133"/>
      <c r="EL471" s="19"/>
      <c r="EM471" s="19"/>
      <c r="EN471" s="135">
        <f t="shared" si="734"/>
        <v>0</v>
      </c>
      <c r="EO471" s="136">
        <f t="shared" si="735"/>
        <v>0</v>
      </c>
      <c r="EP471" s="137"/>
      <c r="EQ471" s="172"/>
      <c r="ER471" s="138" t="str">
        <f t="shared" ref="ER471:ER515" si="763">IF(OR(EN471="-",EQ471=""),"-",EQ471*EN471)</f>
        <v>-</v>
      </c>
      <c r="ES471" s="139"/>
      <c r="ET471" s="172"/>
      <c r="EU471" s="138" t="str">
        <f t="shared" ref="EU471:EU515" si="764">IF(OR(EO471="-",ET471=""),"-",ET471*EO471)</f>
        <v>-</v>
      </c>
      <c r="EV471" s="140" t="str">
        <f t="shared" ref="EV471:EV515" si="765">IF(AND(ER471="-",EU471="-"),"-",IF(ER471="-",EU471,IF(EU471="-",ER471,ER471+EU471)))</f>
        <v>-</v>
      </c>
      <c r="EW471" s="19"/>
      <c r="EX471" s="19"/>
      <c r="EY471" s="135" t="e">
        <f>#REF!</f>
        <v>#REF!</v>
      </c>
      <c r="EZ471" s="136" t="e">
        <f>#REF!</f>
        <v>#REF!</v>
      </c>
      <c r="FA471" s="137"/>
      <c r="FB471" s="172"/>
      <c r="FC471" s="138" t="e">
        <f t="shared" ref="FC471:FC515" si="766">IF(OR(EY471="-",FB471=""),"-",FB471*EY471)</f>
        <v>#REF!</v>
      </c>
      <c r="FD471" s="139"/>
      <c r="FE471" s="172"/>
      <c r="FF471" s="138" t="e">
        <f t="shared" ref="FF471:FF515" si="767">IF(OR(EZ471="-",FE471=""),"-",FE471*EZ471)</f>
        <v>#REF!</v>
      </c>
      <c r="FG471" s="140" t="e">
        <f t="shared" ref="FG471:FG515" si="768">IF(AND(FC471="-",FF471="-"),"-",IF(FC471="-",FF471,IF(FF471="-",FC471,FC471+FF471)))</f>
        <v>#REF!</v>
      </c>
      <c r="FH471" s="19"/>
      <c r="FI471" s="19"/>
      <c r="FJ471" s="135" t="e">
        <f>#REF!</f>
        <v>#REF!</v>
      </c>
      <c r="FK471" s="136" t="e">
        <f>#REF!</f>
        <v>#REF!</v>
      </c>
      <c r="FL471" s="137"/>
      <c r="FM471" s="172"/>
      <c r="FN471" s="138" t="e">
        <f t="shared" ref="FN471:FN515" si="769">IF(OR(FJ471="-",FM471=""),"-",FM471*FJ471)</f>
        <v>#REF!</v>
      </c>
      <c r="FO471" s="139"/>
      <c r="FP471" s="172"/>
      <c r="FQ471" s="138" t="e">
        <f t="shared" ref="FQ471:FQ515" si="770">IF(OR(FK471="-",FP471=""),"-",FP471*FK471)</f>
        <v>#REF!</v>
      </c>
      <c r="FR471" s="140" t="e">
        <f t="shared" ref="FR471:FR515" si="771">IF(AND(FN471="-",FQ471="-"),"-",IF(FN471="-",FQ471,IF(FQ471="-",FN471,FN471+FQ471)))</f>
        <v>#REF!</v>
      </c>
      <c r="FS471" s="19"/>
      <c r="FT471" s="19"/>
      <c r="FU471" s="135" t="e">
        <f>#REF!</f>
        <v>#REF!</v>
      </c>
      <c r="FV471" s="137"/>
      <c r="FW471" s="172"/>
      <c r="FX471" s="138" t="e">
        <f t="shared" ref="FX471:FX515" si="772">IF(OR(FU471="-",FW471=""),"-",FW471*FU471)</f>
        <v>#REF!</v>
      </c>
      <c r="FY471" s="19"/>
      <c r="FZ471" s="19"/>
      <c r="GA471" s="135" t="e">
        <f>#REF!</f>
        <v>#REF!</v>
      </c>
      <c r="GB471" s="136" t="e">
        <f>#REF!</f>
        <v>#REF!</v>
      </c>
      <c r="GC471" s="137"/>
      <c r="GD471" s="172"/>
      <c r="GE471" s="138" t="e">
        <f t="shared" ref="GE471:GE515" si="773">IF(OR(GA471="-",GD471=""),"-",GD471*GA471)</f>
        <v>#REF!</v>
      </c>
      <c r="GF471" s="139"/>
      <c r="GG471" s="172"/>
      <c r="GH471" s="138" t="e">
        <f t="shared" ref="GH471:GH515" si="774">IF(OR(GB471="-",GG471=""),"-",GG471*GB471)</f>
        <v>#REF!</v>
      </c>
      <c r="GI471" s="140" t="e">
        <f t="shared" ref="GI471:GI515" si="775">IF(AND(GE471="-",GH471="-"),"-",IF(GE471="-",GH471,IF(GH471="-",GE471,GE471+GH471)))</f>
        <v>#REF!</v>
      </c>
      <c r="GJ471" s="19"/>
      <c r="GK471" s="141" t="str">
        <f t="shared" si="736"/>
        <v/>
      </c>
      <c r="GL471" s="142"/>
      <c r="GN471" s="826" t="str">
        <f t="shared" ca="1" si="715"/>
        <v/>
      </c>
      <c r="GO471" s="827"/>
    </row>
    <row r="472" spans="1:197" s="143" customFormat="1" ht="15.75" customHeight="1" outlineLevel="3" x14ac:dyDescent="0.2">
      <c r="A472" s="190">
        <f t="shared" ca="1" si="761"/>
        <v>338</v>
      </c>
      <c r="B472" s="744" t="str">
        <f t="shared" ca="1" si="707"/>
        <v/>
      </c>
      <c r="C472" s="752"/>
      <c r="D472" s="753"/>
      <c r="E472" s="180" t="s">
        <v>446</v>
      </c>
      <c r="F472" s="181" t="s">
        <v>58</v>
      </c>
      <c r="G472" s="182"/>
      <c r="H472" s="863" t="s">
        <v>3</v>
      </c>
      <c r="I472" s="183"/>
      <c r="J472" s="184" t="s">
        <v>23</v>
      </c>
      <c r="K472" s="199" t="s">
        <v>438</v>
      </c>
      <c r="L472" s="366"/>
      <c r="M472" s="560">
        <f t="shared" si="704"/>
        <v>0</v>
      </c>
      <c r="N472" s="814" t="str">
        <f>IF(OR(W472="",W472=0,W472="-"),"-",IF(W472=1,1,"POK"))</f>
        <v>-</v>
      </c>
      <c r="O472" s="815" t="str">
        <f>IF(OR(AQ472="",AQ472=0,AQ472="-"),"-",IF(AQ472=1,1,"POK"))</f>
        <v>-</v>
      </c>
      <c r="P472" s="815" t="str">
        <f>IF(OR(BK472="",BK472=0,BK472="-"),"-",IF(BK472=1,1,"POK"))</f>
        <v>-</v>
      </c>
      <c r="Q472" s="815" t="str">
        <f>IF(OR(CE472="",CE472=0,CE472="-"),"-",IF(CE472=1,1,"POK"))</f>
        <v>-</v>
      </c>
      <c r="R472" s="815" t="str">
        <f>IF(OR(CY472="",CY472=0,CY472="-"),"-",IF(CY472=1,1,"POK"))</f>
        <v>-</v>
      </c>
      <c r="S472" s="816" t="str">
        <f>IF(OR(DS472="",DS472=0,DS472="-"),"-",IF(DS472=1,1,"POK"))</f>
        <v>-</v>
      </c>
      <c r="T472" s="293" t="str">
        <f t="shared" si="714"/>
        <v>OK</v>
      </c>
      <c r="U472" s="403"/>
      <c r="V472" s="19"/>
      <c r="W472" s="788">
        <f>IF(SUM(W473:W474)=0,0,1)</f>
        <v>0</v>
      </c>
      <c r="X472" s="325"/>
      <c r="Y472" s="326"/>
      <c r="Z472" s="326"/>
      <c r="AA472" s="326"/>
      <c r="AB472" s="326"/>
      <c r="AC472" s="326"/>
      <c r="AD472" s="326"/>
      <c r="AE472" s="326"/>
      <c r="AF472" s="326"/>
      <c r="AG472" s="326"/>
      <c r="AH472" s="326"/>
      <c r="AI472" s="327"/>
      <c r="AJ472" s="353">
        <f>SUM(AJ473:AJ474)</f>
        <v>0</v>
      </c>
      <c r="AK472" s="354">
        <f>SUM(AK473:AK474)</f>
        <v>0</v>
      </c>
      <c r="AL472" s="351">
        <f>AJ472+AK472</f>
        <v>0</v>
      </c>
      <c r="AM472" s="356" t="str">
        <f t="shared" si="762"/>
        <v>-</v>
      </c>
      <c r="AN472" s="222"/>
      <c r="AO472" s="580" t="str">
        <f t="shared" si="755"/>
        <v>OK</v>
      </c>
      <c r="AP472" s="19"/>
      <c r="AQ472" s="792">
        <f>IF(SUM(AQ473:AQ474)=0,0,1)</f>
        <v>0</v>
      </c>
      <c r="AR472" s="325"/>
      <c r="AS472" s="326"/>
      <c r="AT472" s="326"/>
      <c r="AU472" s="326"/>
      <c r="AV472" s="326"/>
      <c r="AW472" s="326"/>
      <c r="AX472" s="326"/>
      <c r="AY472" s="326"/>
      <c r="AZ472" s="326"/>
      <c r="BA472" s="326"/>
      <c r="BB472" s="326"/>
      <c r="BC472" s="327"/>
      <c r="BD472" s="353">
        <f>SUM(BD473:BD474)</f>
        <v>0</v>
      </c>
      <c r="BE472" s="354">
        <f>SUM(BE473:BE474)</f>
        <v>0</v>
      </c>
      <c r="BF472" s="351">
        <f>BD472+BE472</f>
        <v>0</v>
      </c>
      <c r="BG472" s="356" t="str">
        <f>IF(OR(BF472=0,BF472="-"),"-",BF472/BD_TOTAL_HOURS)</f>
        <v>-</v>
      </c>
      <c r="BH472" s="222"/>
      <c r="BI472" s="580" t="str">
        <f t="shared" si="756"/>
        <v>OK</v>
      </c>
      <c r="BJ472" s="19"/>
      <c r="BK472" s="794">
        <f>IF(SUM(BK473:BK474)=0,0,1)</f>
        <v>0</v>
      </c>
      <c r="BL472" s="325"/>
      <c r="BM472" s="326"/>
      <c r="BN472" s="326"/>
      <c r="BO472" s="326"/>
      <c r="BP472" s="326"/>
      <c r="BQ472" s="326"/>
      <c r="BR472" s="326"/>
      <c r="BS472" s="326"/>
      <c r="BT472" s="326"/>
      <c r="BU472" s="326"/>
      <c r="BV472" s="326"/>
      <c r="BW472" s="327"/>
      <c r="BX472" s="353">
        <f>SUM(BX473:BX474)</f>
        <v>0</v>
      </c>
      <c r="BY472" s="354">
        <f>SUM(BY473:BY474)</f>
        <v>0</v>
      </c>
      <c r="BZ472" s="351">
        <f>BX472+BY472</f>
        <v>0</v>
      </c>
      <c r="CA472" s="356" t="str">
        <f>IF(OR(BZ472=0,BZ472="-"),"-",BZ472/DD_TOTAL_HOURS)</f>
        <v>-</v>
      </c>
      <c r="CB472" s="222"/>
      <c r="CC472" s="574" t="str">
        <f t="shared" si="753"/>
        <v>OK</v>
      </c>
      <c r="CD472" s="19"/>
      <c r="CE472" s="794">
        <f>IF(SUM(CE473:CE474)=0,0,1)</f>
        <v>0</v>
      </c>
      <c r="CF472" s="325"/>
      <c r="CG472" s="326"/>
      <c r="CH472" s="326"/>
      <c r="CI472" s="326"/>
      <c r="CJ472" s="326"/>
      <c r="CK472" s="326"/>
      <c r="CL472" s="326"/>
      <c r="CM472" s="326"/>
      <c r="CN472" s="326"/>
      <c r="CO472" s="326"/>
      <c r="CP472" s="326"/>
      <c r="CQ472" s="327"/>
      <c r="CR472" s="353">
        <f>SUM(CR473:CR474)</f>
        <v>0</v>
      </c>
      <c r="CS472" s="354">
        <f>SUM(CS473:CS474)</f>
        <v>0</v>
      </c>
      <c r="CT472" s="351">
        <f>CR472+CS472</f>
        <v>0</v>
      </c>
      <c r="CU472" s="356"/>
      <c r="CV472" s="222"/>
      <c r="CW472" s="580" t="str">
        <f t="shared" si="705"/>
        <v>OK</v>
      </c>
      <c r="CX472" s="19"/>
      <c r="CY472" s="794">
        <f>IF(SUM(CY473:CY474)=0,0,1)</f>
        <v>0</v>
      </c>
      <c r="CZ472" s="325"/>
      <c r="DA472" s="326"/>
      <c r="DB472" s="326"/>
      <c r="DC472" s="326"/>
      <c r="DD472" s="326"/>
      <c r="DE472" s="326"/>
      <c r="DF472" s="326"/>
      <c r="DG472" s="326"/>
      <c r="DH472" s="326"/>
      <c r="DI472" s="326"/>
      <c r="DJ472" s="326"/>
      <c r="DK472" s="327"/>
      <c r="DL472" s="353">
        <f>SUM(DL473:DL474)</f>
        <v>0</v>
      </c>
      <c r="DM472" s="354">
        <f>SUM(DM473:DM474)</f>
        <v>0</v>
      </c>
      <c r="DN472" s="351">
        <f>DL472+DM472</f>
        <v>0</v>
      </c>
      <c r="DO472" s="356" t="str">
        <f>IF(OR(DN472=0,DN472="-"),"-",DN472/CONSTR_TOTAL_HOURS)</f>
        <v>-</v>
      </c>
      <c r="DP472" s="222"/>
      <c r="DQ472" s="574" t="str">
        <f t="shared" si="706"/>
        <v>OK</v>
      </c>
      <c r="DR472" s="19"/>
      <c r="DS472" s="788">
        <f>IF(SUM(DS473:DS474)=0,0,1)</f>
        <v>0</v>
      </c>
      <c r="DT472" s="325"/>
      <c r="DU472" s="326"/>
      <c r="DV472" s="326"/>
      <c r="DW472" s="326"/>
      <c r="DX472" s="326"/>
      <c r="DY472" s="326"/>
      <c r="DZ472" s="326"/>
      <c r="EA472" s="326"/>
      <c r="EB472" s="353">
        <f>SUM(EB473:EB474)</f>
        <v>0</v>
      </c>
      <c r="EC472" s="723">
        <f>EB472</f>
        <v>0</v>
      </c>
      <c r="ED472" s="356" t="str">
        <f>IF(OR(EC472=0,EC472="-"),"-",EC472/QUALIF_TOTAL_HOURS)</f>
        <v>-</v>
      </c>
      <c r="EE472" s="222"/>
      <c r="EF472" s="574" t="str">
        <f t="shared" si="760"/>
        <v>-</v>
      </c>
      <c r="EG472" s="19"/>
      <c r="EH472" s="179" t="s">
        <v>5</v>
      </c>
      <c r="EI472" s="171" t="s">
        <v>184</v>
      </c>
      <c r="EJ472" s="134"/>
      <c r="EK472" s="133"/>
      <c r="EL472" s="19"/>
      <c r="EM472" s="19"/>
      <c r="EN472" s="135">
        <f t="shared" si="734"/>
        <v>0</v>
      </c>
      <c r="EO472" s="136">
        <f t="shared" si="735"/>
        <v>0</v>
      </c>
      <c r="EP472" s="137"/>
      <c r="EQ472" s="172"/>
      <c r="ER472" s="138" t="str">
        <f t="shared" si="763"/>
        <v>-</v>
      </c>
      <c r="ES472" s="139"/>
      <c r="ET472" s="172"/>
      <c r="EU472" s="138" t="str">
        <f t="shared" si="764"/>
        <v>-</v>
      </c>
      <c r="EV472" s="140" t="str">
        <f t="shared" si="765"/>
        <v>-</v>
      </c>
      <c r="EW472" s="19"/>
      <c r="EX472" s="19"/>
      <c r="EY472" s="135" t="e">
        <f>#REF!</f>
        <v>#REF!</v>
      </c>
      <c r="EZ472" s="136" t="e">
        <f>#REF!</f>
        <v>#REF!</v>
      </c>
      <c r="FA472" s="137"/>
      <c r="FB472" s="172"/>
      <c r="FC472" s="138" t="e">
        <f t="shared" si="766"/>
        <v>#REF!</v>
      </c>
      <c r="FD472" s="139"/>
      <c r="FE472" s="172"/>
      <c r="FF472" s="138" t="e">
        <f t="shared" si="767"/>
        <v>#REF!</v>
      </c>
      <c r="FG472" s="140" t="e">
        <f t="shared" si="768"/>
        <v>#REF!</v>
      </c>
      <c r="FH472" s="19"/>
      <c r="FI472" s="19"/>
      <c r="FJ472" s="135" t="e">
        <f>#REF!</f>
        <v>#REF!</v>
      </c>
      <c r="FK472" s="136" t="e">
        <f>#REF!</f>
        <v>#REF!</v>
      </c>
      <c r="FL472" s="137"/>
      <c r="FM472" s="172"/>
      <c r="FN472" s="138" t="e">
        <f t="shared" si="769"/>
        <v>#REF!</v>
      </c>
      <c r="FO472" s="139"/>
      <c r="FP472" s="172"/>
      <c r="FQ472" s="138" t="e">
        <f t="shared" si="770"/>
        <v>#REF!</v>
      </c>
      <c r="FR472" s="140" t="e">
        <f t="shared" si="771"/>
        <v>#REF!</v>
      </c>
      <c r="FS472" s="19"/>
      <c r="FT472" s="19"/>
      <c r="FU472" s="135" t="e">
        <f>#REF!</f>
        <v>#REF!</v>
      </c>
      <c r="FV472" s="137"/>
      <c r="FW472" s="172"/>
      <c r="FX472" s="138" t="e">
        <f t="shared" si="772"/>
        <v>#REF!</v>
      </c>
      <c r="FY472" s="19"/>
      <c r="FZ472" s="19"/>
      <c r="GA472" s="135" t="e">
        <f>#REF!</f>
        <v>#REF!</v>
      </c>
      <c r="GB472" s="136" t="e">
        <f>#REF!</f>
        <v>#REF!</v>
      </c>
      <c r="GC472" s="137"/>
      <c r="GD472" s="172"/>
      <c r="GE472" s="138" t="e">
        <f t="shared" si="773"/>
        <v>#REF!</v>
      </c>
      <c r="GF472" s="139"/>
      <c r="GG472" s="172"/>
      <c r="GH472" s="138" t="e">
        <f t="shared" si="774"/>
        <v>#REF!</v>
      </c>
      <c r="GI472" s="140" t="e">
        <f t="shared" si="775"/>
        <v>#REF!</v>
      </c>
      <c r="GJ472" s="19"/>
      <c r="GK472" s="141" t="str">
        <f t="shared" si="736"/>
        <v/>
      </c>
      <c r="GL472" s="142"/>
      <c r="GN472" s="826" t="str">
        <f t="shared" ca="1" si="715"/>
        <v/>
      </c>
      <c r="GO472" s="827"/>
    </row>
    <row r="473" spans="1:197" ht="12" customHeight="1" outlineLevel="3" x14ac:dyDescent="0.2">
      <c r="A473" s="187">
        <f t="shared" ca="1" si="761"/>
        <v>339</v>
      </c>
      <c r="B473" s="747" t="str">
        <f t="shared" ca="1" si="707"/>
        <v/>
      </c>
      <c r="C473" s="748"/>
      <c r="D473" s="749"/>
      <c r="E473" s="110"/>
      <c r="F473" s="108"/>
      <c r="G473" s="105" t="s">
        <v>954</v>
      </c>
      <c r="H473" s="128" t="s">
        <v>3</v>
      </c>
      <c r="I473" s="105" t="s">
        <v>72</v>
      </c>
      <c r="J473" s="364" t="s">
        <v>26</v>
      </c>
      <c r="K473" s="471" t="s">
        <v>438</v>
      </c>
      <c r="L473" s="367" t="s">
        <v>50</v>
      </c>
      <c r="M473" s="589">
        <f t="shared" si="704"/>
        <v>0</v>
      </c>
      <c r="N473" s="773" t="str">
        <f t="shared" si="708"/>
        <v>-</v>
      </c>
      <c r="O473" s="774" t="str">
        <f t="shared" si="709"/>
        <v>-</v>
      </c>
      <c r="P473" s="774" t="str">
        <f t="shared" si="710"/>
        <v>-</v>
      </c>
      <c r="Q473" s="774" t="str">
        <f t="shared" si="711"/>
        <v>-</v>
      </c>
      <c r="R473" s="774" t="str">
        <f t="shared" si="712"/>
        <v>-</v>
      </c>
      <c r="S473" s="280" t="str">
        <f t="shared" si="713"/>
        <v>-</v>
      </c>
      <c r="T473" s="291" t="str">
        <f t="shared" si="714"/>
        <v>OK</v>
      </c>
      <c r="U473" s="402"/>
      <c r="W473" s="643"/>
      <c r="X473" s="575"/>
      <c r="Y473" s="576"/>
      <c r="Z473" s="410" t="s">
        <v>374</v>
      </c>
      <c r="AA473" s="411" t="s">
        <v>407</v>
      </c>
      <c r="AB473" s="576"/>
      <c r="AC473" s="576"/>
      <c r="AD473" s="410" t="s">
        <v>375</v>
      </c>
      <c r="AE473" s="411" t="s">
        <v>408</v>
      </c>
      <c r="AF473" s="576"/>
      <c r="AG473" s="576"/>
      <c r="AH473" s="410" t="s">
        <v>376</v>
      </c>
      <c r="AI473" s="411" t="s">
        <v>409</v>
      </c>
      <c r="AJ473" s="591" t="str">
        <f>IF(AND(X473="",AB473="",AF473=""),"-",X473+AB473+AF473)</f>
        <v>-</v>
      </c>
      <c r="AK473" s="592" t="str">
        <f>IF(AND(Y473="",AC473="",AG473=""),"-",Y473+AC473+AG473)</f>
        <v>-</v>
      </c>
      <c r="AL473" s="593" t="str">
        <f>IF(AND(X473="",AB473="",AF473="",Y473="",AC473="",AG473=""),"-",SUM(X473:AG473))</f>
        <v>-</v>
      </c>
      <c r="AM473" s="594" t="str">
        <f t="shared" si="762"/>
        <v>-</v>
      </c>
      <c r="AN473" s="221"/>
      <c r="AO473" s="574" t="str">
        <f t="shared" si="755"/>
        <v>OK</v>
      </c>
      <c r="AQ473" s="437"/>
      <c r="AR473" s="429"/>
      <c r="AT473" s="430"/>
      <c r="AU473" s="431"/>
      <c r="AV473" s="429"/>
      <c r="AX473" s="430"/>
      <c r="AY473" s="431"/>
      <c r="AZ473" s="429"/>
      <c r="BB473" s="430"/>
      <c r="BC473" s="431"/>
      <c r="BD473" s="607"/>
      <c r="BE473" s="598"/>
      <c r="BF473" s="608"/>
      <c r="BG473" s="621"/>
      <c r="BH473" s="221"/>
      <c r="BI473" s="574" t="str">
        <f t="shared" si="756"/>
        <v>OK</v>
      </c>
      <c r="BK473" s="443"/>
      <c r="BL473" s="425"/>
      <c r="BN473" s="430"/>
      <c r="BO473" s="431"/>
      <c r="BP473" s="429"/>
      <c r="BR473" s="430"/>
      <c r="BS473" s="431"/>
      <c r="BT473" s="429"/>
      <c r="BV473" s="430"/>
      <c r="BW473" s="431"/>
      <c r="BX473" s="600"/>
      <c r="BY473" s="601"/>
      <c r="BZ473" s="602"/>
      <c r="CA473" s="610"/>
      <c r="CB473" s="221"/>
      <c r="CC473" s="574" t="str">
        <f t="shared" si="753"/>
        <v>OK</v>
      </c>
      <c r="CE473" s="443"/>
      <c r="CF473" s="425"/>
      <c r="CH473" s="430"/>
      <c r="CI473" s="431"/>
      <c r="CJ473" s="429"/>
      <c r="CL473" s="430"/>
      <c r="CM473" s="431"/>
      <c r="CN473" s="429"/>
      <c r="CP473" s="430"/>
      <c r="CQ473" s="431"/>
      <c r="CR473" s="597"/>
      <c r="CS473" s="617"/>
      <c r="CT473" s="599"/>
      <c r="CU473" s="609"/>
      <c r="CV473" s="221"/>
      <c r="CW473" s="574" t="str">
        <f t="shared" si="705"/>
        <v>OK</v>
      </c>
      <c r="CY473" s="443"/>
      <c r="CZ473" s="425"/>
      <c r="DB473" s="430"/>
      <c r="DC473" s="431"/>
      <c r="DD473" s="429"/>
      <c r="DF473" s="430"/>
      <c r="DG473" s="431"/>
      <c r="DH473" s="429"/>
      <c r="DJ473" s="430"/>
      <c r="DK473" s="431"/>
      <c r="DL473" s="607"/>
      <c r="DM473" s="598"/>
      <c r="DN473" s="608"/>
      <c r="DO473" s="609"/>
      <c r="DP473" s="221"/>
      <c r="DQ473" s="574" t="str">
        <f t="shared" si="706"/>
        <v>OK</v>
      </c>
      <c r="DS473" s="443"/>
      <c r="DT473" s="425"/>
      <c r="DU473" s="431"/>
      <c r="DW473" s="431"/>
      <c r="DY473" s="431"/>
      <c r="EA473" s="430"/>
      <c r="EB473" s="607"/>
      <c r="EC473" s="608"/>
      <c r="ED473" s="609"/>
      <c r="EE473" s="221"/>
      <c r="EF473" s="574" t="str">
        <f t="shared" si="760"/>
        <v>-</v>
      </c>
      <c r="EH473" s="82"/>
      <c r="EI473" s="34"/>
      <c r="EJ473" s="11"/>
      <c r="EK473" s="61"/>
      <c r="EN473" s="97" t="str">
        <f t="shared" si="734"/>
        <v>-</v>
      </c>
      <c r="EO473" s="91" t="str">
        <f t="shared" si="735"/>
        <v>-</v>
      </c>
      <c r="EP473" s="92"/>
      <c r="EQ473" s="85"/>
      <c r="ER473" s="89" t="str">
        <f t="shared" si="763"/>
        <v>-</v>
      </c>
      <c r="ES473" s="84"/>
      <c r="ET473" s="85"/>
      <c r="EU473" s="89" t="str">
        <f t="shared" si="764"/>
        <v>-</v>
      </c>
      <c r="EV473" s="90" t="str">
        <f t="shared" si="765"/>
        <v>-</v>
      </c>
      <c r="EY473" s="97" t="e">
        <f>#REF!</f>
        <v>#REF!</v>
      </c>
      <c r="EZ473" s="91" t="e">
        <f>#REF!</f>
        <v>#REF!</v>
      </c>
      <c r="FA473" s="92"/>
      <c r="FB473" s="85"/>
      <c r="FC473" s="89" t="e">
        <f t="shared" si="766"/>
        <v>#REF!</v>
      </c>
      <c r="FD473" s="84"/>
      <c r="FE473" s="85"/>
      <c r="FF473" s="89" t="e">
        <f t="shared" si="767"/>
        <v>#REF!</v>
      </c>
      <c r="FG473" s="90" t="e">
        <f t="shared" si="768"/>
        <v>#REF!</v>
      </c>
      <c r="FJ473" s="97" t="e">
        <f>#REF!</f>
        <v>#REF!</v>
      </c>
      <c r="FK473" s="91" t="e">
        <f>#REF!</f>
        <v>#REF!</v>
      </c>
      <c r="FL473" s="92"/>
      <c r="FM473" s="85"/>
      <c r="FN473" s="89" t="e">
        <f t="shared" si="769"/>
        <v>#REF!</v>
      </c>
      <c r="FO473" s="84"/>
      <c r="FP473" s="85"/>
      <c r="FQ473" s="89" t="e">
        <f t="shared" si="770"/>
        <v>#REF!</v>
      </c>
      <c r="FR473" s="90" t="e">
        <f t="shared" si="771"/>
        <v>#REF!</v>
      </c>
      <c r="FU473" s="97" t="e">
        <f>#REF!</f>
        <v>#REF!</v>
      </c>
      <c r="FV473" s="92"/>
      <c r="FW473" s="85"/>
      <c r="FX473" s="89" t="e">
        <f t="shared" si="772"/>
        <v>#REF!</v>
      </c>
      <c r="GA473" s="97" t="e">
        <f>#REF!</f>
        <v>#REF!</v>
      </c>
      <c r="GB473" s="91" t="e">
        <f>#REF!</f>
        <v>#REF!</v>
      </c>
      <c r="GC473" s="92"/>
      <c r="GD473" s="85"/>
      <c r="GE473" s="89" t="e">
        <f t="shared" si="773"/>
        <v>#REF!</v>
      </c>
      <c r="GF473" s="84"/>
      <c r="GG473" s="85"/>
      <c r="GH473" s="89" t="e">
        <f t="shared" si="774"/>
        <v>#REF!</v>
      </c>
      <c r="GI473" s="90" t="e">
        <f t="shared" si="775"/>
        <v>#REF!</v>
      </c>
      <c r="GK473" s="20" t="str">
        <f t="shared" si="736"/>
        <v/>
      </c>
      <c r="GL473" s="21"/>
      <c r="GN473" s="826" t="str">
        <f t="shared" ca="1" si="715"/>
        <v/>
      </c>
      <c r="GO473" s="827"/>
    </row>
    <row r="474" spans="1:197" ht="12" customHeight="1" outlineLevel="3" x14ac:dyDescent="0.2">
      <c r="A474" s="187">
        <f t="shared" ca="1" si="761"/>
        <v>340</v>
      </c>
      <c r="B474" s="747" t="str">
        <f t="shared" ca="1" si="707"/>
        <v/>
      </c>
      <c r="C474" s="748"/>
      <c r="D474" s="749"/>
      <c r="E474" s="272" t="s">
        <v>395</v>
      </c>
      <c r="F474" s="271"/>
      <c r="G474" s="105"/>
      <c r="H474" s="128" t="s">
        <v>3</v>
      </c>
      <c r="I474" s="105"/>
      <c r="J474" s="364" t="s">
        <v>26</v>
      </c>
      <c r="K474" s="471" t="s">
        <v>438</v>
      </c>
      <c r="L474" s="367" t="s">
        <v>50</v>
      </c>
      <c r="M474" s="589">
        <f t="shared" si="704"/>
        <v>0</v>
      </c>
      <c r="N474" s="773" t="str">
        <f t="shared" si="708"/>
        <v>-</v>
      </c>
      <c r="O474" s="774" t="str">
        <f t="shared" si="709"/>
        <v>-</v>
      </c>
      <c r="P474" s="774" t="str">
        <f t="shared" si="710"/>
        <v>-</v>
      </c>
      <c r="Q474" s="774" t="str">
        <f t="shared" si="711"/>
        <v>-</v>
      </c>
      <c r="R474" s="774" t="str">
        <f t="shared" si="712"/>
        <v>-</v>
      </c>
      <c r="S474" s="280" t="str">
        <f t="shared" si="713"/>
        <v>-</v>
      </c>
      <c r="T474" s="291" t="str">
        <f t="shared" si="714"/>
        <v>OK</v>
      </c>
      <c r="U474" s="402"/>
      <c r="W474" s="643"/>
      <c r="X474" s="575"/>
      <c r="Y474" s="576"/>
      <c r="Z474" s="410" t="s">
        <v>374</v>
      </c>
      <c r="AA474" s="411" t="s">
        <v>407</v>
      </c>
      <c r="AB474" s="576"/>
      <c r="AC474" s="576"/>
      <c r="AD474" s="410" t="s">
        <v>375</v>
      </c>
      <c r="AE474" s="411" t="s">
        <v>408</v>
      </c>
      <c r="AF474" s="576"/>
      <c r="AG474" s="576"/>
      <c r="AH474" s="410" t="s">
        <v>376</v>
      </c>
      <c r="AI474" s="411" t="s">
        <v>409</v>
      </c>
      <c r="AJ474" s="591" t="str">
        <f>IF(AND(X474="",AB474="",AF474=""),"-",X474+AB474+AF474)</f>
        <v>-</v>
      </c>
      <c r="AK474" s="592" t="str">
        <f>IF(AND(Y474="",AC474="",AG474=""),"-",Y474+AC474+AG474)</f>
        <v>-</v>
      </c>
      <c r="AL474" s="593" t="str">
        <f>IF(AND(X474="",AB474="",AF474="",Y474="",AC474="",AG474=""),"-",SUM(X474:AG474))</f>
        <v>-</v>
      </c>
      <c r="AM474" s="619" t="str">
        <f t="shared" si="762"/>
        <v>-</v>
      </c>
      <c r="AN474" s="221"/>
      <c r="AO474" s="574" t="str">
        <f t="shared" si="755"/>
        <v>OK</v>
      </c>
      <c r="AQ474" s="437"/>
      <c r="AR474" s="429"/>
      <c r="AT474" s="430"/>
      <c r="AU474" s="431"/>
      <c r="AV474" s="429"/>
      <c r="AX474" s="430"/>
      <c r="AY474" s="431"/>
      <c r="AZ474" s="429"/>
      <c r="BB474" s="430"/>
      <c r="BC474" s="431"/>
      <c r="BD474" s="603"/>
      <c r="BE474" s="604"/>
      <c r="BF474" s="605"/>
      <c r="BG474" s="621"/>
      <c r="BH474" s="221"/>
      <c r="BI474" s="574" t="str">
        <f t="shared" si="756"/>
        <v>OK</v>
      </c>
      <c r="BK474" s="443"/>
      <c r="BL474" s="432"/>
      <c r="BN474" s="430"/>
      <c r="BO474" s="431"/>
      <c r="BP474" s="429"/>
      <c r="BR474" s="430"/>
      <c r="BS474" s="431"/>
      <c r="BT474" s="429"/>
      <c r="BV474" s="430"/>
      <c r="BW474" s="431"/>
      <c r="BX474" s="600"/>
      <c r="BY474" s="601"/>
      <c r="BZ474" s="602"/>
      <c r="CA474" s="610"/>
      <c r="CB474" s="221"/>
      <c r="CC474" s="574" t="str">
        <f t="shared" si="753"/>
        <v>OK</v>
      </c>
      <c r="CE474" s="443"/>
      <c r="CF474" s="432"/>
      <c r="CH474" s="430"/>
      <c r="CI474" s="431"/>
      <c r="CJ474" s="429"/>
      <c r="CL474" s="430"/>
      <c r="CM474" s="431"/>
      <c r="CN474" s="429"/>
      <c r="CP474" s="430"/>
      <c r="CQ474" s="431"/>
      <c r="CR474" s="603"/>
      <c r="CS474" s="617"/>
      <c r="CT474" s="605"/>
      <c r="CU474" s="611"/>
      <c r="CV474" s="221"/>
      <c r="CW474" s="574" t="str">
        <f t="shared" si="705"/>
        <v>OK</v>
      </c>
      <c r="CY474" s="443"/>
      <c r="CZ474" s="432"/>
      <c r="DB474" s="430"/>
      <c r="DC474" s="431"/>
      <c r="DD474" s="429"/>
      <c r="DF474" s="430"/>
      <c r="DG474" s="431"/>
      <c r="DH474" s="429"/>
      <c r="DJ474" s="430"/>
      <c r="DK474" s="431"/>
      <c r="DL474" s="603"/>
      <c r="DM474" s="604"/>
      <c r="DN474" s="605"/>
      <c r="DO474" s="611"/>
      <c r="DP474" s="221"/>
      <c r="DQ474" s="574" t="str">
        <f t="shared" si="706"/>
        <v>OK</v>
      </c>
      <c r="DS474" s="443"/>
      <c r="DT474" s="432"/>
      <c r="DU474" s="431"/>
      <c r="DW474" s="435"/>
      <c r="DY474" s="435"/>
      <c r="EA474" s="430"/>
      <c r="EB474" s="603"/>
      <c r="EC474" s="605"/>
      <c r="ED474" s="611"/>
      <c r="EE474" s="221"/>
      <c r="EF474" s="574" t="str">
        <f t="shared" si="760"/>
        <v>-</v>
      </c>
      <c r="EH474" s="82"/>
      <c r="EI474" s="34"/>
      <c r="EJ474" s="11"/>
      <c r="EK474" s="61"/>
      <c r="EN474" s="97" t="str">
        <f t="shared" si="734"/>
        <v>-</v>
      </c>
      <c r="EO474" s="91" t="str">
        <f t="shared" si="735"/>
        <v>-</v>
      </c>
      <c r="EP474" s="92"/>
      <c r="EQ474" s="85"/>
      <c r="ER474" s="89" t="str">
        <f t="shared" si="763"/>
        <v>-</v>
      </c>
      <c r="ES474" s="84"/>
      <c r="ET474" s="85"/>
      <c r="EU474" s="89" t="str">
        <f t="shared" si="764"/>
        <v>-</v>
      </c>
      <c r="EV474" s="90" t="str">
        <f t="shared" si="765"/>
        <v>-</v>
      </c>
      <c r="EY474" s="97" t="e">
        <f>#REF!</f>
        <v>#REF!</v>
      </c>
      <c r="EZ474" s="91" t="e">
        <f>#REF!</f>
        <v>#REF!</v>
      </c>
      <c r="FA474" s="92"/>
      <c r="FB474" s="85"/>
      <c r="FC474" s="89" t="e">
        <f t="shared" si="766"/>
        <v>#REF!</v>
      </c>
      <c r="FD474" s="84"/>
      <c r="FE474" s="85"/>
      <c r="FF474" s="89" t="e">
        <f t="shared" si="767"/>
        <v>#REF!</v>
      </c>
      <c r="FG474" s="90" t="e">
        <f t="shared" si="768"/>
        <v>#REF!</v>
      </c>
      <c r="FJ474" s="97" t="e">
        <f>#REF!</f>
        <v>#REF!</v>
      </c>
      <c r="FK474" s="91" t="e">
        <f>#REF!</f>
        <v>#REF!</v>
      </c>
      <c r="FL474" s="92"/>
      <c r="FM474" s="85"/>
      <c r="FN474" s="89" t="e">
        <f t="shared" si="769"/>
        <v>#REF!</v>
      </c>
      <c r="FO474" s="84"/>
      <c r="FP474" s="85"/>
      <c r="FQ474" s="89" t="e">
        <f t="shared" si="770"/>
        <v>#REF!</v>
      </c>
      <c r="FR474" s="90" t="e">
        <f t="shared" si="771"/>
        <v>#REF!</v>
      </c>
      <c r="FU474" s="97" t="e">
        <f>#REF!</f>
        <v>#REF!</v>
      </c>
      <c r="FV474" s="92"/>
      <c r="FW474" s="85"/>
      <c r="FX474" s="89" t="e">
        <f t="shared" si="772"/>
        <v>#REF!</v>
      </c>
      <c r="GA474" s="97" t="e">
        <f>#REF!</f>
        <v>#REF!</v>
      </c>
      <c r="GB474" s="91" t="e">
        <f>#REF!</f>
        <v>#REF!</v>
      </c>
      <c r="GC474" s="92"/>
      <c r="GD474" s="85"/>
      <c r="GE474" s="89" t="e">
        <f t="shared" si="773"/>
        <v>#REF!</v>
      </c>
      <c r="GF474" s="84"/>
      <c r="GG474" s="85"/>
      <c r="GH474" s="89" t="e">
        <f t="shared" si="774"/>
        <v>#REF!</v>
      </c>
      <c r="GI474" s="90" t="e">
        <f t="shared" si="775"/>
        <v>#REF!</v>
      </c>
      <c r="GK474" s="20" t="str">
        <f t="shared" si="736"/>
        <v/>
      </c>
      <c r="GL474" s="21"/>
      <c r="GN474" s="826" t="str">
        <f t="shared" ca="1" si="715"/>
        <v/>
      </c>
      <c r="GO474" s="827"/>
    </row>
    <row r="475" spans="1:197" s="143" customFormat="1" ht="15.75" customHeight="1" outlineLevel="3" x14ac:dyDescent="0.2">
      <c r="A475" s="190">
        <f t="shared" ca="1" si="761"/>
        <v>341</v>
      </c>
      <c r="B475" s="744" t="str">
        <f t="shared" ca="1" si="707"/>
        <v/>
      </c>
      <c r="C475" s="752"/>
      <c r="D475" s="753"/>
      <c r="E475" s="180" t="s">
        <v>951</v>
      </c>
      <c r="F475" s="181" t="s">
        <v>274</v>
      </c>
      <c r="G475" s="182"/>
      <c r="H475" s="863" t="s">
        <v>3</v>
      </c>
      <c r="I475" s="183"/>
      <c r="J475" s="184" t="s">
        <v>23</v>
      </c>
      <c r="K475" s="199" t="s">
        <v>438</v>
      </c>
      <c r="L475" s="366"/>
      <c r="M475" s="560">
        <f t="shared" si="704"/>
        <v>0</v>
      </c>
      <c r="N475" s="814" t="str">
        <f>IF(OR(W475="",W475=0,W475="-"),"-",IF(W475=1,1,"POK"))</f>
        <v>-</v>
      </c>
      <c r="O475" s="815" t="str">
        <f>IF(OR(AQ475="",AQ475=0,AQ475="-"),"-",IF(AQ475=1,1,"POK"))</f>
        <v>-</v>
      </c>
      <c r="P475" s="815" t="str">
        <f>IF(OR(BK475="",BK475=0,BK475="-"),"-",IF(BK475=1,1,"POK"))</f>
        <v>-</v>
      </c>
      <c r="Q475" s="815" t="str">
        <f>IF(OR(CE475="",CE475=0,CE475="-"),"-",IF(CE475=1,1,"POK"))</f>
        <v>-</v>
      </c>
      <c r="R475" s="815" t="str">
        <f>IF(OR(CY475="",CY475=0,CY475="-"),"-",IF(CY475=1,1,"POK"))</f>
        <v>-</v>
      </c>
      <c r="S475" s="816" t="str">
        <f>IF(OR(DS475="",DS475=0,DS475="-"),"-",IF(DS475=1,1,"POK"))</f>
        <v>-</v>
      </c>
      <c r="T475" s="293" t="str">
        <f t="shared" si="714"/>
        <v>OK</v>
      </c>
      <c r="U475" s="403"/>
      <c r="V475" s="19"/>
      <c r="W475" s="788">
        <f>IF(SUM(W476:W477)=0,0,1)</f>
        <v>0</v>
      </c>
      <c r="X475" s="325"/>
      <c r="Y475" s="326"/>
      <c r="Z475" s="326"/>
      <c r="AA475" s="326"/>
      <c r="AB475" s="326"/>
      <c r="AC475" s="326"/>
      <c r="AD475" s="326"/>
      <c r="AE475" s="326"/>
      <c r="AF475" s="326"/>
      <c r="AG475" s="326"/>
      <c r="AH475" s="326"/>
      <c r="AI475" s="327"/>
      <c r="AJ475" s="384">
        <f>SUM(AJ476:AJ477)</f>
        <v>0</v>
      </c>
      <c r="AK475" s="385">
        <f>SUM(AK476:AK477)</f>
        <v>0</v>
      </c>
      <c r="AL475" s="351">
        <f>AJ475+AK475</f>
        <v>0</v>
      </c>
      <c r="AM475" s="356" t="str">
        <f t="shared" si="762"/>
        <v>-</v>
      </c>
      <c r="AN475" s="222"/>
      <c r="AO475" s="580" t="str">
        <f t="shared" si="755"/>
        <v>OK</v>
      </c>
      <c r="AP475" s="19"/>
      <c r="AQ475" s="788">
        <f>IF(SUM(AQ476:AQ477)=0,0,1)</f>
        <v>0</v>
      </c>
      <c r="AR475" s="325"/>
      <c r="AS475" s="326"/>
      <c r="AT475" s="326"/>
      <c r="AU475" s="326"/>
      <c r="AV475" s="326"/>
      <c r="AW475" s="326"/>
      <c r="AX475" s="326"/>
      <c r="AY475" s="326"/>
      <c r="AZ475" s="326"/>
      <c r="BA475" s="326"/>
      <c r="BB475" s="326"/>
      <c r="BC475" s="327"/>
      <c r="BD475" s="384">
        <f>SUM(BD476:BD477)</f>
        <v>0</v>
      </c>
      <c r="BE475" s="385">
        <f>SUM(BE476:BE477)</f>
        <v>0</v>
      </c>
      <c r="BF475" s="351">
        <f>BD475+BE475</f>
        <v>0</v>
      </c>
      <c r="BG475" s="356" t="str">
        <f>IF(OR(BF475=0,BF475="-"),"-",BF475/BD_TOTAL_HOURS)</f>
        <v>-</v>
      </c>
      <c r="BH475" s="222"/>
      <c r="BI475" s="580" t="str">
        <f t="shared" si="756"/>
        <v>OK</v>
      </c>
      <c r="BJ475" s="19"/>
      <c r="BK475" s="788">
        <f>IF(SUM(BK476:BK477)=0,0,1)</f>
        <v>0</v>
      </c>
      <c r="BL475" s="325"/>
      <c r="BM475" s="326"/>
      <c r="BN475" s="326"/>
      <c r="BO475" s="326"/>
      <c r="BP475" s="326"/>
      <c r="BQ475" s="326"/>
      <c r="BR475" s="326"/>
      <c r="BS475" s="326"/>
      <c r="BT475" s="326"/>
      <c r="BU475" s="326"/>
      <c r="BV475" s="326"/>
      <c r="BW475" s="327"/>
      <c r="BX475" s="384">
        <f>SUM(BX476:BX477)</f>
        <v>0</v>
      </c>
      <c r="BY475" s="385">
        <f>SUM(BY476:BY477)</f>
        <v>0</v>
      </c>
      <c r="BZ475" s="710">
        <f>BX475+BY475</f>
        <v>0</v>
      </c>
      <c r="CA475" s="356" t="str">
        <f t="shared" ref="CA475:CA480" si="776">IF(OR(BZ475=0,BZ475="-"),"-",BZ475/DD_TOTAL_HOURS)</f>
        <v>-</v>
      </c>
      <c r="CB475" s="222"/>
      <c r="CC475" s="574" t="str">
        <f t="shared" si="753"/>
        <v>OK</v>
      </c>
      <c r="CD475" s="19"/>
      <c r="CE475" s="792">
        <f>IF(SUM(CE476:CE477)=0,0,1)</f>
        <v>0</v>
      </c>
      <c r="CF475" s="325"/>
      <c r="CG475" s="326"/>
      <c r="CH475" s="326"/>
      <c r="CI475" s="326"/>
      <c r="CJ475" s="326"/>
      <c r="CK475" s="326"/>
      <c r="CL475" s="326"/>
      <c r="CM475" s="326"/>
      <c r="CN475" s="326"/>
      <c r="CO475" s="326"/>
      <c r="CP475" s="326"/>
      <c r="CQ475" s="327"/>
      <c r="CR475" s="384">
        <f>SUM(CR476:CR477)</f>
        <v>0</v>
      </c>
      <c r="CS475" s="385">
        <f>SUM(CS476:CS477)</f>
        <v>0</v>
      </c>
      <c r="CT475" s="710">
        <f>CR475+CS475</f>
        <v>0</v>
      </c>
      <c r="CU475" s="356"/>
      <c r="CV475" s="222"/>
      <c r="CW475" s="580" t="str">
        <f t="shared" si="705"/>
        <v>OK</v>
      </c>
      <c r="CX475" s="19"/>
      <c r="CY475" s="788">
        <f>IF(SUM(CY476:CY477)=0,0,1)</f>
        <v>0</v>
      </c>
      <c r="CZ475" s="325"/>
      <c r="DA475" s="326"/>
      <c r="DB475" s="326"/>
      <c r="DC475" s="326"/>
      <c r="DD475" s="326"/>
      <c r="DE475" s="326"/>
      <c r="DF475" s="326"/>
      <c r="DG475" s="326"/>
      <c r="DH475" s="326"/>
      <c r="DI475" s="326"/>
      <c r="DJ475" s="326"/>
      <c r="DK475" s="327"/>
      <c r="DL475" s="384">
        <f>SUM(DL476:DL477)</f>
        <v>0</v>
      </c>
      <c r="DM475" s="385">
        <f>SUM(DM476:DM477)</f>
        <v>0</v>
      </c>
      <c r="DN475" s="710">
        <f>DL475+DM475</f>
        <v>0</v>
      </c>
      <c r="DO475" s="356" t="str">
        <f t="shared" ref="DO475:DO481" si="777">IF(OR(DN475=0,DN475="-"),"-",DN475/CONSTR_TOTAL_HOURS)</f>
        <v>-</v>
      </c>
      <c r="DP475" s="222"/>
      <c r="DQ475" s="574" t="str">
        <f t="shared" si="706"/>
        <v>OK</v>
      </c>
      <c r="DR475" s="19"/>
      <c r="DS475" s="788">
        <f>IF(SUM(DS476:DS477)=0,0,1)</f>
        <v>0</v>
      </c>
      <c r="DT475" s="325"/>
      <c r="DU475" s="326"/>
      <c r="DV475" s="326"/>
      <c r="DW475" s="326"/>
      <c r="DX475" s="326"/>
      <c r="DY475" s="326"/>
      <c r="DZ475" s="326"/>
      <c r="EA475" s="326"/>
      <c r="EB475" s="384">
        <f>SUM(EB476:EB477)</f>
        <v>0</v>
      </c>
      <c r="EC475" s="723">
        <f>EB475</f>
        <v>0</v>
      </c>
      <c r="ED475" s="356" t="str">
        <f>IF(OR(EC475=0,EC475="-"),"-",EC475/QUALIF_TOTAL_HOURS)</f>
        <v>-</v>
      </c>
      <c r="EE475" s="222"/>
      <c r="EF475" s="574" t="str">
        <f t="shared" si="760"/>
        <v>-</v>
      </c>
      <c r="EG475" s="19"/>
      <c r="EH475" s="179" t="s">
        <v>5</v>
      </c>
      <c r="EI475" s="171" t="s">
        <v>4</v>
      </c>
      <c r="EJ475" s="134"/>
      <c r="EK475" s="133"/>
      <c r="EL475" s="19"/>
      <c r="EM475" s="19"/>
      <c r="EN475" s="135">
        <f t="shared" si="734"/>
        <v>0</v>
      </c>
      <c r="EO475" s="136">
        <f t="shared" si="735"/>
        <v>0</v>
      </c>
      <c r="EP475" s="137"/>
      <c r="EQ475" s="172"/>
      <c r="ER475" s="138" t="str">
        <f t="shared" si="763"/>
        <v>-</v>
      </c>
      <c r="ES475" s="139"/>
      <c r="ET475" s="172"/>
      <c r="EU475" s="138" t="str">
        <f t="shared" si="764"/>
        <v>-</v>
      </c>
      <c r="EV475" s="140" t="str">
        <f t="shared" si="765"/>
        <v>-</v>
      </c>
      <c r="EW475" s="19"/>
      <c r="EX475" s="19"/>
      <c r="EY475" s="135" t="e">
        <f>#REF!</f>
        <v>#REF!</v>
      </c>
      <c r="EZ475" s="136" t="e">
        <f>#REF!</f>
        <v>#REF!</v>
      </c>
      <c r="FA475" s="137"/>
      <c r="FB475" s="172"/>
      <c r="FC475" s="138" t="e">
        <f t="shared" si="766"/>
        <v>#REF!</v>
      </c>
      <c r="FD475" s="139"/>
      <c r="FE475" s="172"/>
      <c r="FF475" s="138" t="e">
        <f t="shared" si="767"/>
        <v>#REF!</v>
      </c>
      <c r="FG475" s="140" t="e">
        <f t="shared" si="768"/>
        <v>#REF!</v>
      </c>
      <c r="FH475" s="19"/>
      <c r="FI475" s="19"/>
      <c r="FJ475" s="135" t="e">
        <f>#REF!</f>
        <v>#REF!</v>
      </c>
      <c r="FK475" s="136" t="e">
        <f>#REF!</f>
        <v>#REF!</v>
      </c>
      <c r="FL475" s="137"/>
      <c r="FM475" s="172"/>
      <c r="FN475" s="138" t="e">
        <f t="shared" si="769"/>
        <v>#REF!</v>
      </c>
      <c r="FO475" s="139"/>
      <c r="FP475" s="172"/>
      <c r="FQ475" s="138" t="e">
        <f t="shared" si="770"/>
        <v>#REF!</v>
      </c>
      <c r="FR475" s="140" t="e">
        <f t="shared" si="771"/>
        <v>#REF!</v>
      </c>
      <c r="FS475" s="19"/>
      <c r="FT475" s="19"/>
      <c r="FU475" s="135" t="e">
        <f>#REF!</f>
        <v>#REF!</v>
      </c>
      <c r="FV475" s="137"/>
      <c r="FW475" s="172"/>
      <c r="FX475" s="138" t="e">
        <f t="shared" si="772"/>
        <v>#REF!</v>
      </c>
      <c r="FY475" s="19"/>
      <c r="FZ475" s="19"/>
      <c r="GA475" s="135" t="e">
        <f>#REF!</f>
        <v>#REF!</v>
      </c>
      <c r="GB475" s="136" t="e">
        <f>#REF!</f>
        <v>#REF!</v>
      </c>
      <c r="GC475" s="137"/>
      <c r="GD475" s="172"/>
      <c r="GE475" s="138" t="e">
        <f t="shared" si="773"/>
        <v>#REF!</v>
      </c>
      <c r="GF475" s="139"/>
      <c r="GG475" s="172"/>
      <c r="GH475" s="138" t="e">
        <f t="shared" si="774"/>
        <v>#REF!</v>
      </c>
      <c r="GI475" s="140" t="e">
        <f t="shared" si="775"/>
        <v>#REF!</v>
      </c>
      <c r="GJ475" s="19"/>
      <c r="GK475" s="141" t="str">
        <f t="shared" si="736"/>
        <v/>
      </c>
      <c r="GL475" s="142"/>
      <c r="GN475" s="826" t="str">
        <f t="shared" ca="1" si="715"/>
        <v/>
      </c>
      <c r="GO475" s="827"/>
    </row>
    <row r="476" spans="1:197" ht="12" customHeight="1" outlineLevel="3" x14ac:dyDescent="0.2">
      <c r="A476" s="187">
        <f ca="1">OFFSET(A476,-1,0,1,1)+1</f>
        <v>342</v>
      </c>
      <c r="B476" s="747" t="str">
        <f t="shared" ca="1" si="707"/>
        <v/>
      </c>
      <c r="C476" s="748"/>
      <c r="D476" s="749"/>
      <c r="E476" s="272"/>
      <c r="F476" s="271"/>
      <c r="G476" s="105" t="s">
        <v>922</v>
      </c>
      <c r="H476" s="128" t="s">
        <v>3</v>
      </c>
      <c r="I476" s="105"/>
      <c r="J476" s="364" t="s">
        <v>24</v>
      </c>
      <c r="K476" s="471" t="s">
        <v>438</v>
      </c>
      <c r="L476" s="367" t="s">
        <v>50</v>
      </c>
      <c r="M476" s="589">
        <f t="shared" si="704"/>
        <v>0</v>
      </c>
      <c r="N476" s="773" t="str">
        <f t="shared" si="708"/>
        <v>-</v>
      </c>
      <c r="O476" s="774" t="str">
        <f t="shared" si="709"/>
        <v>-</v>
      </c>
      <c r="P476" s="774" t="str">
        <f t="shared" si="710"/>
        <v>-</v>
      </c>
      <c r="Q476" s="774" t="str">
        <f t="shared" si="711"/>
        <v>-</v>
      </c>
      <c r="R476" s="774" t="str">
        <f t="shared" si="712"/>
        <v>-</v>
      </c>
      <c r="S476" s="280" t="str">
        <f t="shared" si="713"/>
        <v>-</v>
      </c>
      <c r="T476" s="291" t="str">
        <f t="shared" si="714"/>
        <v>OK</v>
      </c>
      <c r="U476" s="402"/>
      <c r="W476" s="643"/>
      <c r="X476" s="208"/>
      <c r="Y476" s="420"/>
      <c r="Z476" s="410" t="s">
        <v>374</v>
      </c>
      <c r="AA476" s="423"/>
      <c r="AB476" s="429"/>
      <c r="AD476" s="430"/>
      <c r="AE476" s="431"/>
      <c r="AF476" s="429"/>
      <c r="AH476" s="430"/>
      <c r="AI476" s="431"/>
      <c r="AJ476" s="591" t="str">
        <f>IF(AND(X476="",AB476="",AF476=""),"-",X476+AB476+AF476)</f>
        <v>-</v>
      </c>
      <c r="AK476" s="629"/>
      <c r="AL476" s="593" t="str">
        <f>IF(AND(X476="",AB476="",AF476="",Y476="",AC476="",AG476=""),"-",SUM(X476:AG476))</f>
        <v>-</v>
      </c>
      <c r="AM476" s="619" t="str">
        <f t="shared" si="762"/>
        <v>-</v>
      </c>
      <c r="AN476" s="221"/>
      <c r="AO476" s="574" t="str">
        <f t="shared" si="755"/>
        <v>OK</v>
      </c>
      <c r="AQ476" s="263"/>
      <c r="AR476" s="208"/>
      <c r="AS476" s="419"/>
      <c r="AT476" s="410" t="s">
        <v>374</v>
      </c>
      <c r="AU476" s="422"/>
      <c r="AV476" s="529"/>
      <c r="AW476" s="426"/>
      <c r="AX476" s="427"/>
      <c r="AY476" s="530"/>
      <c r="AZ476" s="529"/>
      <c r="BA476" s="426"/>
      <c r="BB476" s="427"/>
      <c r="BC476" s="530"/>
      <c r="BD476" s="591" t="str">
        <f>IF(AND(AR476="",AV476="",AZ476=""),"-",AR476+AV476+AZ476)</f>
        <v>-</v>
      </c>
      <c r="BE476" s="629"/>
      <c r="BF476" s="593" t="str">
        <f>IF(AND(AR476="",AV476="",AZ476="",AS476="",AW476="",BA476=""),"-",SUM(AR476:BA476))</f>
        <v>-</v>
      </c>
      <c r="BG476" s="677" t="str">
        <f>IF(OR(BF476=0,BF476="-"),"-",BF476/BD_TOTAL_HOURS)</f>
        <v>-</v>
      </c>
      <c r="BH476" s="221"/>
      <c r="BI476" s="574" t="str">
        <f t="shared" si="756"/>
        <v>OK</v>
      </c>
      <c r="BK476" s="263"/>
      <c r="BL476" s="208"/>
      <c r="BM476" s="421"/>
      <c r="BN476" s="410" t="s">
        <v>374</v>
      </c>
      <c r="BO476" s="424"/>
      <c r="BP476" s="529"/>
      <c r="BQ476" s="426"/>
      <c r="BR476" s="427"/>
      <c r="BS476" s="530"/>
      <c r="BT476" s="529"/>
      <c r="BU476" s="426"/>
      <c r="BV476" s="427"/>
      <c r="BW476" s="530"/>
      <c r="BX476" s="591" t="str">
        <f>IF(AND(BL476="",BP476="",BT476=""),"-",BL476+BP476+BT476)</f>
        <v>-</v>
      </c>
      <c r="BY476" s="629"/>
      <c r="BZ476" s="593" t="str">
        <f>IF(AND(BL476="",BP476="",BT476="",BM476="",BQ476="",BU476=""),"-",SUM(BL476:BU476))</f>
        <v>-</v>
      </c>
      <c r="CA476" s="680" t="str">
        <f t="shared" si="776"/>
        <v>-</v>
      </c>
      <c r="CB476" s="221"/>
      <c r="CC476" s="574" t="str">
        <f t="shared" si="753"/>
        <v>OK</v>
      </c>
      <c r="CE476" s="443"/>
      <c r="CF476" s="429"/>
      <c r="CH476" s="430"/>
      <c r="CI476" s="431"/>
      <c r="CJ476" s="429"/>
      <c r="CL476" s="430"/>
      <c r="CM476" s="431"/>
      <c r="CN476" s="429"/>
      <c r="CP476" s="430"/>
      <c r="CQ476" s="431"/>
      <c r="CR476" s="600"/>
      <c r="CS476" s="601"/>
      <c r="CT476" s="608"/>
      <c r="CU476" s="610"/>
      <c r="CV476" s="221"/>
      <c r="CW476" s="574" t="str">
        <f t="shared" si="705"/>
        <v>OK</v>
      </c>
      <c r="CY476" s="263"/>
      <c r="CZ476" s="208"/>
      <c r="DA476" s="421"/>
      <c r="DB476" s="410" t="s">
        <v>374</v>
      </c>
      <c r="DC476" s="424"/>
      <c r="DD476" s="429"/>
      <c r="DF476" s="430"/>
      <c r="DG476" s="431"/>
      <c r="DH476" s="429"/>
      <c r="DJ476" s="430"/>
      <c r="DK476" s="431"/>
      <c r="DL476" s="591" t="str">
        <f>IF(AND(CZ476="",DD476="",DH476=""),"-",CZ476+DD476+DH476)</f>
        <v>-</v>
      </c>
      <c r="DM476" s="629"/>
      <c r="DN476" s="593" t="str">
        <f>IF(AND(CZ476="",DD476="",DH476="",DA476="",DE476="",DI476=""),"-",SUM(CZ476:DI476))</f>
        <v>-</v>
      </c>
      <c r="DO476" s="680" t="str">
        <f t="shared" si="777"/>
        <v>-</v>
      </c>
      <c r="DP476" s="221"/>
      <c r="DQ476" s="574" t="str">
        <f t="shared" si="706"/>
        <v>OK</v>
      </c>
      <c r="DS476" s="263"/>
      <c r="DT476" s="429"/>
      <c r="DU476" s="431"/>
      <c r="DW476" s="431"/>
      <c r="DY476" s="431"/>
      <c r="DZ476" s="370"/>
      <c r="EA476" s="274" t="s">
        <v>376</v>
      </c>
      <c r="EB476" s="712" t="str">
        <f>IF(AND(DT476="",DV476="",DX476="",DZ476=""),"-",DT476+DV476+DX476+DZ476)</f>
        <v>-</v>
      </c>
      <c r="EC476" s="707" t="str">
        <f>EB476</f>
        <v>-</v>
      </c>
      <c r="ED476" s="623" t="str">
        <f>IF(OR(EC476=0,EC476="-"),"-",EC476/QUALIF_TOTAL_HOURS)</f>
        <v>-</v>
      </c>
      <c r="EE476" s="221"/>
      <c r="EF476" s="574" t="str">
        <f t="shared" si="760"/>
        <v>OK</v>
      </c>
      <c r="EH476" s="82"/>
      <c r="EI476" s="34"/>
      <c r="EJ476" s="11"/>
      <c r="EK476" s="61"/>
      <c r="EN476" s="97" t="str">
        <f t="shared" si="734"/>
        <v>-</v>
      </c>
      <c r="EO476" s="91">
        <f t="shared" si="735"/>
        <v>0</v>
      </c>
      <c r="EP476" s="92"/>
      <c r="EQ476" s="85"/>
      <c r="ER476" s="89" t="str">
        <f t="shared" si="763"/>
        <v>-</v>
      </c>
      <c r="ES476" s="84"/>
      <c r="ET476" s="85"/>
      <c r="EU476" s="89" t="str">
        <f t="shared" si="764"/>
        <v>-</v>
      </c>
      <c r="EV476" s="90" t="str">
        <f t="shared" si="765"/>
        <v>-</v>
      </c>
      <c r="EY476" s="97" t="e">
        <f>#REF!</f>
        <v>#REF!</v>
      </c>
      <c r="EZ476" s="91" t="e">
        <f>#REF!</f>
        <v>#REF!</v>
      </c>
      <c r="FA476" s="92"/>
      <c r="FB476" s="85"/>
      <c r="FC476" s="89" t="e">
        <f t="shared" si="766"/>
        <v>#REF!</v>
      </c>
      <c r="FD476" s="84"/>
      <c r="FE476" s="85"/>
      <c r="FF476" s="89" t="e">
        <f t="shared" si="767"/>
        <v>#REF!</v>
      </c>
      <c r="FG476" s="90" t="e">
        <f t="shared" si="768"/>
        <v>#REF!</v>
      </c>
      <c r="FJ476" s="97" t="e">
        <f>#REF!</f>
        <v>#REF!</v>
      </c>
      <c r="FK476" s="91" t="e">
        <f>#REF!</f>
        <v>#REF!</v>
      </c>
      <c r="FL476" s="92"/>
      <c r="FM476" s="85"/>
      <c r="FN476" s="89" t="e">
        <f t="shared" si="769"/>
        <v>#REF!</v>
      </c>
      <c r="FO476" s="84"/>
      <c r="FP476" s="85"/>
      <c r="FQ476" s="89" t="e">
        <f t="shared" si="770"/>
        <v>#REF!</v>
      </c>
      <c r="FR476" s="90" t="e">
        <f t="shared" si="771"/>
        <v>#REF!</v>
      </c>
      <c r="FU476" s="97" t="e">
        <f>#REF!</f>
        <v>#REF!</v>
      </c>
      <c r="FV476" s="92"/>
      <c r="FW476" s="85"/>
      <c r="FX476" s="89" t="e">
        <f>IF(OR(FU476="-",FW476=""),"-",FW476*FU476)</f>
        <v>#REF!</v>
      </c>
      <c r="GA476" s="97" t="e">
        <f>#REF!</f>
        <v>#REF!</v>
      </c>
      <c r="GB476" s="91" t="e">
        <f>#REF!</f>
        <v>#REF!</v>
      </c>
      <c r="GC476" s="92"/>
      <c r="GD476" s="85"/>
      <c r="GE476" s="89" t="e">
        <f t="shared" si="773"/>
        <v>#REF!</v>
      </c>
      <c r="GF476" s="84"/>
      <c r="GG476" s="85"/>
      <c r="GH476" s="89" t="e">
        <f t="shared" si="774"/>
        <v>#REF!</v>
      </c>
      <c r="GI476" s="90" t="e">
        <f t="shared" si="775"/>
        <v>#REF!</v>
      </c>
      <c r="GK476" s="20" t="str">
        <f t="shared" si="736"/>
        <v/>
      </c>
      <c r="GL476" s="21"/>
      <c r="GN476" s="826" t="str">
        <f t="shared" ca="1" si="715"/>
        <v/>
      </c>
      <c r="GO476" s="827"/>
    </row>
    <row r="477" spans="1:197" ht="12" customHeight="1" outlineLevel="3" x14ac:dyDescent="0.2">
      <c r="A477" s="187">
        <f ca="1">OFFSET(A477,-1,0,1,1)+1</f>
        <v>343</v>
      </c>
      <c r="B477" s="747" t="str">
        <f t="shared" ca="1" si="707"/>
        <v/>
      </c>
      <c r="C477" s="748"/>
      <c r="D477" s="749"/>
      <c r="E477" s="272" t="s">
        <v>395</v>
      </c>
      <c r="F477" s="271"/>
      <c r="G477" s="105"/>
      <c r="H477" s="128" t="s">
        <v>3</v>
      </c>
      <c r="I477" s="105"/>
      <c r="J477" s="364" t="s">
        <v>24</v>
      </c>
      <c r="K477" s="471" t="s">
        <v>438</v>
      </c>
      <c r="L477" s="367"/>
      <c r="M477" s="589">
        <f t="shared" si="704"/>
        <v>0</v>
      </c>
      <c r="N477" s="773" t="str">
        <f t="shared" si="708"/>
        <v>-</v>
      </c>
      <c r="O477" s="774" t="str">
        <f t="shared" si="709"/>
        <v>-</v>
      </c>
      <c r="P477" s="774" t="str">
        <f t="shared" si="710"/>
        <v>-</v>
      </c>
      <c r="Q477" s="774" t="str">
        <f t="shared" si="711"/>
        <v>-</v>
      </c>
      <c r="R477" s="774" t="str">
        <f t="shared" si="712"/>
        <v>-</v>
      </c>
      <c r="S477" s="280" t="str">
        <f t="shared" si="713"/>
        <v>-</v>
      </c>
      <c r="T477" s="291" t="str">
        <f t="shared" si="714"/>
        <v>OK</v>
      </c>
      <c r="U477" s="402"/>
      <c r="W477" s="643" t="s">
        <v>60</v>
      </c>
      <c r="X477" s="208"/>
      <c r="Y477" s="420"/>
      <c r="Z477" s="410" t="s">
        <v>374</v>
      </c>
      <c r="AA477" s="423"/>
      <c r="AB477" s="209"/>
      <c r="AC477" s="421"/>
      <c r="AD477" s="410" t="s">
        <v>375</v>
      </c>
      <c r="AE477" s="423"/>
      <c r="AF477" s="209"/>
      <c r="AG477" s="420"/>
      <c r="AH477" s="410" t="s">
        <v>376</v>
      </c>
      <c r="AI477" s="431"/>
      <c r="AJ477" s="591" t="str">
        <f>IF(AND(X477="",AB477="",AF477=""),"-",X477+AB477+AF477)</f>
        <v>-</v>
      </c>
      <c r="AK477" s="618"/>
      <c r="AL477" s="593" t="str">
        <f>IF(AND(X477="",AB477="",AF477="",Y477="",AC477="",AG477=""),"-",SUM(X477:AG477))</f>
        <v>-</v>
      </c>
      <c r="AM477" s="619" t="str">
        <f t="shared" si="762"/>
        <v>-</v>
      </c>
      <c r="AN477" s="221"/>
      <c r="AO477" s="574" t="str">
        <f t="shared" si="755"/>
        <v>OK</v>
      </c>
      <c r="AQ477" s="263" t="s">
        <v>60</v>
      </c>
      <c r="AR477" s="208"/>
      <c r="AS477" s="421"/>
      <c r="AT477" s="410" t="s">
        <v>374</v>
      </c>
      <c r="AU477" s="424"/>
      <c r="AV477" s="209"/>
      <c r="AW477" s="421"/>
      <c r="AX477" s="410" t="s">
        <v>375</v>
      </c>
      <c r="AY477" s="424"/>
      <c r="AZ477" s="209"/>
      <c r="BA477" s="421"/>
      <c r="BB477" s="410" t="s">
        <v>376</v>
      </c>
      <c r="BC477" s="424"/>
      <c r="BD477" s="591" t="str">
        <f>IF(AND(AR477="",AV477="",AZ477=""),"-",AR477+AV477+AZ477)</f>
        <v>-</v>
      </c>
      <c r="BE477" s="618"/>
      <c r="BF477" s="593" t="str">
        <f>IF(AND(AR477="",AV477="",AZ477="",AS477="",AW477="",BA477=""),"-",SUM(AR477:BA477))</f>
        <v>-</v>
      </c>
      <c r="BG477" s="677" t="str">
        <f>IF(OR(BF477=0,BF477="-"),"-",BF477/BD_TOTAL_HOURS)</f>
        <v>-</v>
      </c>
      <c r="BH477" s="221"/>
      <c r="BI477" s="574" t="str">
        <f t="shared" si="756"/>
        <v>OK</v>
      </c>
      <c r="BK477" s="263" t="s">
        <v>60</v>
      </c>
      <c r="BL477" s="208"/>
      <c r="BM477" s="421"/>
      <c r="BN477" s="410"/>
      <c r="BO477" s="424"/>
      <c r="BP477" s="209"/>
      <c r="BQ477" s="421"/>
      <c r="BR477" s="410"/>
      <c r="BS477" s="424"/>
      <c r="BT477" s="209"/>
      <c r="BU477" s="421"/>
      <c r="BV477" s="410"/>
      <c r="BW477" s="424"/>
      <c r="BX477" s="591" t="str">
        <f>IF(AND(BL477="",BP477="",BT477=""),"-",BL477+BP477+BT477)</f>
        <v>-</v>
      </c>
      <c r="BY477" s="618"/>
      <c r="BZ477" s="593" t="str">
        <f>IF(AND(BL477="",BP477="",BT477="",BM477="",BQ477="",BU477=""),"-",SUM(BL477:BU477))</f>
        <v>-</v>
      </c>
      <c r="CA477" s="680" t="str">
        <f t="shared" si="776"/>
        <v>-</v>
      </c>
      <c r="CB477" s="221"/>
      <c r="CC477" s="574" t="str">
        <f t="shared" si="753"/>
        <v>OK</v>
      </c>
      <c r="CE477" s="443"/>
      <c r="CF477" s="429"/>
      <c r="CH477" s="430"/>
      <c r="CI477" s="431"/>
      <c r="CJ477" s="429"/>
      <c r="CL477" s="430"/>
      <c r="CM477" s="431"/>
      <c r="CN477" s="429"/>
      <c r="CP477" s="430"/>
      <c r="CQ477" s="431"/>
      <c r="CR477" s="600"/>
      <c r="CS477" s="601"/>
      <c r="CT477" s="605"/>
      <c r="CU477" s="610"/>
      <c r="CV477" s="221"/>
      <c r="CW477" s="574" t="str">
        <f t="shared" si="705"/>
        <v>OK</v>
      </c>
      <c r="CY477" s="263" t="s">
        <v>60</v>
      </c>
      <c r="CZ477" s="208"/>
      <c r="DA477" s="421"/>
      <c r="DB477" s="410"/>
      <c r="DC477" s="424"/>
      <c r="DD477" s="209"/>
      <c r="DE477" s="421"/>
      <c r="DF477" s="410"/>
      <c r="DG477" s="424"/>
      <c r="DH477" s="209"/>
      <c r="DI477" s="421"/>
      <c r="DJ477" s="410"/>
      <c r="DK477" s="424"/>
      <c r="DL477" s="591" t="str">
        <f>IF(AND(CZ477="",DD477="",DH477=""),"-",CZ477+DD477+DH477)</f>
        <v>-</v>
      </c>
      <c r="DM477" s="618"/>
      <c r="DN477" s="593" t="str">
        <f>IF(AND(CZ477="",DD477="",DH477="",DA477="",DE477="",DI477=""),"-",SUM(CZ477:DI477))</f>
        <v>-</v>
      </c>
      <c r="DO477" s="680" t="str">
        <f t="shared" si="777"/>
        <v>-</v>
      </c>
      <c r="DP477" s="221"/>
      <c r="DQ477" s="574" t="str">
        <f t="shared" si="706"/>
        <v>OK</v>
      </c>
      <c r="DS477" s="263" t="s">
        <v>60</v>
      </c>
      <c r="DT477" s="208"/>
      <c r="DU477" s="277"/>
      <c r="DV477" s="370"/>
      <c r="DW477" s="277"/>
      <c r="DX477" s="370"/>
      <c r="DY477" s="277"/>
      <c r="DZ477" s="370"/>
      <c r="EA477" s="274"/>
      <c r="EB477" s="712" t="str">
        <f>IF(AND(DT477="",DV477="",DX477="",DZ477=""),"-",DT477+DV477+DX477+DZ477)</f>
        <v>-</v>
      </c>
      <c r="EC477" s="707" t="str">
        <f>EB477</f>
        <v>-</v>
      </c>
      <c r="ED477" s="623" t="str">
        <f>IF(OR(EC477=0,EC477="-"),"-",EC477/QUALIF_TOTAL_HOURS)</f>
        <v>-</v>
      </c>
      <c r="EE477" s="221"/>
      <c r="EF477" s="574" t="str">
        <f t="shared" si="760"/>
        <v>OK</v>
      </c>
      <c r="EH477" s="82"/>
      <c r="EI477" s="34"/>
      <c r="EJ477" s="11"/>
      <c r="EK477" s="61"/>
      <c r="EN477" s="97" t="str">
        <f t="shared" si="734"/>
        <v>-</v>
      </c>
      <c r="EO477" s="91">
        <f t="shared" si="735"/>
        <v>0</v>
      </c>
      <c r="EP477" s="92"/>
      <c r="EQ477" s="85"/>
      <c r="ER477" s="89" t="str">
        <f t="shared" si="763"/>
        <v>-</v>
      </c>
      <c r="ES477" s="84"/>
      <c r="ET477" s="85"/>
      <c r="EU477" s="89" t="str">
        <f t="shared" si="764"/>
        <v>-</v>
      </c>
      <c r="EV477" s="90" t="str">
        <f t="shared" si="765"/>
        <v>-</v>
      </c>
      <c r="EY477" s="97" t="e">
        <f>#REF!</f>
        <v>#REF!</v>
      </c>
      <c r="EZ477" s="91" t="e">
        <f>#REF!</f>
        <v>#REF!</v>
      </c>
      <c r="FA477" s="92"/>
      <c r="FB477" s="85"/>
      <c r="FC477" s="89" t="e">
        <f t="shared" si="766"/>
        <v>#REF!</v>
      </c>
      <c r="FD477" s="84"/>
      <c r="FE477" s="85"/>
      <c r="FF477" s="89" t="e">
        <f t="shared" si="767"/>
        <v>#REF!</v>
      </c>
      <c r="FG477" s="90" t="e">
        <f t="shared" si="768"/>
        <v>#REF!</v>
      </c>
      <c r="FJ477" s="97" t="e">
        <f>#REF!</f>
        <v>#REF!</v>
      </c>
      <c r="FK477" s="91" t="e">
        <f>#REF!</f>
        <v>#REF!</v>
      </c>
      <c r="FL477" s="92"/>
      <c r="FM477" s="85"/>
      <c r="FN477" s="89" t="e">
        <f t="shared" si="769"/>
        <v>#REF!</v>
      </c>
      <c r="FO477" s="84"/>
      <c r="FP477" s="85"/>
      <c r="FQ477" s="89" t="e">
        <f t="shared" si="770"/>
        <v>#REF!</v>
      </c>
      <c r="FR477" s="90" t="e">
        <f t="shared" si="771"/>
        <v>#REF!</v>
      </c>
      <c r="FU477" s="97" t="e">
        <f>#REF!</f>
        <v>#REF!</v>
      </c>
      <c r="FV477" s="92"/>
      <c r="FW477" s="85"/>
      <c r="FX477" s="89" t="e">
        <f>IF(OR(FU477="-",FW477=""),"-",FW477*FU477)</f>
        <v>#REF!</v>
      </c>
      <c r="GA477" s="97" t="e">
        <f>#REF!</f>
        <v>#REF!</v>
      </c>
      <c r="GB477" s="91" t="e">
        <f>#REF!</f>
        <v>#REF!</v>
      </c>
      <c r="GC477" s="92"/>
      <c r="GD477" s="85"/>
      <c r="GE477" s="89" t="e">
        <f t="shared" si="773"/>
        <v>#REF!</v>
      </c>
      <c r="GF477" s="84"/>
      <c r="GG477" s="85"/>
      <c r="GH477" s="89" t="e">
        <f t="shared" si="774"/>
        <v>#REF!</v>
      </c>
      <c r="GI477" s="90" t="e">
        <f t="shared" si="775"/>
        <v>#REF!</v>
      </c>
      <c r="GK477" s="20" t="str">
        <f t="shared" si="736"/>
        <v/>
      </c>
      <c r="GL477" s="21"/>
      <c r="GN477" s="826" t="str">
        <f t="shared" ca="1" si="715"/>
        <v/>
      </c>
      <c r="GO477" s="827"/>
    </row>
    <row r="478" spans="1:197" s="143" customFormat="1" ht="15.75" customHeight="1" outlineLevel="3" x14ac:dyDescent="0.2">
      <c r="A478" s="190">
        <f t="shared" ca="1" si="761"/>
        <v>344</v>
      </c>
      <c r="B478" s="744" t="str">
        <f t="shared" ca="1" si="707"/>
        <v/>
      </c>
      <c r="C478" s="752"/>
      <c r="D478" s="753"/>
      <c r="E478" s="184" t="s">
        <v>952</v>
      </c>
      <c r="F478" s="181" t="s">
        <v>855</v>
      </c>
      <c r="G478" s="182"/>
      <c r="H478" s="863" t="s">
        <v>3</v>
      </c>
      <c r="I478" s="183"/>
      <c r="J478" s="184" t="s">
        <v>23</v>
      </c>
      <c r="K478" s="199" t="s">
        <v>438</v>
      </c>
      <c r="L478" s="366"/>
      <c r="M478" s="560">
        <f t="shared" si="704"/>
        <v>1</v>
      </c>
      <c r="N478" s="814" t="str">
        <f>IF(OR(W478="",W478=0,W478="-"),"-",IF(W478=1,1,"POK"))</f>
        <v>-</v>
      </c>
      <c r="O478" s="815" t="str">
        <f>IF(OR(AQ478="",AQ478=0,AQ478="-"),"-",IF(AQ478=1,1,"POK"))</f>
        <v>-</v>
      </c>
      <c r="P478" s="815">
        <f>IF(OR(BK478="",BK478=0,BK478="-"),"-",IF(BK478=1,1,"POK"))</f>
        <v>1</v>
      </c>
      <c r="Q478" s="815" t="str">
        <f>IF(OR(CE478="",CE478=0,CE478="-"),"-",IF(CE478=1,1,"POK"))</f>
        <v>-</v>
      </c>
      <c r="R478" s="815" t="str">
        <f>IF(OR(CY478="",CY478=0,CY478="-"),"-",IF(CY478=1,1,"POK"))</f>
        <v>-</v>
      </c>
      <c r="S478" s="816" t="str">
        <f>IF(OR(DS478="",DS478=0,DS478="-"),"-",IF(DS478=1,1,"POK"))</f>
        <v>-</v>
      </c>
      <c r="T478" s="293" t="str">
        <f t="shared" si="714"/>
        <v>OK</v>
      </c>
      <c r="U478" s="403"/>
      <c r="V478" s="19"/>
      <c r="W478" s="792">
        <f>IF(SUM(W479:W480)=0,0,1)</f>
        <v>0</v>
      </c>
      <c r="X478" s="325"/>
      <c r="Y478" s="326"/>
      <c r="Z478" s="326"/>
      <c r="AA478" s="326"/>
      <c r="AB478" s="326"/>
      <c r="AC478" s="326"/>
      <c r="AD478" s="326"/>
      <c r="AE478" s="326"/>
      <c r="AF478" s="326"/>
      <c r="AG478" s="326"/>
      <c r="AH478" s="326"/>
      <c r="AI478" s="327"/>
      <c r="AJ478" s="353">
        <f>SUM(AJ479:AJ480)</f>
        <v>0</v>
      </c>
      <c r="AK478" s="354">
        <f>SUM(AK479:AK480)</f>
        <v>0</v>
      </c>
      <c r="AL478" s="351">
        <f>AJ478+AK478</f>
        <v>0</v>
      </c>
      <c r="AM478" s="356" t="str">
        <f t="shared" si="762"/>
        <v>-</v>
      </c>
      <c r="AN478" s="222"/>
      <c r="AO478" s="580" t="str">
        <f t="shared" si="755"/>
        <v>OK</v>
      </c>
      <c r="AP478" s="19"/>
      <c r="AQ478" s="788">
        <f>IF(SUM(AQ479:AQ480)=0,0,1)</f>
        <v>0</v>
      </c>
      <c r="AR478" s="325"/>
      <c r="AS478" s="326"/>
      <c r="AT478" s="326"/>
      <c r="AU478" s="326"/>
      <c r="AV478" s="326"/>
      <c r="AW478" s="326"/>
      <c r="AX478" s="326"/>
      <c r="AY478" s="326"/>
      <c r="AZ478" s="326"/>
      <c r="BA478" s="326"/>
      <c r="BB478" s="326"/>
      <c r="BC478" s="327"/>
      <c r="BD478" s="353">
        <f>SUM(BD479:BD480)</f>
        <v>0</v>
      </c>
      <c r="BE478" s="354">
        <f>SUM(BE479:BE480)</f>
        <v>0</v>
      </c>
      <c r="BF478" s="351">
        <f>BD478+BE478</f>
        <v>0</v>
      </c>
      <c r="BG478" s="356" t="str">
        <f>IF(OR(BF478=0,BF478="-"),"-",BF478/BD_TOTAL_HOURS)</f>
        <v>-</v>
      </c>
      <c r="BH478" s="222"/>
      <c r="BI478" s="580" t="str">
        <f t="shared" si="756"/>
        <v>OK</v>
      </c>
      <c r="BJ478" s="19"/>
      <c r="BK478" s="788">
        <f>IF(SUM(BK479:BK480)=0,0,1)</f>
        <v>1</v>
      </c>
      <c r="BL478" s="325"/>
      <c r="BM478" s="326"/>
      <c r="BN478" s="326"/>
      <c r="BO478" s="326"/>
      <c r="BP478" s="326"/>
      <c r="BQ478" s="326"/>
      <c r="BR478" s="326"/>
      <c r="BS478" s="326"/>
      <c r="BT478" s="326"/>
      <c r="BU478" s="326"/>
      <c r="BV478" s="326"/>
      <c r="BW478" s="327"/>
      <c r="BX478" s="353">
        <f>SUM(BX479:BX480)</f>
        <v>2</v>
      </c>
      <c r="BY478" s="354">
        <f>SUM(BY479:BY480)</f>
        <v>0</v>
      </c>
      <c r="BZ478" s="351">
        <f>BX478+BY478</f>
        <v>2</v>
      </c>
      <c r="CA478" s="356">
        <f t="shared" si="776"/>
        <v>5.1020408163265302E-3</v>
      </c>
      <c r="CB478" s="222"/>
      <c r="CC478" s="574" t="str">
        <f t="shared" si="753"/>
        <v>OK</v>
      </c>
      <c r="CD478" s="19"/>
      <c r="CE478" s="792">
        <f>IF(SUM(CE479:CE480)=0,0,1)</f>
        <v>0</v>
      </c>
      <c r="CF478" s="325"/>
      <c r="CG478" s="326"/>
      <c r="CH478" s="326"/>
      <c r="CI478" s="326"/>
      <c r="CJ478" s="326"/>
      <c r="CK478" s="326"/>
      <c r="CL478" s="326"/>
      <c r="CM478" s="326"/>
      <c r="CN478" s="326"/>
      <c r="CO478" s="326"/>
      <c r="CP478" s="326"/>
      <c r="CQ478" s="327"/>
      <c r="CR478" s="353">
        <f>SUM(CR479:CR480)</f>
        <v>0</v>
      </c>
      <c r="CS478" s="354">
        <f>SUM(CS479:CS480)</f>
        <v>0</v>
      </c>
      <c r="CT478" s="351">
        <f>CR478+CS478</f>
        <v>0</v>
      </c>
      <c r="CU478" s="356"/>
      <c r="CV478" s="222"/>
      <c r="CW478" s="580" t="str">
        <f t="shared" si="705"/>
        <v>OK</v>
      </c>
      <c r="CX478" s="19"/>
      <c r="CY478" s="788">
        <f>IF(SUM(CY479:CY480)=0,0,1)</f>
        <v>0</v>
      </c>
      <c r="CZ478" s="325"/>
      <c r="DA478" s="326"/>
      <c r="DB478" s="326"/>
      <c r="DC478" s="326"/>
      <c r="DD478" s="326"/>
      <c r="DE478" s="326"/>
      <c r="DF478" s="326"/>
      <c r="DG478" s="326"/>
      <c r="DH478" s="326"/>
      <c r="DI478" s="326"/>
      <c r="DJ478" s="326"/>
      <c r="DK478" s="327"/>
      <c r="DL478" s="353">
        <f>SUM(DL479:DL480)</f>
        <v>0</v>
      </c>
      <c r="DM478" s="354">
        <f>SUM(DM479:DM480)</f>
        <v>0</v>
      </c>
      <c r="DN478" s="351">
        <f>DL478+DM478</f>
        <v>0</v>
      </c>
      <c r="DO478" s="356" t="str">
        <f t="shared" si="777"/>
        <v>-</v>
      </c>
      <c r="DP478" s="222"/>
      <c r="DQ478" s="574" t="str">
        <f t="shared" si="706"/>
        <v>OK</v>
      </c>
      <c r="DR478" s="19"/>
      <c r="DS478" s="788">
        <f>IF(SUM(DS479:DS480)=0,0,1)</f>
        <v>0</v>
      </c>
      <c r="DT478" s="325"/>
      <c r="DU478" s="326"/>
      <c r="DV478" s="326"/>
      <c r="DW478" s="326"/>
      <c r="DX478" s="326"/>
      <c r="DY478" s="326"/>
      <c r="DZ478" s="326"/>
      <c r="EA478" s="326"/>
      <c r="EB478" s="353">
        <f>SUM(EB479:EB480)</f>
        <v>0</v>
      </c>
      <c r="EC478" s="723">
        <f>EB478</f>
        <v>0</v>
      </c>
      <c r="ED478" s="356" t="str">
        <f>IF(OR(EC478=0,EC478="-"),"-",EC478/QUALIF_TOTAL_HOURS)</f>
        <v>-</v>
      </c>
      <c r="EE478" s="222"/>
      <c r="EF478" s="574" t="str">
        <f t="shared" si="760"/>
        <v>-</v>
      </c>
      <c r="EG478" s="19"/>
      <c r="EH478" s="179" t="s">
        <v>5</v>
      </c>
      <c r="EI478" s="171" t="s">
        <v>4</v>
      </c>
      <c r="EJ478" s="134"/>
      <c r="EK478" s="133"/>
      <c r="EL478" s="19"/>
      <c r="EM478" s="19"/>
      <c r="EN478" s="135">
        <f t="shared" si="734"/>
        <v>0</v>
      </c>
      <c r="EO478" s="136">
        <f t="shared" si="735"/>
        <v>0</v>
      </c>
      <c r="EP478" s="137"/>
      <c r="EQ478" s="172"/>
      <c r="ER478" s="138" t="str">
        <f t="shared" si="763"/>
        <v>-</v>
      </c>
      <c r="ES478" s="139"/>
      <c r="ET478" s="172"/>
      <c r="EU478" s="138" t="str">
        <f t="shared" si="764"/>
        <v>-</v>
      </c>
      <c r="EV478" s="140" t="str">
        <f t="shared" si="765"/>
        <v>-</v>
      </c>
      <c r="EW478" s="19"/>
      <c r="EX478" s="19"/>
      <c r="EY478" s="135" t="e">
        <f>#REF!</f>
        <v>#REF!</v>
      </c>
      <c r="EZ478" s="136" t="e">
        <f>#REF!</f>
        <v>#REF!</v>
      </c>
      <c r="FA478" s="137"/>
      <c r="FB478" s="172"/>
      <c r="FC478" s="138" t="e">
        <f t="shared" si="766"/>
        <v>#REF!</v>
      </c>
      <c r="FD478" s="139"/>
      <c r="FE478" s="172"/>
      <c r="FF478" s="138" t="e">
        <f t="shared" si="767"/>
        <v>#REF!</v>
      </c>
      <c r="FG478" s="140" t="e">
        <f t="shared" si="768"/>
        <v>#REF!</v>
      </c>
      <c r="FH478" s="19"/>
      <c r="FI478" s="19"/>
      <c r="FJ478" s="135" t="e">
        <f>#REF!</f>
        <v>#REF!</v>
      </c>
      <c r="FK478" s="136" t="e">
        <f>#REF!</f>
        <v>#REF!</v>
      </c>
      <c r="FL478" s="137"/>
      <c r="FM478" s="172"/>
      <c r="FN478" s="138" t="e">
        <f t="shared" si="769"/>
        <v>#REF!</v>
      </c>
      <c r="FO478" s="139"/>
      <c r="FP478" s="172"/>
      <c r="FQ478" s="138" t="e">
        <f t="shared" si="770"/>
        <v>#REF!</v>
      </c>
      <c r="FR478" s="140" t="e">
        <f t="shared" si="771"/>
        <v>#REF!</v>
      </c>
      <c r="FS478" s="19"/>
      <c r="FT478" s="19"/>
      <c r="FU478" s="135" t="e">
        <f>#REF!</f>
        <v>#REF!</v>
      </c>
      <c r="FV478" s="137"/>
      <c r="FW478" s="172"/>
      <c r="FX478" s="138" t="e">
        <f t="shared" ref="FX478:FX495" si="778">IF(OR(FU478="-",FW478=""),"-",FW478*FU478)</f>
        <v>#REF!</v>
      </c>
      <c r="FY478" s="19"/>
      <c r="FZ478" s="19"/>
      <c r="GA478" s="135" t="e">
        <f>#REF!</f>
        <v>#REF!</v>
      </c>
      <c r="GB478" s="136" t="e">
        <f>#REF!</f>
        <v>#REF!</v>
      </c>
      <c r="GC478" s="137"/>
      <c r="GD478" s="172"/>
      <c r="GE478" s="138" t="e">
        <f t="shared" si="773"/>
        <v>#REF!</v>
      </c>
      <c r="GF478" s="139"/>
      <c r="GG478" s="172"/>
      <c r="GH478" s="138" t="e">
        <f t="shared" si="774"/>
        <v>#REF!</v>
      </c>
      <c r="GI478" s="140" t="e">
        <f t="shared" si="775"/>
        <v>#REF!</v>
      </c>
      <c r="GJ478" s="19"/>
      <c r="GK478" s="141" t="str">
        <f t="shared" si="736"/>
        <v/>
      </c>
      <c r="GL478" s="142"/>
      <c r="GN478" s="826" t="str">
        <f t="shared" ca="1" si="715"/>
        <v/>
      </c>
      <c r="GO478" s="827"/>
    </row>
    <row r="479" spans="1:197" ht="12" customHeight="1" outlineLevel="3" x14ac:dyDescent="0.2">
      <c r="A479" s="187">
        <f t="shared" ca="1" si="761"/>
        <v>345</v>
      </c>
      <c r="B479" s="747" t="str">
        <f t="shared" ca="1" si="707"/>
        <v/>
      </c>
      <c r="C479" s="748"/>
      <c r="D479" s="749"/>
      <c r="E479" s="110"/>
      <c r="F479" s="104"/>
      <c r="G479" s="105" t="s">
        <v>955</v>
      </c>
      <c r="H479" s="128" t="s">
        <v>3</v>
      </c>
      <c r="I479" s="105"/>
      <c r="J479" s="364" t="s">
        <v>26</v>
      </c>
      <c r="K479" s="471" t="s">
        <v>438</v>
      </c>
      <c r="L479" s="367" t="s">
        <v>50</v>
      </c>
      <c r="M479" s="589">
        <f t="shared" si="704"/>
        <v>1</v>
      </c>
      <c r="N479" s="773" t="str">
        <f t="shared" si="708"/>
        <v>-</v>
      </c>
      <c r="O479" s="774" t="str">
        <f t="shared" si="709"/>
        <v>-</v>
      </c>
      <c r="P479" s="774">
        <f t="shared" si="710"/>
        <v>1</v>
      </c>
      <c r="Q479" s="774" t="str">
        <f t="shared" si="711"/>
        <v>-</v>
      </c>
      <c r="R479" s="774" t="str">
        <f t="shared" si="712"/>
        <v>-</v>
      </c>
      <c r="S479" s="280" t="str">
        <f t="shared" si="713"/>
        <v>-</v>
      </c>
      <c r="T479" s="291" t="str">
        <f t="shared" si="714"/>
        <v>OK</v>
      </c>
      <c r="U479" s="402"/>
      <c r="W479" s="644"/>
      <c r="X479" s="429"/>
      <c r="Z479" s="430"/>
      <c r="AA479" s="431"/>
      <c r="AB479" s="429"/>
      <c r="AD479" s="430"/>
      <c r="AE479" s="431"/>
      <c r="AF479" s="429"/>
      <c r="AH479" s="430"/>
      <c r="AI479" s="431"/>
      <c r="AJ479" s="607"/>
      <c r="AK479" s="598"/>
      <c r="AL479" s="608"/>
      <c r="AM479" s="609"/>
      <c r="AN479" s="221"/>
      <c r="AO479" s="574" t="str">
        <f t="shared" si="755"/>
        <v>OK</v>
      </c>
      <c r="AQ479" s="263"/>
      <c r="AR479" s="208"/>
      <c r="AS479" s="316"/>
      <c r="AT479" s="410" t="s">
        <v>374</v>
      </c>
      <c r="AU479" s="411" t="s">
        <v>407</v>
      </c>
      <c r="AV479" s="209"/>
      <c r="AW479" s="316"/>
      <c r="AX479" s="410" t="s">
        <v>375</v>
      </c>
      <c r="AY479" s="411" t="s">
        <v>408</v>
      </c>
      <c r="AZ479" s="209"/>
      <c r="BA479" s="316"/>
      <c r="BB479" s="410" t="s">
        <v>376</v>
      </c>
      <c r="BC479" s="411" t="s">
        <v>409</v>
      </c>
      <c r="BD479" s="591" t="str">
        <f>IF(AND(AR479="",AV479="",AZ479=""),"-",AR479+AV479+AZ479)</f>
        <v>-</v>
      </c>
      <c r="BE479" s="592" t="str">
        <f>IF(AND(AS479="",AW479="",BA479=""),"-",AS479+AW479+BA479)</f>
        <v>-</v>
      </c>
      <c r="BF479" s="593" t="str">
        <f>IF(AND(AR479="",AV479="",AZ479="",AS479="",AW479="",BA479=""),"-",SUM(AR479:BA479))</f>
        <v>-</v>
      </c>
      <c r="BG479" s="594" t="str">
        <f>IF(OR(BF479=0,BF479="-"),"-",BF479/BD_TOTAL_HOURS)</f>
        <v>-</v>
      </c>
      <c r="BH479" s="221"/>
      <c r="BI479" s="574" t="str">
        <f t="shared" si="756"/>
        <v>OK</v>
      </c>
      <c r="BK479" s="263">
        <v>1</v>
      </c>
      <c r="BL479" s="208">
        <v>2</v>
      </c>
      <c r="BM479" s="316"/>
      <c r="BN479" s="410" t="s">
        <v>374</v>
      </c>
      <c r="BO479" s="411" t="s">
        <v>407</v>
      </c>
      <c r="BP479" s="209"/>
      <c r="BQ479" s="316"/>
      <c r="BR479" s="410" t="s">
        <v>375</v>
      </c>
      <c r="BS479" s="411" t="s">
        <v>408</v>
      </c>
      <c r="BT479" s="209"/>
      <c r="BU479" s="316"/>
      <c r="BV479" s="410" t="s">
        <v>376</v>
      </c>
      <c r="BW479" s="411" t="s">
        <v>409</v>
      </c>
      <c r="BX479" s="591">
        <f>IF(AND(BL479="",BP479="",BT479=""),"-",BL479+BP479+BT479)</f>
        <v>2</v>
      </c>
      <c r="BY479" s="592" t="str">
        <f>IF(AND(BM479="",BQ479="",BU479=""),"-",BM479+BQ479+BU479)</f>
        <v>-</v>
      </c>
      <c r="BZ479" s="593">
        <f>IF(AND(BL479="",BP479="",BT479="",BM479="",BQ479="",BU479=""),"-",SUM(BL479:BU479))</f>
        <v>2</v>
      </c>
      <c r="CA479" s="594">
        <f t="shared" si="776"/>
        <v>5.1020408163265302E-3</v>
      </c>
      <c r="CB479" s="221"/>
      <c r="CC479" s="574" t="str">
        <f t="shared" si="753"/>
        <v>OK</v>
      </c>
      <c r="CE479" s="443"/>
      <c r="CF479" s="429"/>
      <c r="CH479" s="430"/>
      <c r="CI479" s="431"/>
      <c r="CJ479" s="429"/>
      <c r="CL479" s="430"/>
      <c r="CM479" s="431"/>
      <c r="CN479" s="429"/>
      <c r="CP479" s="430"/>
      <c r="CQ479" s="431"/>
      <c r="CR479" s="600"/>
      <c r="CS479" s="601"/>
      <c r="CT479" s="602"/>
      <c r="CU479" s="610"/>
      <c r="CV479" s="221"/>
      <c r="CW479" s="574" t="str">
        <f t="shared" si="705"/>
        <v>OK</v>
      </c>
      <c r="CY479" s="263"/>
      <c r="CZ479" s="208"/>
      <c r="DA479" s="209"/>
      <c r="DB479" s="410" t="s">
        <v>374</v>
      </c>
      <c r="DC479" s="411" t="s">
        <v>407</v>
      </c>
      <c r="DD479" s="209"/>
      <c r="DE479" s="209"/>
      <c r="DF479" s="410" t="s">
        <v>375</v>
      </c>
      <c r="DG479" s="411" t="s">
        <v>408</v>
      </c>
      <c r="DH479" s="209"/>
      <c r="DI479" s="417"/>
      <c r="DJ479" s="410" t="s">
        <v>376</v>
      </c>
      <c r="DK479" s="411" t="s">
        <v>409</v>
      </c>
      <c r="DL479" s="705" t="str">
        <f>IF(AND(CZ479="",DD479="",DH479=""),"-",CZ479+DD479+DH479)</f>
        <v>-</v>
      </c>
      <c r="DM479" s="706" t="str">
        <f>IF(AND(DA479="",DE479="",DI479=""),"-",DA479+DE479+DI479)</f>
        <v>-</v>
      </c>
      <c r="DN479" s="707" t="str">
        <f>IF(AND(CZ479="",DD479="",DH479="",DA479="",DE479="",DI479=""),"-",SUM(CZ479:DI479))</f>
        <v>-</v>
      </c>
      <c r="DO479" s="594" t="str">
        <f t="shared" si="777"/>
        <v>-</v>
      </c>
      <c r="DP479" s="221"/>
      <c r="DQ479" s="574" t="str">
        <f t="shared" si="706"/>
        <v>OK</v>
      </c>
      <c r="DS479" s="437"/>
      <c r="DT479" s="429"/>
      <c r="DU479" s="431"/>
      <c r="DW479" s="431"/>
      <c r="DY479" s="431"/>
      <c r="EA479" s="430"/>
      <c r="EB479" s="600"/>
      <c r="EC479" s="602"/>
      <c r="ED479" s="610"/>
      <c r="EE479" s="221"/>
      <c r="EF479" s="574" t="str">
        <f t="shared" si="760"/>
        <v>-</v>
      </c>
      <c r="EH479" s="82"/>
      <c r="EI479" s="34" t="s">
        <v>4</v>
      </c>
      <c r="EJ479" s="11"/>
      <c r="EK479" s="61"/>
      <c r="EN479" s="97">
        <f t="shared" si="734"/>
        <v>0</v>
      </c>
      <c r="EO479" s="91">
        <f t="shared" si="735"/>
        <v>0</v>
      </c>
      <c r="EP479" s="92"/>
      <c r="EQ479" s="85"/>
      <c r="ER479" s="89" t="str">
        <f t="shared" si="763"/>
        <v>-</v>
      </c>
      <c r="ES479" s="84"/>
      <c r="ET479" s="85"/>
      <c r="EU479" s="89" t="str">
        <f t="shared" si="764"/>
        <v>-</v>
      </c>
      <c r="EV479" s="90" t="str">
        <f t="shared" si="765"/>
        <v>-</v>
      </c>
      <c r="EY479" s="97" t="e">
        <f>#REF!</f>
        <v>#REF!</v>
      </c>
      <c r="EZ479" s="91" t="e">
        <f>#REF!</f>
        <v>#REF!</v>
      </c>
      <c r="FA479" s="92"/>
      <c r="FB479" s="85"/>
      <c r="FC479" s="89" t="e">
        <f t="shared" si="766"/>
        <v>#REF!</v>
      </c>
      <c r="FD479" s="84"/>
      <c r="FE479" s="85"/>
      <c r="FF479" s="89" t="e">
        <f t="shared" si="767"/>
        <v>#REF!</v>
      </c>
      <c r="FG479" s="90" t="e">
        <f t="shared" si="768"/>
        <v>#REF!</v>
      </c>
      <c r="FJ479" s="97" t="e">
        <f>#REF!</f>
        <v>#REF!</v>
      </c>
      <c r="FK479" s="91" t="e">
        <f>#REF!</f>
        <v>#REF!</v>
      </c>
      <c r="FL479" s="92"/>
      <c r="FM479" s="85"/>
      <c r="FN479" s="89" t="e">
        <f t="shared" si="769"/>
        <v>#REF!</v>
      </c>
      <c r="FO479" s="84"/>
      <c r="FP479" s="85"/>
      <c r="FQ479" s="89" t="e">
        <f t="shared" si="770"/>
        <v>#REF!</v>
      </c>
      <c r="FR479" s="90" t="e">
        <f t="shared" si="771"/>
        <v>#REF!</v>
      </c>
      <c r="FU479" s="97" t="e">
        <f>#REF!</f>
        <v>#REF!</v>
      </c>
      <c r="FV479" s="92"/>
      <c r="FW479" s="85"/>
      <c r="FX479" s="89" t="e">
        <f t="shared" si="778"/>
        <v>#REF!</v>
      </c>
      <c r="GA479" s="97" t="e">
        <f>#REF!</f>
        <v>#REF!</v>
      </c>
      <c r="GB479" s="91" t="e">
        <f>#REF!</f>
        <v>#REF!</v>
      </c>
      <c r="GC479" s="92"/>
      <c r="GD479" s="85"/>
      <c r="GE479" s="89" t="e">
        <f t="shared" si="773"/>
        <v>#REF!</v>
      </c>
      <c r="GF479" s="84"/>
      <c r="GG479" s="85"/>
      <c r="GH479" s="89" t="e">
        <f t="shared" si="774"/>
        <v>#REF!</v>
      </c>
      <c r="GI479" s="90" t="e">
        <f t="shared" si="775"/>
        <v>#REF!</v>
      </c>
      <c r="GK479" s="20" t="str">
        <f t="shared" si="736"/>
        <v/>
      </c>
      <c r="GL479" s="21"/>
      <c r="GN479" s="826" t="str">
        <f t="shared" ca="1" si="715"/>
        <v/>
      </c>
      <c r="GO479" s="827"/>
    </row>
    <row r="480" spans="1:197" ht="12" customHeight="1" outlineLevel="3" x14ac:dyDescent="0.2">
      <c r="A480" s="187">
        <f t="shared" ca="1" si="761"/>
        <v>346</v>
      </c>
      <c r="B480" s="747" t="str">
        <f t="shared" ca="1" si="707"/>
        <v/>
      </c>
      <c r="C480" s="748"/>
      <c r="D480" s="749"/>
      <c r="E480" s="272" t="s">
        <v>395</v>
      </c>
      <c r="F480" s="271"/>
      <c r="G480" s="105"/>
      <c r="H480" s="128" t="s">
        <v>3</v>
      </c>
      <c r="I480" s="105"/>
      <c r="J480" s="364" t="s">
        <v>26</v>
      </c>
      <c r="K480" s="471" t="s">
        <v>438</v>
      </c>
      <c r="L480" s="367" t="s">
        <v>50</v>
      </c>
      <c r="M480" s="589">
        <f t="shared" ref="M480:M543" si="779">IF(SUM(W480,AQ480,BK480,CE480,CY480,DS480)=0,0,1)</f>
        <v>0</v>
      </c>
      <c r="N480" s="773" t="str">
        <f t="shared" si="708"/>
        <v>-</v>
      </c>
      <c r="O480" s="774" t="str">
        <f t="shared" si="709"/>
        <v>-</v>
      </c>
      <c r="P480" s="774" t="str">
        <f t="shared" si="710"/>
        <v>-</v>
      </c>
      <c r="Q480" s="774" t="str">
        <f t="shared" si="711"/>
        <v>-</v>
      </c>
      <c r="R480" s="774" t="str">
        <f t="shared" si="712"/>
        <v>-</v>
      </c>
      <c r="S480" s="280" t="str">
        <f t="shared" si="713"/>
        <v>-</v>
      </c>
      <c r="T480" s="291" t="str">
        <f t="shared" si="714"/>
        <v>OK</v>
      </c>
      <c r="U480" s="402"/>
      <c r="W480" s="643"/>
      <c r="X480" s="575"/>
      <c r="Y480" s="576"/>
      <c r="Z480" s="410" t="s">
        <v>374</v>
      </c>
      <c r="AA480" s="411" t="s">
        <v>407</v>
      </c>
      <c r="AB480" s="576"/>
      <c r="AC480" s="576"/>
      <c r="AD480" s="410" t="s">
        <v>375</v>
      </c>
      <c r="AE480" s="411" t="s">
        <v>408</v>
      </c>
      <c r="AF480" s="576"/>
      <c r="AG480" s="576"/>
      <c r="AH480" s="410" t="s">
        <v>376</v>
      </c>
      <c r="AI480" s="411" t="s">
        <v>409</v>
      </c>
      <c r="AJ480" s="591" t="str">
        <f>IF(AND(X480="",AB480="",AF480=""),"-",X480+AB480+AF480)</f>
        <v>-</v>
      </c>
      <c r="AK480" s="592" t="str">
        <f>IF(AND(Y480="",AC480="",AG480=""),"-",Y480+AC480+AG480)</f>
        <v>-</v>
      </c>
      <c r="AL480" s="593" t="str">
        <f>IF(AND(X480="",AB480="",AF480="",Y480="",AC480="",AG480=""),"-",SUM(X480:AG480))</f>
        <v>-</v>
      </c>
      <c r="AM480" s="619" t="str">
        <f>IF(OR(AL480=0,AL480="-"),"-",AL480/CD_TOTAL_HOURS)</f>
        <v>-</v>
      </c>
      <c r="AN480" s="221"/>
      <c r="AO480" s="574" t="str">
        <f t="shared" si="755"/>
        <v>OK</v>
      </c>
      <c r="AQ480" s="263"/>
      <c r="AR480" s="208"/>
      <c r="AS480" s="316"/>
      <c r="AT480" s="410" t="s">
        <v>374</v>
      </c>
      <c r="AU480" s="411" t="s">
        <v>407</v>
      </c>
      <c r="AV480" s="209"/>
      <c r="AW480" s="316"/>
      <c r="AX480" s="410" t="s">
        <v>375</v>
      </c>
      <c r="AY480" s="411" t="s">
        <v>408</v>
      </c>
      <c r="AZ480" s="209"/>
      <c r="BA480" s="316"/>
      <c r="BB480" s="410" t="s">
        <v>376</v>
      </c>
      <c r="BC480" s="411" t="s">
        <v>409</v>
      </c>
      <c r="BD480" s="591" t="str">
        <f>IF(AND(AR480="",AV480="",AZ480=""),"-",AR480+AV480+AZ480)</f>
        <v>-</v>
      </c>
      <c r="BE480" s="592" t="str">
        <f>IF(AND(AS480="",AW480="",BA480=""),"-",AS480+AW480+BA480)</f>
        <v>-</v>
      </c>
      <c r="BF480" s="593" t="str">
        <f>IF(AND(AR480="",AV480="",AZ480="",AS480="",AW480="",BA480=""),"-",SUM(AR480:BA480))</f>
        <v>-</v>
      </c>
      <c r="BG480" s="621"/>
      <c r="BH480" s="221"/>
      <c r="BI480" s="574" t="str">
        <f t="shared" si="756"/>
        <v>OK</v>
      </c>
      <c r="BK480" s="263"/>
      <c r="BL480" s="208"/>
      <c r="BM480" s="316"/>
      <c r="BN480" s="410"/>
      <c r="BO480" s="411"/>
      <c r="BP480" s="209"/>
      <c r="BQ480" s="316"/>
      <c r="BR480" s="410"/>
      <c r="BS480" s="411"/>
      <c r="BT480" s="209"/>
      <c r="BU480" s="316"/>
      <c r="BV480" s="410"/>
      <c r="BW480" s="411"/>
      <c r="BX480" s="591" t="str">
        <f>IF(AND(BL480="",BP480="",BT480=""),"-",BL480+BP480+BT480)</f>
        <v>-</v>
      </c>
      <c r="BY480" s="592" t="str">
        <f>IF(AND(BM480="",BQ480="",BU480=""),"-",BM480+BQ480+BU480)</f>
        <v>-</v>
      </c>
      <c r="BZ480" s="593" t="str">
        <f>IF(AND(BL480="",BP480="",BT480="",BM480="",BQ480="",BU480=""),"-",SUM(BL480:BU480))</f>
        <v>-</v>
      </c>
      <c r="CA480" s="594" t="str">
        <f t="shared" si="776"/>
        <v>-</v>
      </c>
      <c r="CB480" s="221"/>
      <c r="CC480" s="574" t="str">
        <f t="shared" si="753"/>
        <v>OK</v>
      </c>
      <c r="CE480" s="443"/>
      <c r="CF480" s="432"/>
      <c r="CH480" s="430"/>
      <c r="CI480" s="431"/>
      <c r="CJ480" s="429"/>
      <c r="CL480" s="430"/>
      <c r="CM480" s="431"/>
      <c r="CN480" s="429"/>
      <c r="CP480" s="430"/>
      <c r="CQ480" s="431"/>
      <c r="CR480" s="603"/>
      <c r="CS480" s="617"/>
      <c r="CT480" s="605"/>
      <c r="CU480" s="611"/>
      <c r="CV480" s="221"/>
      <c r="CW480" s="574" t="str">
        <f t="shared" ref="CW480:CW543" si="780">IF(AND(Type_1="Doc",OR(CG480&lt;&gt;"",CK480&lt;&gt;"",CO480&lt;&gt;"")),"Remove Value Cln 85, 89, 93",IF(AND(Type_1="Doc",OR(CI480&lt;&gt;"",CM480&lt;&gt;"",CQ480&lt;&gt;"")),"Remove Value Cln 87, 91, 95",IF(OR(AND(CF480&lt;&gt;"",CH480=""),AND(CJ480&lt;&gt;"",CL480=""),AND(CN480&lt;&gt;"",CP480="")),"Missing Eng Function",IF(OR(AND(CG480&lt;&gt;"",CI480=""),AND(CK480&lt;&gt;"",CM480=""),AND(CO480&lt;&gt;"",CQ480="")),"Missing Design Function","OK"))))</f>
        <v>OK</v>
      </c>
      <c r="CY480" s="263"/>
      <c r="CZ480" s="208"/>
      <c r="DA480" s="209"/>
      <c r="DB480" s="410" t="s">
        <v>374</v>
      </c>
      <c r="DC480" s="411" t="s">
        <v>407</v>
      </c>
      <c r="DD480" s="209"/>
      <c r="DE480" s="209"/>
      <c r="DF480" s="410" t="s">
        <v>375</v>
      </c>
      <c r="DG480" s="411" t="s">
        <v>408</v>
      </c>
      <c r="DH480" s="209"/>
      <c r="DI480" s="417"/>
      <c r="DJ480" s="410" t="s">
        <v>376</v>
      </c>
      <c r="DK480" s="411" t="s">
        <v>409</v>
      </c>
      <c r="DL480" s="705" t="str">
        <f>IF(AND(CZ480="",DD480="",DH480=""),"-",CZ480+DD480+DH480)</f>
        <v>-</v>
      </c>
      <c r="DM480" s="706" t="str">
        <f>IF(AND(DA480="",DE480="",DI480=""),"-",DA480+DE480+DI480)</f>
        <v>-</v>
      </c>
      <c r="DN480" s="707" t="str">
        <f>IF(AND(CZ480="",DD480="",DH480="",DA480="",DE480="",DI480=""),"-",SUM(CZ480:DI480))</f>
        <v>-</v>
      </c>
      <c r="DO480" s="594" t="str">
        <f t="shared" si="777"/>
        <v>-</v>
      </c>
      <c r="DP480" s="221"/>
      <c r="DQ480" s="574" t="str">
        <f t="shared" ref="DQ480:DQ543" si="781">IF(AND(Type_1="Doc",OR(DA480&lt;&gt;"",DE480&lt;&gt;"",DI480&lt;&gt;"")),"Remove Value Cln 105, 109, 113",IF(AND(Type_1="Doc",OR(DC480&lt;&gt;"",DG480&lt;&gt;"",DK480&lt;&gt;"")),"Remove Value Cln 107, 111, 115",IF(OR(AND(CZ480&lt;&gt;"",DB480=""),AND(DD480&lt;&gt;"",DF480=""),AND(DH480&lt;&gt;"",DJ480="")),"Missing Eng Function",IF(OR(AND(DA480&lt;&gt;"",DC480=""),AND(DE480&lt;&gt;"",DG480=""),AND(DI480&lt;&gt;"",DK480="")),"Missing Design Function","OK"))))</f>
        <v>OK</v>
      </c>
      <c r="DS480" s="437"/>
      <c r="DT480" s="429"/>
      <c r="DU480" s="431"/>
      <c r="DW480" s="435"/>
      <c r="DY480" s="435"/>
      <c r="EA480" s="430"/>
      <c r="EB480" s="600"/>
      <c r="EC480" s="602"/>
      <c r="ED480" s="610"/>
      <c r="EE480" s="221"/>
      <c r="EF480" s="574" t="str">
        <f t="shared" si="760"/>
        <v>-</v>
      </c>
      <c r="EH480" s="82"/>
      <c r="EI480" s="34"/>
      <c r="EJ480" s="11"/>
      <c r="EK480" s="61"/>
      <c r="EN480" s="97" t="str">
        <f t="shared" si="734"/>
        <v>-</v>
      </c>
      <c r="EO480" s="91" t="str">
        <f t="shared" si="735"/>
        <v>-</v>
      </c>
      <c r="EP480" s="92"/>
      <c r="EQ480" s="85"/>
      <c r="ER480" s="89" t="str">
        <f t="shared" si="763"/>
        <v>-</v>
      </c>
      <c r="ES480" s="84"/>
      <c r="ET480" s="85"/>
      <c r="EU480" s="89" t="str">
        <f t="shared" si="764"/>
        <v>-</v>
      </c>
      <c r="EV480" s="90" t="str">
        <f t="shared" si="765"/>
        <v>-</v>
      </c>
      <c r="EY480" s="97" t="e">
        <f>#REF!</f>
        <v>#REF!</v>
      </c>
      <c r="EZ480" s="91" t="e">
        <f>#REF!</f>
        <v>#REF!</v>
      </c>
      <c r="FA480" s="92"/>
      <c r="FB480" s="85"/>
      <c r="FC480" s="89" t="e">
        <f t="shared" si="766"/>
        <v>#REF!</v>
      </c>
      <c r="FD480" s="84"/>
      <c r="FE480" s="85"/>
      <c r="FF480" s="89" t="e">
        <f t="shared" si="767"/>
        <v>#REF!</v>
      </c>
      <c r="FG480" s="90" t="e">
        <f t="shared" si="768"/>
        <v>#REF!</v>
      </c>
      <c r="FJ480" s="97" t="e">
        <f>#REF!</f>
        <v>#REF!</v>
      </c>
      <c r="FK480" s="91" t="e">
        <f>#REF!</f>
        <v>#REF!</v>
      </c>
      <c r="FL480" s="92"/>
      <c r="FM480" s="85"/>
      <c r="FN480" s="89" t="e">
        <f t="shared" si="769"/>
        <v>#REF!</v>
      </c>
      <c r="FO480" s="84"/>
      <c r="FP480" s="85"/>
      <c r="FQ480" s="89" t="e">
        <f t="shared" si="770"/>
        <v>#REF!</v>
      </c>
      <c r="FR480" s="90" t="e">
        <f t="shared" si="771"/>
        <v>#REF!</v>
      </c>
      <c r="FU480" s="97" t="e">
        <f>#REF!</f>
        <v>#REF!</v>
      </c>
      <c r="FV480" s="92"/>
      <c r="FW480" s="85"/>
      <c r="FX480" s="89" t="e">
        <f t="shared" si="778"/>
        <v>#REF!</v>
      </c>
      <c r="GA480" s="97" t="e">
        <f>#REF!</f>
        <v>#REF!</v>
      </c>
      <c r="GB480" s="91" t="e">
        <f>#REF!</f>
        <v>#REF!</v>
      </c>
      <c r="GC480" s="92"/>
      <c r="GD480" s="85"/>
      <c r="GE480" s="89" t="e">
        <f t="shared" si="773"/>
        <v>#REF!</v>
      </c>
      <c r="GF480" s="84"/>
      <c r="GG480" s="85"/>
      <c r="GH480" s="89" t="e">
        <f t="shared" si="774"/>
        <v>#REF!</v>
      </c>
      <c r="GI480" s="90" t="e">
        <f t="shared" si="775"/>
        <v>#REF!</v>
      </c>
      <c r="GK480" s="20" t="str">
        <f t="shared" si="736"/>
        <v/>
      </c>
      <c r="GL480" s="21"/>
      <c r="GN480" s="826" t="str">
        <f t="shared" ca="1" si="715"/>
        <v/>
      </c>
      <c r="GO480" s="827"/>
    </row>
    <row r="481" spans="1:197" s="143" customFormat="1" ht="24.75" customHeight="1" outlineLevel="3" x14ac:dyDescent="0.2">
      <c r="A481" s="190">
        <f t="shared" ca="1" si="761"/>
        <v>347</v>
      </c>
      <c r="B481" s="744" t="str">
        <f t="shared" ref="B481:B544" ca="1" si="782">IF(MAX(GN481:GO481)=0,"",MAX(GN481:GO481))</f>
        <v/>
      </c>
      <c r="C481" s="752"/>
      <c r="D481" s="753"/>
      <c r="E481" s="180" t="s">
        <v>953</v>
      </c>
      <c r="F481" s="181" t="s">
        <v>915</v>
      </c>
      <c r="G481" s="182"/>
      <c r="H481" s="863" t="s">
        <v>3</v>
      </c>
      <c r="I481" s="183"/>
      <c r="J481" s="184" t="s">
        <v>23</v>
      </c>
      <c r="K481" s="199" t="s">
        <v>438</v>
      </c>
      <c r="L481" s="366"/>
      <c r="M481" s="560">
        <f t="shared" si="779"/>
        <v>1</v>
      </c>
      <c r="N481" s="814" t="str">
        <f>IF(OR(W481="",W481=0,W481="-"),"-",IF(W481=1,1,"POK"))</f>
        <v>-</v>
      </c>
      <c r="O481" s="815" t="str">
        <f>IF(OR(AQ481="",AQ481=0,AQ481="-"),"-",IF(AQ481=1,1,"POK"))</f>
        <v>-</v>
      </c>
      <c r="P481" s="815" t="str">
        <f>IF(OR(BK481="",BK481=0,BK481="-"),"-",IF(BK481=1,1,"POK"))</f>
        <v>-</v>
      </c>
      <c r="Q481" s="815" t="str">
        <f>IF(OR(CE481="",CE481=0,CE481="-"),"-",IF(CE481=1,1,"POK"))</f>
        <v>-</v>
      </c>
      <c r="R481" s="815" t="str">
        <f>IF(OR(CY481="",CY481=0,CY481="-"),"-",IF(CY481=1,1,"POK"))</f>
        <v>-</v>
      </c>
      <c r="S481" s="816">
        <f>IF(OR(DS481="",DS481=0,DS481="-"),"-",IF(DS481=1,1,"POK"))</f>
        <v>1</v>
      </c>
      <c r="T481" s="293" t="str">
        <f t="shared" ref="T481:T544" si="783">IF(AND(M481="",OR(N481=1,O481=1,P481=1,Q481=1,R481=1,S481=1)),"Value is missing Cln 13","OK")</f>
        <v>OK</v>
      </c>
      <c r="U481" s="403"/>
      <c r="V481" s="19"/>
      <c r="W481" s="792">
        <f>IF(SUM(W482:W495)=0,0,1)</f>
        <v>0</v>
      </c>
      <c r="X481" s="325"/>
      <c r="Y481" s="326"/>
      <c r="Z481" s="326"/>
      <c r="AA481" s="326"/>
      <c r="AB481" s="326"/>
      <c r="AC481" s="326"/>
      <c r="AD481" s="326"/>
      <c r="AE481" s="326"/>
      <c r="AF481" s="326"/>
      <c r="AG481" s="326"/>
      <c r="AH481" s="326"/>
      <c r="AI481" s="327"/>
      <c r="AJ481" s="384">
        <f>SUM(AJ482:AJ495)</f>
        <v>0</v>
      </c>
      <c r="AK481" s="385">
        <f>SUM(AK482:AK495)</f>
        <v>0</v>
      </c>
      <c r="AL481" s="351">
        <f>AJ481+AK481</f>
        <v>0</v>
      </c>
      <c r="AM481" s="356" t="str">
        <f>IF(OR(AL481=0,AL481="-"),"-",AL481/CD_TOTAL_HOURS)</f>
        <v>-</v>
      </c>
      <c r="AN481" s="222"/>
      <c r="AO481" s="580" t="str">
        <f t="shared" si="755"/>
        <v>OK</v>
      </c>
      <c r="AP481" s="19"/>
      <c r="AQ481" s="792">
        <f>IF(SUM(AQ482:AQ495)=0,0,1)</f>
        <v>0</v>
      </c>
      <c r="AR481" s="325"/>
      <c r="AS481" s="326"/>
      <c r="AT481" s="326"/>
      <c r="AU481" s="326"/>
      <c r="AV481" s="326"/>
      <c r="AW481" s="326"/>
      <c r="AX481" s="326"/>
      <c r="AY481" s="326"/>
      <c r="AZ481" s="326"/>
      <c r="BA481" s="326"/>
      <c r="BB481" s="326"/>
      <c r="BC481" s="327"/>
      <c r="BD481" s="384">
        <f>SUM(BD482:BD495)</f>
        <v>0</v>
      </c>
      <c r="BE481" s="385">
        <f>SUM(BE482:BE495)</f>
        <v>0</v>
      </c>
      <c r="BF481" s="351">
        <f>BD481+BE481</f>
        <v>0</v>
      </c>
      <c r="BG481" s="356" t="str">
        <f>IF(OR(BF481=0,BF481="-"),"-",BF481/BD_TOTAL_HOURS)</f>
        <v>-</v>
      </c>
      <c r="BH481" s="222"/>
      <c r="BI481" s="580" t="str">
        <f t="shared" si="756"/>
        <v>OK</v>
      </c>
      <c r="BJ481" s="19"/>
      <c r="BK481" s="792">
        <f>IF(SUM(BK482:BK495)=0,0,1)</f>
        <v>0</v>
      </c>
      <c r="BL481" s="325"/>
      <c r="BM481" s="326"/>
      <c r="BN481" s="326"/>
      <c r="BO481" s="326"/>
      <c r="BP481" s="326"/>
      <c r="BQ481" s="326"/>
      <c r="BR481" s="326"/>
      <c r="BS481" s="326"/>
      <c r="BT481" s="326"/>
      <c r="BU481" s="326"/>
      <c r="BV481" s="326"/>
      <c r="BW481" s="327"/>
      <c r="BX481" s="384">
        <f>SUM(BX482:BX495)</f>
        <v>0</v>
      </c>
      <c r="BY481" s="385">
        <f>SUM(BY482:BY495)</f>
        <v>0</v>
      </c>
      <c r="BZ481" s="351">
        <f>BX481+BY481</f>
        <v>0</v>
      </c>
      <c r="CA481" s="356" t="str">
        <f>IF(OR(BZ481=0,BZ481="-"),"-",BZ481/DD_TOTAL_HOURS)</f>
        <v>-</v>
      </c>
      <c r="CB481" s="222"/>
      <c r="CC481" s="574" t="str">
        <f t="shared" si="753"/>
        <v>OK</v>
      </c>
      <c r="CD481" s="19"/>
      <c r="CE481" s="792">
        <f>IF(SUM(CE482:CE495)=0,0,1)</f>
        <v>0</v>
      </c>
      <c r="CF481" s="325"/>
      <c r="CG481" s="326"/>
      <c r="CH481" s="326"/>
      <c r="CI481" s="326"/>
      <c r="CJ481" s="326"/>
      <c r="CK481" s="326"/>
      <c r="CL481" s="326"/>
      <c r="CM481" s="326"/>
      <c r="CN481" s="326"/>
      <c r="CO481" s="326"/>
      <c r="CP481" s="326"/>
      <c r="CQ481" s="327"/>
      <c r="CR481" s="384">
        <f>SUM(CR482:CR495)</f>
        <v>0</v>
      </c>
      <c r="CS481" s="385">
        <f>SUM(CS482:CS495)</f>
        <v>0</v>
      </c>
      <c r="CT481" s="351">
        <f>CR481+CS481</f>
        <v>0</v>
      </c>
      <c r="CU481" s="356"/>
      <c r="CV481" s="222"/>
      <c r="CW481" s="580" t="str">
        <f t="shared" si="780"/>
        <v>OK</v>
      </c>
      <c r="CX481" s="19"/>
      <c r="CY481" s="788">
        <f>IF(SUM(CY482:CY495)=0,0,1)</f>
        <v>0</v>
      </c>
      <c r="CZ481" s="325"/>
      <c r="DA481" s="326"/>
      <c r="DB481" s="326"/>
      <c r="DC481" s="326"/>
      <c r="DD481" s="326"/>
      <c r="DE481" s="326"/>
      <c r="DF481" s="326"/>
      <c r="DG481" s="326"/>
      <c r="DH481" s="326"/>
      <c r="DI481" s="326"/>
      <c r="DJ481" s="326"/>
      <c r="DK481" s="327"/>
      <c r="DL481" s="384">
        <f>SUM(DL482:DL495)</f>
        <v>0</v>
      </c>
      <c r="DM481" s="385">
        <f>SUM(DM482:DM495)</f>
        <v>0</v>
      </c>
      <c r="DN481" s="351">
        <f>DL481+DM481</f>
        <v>0</v>
      </c>
      <c r="DO481" s="356" t="str">
        <f t="shared" si="777"/>
        <v>-</v>
      </c>
      <c r="DP481" s="222"/>
      <c r="DQ481" s="574" t="str">
        <f t="shared" si="781"/>
        <v>OK</v>
      </c>
      <c r="DR481" s="19"/>
      <c r="DS481" s="788">
        <f>IF(SUM(DS482:DS495)=0,0,1)</f>
        <v>1</v>
      </c>
      <c r="DT481" s="325"/>
      <c r="DU481" s="326"/>
      <c r="DV481" s="326"/>
      <c r="DW481" s="326"/>
      <c r="DX481" s="326"/>
      <c r="DY481" s="326"/>
      <c r="DZ481" s="326"/>
      <c r="EA481" s="326"/>
      <c r="EB481" s="384">
        <f>SUM(EB482:EB495)</f>
        <v>30</v>
      </c>
      <c r="EC481" s="710">
        <f>EB481</f>
        <v>30</v>
      </c>
      <c r="ED481" s="356">
        <f>IF(OR(EC481=0,EC481="-"),"-",EC481/QUALIF_TOTAL_HOURS)</f>
        <v>3.5629453681710214E-2</v>
      </c>
      <c r="EE481" s="222"/>
      <c r="EF481" s="574" t="str">
        <f t="shared" si="760"/>
        <v>-</v>
      </c>
      <c r="EG481" s="19"/>
      <c r="EH481" s="179" t="s">
        <v>5</v>
      </c>
      <c r="EI481" s="171" t="s">
        <v>4</v>
      </c>
      <c r="EJ481" s="134"/>
      <c r="EK481" s="133"/>
      <c r="EL481" s="19"/>
      <c r="EM481" s="19"/>
      <c r="EN481" s="135">
        <f t="shared" si="734"/>
        <v>0</v>
      </c>
      <c r="EO481" s="136">
        <f t="shared" si="735"/>
        <v>0</v>
      </c>
      <c r="EP481" s="137"/>
      <c r="EQ481" s="172"/>
      <c r="ER481" s="138" t="str">
        <f t="shared" si="763"/>
        <v>-</v>
      </c>
      <c r="ES481" s="139"/>
      <c r="ET481" s="172"/>
      <c r="EU481" s="138" t="str">
        <f t="shared" si="764"/>
        <v>-</v>
      </c>
      <c r="EV481" s="140" t="str">
        <f t="shared" si="765"/>
        <v>-</v>
      </c>
      <c r="EW481" s="19"/>
      <c r="EX481" s="19"/>
      <c r="EY481" s="135" t="e">
        <f>#REF!</f>
        <v>#REF!</v>
      </c>
      <c r="EZ481" s="136" t="e">
        <f>#REF!</f>
        <v>#REF!</v>
      </c>
      <c r="FA481" s="137"/>
      <c r="FB481" s="172"/>
      <c r="FC481" s="138" t="e">
        <f t="shared" si="766"/>
        <v>#REF!</v>
      </c>
      <c r="FD481" s="139"/>
      <c r="FE481" s="172"/>
      <c r="FF481" s="138" t="e">
        <f t="shared" si="767"/>
        <v>#REF!</v>
      </c>
      <c r="FG481" s="140" t="e">
        <f t="shared" si="768"/>
        <v>#REF!</v>
      </c>
      <c r="FH481" s="19"/>
      <c r="FI481" s="19"/>
      <c r="FJ481" s="135" t="e">
        <f>#REF!</f>
        <v>#REF!</v>
      </c>
      <c r="FK481" s="136" t="e">
        <f>#REF!</f>
        <v>#REF!</v>
      </c>
      <c r="FL481" s="137"/>
      <c r="FM481" s="172"/>
      <c r="FN481" s="138" t="e">
        <f t="shared" si="769"/>
        <v>#REF!</v>
      </c>
      <c r="FO481" s="139"/>
      <c r="FP481" s="172"/>
      <c r="FQ481" s="138" t="e">
        <f t="shared" si="770"/>
        <v>#REF!</v>
      </c>
      <c r="FR481" s="140" t="e">
        <f t="shared" si="771"/>
        <v>#REF!</v>
      </c>
      <c r="FS481" s="19"/>
      <c r="FT481" s="19"/>
      <c r="FU481" s="135" t="e">
        <f>#REF!</f>
        <v>#REF!</v>
      </c>
      <c r="FV481" s="137"/>
      <c r="FW481" s="172"/>
      <c r="FX481" s="138" t="e">
        <f t="shared" si="778"/>
        <v>#REF!</v>
      </c>
      <c r="FY481" s="19"/>
      <c r="FZ481" s="19"/>
      <c r="GA481" s="135" t="e">
        <f>#REF!</f>
        <v>#REF!</v>
      </c>
      <c r="GB481" s="136" t="e">
        <f>#REF!</f>
        <v>#REF!</v>
      </c>
      <c r="GC481" s="137"/>
      <c r="GD481" s="172"/>
      <c r="GE481" s="138" t="e">
        <f t="shared" si="773"/>
        <v>#REF!</v>
      </c>
      <c r="GF481" s="139"/>
      <c r="GG481" s="172"/>
      <c r="GH481" s="138" t="e">
        <f t="shared" si="774"/>
        <v>#REF!</v>
      </c>
      <c r="GI481" s="140" t="e">
        <f t="shared" si="775"/>
        <v>#REF!</v>
      </c>
      <c r="GJ481" s="19"/>
      <c r="GK481" s="141" t="str">
        <f t="shared" si="736"/>
        <v/>
      </c>
      <c r="GL481" s="142"/>
      <c r="GN481" s="826" t="str">
        <f t="shared" ref="GN481:GN544" ca="1" si="784">IF($A481="-","-",IF($C481+$D481=0,"",$C481+$D481))</f>
        <v/>
      </c>
      <c r="GO481" s="827"/>
    </row>
    <row r="482" spans="1:197" ht="12" customHeight="1" outlineLevel="3" x14ac:dyDescent="0.2">
      <c r="A482" s="187">
        <f t="shared" ca="1" si="761"/>
        <v>348</v>
      </c>
      <c r="B482" s="747" t="str">
        <f t="shared" ca="1" si="782"/>
        <v/>
      </c>
      <c r="C482" s="748"/>
      <c r="D482" s="749"/>
      <c r="E482" s="110"/>
      <c r="F482" s="108"/>
      <c r="G482" s="105" t="s">
        <v>956</v>
      </c>
      <c r="H482" s="128" t="s">
        <v>3</v>
      </c>
      <c r="I482" s="105"/>
      <c r="J482" s="364" t="s">
        <v>24</v>
      </c>
      <c r="K482" s="471" t="s">
        <v>438</v>
      </c>
      <c r="L482" s="367" t="s">
        <v>50</v>
      </c>
      <c r="M482" s="589">
        <f t="shared" si="779"/>
        <v>0</v>
      </c>
      <c r="N482" s="773" t="str">
        <f t="shared" ref="N482:N544" si="785">IF(OR(W482="",W482="-"),"-",IF(W482=1,1,"POK"))</f>
        <v>-</v>
      </c>
      <c r="O482" s="774" t="str">
        <f t="shared" ref="O482:O544" si="786">IF(OR(AQ482="",AQ482="-"),"-",IF(AQ482=1,1,"POK"))</f>
        <v>-</v>
      </c>
      <c r="P482" s="774" t="str">
        <f t="shared" ref="P482:P544" si="787">IF(OR(BK482="",BK482="-"),"-",IF(BK482=1,1,"POK"))</f>
        <v>-</v>
      </c>
      <c r="Q482" s="774" t="str">
        <f t="shared" ref="Q482:Q544" si="788">IF(OR(CE482="",CE482="-"),"-",IF(CE482=1,1,"POK"))</f>
        <v>-</v>
      </c>
      <c r="R482" s="774" t="str">
        <f t="shared" ref="R482:R544" si="789">IF(OR(CY482="",CY482="-"),"-",IF(CY482=1,1,"POK"))</f>
        <v>-</v>
      </c>
      <c r="S482" s="280" t="str">
        <f t="shared" ref="S482:S544" si="790">IF(OR(DS482="",DS482="-"),"-",IF(DS482=1,1,"POK"))</f>
        <v>-</v>
      </c>
      <c r="T482" s="291" t="str">
        <f t="shared" si="783"/>
        <v>OK</v>
      </c>
      <c r="U482" s="402"/>
      <c r="W482" s="504"/>
      <c r="X482" s="429"/>
      <c r="Z482" s="430"/>
      <c r="AA482" s="431"/>
      <c r="AB482" s="429"/>
      <c r="AD482" s="430"/>
      <c r="AE482" s="431"/>
      <c r="AF482" s="429"/>
      <c r="AH482" s="430"/>
      <c r="AI482" s="431"/>
      <c r="AJ482" s="607"/>
      <c r="AK482" s="598"/>
      <c r="AL482" s="608"/>
      <c r="AM482" s="630"/>
      <c r="AN482" s="221"/>
      <c r="AO482" s="574" t="str">
        <f t="shared" si="755"/>
        <v>OK</v>
      </c>
      <c r="AQ482" s="437"/>
      <c r="AR482" s="529"/>
      <c r="AS482" s="426"/>
      <c r="AT482" s="427"/>
      <c r="AU482" s="530"/>
      <c r="AV482" s="529"/>
      <c r="AW482" s="426"/>
      <c r="AX482" s="427"/>
      <c r="AY482" s="530"/>
      <c r="AZ482" s="529"/>
      <c r="BA482" s="426"/>
      <c r="BB482" s="427"/>
      <c r="BC482" s="530"/>
      <c r="BD482" s="607"/>
      <c r="BE482" s="598"/>
      <c r="BF482" s="608"/>
      <c r="BG482" s="630"/>
      <c r="BH482" s="221"/>
      <c r="BI482" s="574" t="str">
        <f t="shared" si="756"/>
        <v>OK</v>
      </c>
      <c r="BK482" s="437"/>
      <c r="BL482" s="529"/>
      <c r="BM482" s="426"/>
      <c r="BN482" s="427"/>
      <c r="BO482" s="530"/>
      <c r="BP482" s="529"/>
      <c r="BQ482" s="426"/>
      <c r="BR482" s="427"/>
      <c r="BS482" s="530"/>
      <c r="BT482" s="529"/>
      <c r="BU482" s="426"/>
      <c r="BV482" s="427"/>
      <c r="BW482" s="530"/>
      <c r="BX482" s="607"/>
      <c r="BY482" s="598"/>
      <c r="BZ482" s="608"/>
      <c r="CA482" s="680" t="str">
        <f>IF(OR(BZ482=0,BZ482="-"),"-",BZ482/DD_TOTAL_HOURS)</f>
        <v>-</v>
      </c>
      <c r="CB482" s="221"/>
      <c r="CC482" s="574" t="str">
        <f t="shared" si="753"/>
        <v>OK</v>
      </c>
      <c r="CE482" s="443"/>
      <c r="CF482" s="429"/>
      <c r="CH482" s="430"/>
      <c r="CI482" s="431"/>
      <c r="CJ482" s="429"/>
      <c r="CL482" s="430"/>
      <c r="CM482" s="431"/>
      <c r="CN482" s="429"/>
      <c r="CP482" s="430"/>
      <c r="CQ482" s="431"/>
      <c r="CR482" s="600"/>
      <c r="CS482" s="601"/>
      <c r="CT482" s="608"/>
      <c r="CU482" s="610"/>
      <c r="CV482" s="221"/>
      <c r="CW482" s="574" t="str">
        <f t="shared" si="780"/>
        <v>OK</v>
      </c>
      <c r="CY482" s="465"/>
      <c r="CZ482" s="529"/>
      <c r="DA482" s="426"/>
      <c r="DB482" s="427"/>
      <c r="DC482" s="530"/>
      <c r="DD482" s="529"/>
      <c r="DE482" s="426"/>
      <c r="DF482" s="427"/>
      <c r="DG482" s="530"/>
      <c r="DH482" s="529"/>
      <c r="DI482" s="426"/>
      <c r="DJ482" s="427"/>
      <c r="DK482" s="530"/>
      <c r="DL482" s="607"/>
      <c r="DM482" s="598"/>
      <c r="DN482" s="608"/>
      <c r="DO482" s="609"/>
      <c r="DP482" s="221"/>
      <c r="DQ482" s="574" t="str">
        <f t="shared" si="781"/>
        <v>OK</v>
      </c>
      <c r="DS482" s="263"/>
      <c r="DT482" s="208"/>
      <c r="DU482" s="277" t="s">
        <v>1033</v>
      </c>
      <c r="DV482" s="370"/>
      <c r="DW482" s="277" t="s">
        <v>1033</v>
      </c>
      <c r="DX482" s="370"/>
      <c r="DY482" s="277" t="s">
        <v>1033</v>
      </c>
      <c r="DZ482" s="370"/>
      <c r="EA482" s="274" t="s">
        <v>376</v>
      </c>
      <c r="EB482" s="712" t="str">
        <f t="shared" ref="EB482:EB485" si="791">IF(AND(DT482="",DV482="",DX482="",DZ482=""),"-",DT482+DV482+DX482+DZ482)</f>
        <v>-</v>
      </c>
      <c r="EC482" s="707" t="str">
        <f t="shared" ref="EC482:EC485" si="792">EB482</f>
        <v>-</v>
      </c>
      <c r="ED482" s="623" t="str">
        <f t="shared" ref="ED482:ED485" si="793">IF(OR(EC482=0,EC482="-"),"-",EC482/QUALIF_TOTAL_HOURS)</f>
        <v>-</v>
      </c>
      <c r="EE482" s="221"/>
      <c r="EF482" s="574" t="str">
        <f t="shared" si="760"/>
        <v>Missing Eng Hours</v>
      </c>
      <c r="EH482" s="82"/>
      <c r="EI482" s="34"/>
      <c r="EJ482" s="11"/>
      <c r="EK482" s="61"/>
      <c r="EN482" s="97">
        <f t="shared" si="734"/>
        <v>0</v>
      </c>
      <c r="EO482" s="91">
        <f t="shared" si="735"/>
        <v>0</v>
      </c>
      <c r="EP482" s="92"/>
      <c r="EQ482" s="85"/>
      <c r="ER482" s="89" t="str">
        <f t="shared" si="763"/>
        <v>-</v>
      </c>
      <c r="ES482" s="84"/>
      <c r="ET482" s="85"/>
      <c r="EU482" s="89" t="str">
        <f t="shared" si="764"/>
        <v>-</v>
      </c>
      <c r="EV482" s="90" t="str">
        <f t="shared" si="765"/>
        <v>-</v>
      </c>
      <c r="EY482" s="97" t="e">
        <f>#REF!</f>
        <v>#REF!</v>
      </c>
      <c r="EZ482" s="91" t="e">
        <f>#REF!</f>
        <v>#REF!</v>
      </c>
      <c r="FA482" s="92"/>
      <c r="FB482" s="85"/>
      <c r="FC482" s="89" t="e">
        <f t="shared" si="766"/>
        <v>#REF!</v>
      </c>
      <c r="FD482" s="84"/>
      <c r="FE482" s="85"/>
      <c r="FF482" s="89" t="e">
        <f t="shared" si="767"/>
        <v>#REF!</v>
      </c>
      <c r="FG482" s="90" t="e">
        <f t="shared" si="768"/>
        <v>#REF!</v>
      </c>
      <c r="FJ482" s="97" t="e">
        <f>#REF!</f>
        <v>#REF!</v>
      </c>
      <c r="FK482" s="91" t="e">
        <f>#REF!</f>
        <v>#REF!</v>
      </c>
      <c r="FL482" s="92"/>
      <c r="FM482" s="85"/>
      <c r="FN482" s="89" t="e">
        <f t="shared" si="769"/>
        <v>#REF!</v>
      </c>
      <c r="FO482" s="84"/>
      <c r="FP482" s="85"/>
      <c r="FQ482" s="89" t="e">
        <f t="shared" si="770"/>
        <v>#REF!</v>
      </c>
      <c r="FR482" s="90" t="e">
        <f t="shared" si="771"/>
        <v>#REF!</v>
      </c>
      <c r="FU482" s="97" t="e">
        <f>#REF!</f>
        <v>#REF!</v>
      </c>
      <c r="FV482" s="92"/>
      <c r="FW482" s="85"/>
      <c r="FX482" s="89" t="e">
        <f t="shared" si="778"/>
        <v>#REF!</v>
      </c>
      <c r="GA482" s="97" t="e">
        <f>#REF!</f>
        <v>#REF!</v>
      </c>
      <c r="GB482" s="91" t="e">
        <f>#REF!</f>
        <v>#REF!</v>
      </c>
      <c r="GC482" s="92"/>
      <c r="GD482" s="85"/>
      <c r="GE482" s="89" t="e">
        <f t="shared" si="773"/>
        <v>#REF!</v>
      </c>
      <c r="GF482" s="84"/>
      <c r="GG482" s="85"/>
      <c r="GH482" s="89" t="e">
        <f t="shared" si="774"/>
        <v>#REF!</v>
      </c>
      <c r="GI482" s="90" t="e">
        <f t="shared" si="775"/>
        <v>#REF!</v>
      </c>
      <c r="GK482" s="20" t="str">
        <f t="shared" si="736"/>
        <v/>
      </c>
      <c r="GL482" s="21"/>
      <c r="GN482" s="826" t="str">
        <f t="shared" ca="1" si="784"/>
        <v/>
      </c>
      <c r="GO482" s="827"/>
    </row>
    <row r="483" spans="1:197" ht="12" customHeight="1" outlineLevel="3" x14ac:dyDescent="0.2">
      <c r="A483" s="187">
        <f t="shared" ca="1" si="761"/>
        <v>349</v>
      </c>
      <c r="B483" s="747" t="str">
        <f t="shared" ca="1" si="782"/>
        <v/>
      </c>
      <c r="C483" s="748"/>
      <c r="D483" s="749"/>
      <c r="E483" s="110"/>
      <c r="F483" s="108"/>
      <c r="G483" s="105" t="s">
        <v>957</v>
      </c>
      <c r="H483" s="128" t="s">
        <v>3</v>
      </c>
      <c r="I483" s="105"/>
      <c r="J483" s="364" t="s">
        <v>24</v>
      </c>
      <c r="K483" s="471" t="s">
        <v>438</v>
      </c>
      <c r="L483" s="367" t="s">
        <v>50</v>
      </c>
      <c r="M483" s="589">
        <f t="shared" si="779"/>
        <v>0</v>
      </c>
      <c r="N483" s="773" t="str">
        <f t="shared" si="785"/>
        <v>-</v>
      </c>
      <c r="O483" s="774" t="str">
        <f t="shared" si="786"/>
        <v>-</v>
      </c>
      <c r="P483" s="774" t="str">
        <f t="shared" si="787"/>
        <v>-</v>
      </c>
      <c r="Q483" s="774" t="str">
        <f t="shared" si="788"/>
        <v>-</v>
      </c>
      <c r="R483" s="774" t="str">
        <f t="shared" si="789"/>
        <v>-</v>
      </c>
      <c r="S483" s="280" t="str">
        <f t="shared" si="790"/>
        <v>-</v>
      </c>
      <c r="T483" s="291" t="str">
        <f t="shared" si="783"/>
        <v>OK</v>
      </c>
      <c r="U483" s="402"/>
      <c r="W483" s="504"/>
      <c r="X483" s="429"/>
      <c r="Z483" s="430"/>
      <c r="AA483" s="431"/>
      <c r="AB483" s="429"/>
      <c r="AD483" s="430"/>
      <c r="AE483" s="431"/>
      <c r="AF483" s="429"/>
      <c r="AH483" s="430"/>
      <c r="AI483" s="431"/>
      <c r="AJ483" s="600"/>
      <c r="AK483" s="601"/>
      <c r="AL483" s="602"/>
      <c r="AM483" s="632"/>
      <c r="AN483" s="221"/>
      <c r="AO483" s="574" t="str">
        <f t="shared" si="755"/>
        <v>OK</v>
      </c>
      <c r="AQ483" s="437"/>
      <c r="AR483" s="429"/>
      <c r="AT483" s="430"/>
      <c r="AU483" s="431"/>
      <c r="AV483" s="429"/>
      <c r="AX483" s="430"/>
      <c r="AY483" s="431"/>
      <c r="AZ483" s="429"/>
      <c r="BB483" s="430"/>
      <c r="BC483" s="431"/>
      <c r="BD483" s="600"/>
      <c r="BE483" s="601"/>
      <c r="BF483" s="602"/>
      <c r="BG483" s="632"/>
      <c r="BH483" s="221"/>
      <c r="BI483" s="574" t="str">
        <f t="shared" si="756"/>
        <v>OK</v>
      </c>
      <c r="BK483" s="437"/>
      <c r="BL483" s="429"/>
      <c r="BN483" s="430"/>
      <c r="BO483" s="431"/>
      <c r="BP483" s="429"/>
      <c r="BR483" s="430"/>
      <c r="BS483" s="431"/>
      <c r="BT483" s="429"/>
      <c r="BV483" s="430"/>
      <c r="BW483" s="431"/>
      <c r="BX483" s="600"/>
      <c r="BY483" s="601"/>
      <c r="BZ483" s="602"/>
      <c r="CA483" s="680" t="str">
        <f>IF(OR(BZ483=0,BZ483="-"),"-",BZ483/DD_TOTAL_HOURS)</f>
        <v>-</v>
      </c>
      <c r="CB483" s="221"/>
      <c r="CC483" s="574" t="str">
        <f t="shared" si="753"/>
        <v>OK</v>
      </c>
      <c r="CE483" s="443"/>
      <c r="CF483" s="429"/>
      <c r="CH483" s="430"/>
      <c r="CI483" s="431"/>
      <c r="CJ483" s="429"/>
      <c r="CL483" s="430"/>
      <c r="CM483" s="431"/>
      <c r="CN483" s="429"/>
      <c r="CP483" s="430"/>
      <c r="CQ483" s="431"/>
      <c r="CR483" s="600"/>
      <c r="CS483" s="601"/>
      <c r="CT483" s="602"/>
      <c r="CU483" s="610"/>
      <c r="CV483" s="221"/>
      <c r="CW483" s="574" t="str">
        <f t="shared" si="780"/>
        <v>OK</v>
      </c>
      <c r="CY483" s="437"/>
      <c r="CZ483" s="429"/>
      <c r="DB483" s="430"/>
      <c r="DC483" s="431"/>
      <c r="DD483" s="429"/>
      <c r="DF483" s="430"/>
      <c r="DG483" s="431"/>
      <c r="DH483" s="429"/>
      <c r="DJ483" s="430"/>
      <c r="DK483" s="431"/>
      <c r="DL483" s="600"/>
      <c r="DM483" s="601"/>
      <c r="DN483" s="602"/>
      <c r="DO483" s="610"/>
      <c r="DP483" s="221"/>
      <c r="DQ483" s="574" t="str">
        <f t="shared" si="781"/>
        <v>OK</v>
      </c>
      <c r="DS483" s="263"/>
      <c r="DT483" s="208"/>
      <c r="DU483" s="277" t="s">
        <v>1033</v>
      </c>
      <c r="DV483" s="370"/>
      <c r="DW483" s="277" t="s">
        <v>1033</v>
      </c>
      <c r="DX483" s="370"/>
      <c r="DY483" s="277" t="s">
        <v>1033</v>
      </c>
      <c r="DZ483" s="370"/>
      <c r="EA483" s="274" t="s">
        <v>376</v>
      </c>
      <c r="EB483" s="712" t="str">
        <f t="shared" si="791"/>
        <v>-</v>
      </c>
      <c r="EC483" s="707" t="str">
        <f t="shared" si="792"/>
        <v>-</v>
      </c>
      <c r="ED483" s="623" t="str">
        <f t="shared" si="793"/>
        <v>-</v>
      </c>
      <c r="EE483" s="221"/>
      <c r="EF483" s="574" t="str">
        <f t="shared" si="760"/>
        <v>Missing Eng Hours</v>
      </c>
      <c r="EH483" s="82"/>
      <c r="EI483" s="34"/>
      <c r="EJ483" s="11"/>
      <c r="EK483" s="61"/>
      <c r="EN483" s="97">
        <f t="shared" si="734"/>
        <v>0</v>
      </c>
      <c r="EO483" s="91">
        <f t="shared" si="735"/>
        <v>0</v>
      </c>
      <c r="EP483" s="92"/>
      <c r="EQ483" s="85"/>
      <c r="ER483" s="89" t="str">
        <f t="shared" si="763"/>
        <v>-</v>
      </c>
      <c r="ES483" s="84"/>
      <c r="ET483" s="85"/>
      <c r="EU483" s="89" t="str">
        <f t="shared" si="764"/>
        <v>-</v>
      </c>
      <c r="EV483" s="90" t="str">
        <f t="shared" si="765"/>
        <v>-</v>
      </c>
      <c r="EY483" s="97" t="e">
        <f>#REF!</f>
        <v>#REF!</v>
      </c>
      <c r="EZ483" s="91" t="e">
        <f>#REF!</f>
        <v>#REF!</v>
      </c>
      <c r="FA483" s="92"/>
      <c r="FB483" s="85"/>
      <c r="FC483" s="89" t="e">
        <f t="shared" si="766"/>
        <v>#REF!</v>
      </c>
      <c r="FD483" s="84"/>
      <c r="FE483" s="85"/>
      <c r="FF483" s="89" t="e">
        <f t="shared" si="767"/>
        <v>#REF!</v>
      </c>
      <c r="FG483" s="90" t="e">
        <f t="shared" si="768"/>
        <v>#REF!</v>
      </c>
      <c r="FJ483" s="97" t="e">
        <f>#REF!</f>
        <v>#REF!</v>
      </c>
      <c r="FK483" s="91" t="e">
        <f>#REF!</f>
        <v>#REF!</v>
      </c>
      <c r="FL483" s="92"/>
      <c r="FM483" s="85"/>
      <c r="FN483" s="89" t="e">
        <f t="shared" si="769"/>
        <v>#REF!</v>
      </c>
      <c r="FO483" s="84"/>
      <c r="FP483" s="85"/>
      <c r="FQ483" s="89" t="e">
        <f t="shared" si="770"/>
        <v>#REF!</v>
      </c>
      <c r="FR483" s="90" t="e">
        <f t="shared" si="771"/>
        <v>#REF!</v>
      </c>
      <c r="FU483" s="97" t="e">
        <f>#REF!</f>
        <v>#REF!</v>
      </c>
      <c r="FV483" s="92"/>
      <c r="FW483" s="85"/>
      <c r="FX483" s="89" t="e">
        <f t="shared" si="778"/>
        <v>#REF!</v>
      </c>
      <c r="GA483" s="97" t="e">
        <f>#REF!</f>
        <v>#REF!</v>
      </c>
      <c r="GB483" s="91" t="e">
        <f>#REF!</f>
        <v>#REF!</v>
      </c>
      <c r="GC483" s="92"/>
      <c r="GD483" s="85"/>
      <c r="GE483" s="89" t="e">
        <f t="shared" si="773"/>
        <v>#REF!</v>
      </c>
      <c r="GF483" s="84"/>
      <c r="GG483" s="85"/>
      <c r="GH483" s="89" t="e">
        <f t="shared" si="774"/>
        <v>#REF!</v>
      </c>
      <c r="GI483" s="90" t="e">
        <f t="shared" si="775"/>
        <v>#REF!</v>
      </c>
      <c r="GK483" s="20" t="str">
        <f t="shared" si="736"/>
        <v/>
      </c>
      <c r="GL483" s="21"/>
      <c r="GN483" s="826" t="str">
        <f t="shared" ca="1" si="784"/>
        <v/>
      </c>
      <c r="GO483" s="827"/>
    </row>
    <row r="484" spans="1:197" ht="12" customHeight="1" outlineLevel="3" x14ac:dyDescent="0.2">
      <c r="A484" s="187">
        <f t="shared" ca="1" si="761"/>
        <v>350</v>
      </c>
      <c r="B484" s="747" t="str">
        <f t="shared" ca="1" si="782"/>
        <v/>
      </c>
      <c r="C484" s="748"/>
      <c r="D484" s="749"/>
      <c r="E484" s="272"/>
      <c r="F484" s="271"/>
      <c r="G484" s="105" t="s">
        <v>958</v>
      </c>
      <c r="H484" s="128" t="s">
        <v>3</v>
      </c>
      <c r="I484" s="105"/>
      <c r="J484" s="364" t="s">
        <v>24</v>
      </c>
      <c r="K484" s="471" t="s">
        <v>438</v>
      </c>
      <c r="L484" s="367" t="s">
        <v>50</v>
      </c>
      <c r="M484" s="589">
        <f t="shared" si="779"/>
        <v>0</v>
      </c>
      <c r="N484" s="773" t="str">
        <f t="shared" si="785"/>
        <v>-</v>
      </c>
      <c r="O484" s="774" t="str">
        <f t="shared" si="786"/>
        <v>-</v>
      </c>
      <c r="P484" s="774" t="str">
        <f t="shared" si="787"/>
        <v>-</v>
      </c>
      <c r="Q484" s="774" t="str">
        <f t="shared" si="788"/>
        <v>-</v>
      </c>
      <c r="R484" s="774" t="str">
        <f t="shared" si="789"/>
        <v>-</v>
      </c>
      <c r="S484" s="280" t="str">
        <f t="shared" si="790"/>
        <v>-</v>
      </c>
      <c r="T484" s="291" t="str">
        <f t="shared" si="783"/>
        <v>OK</v>
      </c>
      <c r="U484" s="402"/>
      <c r="W484" s="504"/>
      <c r="X484" s="429"/>
      <c r="Z484" s="430"/>
      <c r="AA484" s="431"/>
      <c r="AB484" s="429"/>
      <c r="AD484" s="430"/>
      <c r="AE484" s="431"/>
      <c r="AF484" s="429"/>
      <c r="AH484" s="430"/>
      <c r="AI484" s="431"/>
      <c r="AJ484" s="600"/>
      <c r="AK484" s="601"/>
      <c r="AL484" s="602"/>
      <c r="AM484" s="632"/>
      <c r="AN484" s="221"/>
      <c r="AO484" s="574" t="str">
        <f t="shared" si="755"/>
        <v>OK</v>
      </c>
      <c r="AQ484" s="437"/>
      <c r="AR484" s="429"/>
      <c r="AT484" s="430"/>
      <c r="AU484" s="431"/>
      <c r="AV484" s="429"/>
      <c r="AX484" s="430"/>
      <c r="AY484" s="431"/>
      <c r="AZ484" s="429"/>
      <c r="BB484" s="430"/>
      <c r="BC484" s="431"/>
      <c r="BD484" s="600"/>
      <c r="BE484" s="601"/>
      <c r="BF484" s="602"/>
      <c r="BG484" s="632"/>
      <c r="BH484" s="221"/>
      <c r="BI484" s="574" t="str">
        <f t="shared" si="756"/>
        <v>OK</v>
      </c>
      <c r="BK484" s="437"/>
      <c r="BL484" s="429"/>
      <c r="BN484" s="430"/>
      <c r="BO484" s="431"/>
      <c r="BP484" s="429"/>
      <c r="BR484" s="430"/>
      <c r="BS484" s="431"/>
      <c r="BT484" s="429"/>
      <c r="BV484" s="430"/>
      <c r="BW484" s="431"/>
      <c r="BX484" s="600"/>
      <c r="BY484" s="601"/>
      <c r="BZ484" s="602"/>
      <c r="CA484" s="680" t="str">
        <f>IF(OR(BZ484=0,BZ484="-"),"-",BZ484/DD_TOTAL_HOURS)</f>
        <v>-</v>
      </c>
      <c r="CB484" s="221"/>
      <c r="CC484" s="574" t="str">
        <f t="shared" si="753"/>
        <v>OK</v>
      </c>
      <c r="CE484" s="443"/>
      <c r="CF484" s="429"/>
      <c r="CH484" s="430"/>
      <c r="CI484" s="431"/>
      <c r="CJ484" s="429"/>
      <c r="CL484" s="430"/>
      <c r="CM484" s="431"/>
      <c r="CN484" s="429"/>
      <c r="CP484" s="430"/>
      <c r="CQ484" s="431"/>
      <c r="CR484" s="600"/>
      <c r="CS484" s="601"/>
      <c r="CT484" s="602"/>
      <c r="CU484" s="610"/>
      <c r="CV484" s="221"/>
      <c r="CW484" s="574" t="str">
        <f t="shared" si="780"/>
        <v>OK</v>
      </c>
      <c r="CY484" s="437"/>
      <c r="CZ484" s="429"/>
      <c r="DB484" s="430"/>
      <c r="DC484" s="431"/>
      <c r="DD484" s="429"/>
      <c r="DF484" s="430"/>
      <c r="DG484" s="431"/>
      <c r="DH484" s="429"/>
      <c r="DJ484" s="430"/>
      <c r="DK484" s="431"/>
      <c r="DL484" s="600"/>
      <c r="DM484" s="601"/>
      <c r="DN484" s="602"/>
      <c r="DO484" s="610"/>
      <c r="DP484" s="221"/>
      <c r="DQ484" s="574" t="str">
        <f t="shared" si="781"/>
        <v>OK</v>
      </c>
      <c r="DS484" s="263"/>
      <c r="DT484" s="208"/>
      <c r="DU484" s="277" t="s">
        <v>1033</v>
      </c>
      <c r="DV484" s="370"/>
      <c r="DW484" s="277" t="s">
        <v>1033</v>
      </c>
      <c r="DX484" s="370"/>
      <c r="DY484" s="277" t="s">
        <v>1033</v>
      </c>
      <c r="DZ484" s="370"/>
      <c r="EA484" s="274" t="s">
        <v>376</v>
      </c>
      <c r="EB484" s="712" t="str">
        <f t="shared" si="791"/>
        <v>-</v>
      </c>
      <c r="EC484" s="707" t="str">
        <f t="shared" si="792"/>
        <v>-</v>
      </c>
      <c r="ED484" s="623" t="str">
        <f t="shared" si="793"/>
        <v>-</v>
      </c>
      <c r="EE484" s="221"/>
      <c r="EF484" s="574" t="str">
        <f t="shared" si="760"/>
        <v>Missing Eng Hours</v>
      </c>
      <c r="EH484" s="82"/>
      <c r="EI484" s="34"/>
      <c r="EJ484" s="11"/>
      <c r="EK484" s="61"/>
      <c r="EN484" s="97">
        <f t="shared" si="734"/>
        <v>0</v>
      </c>
      <c r="EO484" s="91">
        <f t="shared" si="735"/>
        <v>0</v>
      </c>
      <c r="EP484" s="92"/>
      <c r="EQ484" s="85"/>
      <c r="ER484" s="89" t="str">
        <f t="shared" si="763"/>
        <v>-</v>
      </c>
      <c r="ES484" s="84"/>
      <c r="ET484" s="85"/>
      <c r="EU484" s="89" t="str">
        <f t="shared" si="764"/>
        <v>-</v>
      </c>
      <c r="EV484" s="90" t="str">
        <f t="shared" si="765"/>
        <v>-</v>
      </c>
      <c r="EY484" s="97" t="e">
        <f>#REF!</f>
        <v>#REF!</v>
      </c>
      <c r="EZ484" s="91" t="e">
        <f>#REF!</f>
        <v>#REF!</v>
      </c>
      <c r="FA484" s="92"/>
      <c r="FB484" s="85"/>
      <c r="FC484" s="89" t="e">
        <f t="shared" si="766"/>
        <v>#REF!</v>
      </c>
      <c r="FD484" s="84"/>
      <c r="FE484" s="85"/>
      <c r="FF484" s="89" t="e">
        <f t="shared" si="767"/>
        <v>#REF!</v>
      </c>
      <c r="FG484" s="90" t="e">
        <f t="shared" si="768"/>
        <v>#REF!</v>
      </c>
      <c r="FJ484" s="97" t="e">
        <f>#REF!</f>
        <v>#REF!</v>
      </c>
      <c r="FK484" s="91" t="e">
        <f>#REF!</f>
        <v>#REF!</v>
      </c>
      <c r="FL484" s="92"/>
      <c r="FM484" s="85"/>
      <c r="FN484" s="89" t="e">
        <f t="shared" si="769"/>
        <v>#REF!</v>
      </c>
      <c r="FO484" s="84"/>
      <c r="FP484" s="85"/>
      <c r="FQ484" s="89" t="e">
        <f t="shared" si="770"/>
        <v>#REF!</v>
      </c>
      <c r="FR484" s="90" t="e">
        <f t="shared" si="771"/>
        <v>#REF!</v>
      </c>
      <c r="FU484" s="97" t="e">
        <f>#REF!</f>
        <v>#REF!</v>
      </c>
      <c r="FV484" s="92"/>
      <c r="FW484" s="85"/>
      <c r="FX484" s="89" t="e">
        <f t="shared" si="778"/>
        <v>#REF!</v>
      </c>
      <c r="GA484" s="97" t="e">
        <f>#REF!</f>
        <v>#REF!</v>
      </c>
      <c r="GB484" s="91" t="e">
        <f>#REF!</f>
        <v>#REF!</v>
      </c>
      <c r="GC484" s="92"/>
      <c r="GD484" s="85"/>
      <c r="GE484" s="89" t="e">
        <f t="shared" si="773"/>
        <v>#REF!</v>
      </c>
      <c r="GF484" s="84"/>
      <c r="GG484" s="85"/>
      <c r="GH484" s="89" t="e">
        <f t="shared" si="774"/>
        <v>#REF!</v>
      </c>
      <c r="GI484" s="90" t="e">
        <f t="shared" si="775"/>
        <v>#REF!</v>
      </c>
      <c r="GK484" s="20" t="str">
        <f t="shared" si="736"/>
        <v/>
      </c>
      <c r="GL484" s="21"/>
      <c r="GN484" s="826" t="str">
        <f t="shared" ca="1" si="784"/>
        <v/>
      </c>
      <c r="GO484" s="827"/>
    </row>
    <row r="485" spans="1:197" ht="12" customHeight="1" outlineLevel="3" x14ac:dyDescent="0.2">
      <c r="A485" s="187">
        <f t="shared" ca="1" si="761"/>
        <v>351</v>
      </c>
      <c r="B485" s="747" t="str">
        <f t="shared" ca="1" si="782"/>
        <v/>
      </c>
      <c r="C485" s="748"/>
      <c r="D485" s="749"/>
      <c r="E485" s="272"/>
      <c r="F485" s="271"/>
      <c r="G485" s="105" t="s">
        <v>959</v>
      </c>
      <c r="H485" s="128" t="s">
        <v>3</v>
      </c>
      <c r="I485" s="105"/>
      <c r="J485" s="364" t="s">
        <v>24</v>
      </c>
      <c r="K485" s="471" t="s">
        <v>438</v>
      </c>
      <c r="L485" s="367" t="s">
        <v>50</v>
      </c>
      <c r="M485" s="589">
        <f t="shared" si="779"/>
        <v>0</v>
      </c>
      <c r="N485" s="773" t="str">
        <f t="shared" si="785"/>
        <v>-</v>
      </c>
      <c r="O485" s="774" t="str">
        <f t="shared" si="786"/>
        <v>-</v>
      </c>
      <c r="P485" s="774" t="str">
        <f t="shared" si="787"/>
        <v>-</v>
      </c>
      <c r="Q485" s="774" t="str">
        <f t="shared" si="788"/>
        <v>-</v>
      </c>
      <c r="R485" s="774" t="str">
        <f t="shared" si="789"/>
        <v>-</v>
      </c>
      <c r="S485" s="280" t="str">
        <f t="shared" si="790"/>
        <v>-</v>
      </c>
      <c r="T485" s="291" t="str">
        <f t="shared" si="783"/>
        <v>OK</v>
      </c>
      <c r="U485" s="402"/>
      <c r="W485" s="504"/>
      <c r="X485" s="429"/>
      <c r="Z485" s="430"/>
      <c r="AA485" s="431"/>
      <c r="AB485" s="429"/>
      <c r="AD485" s="430"/>
      <c r="AE485" s="431"/>
      <c r="AF485" s="429"/>
      <c r="AH485" s="430"/>
      <c r="AI485" s="431"/>
      <c r="AJ485" s="600"/>
      <c r="AK485" s="601"/>
      <c r="AL485" s="602"/>
      <c r="AM485" s="632"/>
      <c r="AN485" s="221"/>
      <c r="AO485" s="574" t="str">
        <f t="shared" si="755"/>
        <v>OK</v>
      </c>
      <c r="AQ485" s="437"/>
      <c r="AR485" s="429"/>
      <c r="AT485" s="430"/>
      <c r="AU485" s="431"/>
      <c r="AV485" s="429"/>
      <c r="AX485" s="430"/>
      <c r="AY485" s="431"/>
      <c r="AZ485" s="429"/>
      <c r="BB485" s="430"/>
      <c r="BC485" s="431"/>
      <c r="BD485" s="600"/>
      <c r="BE485" s="601"/>
      <c r="BF485" s="602"/>
      <c r="BG485" s="632"/>
      <c r="BH485" s="221"/>
      <c r="BI485" s="574" t="str">
        <f t="shared" si="756"/>
        <v>OK</v>
      </c>
      <c r="BK485" s="437"/>
      <c r="BL485" s="429"/>
      <c r="BN485" s="430"/>
      <c r="BO485" s="431"/>
      <c r="BP485" s="429"/>
      <c r="BR485" s="430"/>
      <c r="BS485" s="431"/>
      <c r="BT485" s="429"/>
      <c r="BV485" s="430"/>
      <c r="BW485" s="431"/>
      <c r="BX485" s="600"/>
      <c r="BY485" s="601"/>
      <c r="BZ485" s="602"/>
      <c r="CA485" s="680" t="str">
        <f>IF(OR(BZ485=0,BZ485="-"),"-",BZ485/DD_TOTAL_HOURS)</f>
        <v>-</v>
      </c>
      <c r="CB485" s="221"/>
      <c r="CC485" s="574" t="str">
        <f t="shared" si="753"/>
        <v>OK</v>
      </c>
      <c r="CE485" s="443"/>
      <c r="CF485" s="429"/>
      <c r="CH485" s="430"/>
      <c r="CI485" s="431"/>
      <c r="CJ485" s="429"/>
      <c r="CL485" s="430"/>
      <c r="CM485" s="431"/>
      <c r="CN485" s="429"/>
      <c r="CP485" s="430"/>
      <c r="CQ485" s="431"/>
      <c r="CR485" s="600"/>
      <c r="CS485" s="601"/>
      <c r="CT485" s="602"/>
      <c r="CU485" s="610"/>
      <c r="CV485" s="221"/>
      <c r="CW485" s="574" t="str">
        <f t="shared" si="780"/>
        <v>OK</v>
      </c>
      <c r="CY485" s="437"/>
      <c r="CZ485" s="429"/>
      <c r="DB485" s="430"/>
      <c r="DC485" s="431"/>
      <c r="DD485" s="429"/>
      <c r="DF485" s="430"/>
      <c r="DG485" s="431"/>
      <c r="DH485" s="429"/>
      <c r="DJ485" s="430"/>
      <c r="DK485" s="431"/>
      <c r="DL485" s="600"/>
      <c r="DM485" s="601"/>
      <c r="DN485" s="602"/>
      <c r="DO485" s="621"/>
      <c r="DP485" s="221"/>
      <c r="DQ485" s="574" t="str">
        <f t="shared" si="781"/>
        <v>OK</v>
      </c>
      <c r="DS485" s="263"/>
      <c r="DT485" s="208"/>
      <c r="DU485" s="277" t="s">
        <v>1033</v>
      </c>
      <c r="DV485" s="370"/>
      <c r="DW485" s="277" t="s">
        <v>1033</v>
      </c>
      <c r="DX485" s="370"/>
      <c r="DY485" s="277" t="s">
        <v>1033</v>
      </c>
      <c r="DZ485" s="370"/>
      <c r="EA485" s="274" t="s">
        <v>376</v>
      </c>
      <c r="EB485" s="712" t="str">
        <f t="shared" si="791"/>
        <v>-</v>
      </c>
      <c r="EC485" s="707" t="str">
        <f t="shared" si="792"/>
        <v>-</v>
      </c>
      <c r="ED485" s="623" t="str">
        <f t="shared" si="793"/>
        <v>-</v>
      </c>
      <c r="EE485" s="221"/>
      <c r="EF485" s="574" t="str">
        <f t="shared" si="760"/>
        <v>Missing Eng Hours</v>
      </c>
      <c r="EH485" s="82"/>
      <c r="EI485" s="34"/>
      <c r="EJ485" s="11"/>
      <c r="EK485" s="61"/>
      <c r="EN485" s="97">
        <f t="shared" si="734"/>
        <v>0</v>
      </c>
      <c r="EO485" s="91">
        <f t="shared" si="735"/>
        <v>0</v>
      </c>
      <c r="EP485" s="92"/>
      <c r="EQ485" s="85"/>
      <c r="ER485" s="89" t="str">
        <f t="shared" si="763"/>
        <v>-</v>
      </c>
      <c r="ES485" s="84"/>
      <c r="ET485" s="85"/>
      <c r="EU485" s="89" t="str">
        <f t="shared" si="764"/>
        <v>-</v>
      </c>
      <c r="EV485" s="90" t="str">
        <f t="shared" si="765"/>
        <v>-</v>
      </c>
      <c r="EY485" s="97" t="e">
        <f>#REF!</f>
        <v>#REF!</v>
      </c>
      <c r="EZ485" s="91" t="e">
        <f>#REF!</f>
        <v>#REF!</v>
      </c>
      <c r="FA485" s="92"/>
      <c r="FB485" s="85"/>
      <c r="FC485" s="89" t="e">
        <f t="shared" si="766"/>
        <v>#REF!</v>
      </c>
      <c r="FD485" s="84"/>
      <c r="FE485" s="85"/>
      <c r="FF485" s="89" t="e">
        <f t="shared" si="767"/>
        <v>#REF!</v>
      </c>
      <c r="FG485" s="90" t="e">
        <f t="shared" si="768"/>
        <v>#REF!</v>
      </c>
      <c r="FJ485" s="97" t="e">
        <f>#REF!</f>
        <v>#REF!</v>
      </c>
      <c r="FK485" s="91" t="e">
        <f>#REF!</f>
        <v>#REF!</v>
      </c>
      <c r="FL485" s="92"/>
      <c r="FM485" s="85"/>
      <c r="FN485" s="89" t="e">
        <f t="shared" si="769"/>
        <v>#REF!</v>
      </c>
      <c r="FO485" s="84"/>
      <c r="FP485" s="85"/>
      <c r="FQ485" s="89" t="e">
        <f t="shared" si="770"/>
        <v>#REF!</v>
      </c>
      <c r="FR485" s="90" t="e">
        <f t="shared" si="771"/>
        <v>#REF!</v>
      </c>
      <c r="FU485" s="97" t="e">
        <f>#REF!</f>
        <v>#REF!</v>
      </c>
      <c r="FV485" s="92"/>
      <c r="FW485" s="85"/>
      <c r="FX485" s="89" t="e">
        <f t="shared" si="778"/>
        <v>#REF!</v>
      </c>
      <c r="GA485" s="97" t="e">
        <f>#REF!</f>
        <v>#REF!</v>
      </c>
      <c r="GB485" s="91" t="e">
        <f>#REF!</f>
        <v>#REF!</v>
      </c>
      <c r="GC485" s="92"/>
      <c r="GD485" s="85"/>
      <c r="GE485" s="89" t="e">
        <f t="shared" si="773"/>
        <v>#REF!</v>
      </c>
      <c r="GF485" s="84"/>
      <c r="GG485" s="85"/>
      <c r="GH485" s="89" t="e">
        <f t="shared" si="774"/>
        <v>#REF!</v>
      </c>
      <c r="GI485" s="90" t="e">
        <f t="shared" si="775"/>
        <v>#REF!</v>
      </c>
      <c r="GK485" s="20" t="str">
        <f t="shared" si="736"/>
        <v/>
      </c>
      <c r="GL485" s="21"/>
      <c r="GN485" s="826" t="str">
        <f t="shared" ca="1" si="784"/>
        <v/>
      </c>
      <c r="GO485" s="827"/>
    </row>
    <row r="486" spans="1:197" ht="12" customHeight="1" outlineLevel="3" x14ac:dyDescent="0.2">
      <c r="A486" s="187">
        <f t="shared" ca="1" si="761"/>
        <v>352</v>
      </c>
      <c r="B486" s="747" t="str">
        <f t="shared" ca="1" si="782"/>
        <v/>
      </c>
      <c r="C486" s="748"/>
      <c r="D486" s="749"/>
      <c r="E486" s="272"/>
      <c r="F486" s="271"/>
      <c r="G486" s="105" t="s">
        <v>981</v>
      </c>
      <c r="H486" s="128" t="s">
        <v>3</v>
      </c>
      <c r="I486" s="105"/>
      <c r="J486" s="364" t="s">
        <v>24</v>
      </c>
      <c r="K486" s="471" t="s">
        <v>438</v>
      </c>
      <c r="L486" s="367" t="s">
        <v>50</v>
      </c>
      <c r="M486" s="589">
        <f t="shared" si="779"/>
        <v>1</v>
      </c>
      <c r="N486" s="773" t="str">
        <f t="shared" si="785"/>
        <v>-</v>
      </c>
      <c r="O486" s="774" t="str">
        <f t="shared" si="786"/>
        <v>-</v>
      </c>
      <c r="P486" s="774" t="str">
        <f t="shared" si="787"/>
        <v>-</v>
      </c>
      <c r="Q486" s="774" t="str">
        <f t="shared" si="788"/>
        <v>-</v>
      </c>
      <c r="R486" s="774" t="str">
        <f t="shared" si="789"/>
        <v>-</v>
      </c>
      <c r="S486" s="280">
        <f t="shared" si="790"/>
        <v>1</v>
      </c>
      <c r="T486" s="291" t="str">
        <f t="shared" si="783"/>
        <v>OK</v>
      </c>
      <c r="U486" s="402"/>
      <c r="W486" s="504"/>
      <c r="X486" s="429"/>
      <c r="Z486" s="430"/>
      <c r="AA486" s="431"/>
      <c r="AB486" s="429"/>
      <c r="AD486" s="430"/>
      <c r="AE486" s="431"/>
      <c r="AF486" s="429"/>
      <c r="AH486" s="430"/>
      <c r="AI486" s="431"/>
      <c r="AJ486" s="600"/>
      <c r="AK486" s="601"/>
      <c r="AL486" s="602"/>
      <c r="AM486" s="632"/>
      <c r="AN486" s="221"/>
      <c r="AO486" s="574" t="str">
        <f t="shared" si="755"/>
        <v>OK</v>
      </c>
      <c r="AQ486" s="437"/>
      <c r="AR486" s="429"/>
      <c r="AT486" s="430"/>
      <c r="AU486" s="431"/>
      <c r="AV486" s="429"/>
      <c r="AX486" s="430"/>
      <c r="AY486" s="431"/>
      <c r="AZ486" s="429"/>
      <c r="BB486" s="430"/>
      <c r="BC486" s="431"/>
      <c r="BD486" s="600"/>
      <c r="BE486" s="601"/>
      <c r="BF486" s="602"/>
      <c r="BG486" s="632"/>
      <c r="BH486" s="221"/>
      <c r="BI486" s="574" t="str">
        <f t="shared" si="756"/>
        <v>OK</v>
      </c>
      <c r="BK486" s="437"/>
      <c r="BL486" s="429"/>
      <c r="BN486" s="430"/>
      <c r="BO486" s="431"/>
      <c r="BP486" s="429"/>
      <c r="BR486" s="430"/>
      <c r="BS486" s="431"/>
      <c r="BT486" s="429"/>
      <c r="BV486" s="430"/>
      <c r="BW486" s="431"/>
      <c r="BX486" s="600"/>
      <c r="BY486" s="601"/>
      <c r="BZ486" s="602"/>
      <c r="CA486" s="610"/>
      <c r="CB486" s="221"/>
      <c r="CC486" s="574" t="str">
        <f t="shared" si="753"/>
        <v>OK</v>
      </c>
      <c r="CE486" s="443"/>
      <c r="CF486" s="429"/>
      <c r="CH486" s="430"/>
      <c r="CI486" s="431"/>
      <c r="CJ486" s="429"/>
      <c r="CL486" s="430"/>
      <c r="CM486" s="431"/>
      <c r="CN486" s="429"/>
      <c r="CP486" s="430"/>
      <c r="CQ486" s="431"/>
      <c r="CR486" s="600"/>
      <c r="CS486" s="601"/>
      <c r="CT486" s="602"/>
      <c r="CU486" s="610"/>
      <c r="CV486" s="221"/>
      <c r="CW486" s="574" t="str">
        <f t="shared" si="780"/>
        <v>OK</v>
      </c>
      <c r="CY486" s="437"/>
      <c r="CZ486" s="429"/>
      <c r="DB486" s="430"/>
      <c r="DC486" s="431"/>
      <c r="DD486" s="429"/>
      <c r="DF486" s="430"/>
      <c r="DG486" s="431"/>
      <c r="DH486" s="429"/>
      <c r="DJ486" s="430"/>
      <c r="DK486" s="431"/>
      <c r="DL486" s="600"/>
      <c r="DM486" s="601"/>
      <c r="DN486" s="602"/>
      <c r="DO486" s="610"/>
      <c r="DP486" s="221"/>
      <c r="DQ486" s="574" t="str">
        <f t="shared" si="781"/>
        <v>OK</v>
      </c>
      <c r="DS486" s="263">
        <v>1</v>
      </c>
      <c r="DT486" s="208">
        <v>4</v>
      </c>
      <c r="DU486" s="277" t="s">
        <v>1033</v>
      </c>
      <c r="DV486" s="370"/>
      <c r="DW486" s="277" t="s">
        <v>1033</v>
      </c>
      <c r="DX486" s="370"/>
      <c r="DY486" s="277" t="s">
        <v>1033</v>
      </c>
      <c r="DZ486" s="370">
        <v>1</v>
      </c>
      <c r="EA486" s="274" t="s">
        <v>376</v>
      </c>
      <c r="EB486" s="712">
        <f t="shared" ref="EB486:EB492" si="794">IF(AND(DT486="",DV486="",DX486="",DZ486=""),"-",DT486+DV486+DX486+DZ486)</f>
        <v>5</v>
      </c>
      <c r="EC486" s="707">
        <f t="shared" ref="EC486:EC495" si="795">EB486</f>
        <v>5</v>
      </c>
      <c r="ED486" s="623">
        <f t="shared" ref="ED486:ED492" si="796">IF(OR(EC486=0,EC486="-"),"-",EC486/QUALIF_TOTAL_HOURS)</f>
        <v>5.9382422802850355E-3</v>
      </c>
      <c r="EE486" s="221"/>
      <c r="EF486" s="574" t="str">
        <f t="shared" si="760"/>
        <v>Missing Eng Hours</v>
      </c>
      <c r="EH486" s="82"/>
      <c r="EI486" s="34"/>
      <c r="EJ486" s="11"/>
      <c r="EK486" s="61"/>
      <c r="EN486" s="97">
        <f t="shared" si="734"/>
        <v>0</v>
      </c>
      <c r="EO486" s="91">
        <f t="shared" si="735"/>
        <v>0</v>
      </c>
      <c r="EP486" s="92"/>
      <c r="EQ486" s="85"/>
      <c r="ER486" s="89" t="str">
        <f t="shared" si="763"/>
        <v>-</v>
      </c>
      <c r="ES486" s="84"/>
      <c r="ET486" s="85"/>
      <c r="EU486" s="89" t="str">
        <f t="shared" si="764"/>
        <v>-</v>
      </c>
      <c r="EV486" s="90" t="str">
        <f t="shared" si="765"/>
        <v>-</v>
      </c>
      <c r="EY486" s="97" t="e">
        <f>#REF!</f>
        <v>#REF!</v>
      </c>
      <c r="EZ486" s="91" t="e">
        <f>#REF!</f>
        <v>#REF!</v>
      </c>
      <c r="FA486" s="92"/>
      <c r="FB486" s="85"/>
      <c r="FC486" s="89" t="e">
        <f t="shared" si="766"/>
        <v>#REF!</v>
      </c>
      <c r="FD486" s="84"/>
      <c r="FE486" s="85"/>
      <c r="FF486" s="89" t="e">
        <f t="shared" si="767"/>
        <v>#REF!</v>
      </c>
      <c r="FG486" s="90" t="e">
        <f t="shared" si="768"/>
        <v>#REF!</v>
      </c>
      <c r="FJ486" s="97" t="e">
        <f>#REF!</f>
        <v>#REF!</v>
      </c>
      <c r="FK486" s="91" t="e">
        <f>#REF!</f>
        <v>#REF!</v>
      </c>
      <c r="FL486" s="92"/>
      <c r="FM486" s="85"/>
      <c r="FN486" s="89" t="e">
        <f t="shared" si="769"/>
        <v>#REF!</v>
      </c>
      <c r="FO486" s="84"/>
      <c r="FP486" s="85"/>
      <c r="FQ486" s="89" t="e">
        <f t="shared" si="770"/>
        <v>#REF!</v>
      </c>
      <c r="FR486" s="90" t="e">
        <f t="shared" si="771"/>
        <v>#REF!</v>
      </c>
      <c r="FU486" s="97" t="e">
        <f>#REF!</f>
        <v>#REF!</v>
      </c>
      <c r="FV486" s="92"/>
      <c r="FW486" s="85"/>
      <c r="FX486" s="89" t="e">
        <f t="shared" si="778"/>
        <v>#REF!</v>
      </c>
      <c r="GA486" s="97" t="e">
        <f>#REF!</f>
        <v>#REF!</v>
      </c>
      <c r="GB486" s="91" t="e">
        <f>#REF!</f>
        <v>#REF!</v>
      </c>
      <c r="GC486" s="92"/>
      <c r="GD486" s="85"/>
      <c r="GE486" s="89" t="e">
        <f t="shared" si="773"/>
        <v>#REF!</v>
      </c>
      <c r="GF486" s="84"/>
      <c r="GG486" s="85"/>
      <c r="GH486" s="89" t="e">
        <f t="shared" si="774"/>
        <v>#REF!</v>
      </c>
      <c r="GI486" s="90" t="e">
        <f t="shared" si="775"/>
        <v>#REF!</v>
      </c>
      <c r="GK486" s="20" t="str">
        <f t="shared" si="736"/>
        <v/>
      </c>
      <c r="GL486" s="21"/>
      <c r="GN486" s="826" t="str">
        <f t="shared" ca="1" si="784"/>
        <v/>
      </c>
      <c r="GO486" s="827"/>
    </row>
    <row r="487" spans="1:197" ht="12" customHeight="1" outlineLevel="3" x14ac:dyDescent="0.2">
      <c r="A487" s="187">
        <f t="shared" ca="1" si="761"/>
        <v>353</v>
      </c>
      <c r="B487" s="747" t="str">
        <f t="shared" ca="1" si="782"/>
        <v/>
      </c>
      <c r="C487" s="748"/>
      <c r="D487" s="749"/>
      <c r="E487" s="272"/>
      <c r="F487" s="271"/>
      <c r="G487" s="105" t="s">
        <v>982</v>
      </c>
      <c r="H487" s="128" t="s">
        <v>3</v>
      </c>
      <c r="I487" s="105"/>
      <c r="J487" s="364" t="s">
        <v>24</v>
      </c>
      <c r="K487" s="471" t="s">
        <v>438</v>
      </c>
      <c r="L487" s="367" t="s">
        <v>50</v>
      </c>
      <c r="M487" s="589">
        <f t="shared" si="779"/>
        <v>1</v>
      </c>
      <c r="N487" s="773" t="str">
        <f t="shared" si="785"/>
        <v>-</v>
      </c>
      <c r="O487" s="774" t="str">
        <f t="shared" si="786"/>
        <v>-</v>
      </c>
      <c r="P487" s="774" t="str">
        <f t="shared" si="787"/>
        <v>-</v>
      </c>
      <c r="Q487" s="774" t="str">
        <f t="shared" si="788"/>
        <v>-</v>
      </c>
      <c r="R487" s="774" t="str">
        <f t="shared" si="789"/>
        <v>-</v>
      </c>
      <c r="S487" s="280">
        <f t="shared" si="790"/>
        <v>1</v>
      </c>
      <c r="T487" s="291" t="str">
        <f t="shared" si="783"/>
        <v>OK</v>
      </c>
      <c r="U487" s="402"/>
      <c r="W487" s="504"/>
      <c r="X487" s="429"/>
      <c r="Z487" s="430"/>
      <c r="AA487" s="431"/>
      <c r="AB487" s="429"/>
      <c r="AD487" s="430"/>
      <c r="AE487" s="431"/>
      <c r="AF487" s="429"/>
      <c r="AH487" s="430"/>
      <c r="AI487" s="431"/>
      <c r="AJ487" s="600"/>
      <c r="AK487" s="601"/>
      <c r="AL487" s="602"/>
      <c r="AM487" s="632"/>
      <c r="AN487" s="221"/>
      <c r="AO487" s="574" t="str">
        <f>IF(AND(Type_1="Doc",OR(Y487&lt;&gt;"",AC487&lt;&gt;"",AG487&lt;&gt;"")),"Remove Value Cln 25, 29, 33",IF(AND(Type_1="Doc",OR(AA487&lt;&gt;"",AE487&lt;&gt;"",AI487&lt;&gt;"")),"Remove Value Cln 27, 31, 35",IF(OR(AND(X487&lt;&gt;"",Z487=""),AND(AB487&lt;&gt;"",AD487=""),AND(AF487&lt;&gt;"",AH487="")),"Missing Eng Function",IF(OR(AND(Y487&lt;&gt;"",AA487=""),AND(AC487&lt;&gt;"",AE487=""),AND(AG487&lt;&gt;"",AI487="")),"Missing Design Function","OK"))))</f>
        <v>OK</v>
      </c>
      <c r="AQ487" s="437"/>
      <c r="AR487" s="429"/>
      <c r="AT487" s="430"/>
      <c r="AU487" s="431"/>
      <c r="AV487" s="429"/>
      <c r="AX487" s="430"/>
      <c r="AY487" s="431"/>
      <c r="AZ487" s="429"/>
      <c r="BB487" s="430"/>
      <c r="BC487" s="431"/>
      <c r="BD487" s="600"/>
      <c r="BE487" s="601"/>
      <c r="BF487" s="602"/>
      <c r="BG487" s="632"/>
      <c r="BH487" s="221"/>
      <c r="BI487" s="574" t="str">
        <f>IF(AND(Type_1="Doc",OR(AS487&lt;&gt;"",AW487&lt;&gt;"",BA487&lt;&gt;"")),"Remove Value Cln 25, 29, 33",IF(AND(Type_1="Doc",OR(AU487&lt;&gt;"",AY487&lt;&gt;"",BC487&lt;&gt;"")),"Remove Value Cln 47, 51, 55",IF(OR(AND(AR487&lt;&gt;"",AT487=""),AND(AV487&lt;&gt;"",AX487=""),AND(AZ487&lt;&gt;"",BB487="")),"Missing Eng Function",IF(OR(AND(AS487&lt;&gt;"",AU487=""),AND(AW487&lt;&gt;"",AY487=""),AND(BA487&lt;&gt;"",BC487="")),"Missing Design Function","OK"))))</f>
        <v>OK</v>
      </c>
      <c r="BK487" s="437"/>
      <c r="BL487" s="429"/>
      <c r="BN487" s="430"/>
      <c r="BO487" s="431"/>
      <c r="BP487" s="429"/>
      <c r="BR487" s="430"/>
      <c r="BS487" s="431"/>
      <c r="BT487" s="429"/>
      <c r="BV487" s="430"/>
      <c r="BW487" s="431"/>
      <c r="BX487" s="600"/>
      <c r="BY487" s="601"/>
      <c r="BZ487" s="602"/>
      <c r="CA487" s="610"/>
      <c r="CB487" s="221"/>
      <c r="CC487" s="574" t="str">
        <f>IF(AND(Type_1="Doc",OR(BM487&lt;&gt;"",BQ487&lt;&gt;"",BU487&lt;&gt;"")),"Remove Value Cln 65, 69, 73",IF(AND(Type_1="Doc",OR(BO487&lt;&gt;"",BS487&lt;&gt;"",BW487&lt;&gt;"")),"Remove Value Cln 67, 71, 75",IF(OR(AND(BL487&lt;&gt;"",BN487=""),AND(BP487&lt;&gt;"",BR487=""),AND(BT487&lt;&gt;"",BV487="")),"Missing Eng Function",IF(OR(AND(BM487&lt;&gt;"",BO487=""),AND(BQ487&lt;&gt;"",BS487=""),AND(BU487&lt;&gt;"",BW487="")),"Missing Design Function","OK"))))</f>
        <v>OK</v>
      </c>
      <c r="CE487" s="443"/>
      <c r="CF487" s="429"/>
      <c r="CH487" s="430"/>
      <c r="CI487" s="431"/>
      <c r="CJ487" s="429"/>
      <c r="CL487" s="430"/>
      <c r="CM487" s="431"/>
      <c r="CN487" s="429"/>
      <c r="CP487" s="430"/>
      <c r="CQ487" s="431"/>
      <c r="CR487" s="600"/>
      <c r="CS487" s="601"/>
      <c r="CT487" s="602"/>
      <c r="CU487" s="610"/>
      <c r="CV487" s="221"/>
      <c r="CW487" s="574" t="str">
        <f t="shared" si="780"/>
        <v>OK</v>
      </c>
      <c r="CY487" s="437"/>
      <c r="CZ487" s="429"/>
      <c r="DB487" s="430"/>
      <c r="DC487" s="431"/>
      <c r="DD487" s="429"/>
      <c r="DF487" s="430"/>
      <c r="DG487" s="431"/>
      <c r="DH487" s="429"/>
      <c r="DJ487" s="430"/>
      <c r="DK487" s="431"/>
      <c r="DL487" s="600"/>
      <c r="DM487" s="601"/>
      <c r="DN487" s="602"/>
      <c r="DO487" s="610"/>
      <c r="DP487" s="221"/>
      <c r="DQ487" s="574" t="str">
        <f t="shared" si="781"/>
        <v>OK</v>
      </c>
      <c r="DS487" s="263">
        <v>1</v>
      </c>
      <c r="DT487" s="208">
        <v>4</v>
      </c>
      <c r="DU487" s="277" t="s">
        <v>1033</v>
      </c>
      <c r="DV487" s="370"/>
      <c r="DW487" s="277" t="s">
        <v>1033</v>
      </c>
      <c r="DX487" s="370"/>
      <c r="DY487" s="277" t="s">
        <v>1033</v>
      </c>
      <c r="DZ487" s="370">
        <v>1</v>
      </c>
      <c r="EA487" s="274" t="s">
        <v>376</v>
      </c>
      <c r="EB487" s="712">
        <f t="shared" si="794"/>
        <v>5</v>
      </c>
      <c r="EC487" s="707">
        <f t="shared" si="795"/>
        <v>5</v>
      </c>
      <c r="ED487" s="623">
        <f t="shared" si="796"/>
        <v>5.9382422802850355E-3</v>
      </c>
      <c r="EE487" s="221"/>
      <c r="EF487" s="574" t="str">
        <f t="shared" si="760"/>
        <v>Missing Eng Hours</v>
      </c>
      <c r="EH487" s="82"/>
      <c r="EI487" s="34"/>
      <c r="EJ487" s="11"/>
      <c r="EK487" s="61"/>
      <c r="EN487" s="97">
        <f t="shared" si="734"/>
        <v>0</v>
      </c>
      <c r="EO487" s="91">
        <f t="shared" si="735"/>
        <v>0</v>
      </c>
      <c r="EP487" s="92"/>
      <c r="EQ487" s="85"/>
      <c r="ER487" s="89" t="str">
        <f>IF(OR(EN487="-",EQ487=""),"-",EQ487*EN487)</f>
        <v>-</v>
      </c>
      <c r="ES487" s="84"/>
      <c r="ET487" s="85"/>
      <c r="EU487" s="89" t="str">
        <f>IF(OR(EO487="-",ET487=""),"-",ET487*EO487)</f>
        <v>-</v>
      </c>
      <c r="EV487" s="90" t="str">
        <f>IF(AND(ER487="-",EU487="-"),"-",IF(ER487="-",EU487,IF(EU487="-",ER487,ER487+EU487)))</f>
        <v>-</v>
      </c>
      <c r="EY487" s="97" t="e">
        <f>#REF!</f>
        <v>#REF!</v>
      </c>
      <c r="EZ487" s="91" t="e">
        <f>#REF!</f>
        <v>#REF!</v>
      </c>
      <c r="FA487" s="92"/>
      <c r="FB487" s="85"/>
      <c r="FC487" s="89" t="e">
        <f>IF(OR(EY487="-",FB487=""),"-",FB487*EY487)</f>
        <v>#REF!</v>
      </c>
      <c r="FD487" s="84"/>
      <c r="FE487" s="85"/>
      <c r="FF487" s="89" t="e">
        <f>IF(OR(EZ487="-",FE487=""),"-",FE487*EZ487)</f>
        <v>#REF!</v>
      </c>
      <c r="FG487" s="90" t="e">
        <f>IF(AND(FC487="-",FF487="-"),"-",IF(FC487="-",FF487,IF(FF487="-",FC487,FC487+FF487)))</f>
        <v>#REF!</v>
      </c>
      <c r="FJ487" s="97" t="e">
        <f>#REF!</f>
        <v>#REF!</v>
      </c>
      <c r="FK487" s="91" t="e">
        <f>#REF!</f>
        <v>#REF!</v>
      </c>
      <c r="FL487" s="92"/>
      <c r="FM487" s="85"/>
      <c r="FN487" s="89" t="e">
        <f>IF(OR(FJ487="-",FM487=""),"-",FM487*FJ487)</f>
        <v>#REF!</v>
      </c>
      <c r="FO487" s="84"/>
      <c r="FP487" s="85"/>
      <c r="FQ487" s="89" t="e">
        <f>IF(OR(FK487="-",FP487=""),"-",FP487*FK487)</f>
        <v>#REF!</v>
      </c>
      <c r="FR487" s="90" t="e">
        <f>IF(AND(FN487="-",FQ487="-"),"-",IF(FN487="-",FQ487,IF(FQ487="-",FN487,FN487+FQ487)))</f>
        <v>#REF!</v>
      </c>
      <c r="FU487" s="97" t="e">
        <f>#REF!</f>
        <v>#REF!</v>
      </c>
      <c r="FV487" s="92"/>
      <c r="FW487" s="85"/>
      <c r="FX487" s="89" t="e">
        <f>IF(OR(FU487="-",FW487=""),"-",FW487*FU487)</f>
        <v>#REF!</v>
      </c>
      <c r="GA487" s="97" t="e">
        <f>#REF!</f>
        <v>#REF!</v>
      </c>
      <c r="GB487" s="91" t="e">
        <f>#REF!</f>
        <v>#REF!</v>
      </c>
      <c r="GC487" s="92"/>
      <c r="GD487" s="85"/>
      <c r="GE487" s="89" t="e">
        <f>IF(OR(GA487="-",GD487=""),"-",GD487*GA487)</f>
        <v>#REF!</v>
      </c>
      <c r="GF487" s="84"/>
      <c r="GG487" s="85"/>
      <c r="GH487" s="89" t="e">
        <f>IF(OR(GB487="-",GG487=""),"-",GG487*GB487)</f>
        <v>#REF!</v>
      </c>
      <c r="GI487" s="90" t="e">
        <f>IF(AND(GE487="-",GH487="-"),"-",IF(GE487="-",GH487,IF(GH487="-",GE487,GE487+GH487)))</f>
        <v>#REF!</v>
      </c>
      <c r="GK487" s="20" t="str">
        <f t="shared" si="736"/>
        <v/>
      </c>
      <c r="GL487" s="21"/>
      <c r="GN487" s="826" t="str">
        <f t="shared" ca="1" si="784"/>
        <v/>
      </c>
      <c r="GO487" s="827"/>
    </row>
    <row r="488" spans="1:197" ht="12" customHeight="1" outlineLevel="3" x14ac:dyDescent="0.2">
      <c r="A488" s="187">
        <f t="shared" ca="1" si="761"/>
        <v>354</v>
      </c>
      <c r="B488" s="747" t="str">
        <f t="shared" ca="1" si="782"/>
        <v/>
      </c>
      <c r="C488" s="748"/>
      <c r="D488" s="749"/>
      <c r="E488" s="272"/>
      <c r="F488" s="271"/>
      <c r="G488" s="105" t="s">
        <v>983</v>
      </c>
      <c r="H488" s="128" t="s">
        <v>3</v>
      </c>
      <c r="I488" s="105"/>
      <c r="J488" s="364" t="s">
        <v>24</v>
      </c>
      <c r="K488" s="471" t="s">
        <v>438</v>
      </c>
      <c r="L488" s="367" t="s">
        <v>50</v>
      </c>
      <c r="M488" s="589">
        <f t="shared" si="779"/>
        <v>1</v>
      </c>
      <c r="N488" s="773" t="str">
        <f t="shared" si="785"/>
        <v>-</v>
      </c>
      <c r="O488" s="774" t="str">
        <f t="shared" si="786"/>
        <v>-</v>
      </c>
      <c r="P488" s="774" t="str">
        <f t="shared" si="787"/>
        <v>-</v>
      </c>
      <c r="Q488" s="774" t="str">
        <f t="shared" si="788"/>
        <v>-</v>
      </c>
      <c r="R488" s="774" t="str">
        <f t="shared" si="789"/>
        <v>-</v>
      </c>
      <c r="S488" s="280">
        <f t="shared" si="790"/>
        <v>1</v>
      </c>
      <c r="T488" s="291" t="str">
        <f t="shared" si="783"/>
        <v>OK</v>
      </c>
      <c r="U488" s="402"/>
      <c r="W488" s="504"/>
      <c r="X488" s="429"/>
      <c r="Z488" s="430"/>
      <c r="AA488" s="431"/>
      <c r="AB488" s="429"/>
      <c r="AD488" s="430"/>
      <c r="AE488" s="431"/>
      <c r="AF488" s="429"/>
      <c r="AH488" s="430"/>
      <c r="AI488" s="431"/>
      <c r="AJ488" s="600"/>
      <c r="AK488" s="601"/>
      <c r="AL488" s="602"/>
      <c r="AM488" s="632"/>
      <c r="AN488" s="221"/>
      <c r="AO488" s="574" t="str">
        <f>IF(AND(Type_1="Doc",OR(Y488&lt;&gt;"",AC488&lt;&gt;"",AG488&lt;&gt;"")),"Remove Value Cln 25, 29, 33",IF(AND(Type_1="Doc",OR(AA488&lt;&gt;"",AE488&lt;&gt;"",AI488&lt;&gt;"")),"Remove Value Cln 27, 31, 35",IF(OR(AND(X488&lt;&gt;"",Z488=""),AND(AB488&lt;&gt;"",AD488=""),AND(AF488&lt;&gt;"",AH488="")),"Missing Eng Function",IF(OR(AND(Y488&lt;&gt;"",AA488=""),AND(AC488&lt;&gt;"",AE488=""),AND(AG488&lt;&gt;"",AI488="")),"Missing Design Function","OK"))))</f>
        <v>OK</v>
      </c>
      <c r="AQ488" s="437"/>
      <c r="AR488" s="429"/>
      <c r="AT488" s="430"/>
      <c r="AU488" s="431"/>
      <c r="AV488" s="429"/>
      <c r="AX488" s="430"/>
      <c r="AY488" s="431"/>
      <c r="AZ488" s="429"/>
      <c r="BB488" s="430"/>
      <c r="BC488" s="431"/>
      <c r="BD488" s="600"/>
      <c r="BE488" s="601"/>
      <c r="BF488" s="602"/>
      <c r="BG488" s="632"/>
      <c r="BH488" s="221"/>
      <c r="BI488" s="574" t="str">
        <f>IF(AND(Type_1="Doc",OR(AS488&lt;&gt;"",AW488&lt;&gt;"",BA488&lt;&gt;"")),"Remove Value Cln 25, 29, 33",IF(AND(Type_1="Doc",OR(AU488&lt;&gt;"",AY488&lt;&gt;"",BC488&lt;&gt;"")),"Remove Value Cln 47, 51, 55",IF(OR(AND(AR488&lt;&gt;"",AT488=""),AND(AV488&lt;&gt;"",AX488=""),AND(AZ488&lt;&gt;"",BB488="")),"Missing Eng Function",IF(OR(AND(AS488&lt;&gt;"",AU488=""),AND(AW488&lt;&gt;"",AY488=""),AND(BA488&lt;&gt;"",BC488="")),"Missing Design Function","OK"))))</f>
        <v>OK</v>
      </c>
      <c r="BK488" s="437"/>
      <c r="BL488" s="429"/>
      <c r="BN488" s="430"/>
      <c r="BO488" s="431"/>
      <c r="BP488" s="429"/>
      <c r="BR488" s="430"/>
      <c r="BS488" s="431"/>
      <c r="BT488" s="429"/>
      <c r="BV488" s="430"/>
      <c r="BW488" s="431"/>
      <c r="BX488" s="600"/>
      <c r="BY488" s="601"/>
      <c r="BZ488" s="602"/>
      <c r="CA488" s="610"/>
      <c r="CB488" s="221"/>
      <c r="CC488" s="574" t="str">
        <f>IF(AND(Type_1="Doc",OR(BM488&lt;&gt;"",BQ488&lt;&gt;"",BU488&lt;&gt;"")),"Remove Value Cln 65, 69, 73",IF(AND(Type_1="Doc",OR(BO488&lt;&gt;"",BS488&lt;&gt;"",BW488&lt;&gt;"")),"Remove Value Cln 67, 71, 75",IF(OR(AND(BL488&lt;&gt;"",BN488=""),AND(BP488&lt;&gt;"",BR488=""),AND(BT488&lt;&gt;"",BV488="")),"Missing Eng Function",IF(OR(AND(BM488&lt;&gt;"",BO488=""),AND(BQ488&lt;&gt;"",BS488=""),AND(BU488&lt;&gt;"",BW488="")),"Missing Design Function","OK"))))</f>
        <v>OK</v>
      </c>
      <c r="CE488" s="443"/>
      <c r="CF488" s="429"/>
      <c r="CH488" s="430"/>
      <c r="CI488" s="431"/>
      <c r="CJ488" s="429"/>
      <c r="CL488" s="430"/>
      <c r="CM488" s="431"/>
      <c r="CN488" s="429"/>
      <c r="CP488" s="430"/>
      <c r="CQ488" s="431"/>
      <c r="CR488" s="600"/>
      <c r="CS488" s="601"/>
      <c r="CT488" s="602"/>
      <c r="CU488" s="610"/>
      <c r="CV488" s="221"/>
      <c r="CW488" s="574" t="str">
        <f t="shared" si="780"/>
        <v>OK</v>
      </c>
      <c r="CY488" s="437"/>
      <c r="CZ488" s="429"/>
      <c r="DB488" s="430"/>
      <c r="DC488" s="431"/>
      <c r="DD488" s="429"/>
      <c r="DF488" s="430"/>
      <c r="DG488" s="431"/>
      <c r="DH488" s="429"/>
      <c r="DJ488" s="430"/>
      <c r="DK488" s="431"/>
      <c r="DL488" s="600"/>
      <c r="DM488" s="601"/>
      <c r="DN488" s="602"/>
      <c r="DO488" s="610"/>
      <c r="DP488" s="221"/>
      <c r="DQ488" s="574" t="str">
        <f t="shared" si="781"/>
        <v>OK</v>
      </c>
      <c r="DS488" s="263">
        <v>1</v>
      </c>
      <c r="DT488" s="208">
        <v>4</v>
      </c>
      <c r="DU488" s="277" t="s">
        <v>1033</v>
      </c>
      <c r="DV488" s="370"/>
      <c r="DW488" s="277" t="s">
        <v>1033</v>
      </c>
      <c r="DX488" s="370"/>
      <c r="DY488" s="277" t="s">
        <v>1033</v>
      </c>
      <c r="DZ488" s="370">
        <v>1</v>
      </c>
      <c r="EA488" s="274" t="s">
        <v>376</v>
      </c>
      <c r="EB488" s="712">
        <f t="shared" si="794"/>
        <v>5</v>
      </c>
      <c r="EC488" s="707">
        <f t="shared" si="795"/>
        <v>5</v>
      </c>
      <c r="ED488" s="623">
        <f t="shared" si="796"/>
        <v>5.9382422802850355E-3</v>
      </c>
      <c r="EE488" s="221"/>
      <c r="EF488" s="574" t="str">
        <f t="shared" si="760"/>
        <v>Missing Eng Hours</v>
      </c>
      <c r="EH488" s="82"/>
      <c r="EI488" s="34"/>
      <c r="EJ488" s="11"/>
      <c r="EK488" s="61"/>
      <c r="EN488" s="97">
        <f t="shared" si="734"/>
        <v>0</v>
      </c>
      <c r="EO488" s="91">
        <f t="shared" si="735"/>
        <v>0</v>
      </c>
      <c r="EP488" s="92"/>
      <c r="EQ488" s="85"/>
      <c r="ER488" s="89" t="str">
        <f>IF(OR(EN488="-",EQ488=""),"-",EQ488*EN488)</f>
        <v>-</v>
      </c>
      <c r="ES488" s="84"/>
      <c r="ET488" s="85"/>
      <c r="EU488" s="89" t="str">
        <f>IF(OR(EO488="-",ET488=""),"-",ET488*EO488)</f>
        <v>-</v>
      </c>
      <c r="EV488" s="90" t="str">
        <f>IF(AND(ER488="-",EU488="-"),"-",IF(ER488="-",EU488,IF(EU488="-",ER488,ER488+EU488)))</f>
        <v>-</v>
      </c>
      <c r="EY488" s="97" t="e">
        <f>#REF!</f>
        <v>#REF!</v>
      </c>
      <c r="EZ488" s="91" t="e">
        <f>#REF!</f>
        <v>#REF!</v>
      </c>
      <c r="FA488" s="92"/>
      <c r="FB488" s="85"/>
      <c r="FC488" s="89" t="e">
        <f>IF(OR(EY488="-",FB488=""),"-",FB488*EY488)</f>
        <v>#REF!</v>
      </c>
      <c r="FD488" s="84"/>
      <c r="FE488" s="85"/>
      <c r="FF488" s="89" t="e">
        <f>IF(OR(EZ488="-",FE488=""),"-",FE488*EZ488)</f>
        <v>#REF!</v>
      </c>
      <c r="FG488" s="90" t="e">
        <f>IF(AND(FC488="-",FF488="-"),"-",IF(FC488="-",FF488,IF(FF488="-",FC488,FC488+FF488)))</f>
        <v>#REF!</v>
      </c>
      <c r="FJ488" s="97" t="e">
        <f>#REF!</f>
        <v>#REF!</v>
      </c>
      <c r="FK488" s="91" t="e">
        <f>#REF!</f>
        <v>#REF!</v>
      </c>
      <c r="FL488" s="92"/>
      <c r="FM488" s="85"/>
      <c r="FN488" s="89" t="e">
        <f>IF(OR(FJ488="-",FM488=""),"-",FM488*FJ488)</f>
        <v>#REF!</v>
      </c>
      <c r="FO488" s="84"/>
      <c r="FP488" s="85"/>
      <c r="FQ488" s="89" t="e">
        <f>IF(OR(FK488="-",FP488=""),"-",FP488*FK488)</f>
        <v>#REF!</v>
      </c>
      <c r="FR488" s="90" t="e">
        <f>IF(AND(FN488="-",FQ488="-"),"-",IF(FN488="-",FQ488,IF(FQ488="-",FN488,FN488+FQ488)))</f>
        <v>#REF!</v>
      </c>
      <c r="FU488" s="97" t="e">
        <f>#REF!</f>
        <v>#REF!</v>
      </c>
      <c r="FV488" s="92"/>
      <c r="FW488" s="85"/>
      <c r="FX488" s="89" t="e">
        <f>IF(OR(FU488="-",FW488=""),"-",FW488*FU488)</f>
        <v>#REF!</v>
      </c>
      <c r="GA488" s="97" t="e">
        <f>#REF!</f>
        <v>#REF!</v>
      </c>
      <c r="GB488" s="91" t="e">
        <f>#REF!</f>
        <v>#REF!</v>
      </c>
      <c r="GC488" s="92"/>
      <c r="GD488" s="85"/>
      <c r="GE488" s="89" t="e">
        <f>IF(OR(GA488="-",GD488=""),"-",GD488*GA488)</f>
        <v>#REF!</v>
      </c>
      <c r="GF488" s="84"/>
      <c r="GG488" s="85"/>
      <c r="GH488" s="89" t="e">
        <f>IF(OR(GB488="-",GG488=""),"-",GG488*GB488)</f>
        <v>#REF!</v>
      </c>
      <c r="GI488" s="90" t="e">
        <f>IF(AND(GE488="-",GH488="-"),"-",IF(GE488="-",GH488,IF(GH488="-",GE488,GE488+GH488)))</f>
        <v>#REF!</v>
      </c>
      <c r="GK488" s="20" t="str">
        <f t="shared" si="736"/>
        <v/>
      </c>
      <c r="GL488" s="21"/>
      <c r="GN488" s="826" t="str">
        <f t="shared" ca="1" si="784"/>
        <v/>
      </c>
      <c r="GO488" s="827"/>
    </row>
    <row r="489" spans="1:197" ht="12" customHeight="1" outlineLevel="3" x14ac:dyDescent="0.2">
      <c r="A489" s="187">
        <f t="shared" ca="1" si="761"/>
        <v>355</v>
      </c>
      <c r="B489" s="747" t="str">
        <f t="shared" ca="1" si="782"/>
        <v/>
      </c>
      <c r="C489" s="748"/>
      <c r="D489" s="749"/>
      <c r="E489" s="272"/>
      <c r="F489" s="271"/>
      <c r="G489" s="105" t="s">
        <v>984</v>
      </c>
      <c r="H489" s="128" t="s">
        <v>3</v>
      </c>
      <c r="I489" s="105"/>
      <c r="J489" s="364" t="s">
        <v>24</v>
      </c>
      <c r="K489" s="471" t="s">
        <v>438</v>
      </c>
      <c r="L489" s="367" t="s">
        <v>50</v>
      </c>
      <c r="M489" s="589">
        <f t="shared" si="779"/>
        <v>1</v>
      </c>
      <c r="N489" s="773" t="str">
        <f t="shared" si="785"/>
        <v>-</v>
      </c>
      <c r="O489" s="774" t="str">
        <f t="shared" si="786"/>
        <v>-</v>
      </c>
      <c r="P489" s="774" t="str">
        <f t="shared" si="787"/>
        <v>-</v>
      </c>
      <c r="Q489" s="774" t="str">
        <f t="shared" si="788"/>
        <v>-</v>
      </c>
      <c r="R489" s="774" t="str">
        <f t="shared" si="789"/>
        <v>-</v>
      </c>
      <c r="S489" s="280">
        <f t="shared" si="790"/>
        <v>1</v>
      </c>
      <c r="T489" s="291" t="str">
        <f t="shared" si="783"/>
        <v>OK</v>
      </c>
      <c r="U489" s="402"/>
      <c r="W489" s="504"/>
      <c r="X489" s="429"/>
      <c r="Z489" s="430"/>
      <c r="AA489" s="431"/>
      <c r="AB489" s="429"/>
      <c r="AD489" s="430"/>
      <c r="AE489" s="431"/>
      <c r="AF489" s="429"/>
      <c r="AH489" s="430"/>
      <c r="AI489" s="431"/>
      <c r="AJ489" s="600"/>
      <c r="AK489" s="601"/>
      <c r="AL489" s="602"/>
      <c r="AM489" s="632"/>
      <c r="AN489" s="221"/>
      <c r="AO489" s="574" t="str">
        <f>IF(AND(Type_1="Doc",OR(Y489&lt;&gt;"",AC489&lt;&gt;"",AG489&lt;&gt;"")),"Remove Value Cln 25, 29, 33",IF(AND(Type_1="Doc",OR(AA489&lt;&gt;"",AE489&lt;&gt;"",AI489&lt;&gt;"")),"Remove Value Cln 27, 31, 35",IF(OR(AND(X489&lt;&gt;"",Z489=""),AND(AB489&lt;&gt;"",AD489=""),AND(AF489&lt;&gt;"",AH489="")),"Missing Eng Function",IF(OR(AND(Y489&lt;&gt;"",AA489=""),AND(AC489&lt;&gt;"",AE489=""),AND(AG489&lt;&gt;"",AI489="")),"Missing Design Function","OK"))))</f>
        <v>OK</v>
      </c>
      <c r="AQ489" s="437"/>
      <c r="AR489" s="429"/>
      <c r="AT489" s="430"/>
      <c r="AU489" s="431"/>
      <c r="AV489" s="429"/>
      <c r="AX489" s="430"/>
      <c r="AY489" s="431"/>
      <c r="AZ489" s="429"/>
      <c r="BB489" s="430"/>
      <c r="BC489" s="431"/>
      <c r="BD489" s="600"/>
      <c r="BE489" s="601"/>
      <c r="BF489" s="602"/>
      <c r="BG489" s="632"/>
      <c r="BH489" s="221"/>
      <c r="BI489" s="574" t="str">
        <f>IF(AND(Type_1="Doc",OR(AS489&lt;&gt;"",AW489&lt;&gt;"",BA489&lt;&gt;"")),"Remove Value Cln 25, 29, 33",IF(AND(Type_1="Doc",OR(AU489&lt;&gt;"",AY489&lt;&gt;"",BC489&lt;&gt;"")),"Remove Value Cln 47, 51, 55",IF(OR(AND(AR489&lt;&gt;"",AT489=""),AND(AV489&lt;&gt;"",AX489=""),AND(AZ489&lt;&gt;"",BB489="")),"Missing Eng Function",IF(OR(AND(AS489&lt;&gt;"",AU489=""),AND(AW489&lt;&gt;"",AY489=""),AND(BA489&lt;&gt;"",BC489="")),"Missing Design Function","OK"))))</f>
        <v>OK</v>
      </c>
      <c r="BK489" s="437"/>
      <c r="BL489" s="429"/>
      <c r="BN489" s="430"/>
      <c r="BO489" s="431"/>
      <c r="BP489" s="429"/>
      <c r="BR489" s="430"/>
      <c r="BS489" s="431"/>
      <c r="BT489" s="429"/>
      <c r="BV489" s="430"/>
      <c r="BW489" s="431"/>
      <c r="BX489" s="600"/>
      <c r="BY489" s="601"/>
      <c r="BZ489" s="602"/>
      <c r="CA489" s="610"/>
      <c r="CB489" s="221"/>
      <c r="CC489" s="574" t="str">
        <f>IF(AND(Type_1="Doc",OR(BM489&lt;&gt;"",BQ489&lt;&gt;"",BU489&lt;&gt;"")),"Remove Value Cln 65, 69, 73",IF(AND(Type_1="Doc",OR(BO489&lt;&gt;"",BS489&lt;&gt;"",BW489&lt;&gt;"")),"Remove Value Cln 67, 71, 75",IF(OR(AND(BL489&lt;&gt;"",BN489=""),AND(BP489&lt;&gt;"",BR489=""),AND(BT489&lt;&gt;"",BV489="")),"Missing Eng Function",IF(OR(AND(BM489&lt;&gt;"",BO489=""),AND(BQ489&lt;&gt;"",BS489=""),AND(BU489&lt;&gt;"",BW489="")),"Missing Design Function","OK"))))</f>
        <v>OK</v>
      </c>
      <c r="CE489" s="443"/>
      <c r="CF489" s="429"/>
      <c r="CH489" s="430"/>
      <c r="CI489" s="431"/>
      <c r="CJ489" s="429"/>
      <c r="CL489" s="430"/>
      <c r="CM489" s="431"/>
      <c r="CN489" s="429"/>
      <c r="CP489" s="430"/>
      <c r="CQ489" s="431"/>
      <c r="CR489" s="600"/>
      <c r="CS489" s="601"/>
      <c r="CT489" s="602"/>
      <c r="CU489" s="610"/>
      <c r="CV489" s="221"/>
      <c r="CW489" s="574" t="str">
        <f t="shared" si="780"/>
        <v>OK</v>
      </c>
      <c r="CY489" s="437"/>
      <c r="CZ489" s="429"/>
      <c r="DB489" s="430"/>
      <c r="DC489" s="431"/>
      <c r="DD489" s="429"/>
      <c r="DF489" s="430"/>
      <c r="DG489" s="431"/>
      <c r="DH489" s="429"/>
      <c r="DJ489" s="430"/>
      <c r="DK489" s="431"/>
      <c r="DL489" s="600"/>
      <c r="DM489" s="601"/>
      <c r="DN489" s="602"/>
      <c r="DO489" s="610"/>
      <c r="DP489" s="221"/>
      <c r="DQ489" s="574" t="str">
        <f t="shared" si="781"/>
        <v>OK</v>
      </c>
      <c r="DS489" s="263">
        <v>1</v>
      </c>
      <c r="DT489" s="208">
        <v>4</v>
      </c>
      <c r="DU489" s="277" t="s">
        <v>1033</v>
      </c>
      <c r="DV489" s="370"/>
      <c r="DW489" s="277" t="s">
        <v>1033</v>
      </c>
      <c r="DX489" s="370"/>
      <c r="DY489" s="277" t="s">
        <v>1033</v>
      </c>
      <c r="DZ489" s="370">
        <v>1</v>
      </c>
      <c r="EA489" s="274" t="s">
        <v>376</v>
      </c>
      <c r="EB489" s="712">
        <f t="shared" si="794"/>
        <v>5</v>
      </c>
      <c r="EC489" s="707">
        <f t="shared" si="795"/>
        <v>5</v>
      </c>
      <c r="ED489" s="623">
        <f t="shared" si="796"/>
        <v>5.9382422802850355E-3</v>
      </c>
      <c r="EE489" s="221"/>
      <c r="EF489" s="574" t="str">
        <f t="shared" si="760"/>
        <v>Missing Eng Hours</v>
      </c>
      <c r="EH489" s="82"/>
      <c r="EI489" s="34"/>
      <c r="EJ489" s="11"/>
      <c r="EK489" s="61"/>
      <c r="EN489" s="97">
        <f t="shared" si="734"/>
        <v>0</v>
      </c>
      <c r="EO489" s="91">
        <f t="shared" si="735"/>
        <v>0</v>
      </c>
      <c r="EP489" s="92"/>
      <c r="EQ489" s="85"/>
      <c r="ER489" s="89" t="str">
        <f>IF(OR(EN489="-",EQ489=""),"-",EQ489*EN489)</f>
        <v>-</v>
      </c>
      <c r="ES489" s="84"/>
      <c r="ET489" s="85"/>
      <c r="EU489" s="89" t="str">
        <f>IF(OR(EO489="-",ET489=""),"-",ET489*EO489)</f>
        <v>-</v>
      </c>
      <c r="EV489" s="90" t="str">
        <f>IF(AND(ER489="-",EU489="-"),"-",IF(ER489="-",EU489,IF(EU489="-",ER489,ER489+EU489)))</f>
        <v>-</v>
      </c>
      <c r="EY489" s="97" t="e">
        <f>#REF!</f>
        <v>#REF!</v>
      </c>
      <c r="EZ489" s="91" t="e">
        <f>#REF!</f>
        <v>#REF!</v>
      </c>
      <c r="FA489" s="92"/>
      <c r="FB489" s="85"/>
      <c r="FC489" s="89" t="e">
        <f>IF(OR(EY489="-",FB489=""),"-",FB489*EY489)</f>
        <v>#REF!</v>
      </c>
      <c r="FD489" s="84"/>
      <c r="FE489" s="85"/>
      <c r="FF489" s="89" t="e">
        <f>IF(OR(EZ489="-",FE489=""),"-",FE489*EZ489)</f>
        <v>#REF!</v>
      </c>
      <c r="FG489" s="90" t="e">
        <f>IF(AND(FC489="-",FF489="-"),"-",IF(FC489="-",FF489,IF(FF489="-",FC489,FC489+FF489)))</f>
        <v>#REF!</v>
      </c>
      <c r="FJ489" s="97" t="e">
        <f>#REF!</f>
        <v>#REF!</v>
      </c>
      <c r="FK489" s="91" t="e">
        <f>#REF!</f>
        <v>#REF!</v>
      </c>
      <c r="FL489" s="92"/>
      <c r="FM489" s="85"/>
      <c r="FN489" s="89" t="e">
        <f>IF(OR(FJ489="-",FM489=""),"-",FM489*FJ489)</f>
        <v>#REF!</v>
      </c>
      <c r="FO489" s="84"/>
      <c r="FP489" s="85"/>
      <c r="FQ489" s="89" t="e">
        <f>IF(OR(FK489="-",FP489=""),"-",FP489*FK489)</f>
        <v>#REF!</v>
      </c>
      <c r="FR489" s="90" t="e">
        <f>IF(AND(FN489="-",FQ489="-"),"-",IF(FN489="-",FQ489,IF(FQ489="-",FN489,FN489+FQ489)))</f>
        <v>#REF!</v>
      </c>
      <c r="FU489" s="97" t="e">
        <f>#REF!</f>
        <v>#REF!</v>
      </c>
      <c r="FV489" s="92"/>
      <c r="FW489" s="85"/>
      <c r="FX489" s="89" t="e">
        <f>IF(OR(FU489="-",FW489=""),"-",FW489*FU489)</f>
        <v>#REF!</v>
      </c>
      <c r="GA489" s="97" t="e">
        <f>#REF!</f>
        <v>#REF!</v>
      </c>
      <c r="GB489" s="91" t="e">
        <f>#REF!</f>
        <v>#REF!</v>
      </c>
      <c r="GC489" s="92"/>
      <c r="GD489" s="85"/>
      <c r="GE489" s="89" t="e">
        <f>IF(OR(GA489="-",GD489=""),"-",GD489*GA489)</f>
        <v>#REF!</v>
      </c>
      <c r="GF489" s="84"/>
      <c r="GG489" s="85"/>
      <c r="GH489" s="89" t="e">
        <f>IF(OR(GB489="-",GG489=""),"-",GG489*GB489)</f>
        <v>#REF!</v>
      </c>
      <c r="GI489" s="90" t="e">
        <f>IF(AND(GE489="-",GH489="-"),"-",IF(GE489="-",GH489,IF(GH489="-",GE489,GE489+GH489)))</f>
        <v>#REF!</v>
      </c>
      <c r="GK489" s="20" t="str">
        <f t="shared" si="736"/>
        <v/>
      </c>
      <c r="GL489" s="21"/>
      <c r="GN489" s="826" t="str">
        <f t="shared" ca="1" si="784"/>
        <v/>
      </c>
      <c r="GO489" s="827"/>
    </row>
    <row r="490" spans="1:197" ht="12" customHeight="1" outlineLevel="3" x14ac:dyDescent="0.2">
      <c r="A490" s="187">
        <f t="shared" ca="1" si="761"/>
        <v>356</v>
      </c>
      <c r="B490" s="747" t="str">
        <f t="shared" ca="1" si="782"/>
        <v/>
      </c>
      <c r="C490" s="748"/>
      <c r="D490" s="749"/>
      <c r="E490" s="272"/>
      <c r="F490" s="271"/>
      <c r="G490" s="105" t="s">
        <v>916</v>
      </c>
      <c r="H490" s="128" t="s">
        <v>3</v>
      </c>
      <c r="I490" s="105"/>
      <c r="J490" s="364" t="s">
        <v>24</v>
      </c>
      <c r="K490" s="471" t="s">
        <v>438</v>
      </c>
      <c r="L490" s="367" t="s">
        <v>50</v>
      </c>
      <c r="M490" s="589">
        <f t="shared" si="779"/>
        <v>1</v>
      </c>
      <c r="N490" s="773" t="str">
        <f t="shared" si="785"/>
        <v>-</v>
      </c>
      <c r="O490" s="774" t="str">
        <f t="shared" si="786"/>
        <v>-</v>
      </c>
      <c r="P490" s="774" t="str">
        <f t="shared" si="787"/>
        <v>-</v>
      </c>
      <c r="Q490" s="774" t="str">
        <f t="shared" si="788"/>
        <v>-</v>
      </c>
      <c r="R490" s="774" t="str">
        <f t="shared" si="789"/>
        <v>-</v>
      </c>
      <c r="S490" s="280">
        <f t="shared" si="790"/>
        <v>1</v>
      </c>
      <c r="T490" s="291" t="str">
        <f t="shared" si="783"/>
        <v>OK</v>
      </c>
      <c r="U490" s="402"/>
      <c r="W490" s="504"/>
      <c r="X490" s="429"/>
      <c r="Z490" s="430"/>
      <c r="AA490" s="431"/>
      <c r="AB490" s="429"/>
      <c r="AD490" s="430"/>
      <c r="AE490" s="431"/>
      <c r="AF490" s="429"/>
      <c r="AH490" s="430"/>
      <c r="AI490" s="431"/>
      <c r="AJ490" s="600"/>
      <c r="AK490" s="601"/>
      <c r="AL490" s="602"/>
      <c r="AM490" s="632"/>
      <c r="AN490" s="221"/>
      <c r="AO490" s="574" t="str">
        <f>IF(AND(Type_1="Doc",OR(Y490&lt;&gt;"",AC490&lt;&gt;"",AG490&lt;&gt;"")),"Remove Value Cln 25, 29, 33",IF(AND(Type_1="Doc",OR(AA490&lt;&gt;"",AE490&lt;&gt;"",AI490&lt;&gt;"")),"Remove Value Cln 27, 31, 35",IF(OR(AND(X490&lt;&gt;"",Z490=""),AND(AB490&lt;&gt;"",AD490=""),AND(AF490&lt;&gt;"",AH490="")),"Missing Eng Function",IF(OR(AND(Y490&lt;&gt;"",AA490=""),AND(AC490&lt;&gt;"",AE490=""),AND(AG490&lt;&gt;"",AI490="")),"Missing Design Function","OK"))))</f>
        <v>OK</v>
      </c>
      <c r="AQ490" s="437"/>
      <c r="AR490" s="429"/>
      <c r="AT490" s="430"/>
      <c r="AU490" s="431"/>
      <c r="AV490" s="429"/>
      <c r="AX490" s="430"/>
      <c r="AY490" s="431"/>
      <c r="AZ490" s="429"/>
      <c r="BB490" s="430"/>
      <c r="BC490" s="431"/>
      <c r="BD490" s="600"/>
      <c r="BE490" s="601"/>
      <c r="BF490" s="602"/>
      <c r="BG490" s="632"/>
      <c r="BH490" s="221"/>
      <c r="BI490" s="574" t="str">
        <f>IF(AND(Type_1="Doc",OR(AS490&lt;&gt;"",AW490&lt;&gt;"",BA490&lt;&gt;"")),"Remove Value Cln 25, 29, 33",IF(AND(Type_1="Doc",OR(AU490&lt;&gt;"",AY490&lt;&gt;"",BC490&lt;&gt;"")),"Remove Value Cln 47, 51, 55",IF(OR(AND(AR490&lt;&gt;"",AT490=""),AND(AV490&lt;&gt;"",AX490=""),AND(AZ490&lt;&gt;"",BB490="")),"Missing Eng Function",IF(OR(AND(AS490&lt;&gt;"",AU490=""),AND(AW490&lt;&gt;"",AY490=""),AND(BA490&lt;&gt;"",BC490="")),"Missing Design Function","OK"))))</f>
        <v>OK</v>
      </c>
      <c r="BK490" s="437"/>
      <c r="BL490" s="429"/>
      <c r="BN490" s="430"/>
      <c r="BO490" s="431"/>
      <c r="BP490" s="429"/>
      <c r="BR490" s="430"/>
      <c r="BS490" s="431"/>
      <c r="BT490" s="429"/>
      <c r="BV490" s="430"/>
      <c r="BW490" s="431"/>
      <c r="BX490" s="600"/>
      <c r="BY490" s="601"/>
      <c r="BZ490" s="602"/>
      <c r="CA490" s="610"/>
      <c r="CB490" s="221"/>
      <c r="CC490" s="574" t="str">
        <f>IF(AND(Type_1="Doc",OR(BM490&lt;&gt;"",BQ490&lt;&gt;"",BU490&lt;&gt;"")),"Remove Value Cln 65, 69, 73",IF(AND(Type_1="Doc",OR(BO490&lt;&gt;"",BS490&lt;&gt;"",BW490&lt;&gt;"")),"Remove Value Cln 67, 71, 75",IF(OR(AND(BL490&lt;&gt;"",BN490=""),AND(BP490&lt;&gt;"",BR490=""),AND(BT490&lt;&gt;"",BV490="")),"Missing Eng Function",IF(OR(AND(BM490&lt;&gt;"",BO490=""),AND(BQ490&lt;&gt;"",BS490=""),AND(BU490&lt;&gt;"",BW490="")),"Missing Design Function","OK"))))</f>
        <v>OK</v>
      </c>
      <c r="CE490" s="443"/>
      <c r="CF490" s="429"/>
      <c r="CH490" s="430"/>
      <c r="CI490" s="431"/>
      <c r="CJ490" s="429"/>
      <c r="CL490" s="430"/>
      <c r="CM490" s="431"/>
      <c r="CN490" s="429"/>
      <c r="CP490" s="430"/>
      <c r="CQ490" s="431"/>
      <c r="CR490" s="600"/>
      <c r="CS490" s="601"/>
      <c r="CT490" s="602"/>
      <c r="CU490" s="610"/>
      <c r="CV490" s="221"/>
      <c r="CW490" s="574" t="str">
        <f t="shared" si="780"/>
        <v>OK</v>
      </c>
      <c r="CY490" s="437"/>
      <c r="CZ490" s="429"/>
      <c r="DB490" s="430"/>
      <c r="DC490" s="431"/>
      <c r="DD490" s="429"/>
      <c r="DF490" s="430"/>
      <c r="DG490" s="431"/>
      <c r="DH490" s="429"/>
      <c r="DJ490" s="430"/>
      <c r="DK490" s="431"/>
      <c r="DL490" s="600"/>
      <c r="DM490" s="601"/>
      <c r="DN490" s="602"/>
      <c r="DO490" s="610"/>
      <c r="DP490" s="221"/>
      <c r="DQ490" s="574" t="str">
        <f t="shared" si="781"/>
        <v>OK</v>
      </c>
      <c r="DS490" s="263">
        <v>1</v>
      </c>
      <c r="DT490" s="208">
        <v>4</v>
      </c>
      <c r="DU490" s="277" t="s">
        <v>1033</v>
      </c>
      <c r="DV490" s="370"/>
      <c r="DW490" s="277" t="s">
        <v>1033</v>
      </c>
      <c r="DX490" s="370"/>
      <c r="DY490" s="277" t="s">
        <v>1033</v>
      </c>
      <c r="DZ490" s="370">
        <v>1</v>
      </c>
      <c r="EA490" s="274" t="s">
        <v>376</v>
      </c>
      <c r="EB490" s="712">
        <f t="shared" si="794"/>
        <v>5</v>
      </c>
      <c r="EC490" s="707">
        <f t="shared" si="795"/>
        <v>5</v>
      </c>
      <c r="ED490" s="623">
        <f t="shared" si="796"/>
        <v>5.9382422802850355E-3</v>
      </c>
      <c r="EE490" s="221"/>
      <c r="EF490" s="574" t="str">
        <f t="shared" si="760"/>
        <v>Missing Eng Hours</v>
      </c>
      <c r="EH490" s="82"/>
      <c r="EI490" s="34"/>
      <c r="EJ490" s="11"/>
      <c r="EK490" s="61"/>
      <c r="EN490" s="97">
        <f t="shared" si="734"/>
        <v>0</v>
      </c>
      <c r="EO490" s="91">
        <f t="shared" si="735"/>
        <v>0</v>
      </c>
      <c r="EP490" s="92"/>
      <c r="EQ490" s="85"/>
      <c r="ER490" s="89" t="str">
        <f>IF(OR(EN490="-",EQ490=""),"-",EQ490*EN490)</f>
        <v>-</v>
      </c>
      <c r="ES490" s="84"/>
      <c r="ET490" s="85"/>
      <c r="EU490" s="89" t="str">
        <f>IF(OR(EO490="-",ET490=""),"-",ET490*EO490)</f>
        <v>-</v>
      </c>
      <c r="EV490" s="90" t="str">
        <f>IF(AND(ER490="-",EU490="-"),"-",IF(ER490="-",EU490,IF(EU490="-",ER490,ER490+EU490)))</f>
        <v>-</v>
      </c>
      <c r="EY490" s="97" t="e">
        <f>#REF!</f>
        <v>#REF!</v>
      </c>
      <c r="EZ490" s="91" t="e">
        <f>#REF!</f>
        <v>#REF!</v>
      </c>
      <c r="FA490" s="92"/>
      <c r="FB490" s="85"/>
      <c r="FC490" s="89" t="e">
        <f>IF(OR(EY490="-",FB490=""),"-",FB490*EY490)</f>
        <v>#REF!</v>
      </c>
      <c r="FD490" s="84"/>
      <c r="FE490" s="85"/>
      <c r="FF490" s="89" t="e">
        <f>IF(OR(EZ490="-",FE490=""),"-",FE490*EZ490)</f>
        <v>#REF!</v>
      </c>
      <c r="FG490" s="90" t="e">
        <f>IF(AND(FC490="-",FF490="-"),"-",IF(FC490="-",FF490,IF(FF490="-",FC490,FC490+FF490)))</f>
        <v>#REF!</v>
      </c>
      <c r="FJ490" s="97" t="e">
        <f>#REF!</f>
        <v>#REF!</v>
      </c>
      <c r="FK490" s="91" t="e">
        <f>#REF!</f>
        <v>#REF!</v>
      </c>
      <c r="FL490" s="92"/>
      <c r="FM490" s="85"/>
      <c r="FN490" s="89" t="e">
        <f>IF(OR(FJ490="-",FM490=""),"-",FM490*FJ490)</f>
        <v>#REF!</v>
      </c>
      <c r="FO490" s="84"/>
      <c r="FP490" s="85"/>
      <c r="FQ490" s="89" t="e">
        <f>IF(OR(FK490="-",FP490=""),"-",FP490*FK490)</f>
        <v>#REF!</v>
      </c>
      <c r="FR490" s="90" t="e">
        <f>IF(AND(FN490="-",FQ490="-"),"-",IF(FN490="-",FQ490,IF(FQ490="-",FN490,FN490+FQ490)))</f>
        <v>#REF!</v>
      </c>
      <c r="FU490" s="97" t="e">
        <f>#REF!</f>
        <v>#REF!</v>
      </c>
      <c r="FV490" s="92"/>
      <c r="FW490" s="85"/>
      <c r="FX490" s="89" t="e">
        <f>IF(OR(FU490="-",FW490=""),"-",FW490*FU490)</f>
        <v>#REF!</v>
      </c>
      <c r="GA490" s="97" t="e">
        <f>#REF!</f>
        <v>#REF!</v>
      </c>
      <c r="GB490" s="91" t="e">
        <f>#REF!</f>
        <v>#REF!</v>
      </c>
      <c r="GC490" s="92"/>
      <c r="GD490" s="85"/>
      <c r="GE490" s="89" t="e">
        <f>IF(OR(GA490="-",GD490=""),"-",GD490*GA490)</f>
        <v>#REF!</v>
      </c>
      <c r="GF490" s="84"/>
      <c r="GG490" s="85"/>
      <c r="GH490" s="89" t="e">
        <f>IF(OR(GB490="-",GG490=""),"-",GG490*GB490)</f>
        <v>#REF!</v>
      </c>
      <c r="GI490" s="90" t="e">
        <f>IF(AND(GE490="-",GH490="-"),"-",IF(GE490="-",GH490,IF(GH490="-",GE490,GE490+GH490)))</f>
        <v>#REF!</v>
      </c>
      <c r="GK490" s="20" t="str">
        <f t="shared" si="736"/>
        <v/>
      </c>
      <c r="GL490" s="21"/>
      <c r="GN490" s="826" t="str">
        <f t="shared" ca="1" si="784"/>
        <v/>
      </c>
      <c r="GO490" s="827"/>
    </row>
    <row r="491" spans="1:197" ht="12" customHeight="1" outlineLevel="3" x14ac:dyDescent="0.2">
      <c r="A491" s="187">
        <f ca="1">OFFSET(A491,-1,0,1,1)+1</f>
        <v>357</v>
      </c>
      <c r="B491" s="747" t="str">
        <f t="shared" ca="1" si="782"/>
        <v/>
      </c>
      <c r="C491" s="748"/>
      <c r="D491" s="749"/>
      <c r="E491" s="272"/>
      <c r="F491" s="271"/>
      <c r="G491" s="105" t="s">
        <v>979</v>
      </c>
      <c r="H491" s="128" t="s">
        <v>3</v>
      </c>
      <c r="I491" s="105"/>
      <c r="J491" s="364" t="s">
        <v>24</v>
      </c>
      <c r="K491" s="471" t="s">
        <v>438</v>
      </c>
      <c r="L491" s="367" t="s">
        <v>50</v>
      </c>
      <c r="M491" s="589">
        <f t="shared" si="779"/>
        <v>1</v>
      </c>
      <c r="N491" s="773" t="str">
        <f t="shared" si="785"/>
        <v>-</v>
      </c>
      <c r="O491" s="774" t="str">
        <f t="shared" si="786"/>
        <v>-</v>
      </c>
      <c r="P491" s="774" t="str">
        <f t="shared" si="787"/>
        <v>-</v>
      </c>
      <c r="Q491" s="774" t="str">
        <f t="shared" si="788"/>
        <v>-</v>
      </c>
      <c r="R491" s="774" t="str">
        <f t="shared" si="789"/>
        <v>-</v>
      </c>
      <c r="S491" s="280">
        <f t="shared" si="790"/>
        <v>1</v>
      </c>
      <c r="T491" s="291" t="str">
        <f t="shared" si="783"/>
        <v>OK</v>
      </c>
      <c r="U491" s="402"/>
      <c r="W491" s="504"/>
      <c r="X491" s="429"/>
      <c r="Z491" s="430"/>
      <c r="AA491" s="431"/>
      <c r="AB491" s="429"/>
      <c r="AD491" s="430"/>
      <c r="AE491" s="431"/>
      <c r="AF491" s="429"/>
      <c r="AH491" s="430"/>
      <c r="AI491" s="431"/>
      <c r="AJ491" s="600"/>
      <c r="AK491" s="601"/>
      <c r="AL491" s="602"/>
      <c r="AM491" s="632"/>
      <c r="AN491" s="221"/>
      <c r="AO491" s="574" t="str">
        <f t="shared" si="755"/>
        <v>OK</v>
      </c>
      <c r="AQ491" s="437"/>
      <c r="AR491" s="429"/>
      <c r="AT491" s="430"/>
      <c r="AU491" s="431"/>
      <c r="AV491" s="429"/>
      <c r="AX491" s="430"/>
      <c r="AY491" s="431"/>
      <c r="AZ491" s="429"/>
      <c r="BB491" s="430"/>
      <c r="BC491" s="431"/>
      <c r="BD491" s="600"/>
      <c r="BE491" s="601"/>
      <c r="BF491" s="602"/>
      <c r="BG491" s="632"/>
      <c r="BH491" s="221"/>
      <c r="BI491" s="574" t="str">
        <f t="shared" si="756"/>
        <v>OK</v>
      </c>
      <c r="BK491" s="437"/>
      <c r="BL491" s="429"/>
      <c r="BN491" s="430"/>
      <c r="BO491" s="431"/>
      <c r="BP491" s="429"/>
      <c r="BR491" s="430"/>
      <c r="BS491" s="431"/>
      <c r="BT491" s="429"/>
      <c r="BV491" s="430"/>
      <c r="BW491" s="431"/>
      <c r="BX491" s="600"/>
      <c r="BY491" s="601"/>
      <c r="BZ491" s="602"/>
      <c r="CA491" s="680" t="str">
        <f>IF(OR(BZ491=0,BZ491="-"),"-",BZ491/DD_TOTAL_HOURS)</f>
        <v>-</v>
      </c>
      <c r="CB491" s="221"/>
      <c r="CC491" s="574" t="str">
        <f t="shared" si="753"/>
        <v>OK</v>
      </c>
      <c r="CE491" s="443"/>
      <c r="CF491" s="429"/>
      <c r="CH491" s="430"/>
      <c r="CI491" s="431"/>
      <c r="CJ491" s="429"/>
      <c r="CL491" s="430"/>
      <c r="CM491" s="431"/>
      <c r="CN491" s="429"/>
      <c r="CP491" s="430"/>
      <c r="CQ491" s="431"/>
      <c r="CR491" s="600"/>
      <c r="CS491" s="601"/>
      <c r="CT491" s="602"/>
      <c r="CU491" s="610"/>
      <c r="CV491" s="221"/>
      <c r="CW491" s="574" t="str">
        <f t="shared" si="780"/>
        <v>OK</v>
      </c>
      <c r="CY491" s="437"/>
      <c r="CZ491" s="429"/>
      <c r="DB491" s="430"/>
      <c r="DC491" s="431"/>
      <c r="DD491" s="429"/>
      <c r="DF491" s="430"/>
      <c r="DG491" s="431"/>
      <c r="DH491" s="429"/>
      <c r="DJ491" s="430"/>
      <c r="DK491" s="431"/>
      <c r="DL491" s="600"/>
      <c r="DM491" s="601"/>
      <c r="DN491" s="602"/>
      <c r="DO491" s="610"/>
      <c r="DP491" s="221"/>
      <c r="DQ491" s="574" t="str">
        <f t="shared" si="781"/>
        <v>OK</v>
      </c>
      <c r="DS491" s="263">
        <v>1</v>
      </c>
      <c r="DT491" s="208">
        <v>4</v>
      </c>
      <c r="DU491" s="277" t="s">
        <v>1033</v>
      </c>
      <c r="DV491" s="370"/>
      <c r="DW491" s="277" t="s">
        <v>1033</v>
      </c>
      <c r="DX491" s="370"/>
      <c r="DY491" s="277" t="s">
        <v>1033</v>
      </c>
      <c r="DZ491" s="370">
        <v>1</v>
      </c>
      <c r="EA491" s="274" t="s">
        <v>376</v>
      </c>
      <c r="EB491" s="712">
        <f t="shared" si="794"/>
        <v>5</v>
      </c>
      <c r="EC491" s="707">
        <f t="shared" si="795"/>
        <v>5</v>
      </c>
      <c r="ED491" s="623">
        <f t="shared" si="796"/>
        <v>5.9382422802850355E-3</v>
      </c>
      <c r="EE491" s="221"/>
      <c r="EF491" s="574" t="str">
        <f t="shared" si="760"/>
        <v>Missing Eng Hours</v>
      </c>
      <c r="EH491" s="82"/>
      <c r="EI491" s="34"/>
      <c r="EJ491" s="11"/>
      <c r="EK491" s="61"/>
      <c r="EN491" s="97">
        <f t="shared" si="734"/>
        <v>0</v>
      </c>
      <c r="EO491" s="91">
        <f t="shared" si="735"/>
        <v>0</v>
      </c>
      <c r="EP491" s="92"/>
      <c r="EQ491" s="85"/>
      <c r="ER491" s="89" t="str">
        <f t="shared" si="763"/>
        <v>-</v>
      </c>
      <c r="ES491" s="84"/>
      <c r="ET491" s="85"/>
      <c r="EU491" s="89" t="str">
        <f t="shared" si="764"/>
        <v>-</v>
      </c>
      <c r="EV491" s="90" t="str">
        <f t="shared" si="765"/>
        <v>-</v>
      </c>
      <c r="EY491" s="97" t="e">
        <f>#REF!</f>
        <v>#REF!</v>
      </c>
      <c r="EZ491" s="91" t="e">
        <f>#REF!</f>
        <v>#REF!</v>
      </c>
      <c r="FA491" s="92"/>
      <c r="FB491" s="85"/>
      <c r="FC491" s="89" t="e">
        <f t="shared" si="766"/>
        <v>#REF!</v>
      </c>
      <c r="FD491" s="84"/>
      <c r="FE491" s="85"/>
      <c r="FF491" s="89" t="e">
        <f t="shared" si="767"/>
        <v>#REF!</v>
      </c>
      <c r="FG491" s="90" t="e">
        <f t="shared" si="768"/>
        <v>#REF!</v>
      </c>
      <c r="FJ491" s="97" t="e">
        <f>#REF!</f>
        <v>#REF!</v>
      </c>
      <c r="FK491" s="91" t="e">
        <f>#REF!</f>
        <v>#REF!</v>
      </c>
      <c r="FL491" s="92"/>
      <c r="FM491" s="85"/>
      <c r="FN491" s="89" t="e">
        <f t="shared" si="769"/>
        <v>#REF!</v>
      </c>
      <c r="FO491" s="84"/>
      <c r="FP491" s="85"/>
      <c r="FQ491" s="89" t="e">
        <f t="shared" si="770"/>
        <v>#REF!</v>
      </c>
      <c r="FR491" s="90" t="e">
        <f t="shared" si="771"/>
        <v>#REF!</v>
      </c>
      <c r="FU491" s="97" t="e">
        <f>#REF!</f>
        <v>#REF!</v>
      </c>
      <c r="FV491" s="92"/>
      <c r="FW491" s="85"/>
      <c r="FX491" s="89" t="e">
        <f t="shared" si="778"/>
        <v>#REF!</v>
      </c>
      <c r="GA491" s="97" t="e">
        <f>#REF!</f>
        <v>#REF!</v>
      </c>
      <c r="GB491" s="91" t="e">
        <f>#REF!</f>
        <v>#REF!</v>
      </c>
      <c r="GC491" s="92"/>
      <c r="GD491" s="85"/>
      <c r="GE491" s="89" t="e">
        <f t="shared" si="773"/>
        <v>#REF!</v>
      </c>
      <c r="GF491" s="84"/>
      <c r="GG491" s="85"/>
      <c r="GH491" s="89" t="e">
        <f t="shared" si="774"/>
        <v>#REF!</v>
      </c>
      <c r="GI491" s="90" t="e">
        <f t="shared" si="775"/>
        <v>#REF!</v>
      </c>
      <c r="GK491" s="20" t="str">
        <f t="shared" si="736"/>
        <v/>
      </c>
      <c r="GL491" s="21"/>
      <c r="GN491" s="826" t="str">
        <f t="shared" ca="1" si="784"/>
        <v/>
      </c>
      <c r="GO491" s="827"/>
    </row>
    <row r="492" spans="1:197" ht="12" customHeight="1" outlineLevel="3" x14ac:dyDescent="0.2">
      <c r="A492" s="187">
        <f ca="1">OFFSET(A492,-1,0,1,1)+1</f>
        <v>358</v>
      </c>
      <c r="B492" s="747" t="str">
        <f t="shared" ca="1" si="782"/>
        <v/>
      </c>
      <c r="C492" s="748"/>
      <c r="D492" s="749"/>
      <c r="E492" s="272"/>
      <c r="F492" s="271"/>
      <c r="G492" s="105" t="s">
        <v>980</v>
      </c>
      <c r="H492" s="128" t="s">
        <v>3</v>
      </c>
      <c r="I492" s="105"/>
      <c r="J492" s="364" t="s">
        <v>24</v>
      </c>
      <c r="K492" s="471" t="s">
        <v>438</v>
      </c>
      <c r="L492" s="367" t="s">
        <v>50</v>
      </c>
      <c r="M492" s="589">
        <f t="shared" si="779"/>
        <v>0</v>
      </c>
      <c r="N492" s="773" t="str">
        <f t="shared" si="785"/>
        <v>-</v>
      </c>
      <c r="O492" s="774" t="str">
        <f t="shared" si="786"/>
        <v>-</v>
      </c>
      <c r="P492" s="774" t="str">
        <f t="shared" si="787"/>
        <v>-</v>
      </c>
      <c r="Q492" s="774" t="str">
        <f t="shared" si="788"/>
        <v>-</v>
      </c>
      <c r="R492" s="774" t="str">
        <f t="shared" si="789"/>
        <v>-</v>
      </c>
      <c r="S492" s="280" t="str">
        <f t="shared" si="790"/>
        <v>-</v>
      </c>
      <c r="T492" s="291" t="str">
        <f t="shared" si="783"/>
        <v>OK</v>
      </c>
      <c r="U492" s="402"/>
      <c r="W492" s="504"/>
      <c r="X492" s="429"/>
      <c r="Z492" s="430"/>
      <c r="AA492" s="431"/>
      <c r="AB492" s="429"/>
      <c r="AD492" s="430"/>
      <c r="AE492" s="431"/>
      <c r="AF492" s="429"/>
      <c r="AH492" s="430"/>
      <c r="AI492" s="431"/>
      <c r="AJ492" s="600"/>
      <c r="AK492" s="601"/>
      <c r="AL492" s="602"/>
      <c r="AM492" s="632"/>
      <c r="AN492" s="221"/>
      <c r="AO492" s="574" t="str">
        <f t="shared" si="755"/>
        <v>OK</v>
      </c>
      <c r="AQ492" s="437"/>
      <c r="AR492" s="429"/>
      <c r="AT492" s="430"/>
      <c r="AU492" s="431"/>
      <c r="AV492" s="429"/>
      <c r="AX492" s="430"/>
      <c r="AY492" s="431"/>
      <c r="AZ492" s="429"/>
      <c r="BB492" s="430"/>
      <c r="BC492" s="431"/>
      <c r="BD492" s="600"/>
      <c r="BE492" s="601"/>
      <c r="BF492" s="602"/>
      <c r="BG492" s="632"/>
      <c r="BH492" s="221"/>
      <c r="BI492" s="574" t="str">
        <f t="shared" si="756"/>
        <v>OK</v>
      </c>
      <c r="BK492" s="437"/>
      <c r="BL492" s="429"/>
      <c r="BN492" s="430"/>
      <c r="BO492" s="431"/>
      <c r="BP492" s="429"/>
      <c r="BR492" s="430"/>
      <c r="BS492" s="431"/>
      <c r="BT492" s="429"/>
      <c r="BV492" s="430"/>
      <c r="BW492" s="431"/>
      <c r="BX492" s="600"/>
      <c r="BY492" s="601"/>
      <c r="BZ492" s="602"/>
      <c r="CA492" s="680" t="str">
        <f>IF(OR(BZ492=0,BZ492="-"),"-",BZ492/DD_TOTAL_HOURS)</f>
        <v>-</v>
      </c>
      <c r="CB492" s="221"/>
      <c r="CC492" s="574" t="str">
        <f t="shared" si="753"/>
        <v>OK</v>
      </c>
      <c r="CE492" s="443"/>
      <c r="CF492" s="429"/>
      <c r="CH492" s="430"/>
      <c r="CI492" s="431"/>
      <c r="CJ492" s="429"/>
      <c r="CL492" s="430"/>
      <c r="CM492" s="431"/>
      <c r="CN492" s="429"/>
      <c r="CP492" s="430"/>
      <c r="CQ492" s="431"/>
      <c r="CR492" s="600"/>
      <c r="CS492" s="601"/>
      <c r="CT492" s="602"/>
      <c r="CU492" s="610"/>
      <c r="CV492" s="221"/>
      <c r="CW492" s="574" t="str">
        <f t="shared" si="780"/>
        <v>OK</v>
      </c>
      <c r="CY492" s="437"/>
      <c r="CZ492" s="429"/>
      <c r="DB492" s="430"/>
      <c r="DC492" s="431"/>
      <c r="DD492" s="429"/>
      <c r="DF492" s="430"/>
      <c r="DG492" s="431"/>
      <c r="DH492" s="429"/>
      <c r="DJ492" s="430"/>
      <c r="DK492" s="431"/>
      <c r="DL492" s="600"/>
      <c r="DM492" s="601"/>
      <c r="DN492" s="602"/>
      <c r="DO492" s="610"/>
      <c r="DP492" s="221"/>
      <c r="DQ492" s="574" t="str">
        <f t="shared" si="781"/>
        <v>OK</v>
      </c>
      <c r="DS492" s="263" t="s">
        <v>60</v>
      </c>
      <c r="DT492" s="208"/>
      <c r="DU492" s="277" t="s">
        <v>1033</v>
      </c>
      <c r="DV492" s="370"/>
      <c r="DW492" s="277" t="s">
        <v>1033</v>
      </c>
      <c r="DX492" s="370"/>
      <c r="DY492" s="277" t="s">
        <v>1033</v>
      </c>
      <c r="DZ492" s="370"/>
      <c r="EA492" s="274" t="s">
        <v>376</v>
      </c>
      <c r="EB492" s="712" t="str">
        <f t="shared" si="794"/>
        <v>-</v>
      </c>
      <c r="EC492" s="707" t="str">
        <f t="shared" si="795"/>
        <v>-</v>
      </c>
      <c r="ED492" s="623" t="str">
        <f t="shared" si="796"/>
        <v>-</v>
      </c>
      <c r="EE492" s="221"/>
      <c r="EF492" s="574" t="str">
        <f t="shared" si="760"/>
        <v>Missing Eng Hours</v>
      </c>
      <c r="EH492" s="82"/>
      <c r="EI492" s="34"/>
      <c r="EJ492" s="11"/>
      <c r="EK492" s="61"/>
      <c r="EN492" s="97">
        <f t="shared" si="734"/>
        <v>0</v>
      </c>
      <c r="EO492" s="91">
        <f t="shared" si="735"/>
        <v>0</v>
      </c>
      <c r="EP492" s="92"/>
      <c r="EQ492" s="85"/>
      <c r="ER492" s="89" t="str">
        <f t="shared" si="763"/>
        <v>-</v>
      </c>
      <c r="ES492" s="84"/>
      <c r="ET492" s="85"/>
      <c r="EU492" s="89" t="str">
        <f t="shared" si="764"/>
        <v>-</v>
      </c>
      <c r="EV492" s="90" t="str">
        <f t="shared" si="765"/>
        <v>-</v>
      </c>
      <c r="EY492" s="97" t="e">
        <f>#REF!</f>
        <v>#REF!</v>
      </c>
      <c r="EZ492" s="91" t="e">
        <f>#REF!</f>
        <v>#REF!</v>
      </c>
      <c r="FA492" s="92"/>
      <c r="FB492" s="85"/>
      <c r="FC492" s="89" t="e">
        <f t="shared" si="766"/>
        <v>#REF!</v>
      </c>
      <c r="FD492" s="84"/>
      <c r="FE492" s="85"/>
      <c r="FF492" s="89" t="e">
        <f t="shared" si="767"/>
        <v>#REF!</v>
      </c>
      <c r="FG492" s="90" t="e">
        <f t="shared" si="768"/>
        <v>#REF!</v>
      </c>
      <c r="FJ492" s="97" t="e">
        <f>#REF!</f>
        <v>#REF!</v>
      </c>
      <c r="FK492" s="91" t="e">
        <f>#REF!</f>
        <v>#REF!</v>
      </c>
      <c r="FL492" s="92"/>
      <c r="FM492" s="85"/>
      <c r="FN492" s="89" t="e">
        <f t="shared" si="769"/>
        <v>#REF!</v>
      </c>
      <c r="FO492" s="84"/>
      <c r="FP492" s="85"/>
      <c r="FQ492" s="89" t="e">
        <f t="shared" si="770"/>
        <v>#REF!</v>
      </c>
      <c r="FR492" s="90" t="e">
        <f t="shared" si="771"/>
        <v>#REF!</v>
      </c>
      <c r="FU492" s="97" t="e">
        <f>#REF!</f>
        <v>#REF!</v>
      </c>
      <c r="FV492" s="92"/>
      <c r="FW492" s="85"/>
      <c r="FX492" s="89" t="e">
        <f t="shared" si="778"/>
        <v>#REF!</v>
      </c>
      <c r="GA492" s="97" t="e">
        <f>#REF!</f>
        <v>#REF!</v>
      </c>
      <c r="GB492" s="91" t="e">
        <f>#REF!</f>
        <v>#REF!</v>
      </c>
      <c r="GC492" s="92"/>
      <c r="GD492" s="85"/>
      <c r="GE492" s="89" t="e">
        <f t="shared" si="773"/>
        <v>#REF!</v>
      </c>
      <c r="GF492" s="84"/>
      <c r="GG492" s="85"/>
      <c r="GH492" s="89" t="e">
        <f t="shared" si="774"/>
        <v>#REF!</v>
      </c>
      <c r="GI492" s="90" t="e">
        <f t="shared" si="775"/>
        <v>#REF!</v>
      </c>
      <c r="GK492" s="20" t="str">
        <f t="shared" si="736"/>
        <v/>
      </c>
      <c r="GL492" s="21"/>
      <c r="GN492" s="826" t="str">
        <f t="shared" ca="1" si="784"/>
        <v/>
      </c>
      <c r="GO492" s="827"/>
    </row>
    <row r="493" spans="1:197" ht="12" customHeight="1" outlineLevel="3" x14ac:dyDescent="0.2">
      <c r="A493" s="187">
        <f ca="1">OFFSET(A493,-1,0,1,1)+1</f>
        <v>359</v>
      </c>
      <c r="B493" s="747" t="str">
        <f t="shared" ca="1" si="782"/>
        <v/>
      </c>
      <c r="C493" s="748"/>
      <c r="D493" s="749"/>
      <c r="E493" s="272"/>
      <c r="F493" s="271"/>
      <c r="G493" s="105" t="s">
        <v>1023</v>
      </c>
      <c r="H493" s="128" t="s">
        <v>3</v>
      </c>
      <c r="I493" s="105"/>
      <c r="J493" s="364" t="s">
        <v>24</v>
      </c>
      <c r="K493" s="471" t="s">
        <v>438</v>
      </c>
      <c r="L493" s="367" t="s">
        <v>50</v>
      </c>
      <c r="M493" s="589">
        <f t="shared" si="779"/>
        <v>0</v>
      </c>
      <c r="N493" s="773" t="str">
        <f t="shared" si="785"/>
        <v>-</v>
      </c>
      <c r="O493" s="774" t="str">
        <f t="shared" si="786"/>
        <v>-</v>
      </c>
      <c r="P493" s="774" t="str">
        <f t="shared" si="787"/>
        <v>-</v>
      </c>
      <c r="Q493" s="774" t="str">
        <f t="shared" si="788"/>
        <v>-</v>
      </c>
      <c r="R493" s="774" t="str">
        <f t="shared" si="789"/>
        <v>-</v>
      </c>
      <c r="S493" s="280" t="str">
        <f t="shared" si="790"/>
        <v>-</v>
      </c>
      <c r="T493" s="291" t="str">
        <f t="shared" si="783"/>
        <v>OK</v>
      </c>
      <c r="U493" s="402"/>
      <c r="W493" s="504"/>
      <c r="X493" s="429"/>
      <c r="Z493" s="430"/>
      <c r="AA493" s="431"/>
      <c r="AB493" s="429"/>
      <c r="AD493" s="430"/>
      <c r="AE493" s="431"/>
      <c r="AF493" s="429"/>
      <c r="AH493" s="430"/>
      <c r="AI493" s="431"/>
      <c r="AJ493" s="600"/>
      <c r="AK493" s="601"/>
      <c r="AL493" s="602"/>
      <c r="AM493" s="632"/>
      <c r="AN493" s="221"/>
      <c r="AO493" s="574" t="str">
        <f t="shared" si="755"/>
        <v>OK</v>
      </c>
      <c r="AQ493" s="437"/>
      <c r="AR493" s="429"/>
      <c r="AT493" s="430"/>
      <c r="AU493" s="431"/>
      <c r="AV493" s="429"/>
      <c r="AX493" s="430"/>
      <c r="AY493" s="431"/>
      <c r="AZ493" s="429"/>
      <c r="BB493" s="430"/>
      <c r="BC493" s="431"/>
      <c r="BD493" s="600"/>
      <c r="BE493" s="601"/>
      <c r="BF493" s="602"/>
      <c r="BG493" s="632"/>
      <c r="BH493" s="221"/>
      <c r="BI493" s="574" t="str">
        <f t="shared" si="756"/>
        <v>OK</v>
      </c>
      <c r="BK493" s="437"/>
      <c r="BL493" s="429"/>
      <c r="BN493" s="430"/>
      <c r="BO493" s="431"/>
      <c r="BP493" s="429"/>
      <c r="BR493" s="430"/>
      <c r="BS493" s="431"/>
      <c r="BT493" s="429"/>
      <c r="BV493" s="430"/>
      <c r="BW493" s="431"/>
      <c r="BX493" s="600"/>
      <c r="BY493" s="601"/>
      <c r="BZ493" s="602"/>
      <c r="CA493" s="610"/>
      <c r="CB493" s="221"/>
      <c r="CC493" s="574" t="str">
        <f t="shared" si="753"/>
        <v>OK</v>
      </c>
      <c r="CE493" s="443"/>
      <c r="CF493" s="429"/>
      <c r="CH493" s="430"/>
      <c r="CI493" s="431"/>
      <c r="CJ493" s="429"/>
      <c r="CL493" s="430"/>
      <c r="CM493" s="431"/>
      <c r="CN493" s="429"/>
      <c r="CP493" s="430"/>
      <c r="CQ493" s="431"/>
      <c r="CR493" s="600"/>
      <c r="CS493" s="601"/>
      <c r="CT493" s="602"/>
      <c r="CU493" s="610"/>
      <c r="CV493" s="221"/>
      <c r="CW493" s="574" t="str">
        <f t="shared" si="780"/>
        <v>OK</v>
      </c>
      <c r="CY493" s="263"/>
      <c r="CZ493" s="208"/>
      <c r="DB493" s="563" t="s">
        <v>374</v>
      </c>
      <c r="DC493" s="431"/>
      <c r="DD493" s="429"/>
      <c r="DF493" s="430"/>
      <c r="DG493" s="431"/>
      <c r="DH493" s="429"/>
      <c r="DJ493" s="430"/>
      <c r="DK493" s="431"/>
      <c r="DL493" s="591" t="str">
        <f>IF(AND(CZ493="",DD493="",DH493=""),"-",CZ493+DD493+DH493)</f>
        <v>-</v>
      </c>
      <c r="DM493" s="601"/>
      <c r="DN493" s="593" t="str">
        <f>IF(AND(CZ493="",DD493="",DH493="",DA493="",DE493="",DI493=""),"-",SUM(CZ493:DI493))</f>
        <v>-</v>
      </c>
      <c r="DO493" s="677" t="str">
        <f>IF(OR(DN493=0,DN493="-"),"-",DN493/CONSTR_TOTAL_HOURS)</f>
        <v>-</v>
      </c>
      <c r="DP493" s="221"/>
      <c r="DQ493" s="574" t="str">
        <f t="shared" si="781"/>
        <v>OK</v>
      </c>
      <c r="DS493" s="437"/>
      <c r="DT493" s="429"/>
      <c r="DU493" s="431"/>
      <c r="DW493" s="431"/>
      <c r="DY493" s="431"/>
      <c r="EA493" s="430"/>
      <c r="EB493" s="600"/>
      <c r="EC493" s="602"/>
      <c r="ED493" s="621"/>
      <c r="EE493" s="221"/>
      <c r="EF493" s="574" t="str">
        <f t="shared" si="760"/>
        <v>OK</v>
      </c>
      <c r="EH493" s="82"/>
      <c r="EI493" s="34"/>
      <c r="EJ493" s="11"/>
      <c r="EK493" s="61"/>
      <c r="EN493" s="97">
        <f t="shared" si="734"/>
        <v>0</v>
      </c>
      <c r="EO493" s="91">
        <f t="shared" si="735"/>
        <v>0</v>
      </c>
      <c r="EP493" s="92"/>
      <c r="EQ493" s="85"/>
      <c r="ER493" s="89" t="str">
        <f t="shared" si="763"/>
        <v>-</v>
      </c>
      <c r="ES493" s="84"/>
      <c r="ET493" s="85"/>
      <c r="EU493" s="89" t="str">
        <f t="shared" si="764"/>
        <v>-</v>
      </c>
      <c r="EV493" s="90" t="str">
        <f t="shared" si="765"/>
        <v>-</v>
      </c>
      <c r="EY493" s="97" t="e">
        <f>#REF!</f>
        <v>#REF!</v>
      </c>
      <c r="EZ493" s="91" t="e">
        <f>#REF!</f>
        <v>#REF!</v>
      </c>
      <c r="FA493" s="92"/>
      <c r="FB493" s="85"/>
      <c r="FC493" s="89" t="e">
        <f t="shared" si="766"/>
        <v>#REF!</v>
      </c>
      <c r="FD493" s="84"/>
      <c r="FE493" s="85"/>
      <c r="FF493" s="89" t="e">
        <f t="shared" si="767"/>
        <v>#REF!</v>
      </c>
      <c r="FG493" s="90" t="e">
        <f t="shared" si="768"/>
        <v>#REF!</v>
      </c>
      <c r="FJ493" s="97" t="e">
        <f>#REF!</f>
        <v>#REF!</v>
      </c>
      <c r="FK493" s="91" t="e">
        <f>#REF!</f>
        <v>#REF!</v>
      </c>
      <c r="FL493" s="92"/>
      <c r="FM493" s="85"/>
      <c r="FN493" s="89" t="e">
        <f t="shared" si="769"/>
        <v>#REF!</v>
      </c>
      <c r="FO493" s="84"/>
      <c r="FP493" s="85"/>
      <c r="FQ493" s="89" t="e">
        <f t="shared" si="770"/>
        <v>#REF!</v>
      </c>
      <c r="FR493" s="90" t="e">
        <f t="shared" si="771"/>
        <v>#REF!</v>
      </c>
      <c r="FU493" s="97" t="e">
        <f>#REF!</f>
        <v>#REF!</v>
      </c>
      <c r="FV493" s="92"/>
      <c r="FW493" s="85"/>
      <c r="FX493" s="89" t="e">
        <f t="shared" si="778"/>
        <v>#REF!</v>
      </c>
      <c r="GA493" s="97" t="e">
        <f>#REF!</f>
        <v>#REF!</v>
      </c>
      <c r="GB493" s="91" t="e">
        <f>#REF!</f>
        <v>#REF!</v>
      </c>
      <c r="GC493" s="92"/>
      <c r="GD493" s="85"/>
      <c r="GE493" s="89" t="e">
        <f t="shared" si="773"/>
        <v>#REF!</v>
      </c>
      <c r="GF493" s="84"/>
      <c r="GG493" s="85"/>
      <c r="GH493" s="89" t="e">
        <f t="shared" si="774"/>
        <v>#REF!</v>
      </c>
      <c r="GI493" s="90" t="e">
        <f t="shared" si="775"/>
        <v>#REF!</v>
      </c>
      <c r="GK493" s="20" t="str">
        <f t="shared" si="736"/>
        <v/>
      </c>
      <c r="GL493" s="21"/>
      <c r="GN493" s="826" t="str">
        <f t="shared" ca="1" si="784"/>
        <v/>
      </c>
      <c r="GO493" s="827"/>
    </row>
    <row r="494" spans="1:197" ht="12" customHeight="1" outlineLevel="3" x14ac:dyDescent="0.2">
      <c r="A494" s="187">
        <f ca="1">OFFSET(A494,-1,0,1,1)+1</f>
        <v>360</v>
      </c>
      <c r="B494" s="747" t="str">
        <f t="shared" ca="1" si="782"/>
        <v/>
      </c>
      <c r="C494" s="748"/>
      <c r="D494" s="749"/>
      <c r="E494" s="272"/>
      <c r="F494" s="271"/>
      <c r="G494" s="105" t="s">
        <v>1024</v>
      </c>
      <c r="H494" s="128" t="s">
        <v>3</v>
      </c>
      <c r="I494" s="105"/>
      <c r="J494" s="364" t="s">
        <v>24</v>
      </c>
      <c r="K494" s="471" t="s">
        <v>438</v>
      </c>
      <c r="L494" s="367" t="s">
        <v>50</v>
      </c>
      <c r="M494" s="589">
        <f t="shared" si="779"/>
        <v>0</v>
      </c>
      <c r="N494" s="773" t="str">
        <f t="shared" si="785"/>
        <v>-</v>
      </c>
      <c r="O494" s="774" t="str">
        <f t="shared" si="786"/>
        <v>-</v>
      </c>
      <c r="P494" s="774" t="str">
        <f t="shared" si="787"/>
        <v>-</v>
      </c>
      <c r="Q494" s="774" t="str">
        <f t="shared" si="788"/>
        <v>-</v>
      </c>
      <c r="R494" s="774" t="str">
        <f t="shared" si="789"/>
        <v>-</v>
      </c>
      <c r="S494" s="280" t="str">
        <f t="shared" si="790"/>
        <v>-</v>
      </c>
      <c r="T494" s="291" t="str">
        <f t="shared" si="783"/>
        <v>OK</v>
      </c>
      <c r="U494" s="402"/>
      <c r="W494" s="504"/>
      <c r="X494" s="429"/>
      <c r="Z494" s="430"/>
      <c r="AA494" s="431"/>
      <c r="AB494" s="429"/>
      <c r="AD494" s="430"/>
      <c r="AE494" s="431"/>
      <c r="AF494" s="429"/>
      <c r="AH494" s="430"/>
      <c r="AI494" s="431"/>
      <c r="AJ494" s="600"/>
      <c r="AK494" s="601"/>
      <c r="AL494" s="602"/>
      <c r="AM494" s="632"/>
      <c r="AN494" s="221"/>
      <c r="AO494" s="574" t="str">
        <f t="shared" si="755"/>
        <v>OK</v>
      </c>
      <c r="AQ494" s="437"/>
      <c r="AR494" s="429"/>
      <c r="AT494" s="430"/>
      <c r="AU494" s="431"/>
      <c r="AV494" s="429"/>
      <c r="AX494" s="430"/>
      <c r="AY494" s="431"/>
      <c r="AZ494" s="429"/>
      <c r="BB494" s="430"/>
      <c r="BC494" s="431"/>
      <c r="BD494" s="600"/>
      <c r="BE494" s="601"/>
      <c r="BF494" s="602"/>
      <c r="BG494" s="632"/>
      <c r="BH494" s="221"/>
      <c r="BI494" s="574" t="str">
        <f t="shared" si="756"/>
        <v>OK</v>
      </c>
      <c r="BK494" s="437"/>
      <c r="BL494" s="429"/>
      <c r="BN494" s="430"/>
      <c r="BO494" s="431"/>
      <c r="BP494" s="429"/>
      <c r="BR494" s="430"/>
      <c r="BS494" s="431"/>
      <c r="BT494" s="429"/>
      <c r="BV494" s="430"/>
      <c r="BW494" s="431"/>
      <c r="BX494" s="600"/>
      <c r="BY494" s="601"/>
      <c r="BZ494" s="602"/>
      <c r="CA494" s="610"/>
      <c r="CB494" s="221"/>
      <c r="CC494" s="574" t="str">
        <f t="shared" si="753"/>
        <v>OK</v>
      </c>
      <c r="CE494" s="443"/>
      <c r="CF494" s="429"/>
      <c r="CH494" s="430"/>
      <c r="CI494" s="431"/>
      <c r="CJ494" s="429"/>
      <c r="CL494" s="430"/>
      <c r="CM494" s="431"/>
      <c r="CN494" s="429"/>
      <c r="CP494" s="430"/>
      <c r="CQ494" s="431"/>
      <c r="CR494" s="600"/>
      <c r="CS494" s="601"/>
      <c r="CT494" s="602"/>
      <c r="CU494" s="610"/>
      <c r="CV494" s="221"/>
      <c r="CW494" s="574" t="str">
        <f t="shared" si="780"/>
        <v>OK</v>
      </c>
      <c r="CY494" s="263"/>
      <c r="CZ494" s="208"/>
      <c r="DA494" s="420"/>
      <c r="DB494" s="410" t="s">
        <v>380</v>
      </c>
      <c r="DC494" s="423"/>
      <c r="DD494" s="429"/>
      <c r="DF494" s="430"/>
      <c r="DG494" s="431"/>
      <c r="DH494" s="429"/>
      <c r="DJ494" s="430"/>
      <c r="DK494" s="431"/>
      <c r="DL494" s="591" t="str">
        <f>IF(AND(CZ494="",DD494="",DH494=""),"-",CZ494+DD494+DH494)</f>
        <v>-</v>
      </c>
      <c r="DM494" s="629"/>
      <c r="DN494" s="593" t="str">
        <f>IF(AND(CZ494="",DD494="",DH494="",DA494="",DE494="",DI494=""),"-",SUM(CZ494:DI494))</f>
        <v>-</v>
      </c>
      <c r="DO494" s="677" t="str">
        <f>IF(OR(DN494=0,DN494="-"),"-",DN494/CONSTR_TOTAL_HOURS)</f>
        <v>-</v>
      </c>
      <c r="DP494" s="221"/>
      <c r="DQ494" s="574" t="str">
        <f t="shared" si="781"/>
        <v>OK</v>
      </c>
      <c r="DS494" s="437"/>
      <c r="DT494" s="429"/>
      <c r="DU494" s="431"/>
      <c r="DW494" s="431"/>
      <c r="DY494" s="431"/>
      <c r="EA494" s="430"/>
      <c r="EB494" s="600"/>
      <c r="EC494" s="602"/>
      <c r="ED494" s="621"/>
      <c r="EE494" s="221"/>
      <c r="EF494" s="574" t="str">
        <f t="shared" si="760"/>
        <v>OK</v>
      </c>
      <c r="EH494" s="82"/>
      <c r="EI494" s="34"/>
      <c r="EJ494" s="11"/>
      <c r="EK494" s="61"/>
      <c r="EN494" s="97">
        <f t="shared" ref="EN494:EN557" si="797">AJ494</f>
        <v>0</v>
      </c>
      <c r="EO494" s="91">
        <f t="shared" ref="EO494:EO557" si="798">AK494</f>
        <v>0</v>
      </c>
      <c r="EP494" s="92"/>
      <c r="EQ494" s="85"/>
      <c r="ER494" s="89" t="str">
        <f t="shared" si="763"/>
        <v>-</v>
      </c>
      <c r="ES494" s="84"/>
      <c r="ET494" s="85"/>
      <c r="EU494" s="89" t="str">
        <f t="shared" si="764"/>
        <v>-</v>
      </c>
      <c r="EV494" s="90" t="str">
        <f t="shared" si="765"/>
        <v>-</v>
      </c>
      <c r="EY494" s="97" t="e">
        <f>#REF!</f>
        <v>#REF!</v>
      </c>
      <c r="EZ494" s="91" t="e">
        <f>#REF!</f>
        <v>#REF!</v>
      </c>
      <c r="FA494" s="92"/>
      <c r="FB494" s="85"/>
      <c r="FC494" s="89" t="e">
        <f t="shared" si="766"/>
        <v>#REF!</v>
      </c>
      <c r="FD494" s="84"/>
      <c r="FE494" s="85"/>
      <c r="FF494" s="89" t="e">
        <f t="shared" si="767"/>
        <v>#REF!</v>
      </c>
      <c r="FG494" s="90" t="e">
        <f t="shared" si="768"/>
        <v>#REF!</v>
      </c>
      <c r="FJ494" s="97" t="e">
        <f>#REF!</f>
        <v>#REF!</v>
      </c>
      <c r="FK494" s="91" t="e">
        <f>#REF!</f>
        <v>#REF!</v>
      </c>
      <c r="FL494" s="92"/>
      <c r="FM494" s="85"/>
      <c r="FN494" s="89" t="e">
        <f t="shared" si="769"/>
        <v>#REF!</v>
      </c>
      <c r="FO494" s="84"/>
      <c r="FP494" s="85"/>
      <c r="FQ494" s="89" t="e">
        <f t="shared" si="770"/>
        <v>#REF!</v>
      </c>
      <c r="FR494" s="90" t="e">
        <f t="shared" si="771"/>
        <v>#REF!</v>
      </c>
      <c r="FU494" s="97" t="e">
        <f>#REF!</f>
        <v>#REF!</v>
      </c>
      <c r="FV494" s="92"/>
      <c r="FW494" s="85"/>
      <c r="FX494" s="89" t="e">
        <f t="shared" si="778"/>
        <v>#REF!</v>
      </c>
      <c r="GA494" s="97" t="e">
        <f>#REF!</f>
        <v>#REF!</v>
      </c>
      <c r="GB494" s="91" t="e">
        <f>#REF!</f>
        <v>#REF!</v>
      </c>
      <c r="GC494" s="92"/>
      <c r="GD494" s="85"/>
      <c r="GE494" s="89" t="e">
        <f t="shared" si="773"/>
        <v>#REF!</v>
      </c>
      <c r="GF494" s="84"/>
      <c r="GG494" s="85"/>
      <c r="GH494" s="89" t="e">
        <f t="shared" si="774"/>
        <v>#REF!</v>
      </c>
      <c r="GI494" s="90" t="e">
        <f t="shared" si="775"/>
        <v>#REF!</v>
      </c>
      <c r="GK494" s="20" t="str">
        <f t="shared" ref="GK494:GK557" si="799">IF(C494+D494=0,"",C494+D494)</f>
        <v/>
      </c>
      <c r="GL494" s="21"/>
      <c r="GN494" s="826" t="str">
        <f t="shared" ca="1" si="784"/>
        <v/>
      </c>
      <c r="GO494" s="827"/>
    </row>
    <row r="495" spans="1:197" ht="12" customHeight="1" outlineLevel="3" x14ac:dyDescent="0.2">
      <c r="A495" s="187">
        <f ca="1">OFFSET(A495,-1,0,1,1)+1</f>
        <v>361</v>
      </c>
      <c r="B495" s="747" t="str">
        <f t="shared" ca="1" si="782"/>
        <v/>
      </c>
      <c r="C495" s="748"/>
      <c r="D495" s="749"/>
      <c r="E495" s="272" t="s">
        <v>395</v>
      </c>
      <c r="F495" s="271"/>
      <c r="G495" s="105"/>
      <c r="H495" s="128" t="s">
        <v>3</v>
      </c>
      <c r="I495" s="105"/>
      <c r="J495" s="364" t="s">
        <v>24</v>
      </c>
      <c r="K495" s="471" t="s">
        <v>438</v>
      </c>
      <c r="L495" s="367" t="s">
        <v>50</v>
      </c>
      <c r="M495" s="589">
        <f t="shared" si="779"/>
        <v>0</v>
      </c>
      <c r="N495" s="773" t="str">
        <f t="shared" si="785"/>
        <v>-</v>
      </c>
      <c r="O495" s="774" t="str">
        <f t="shared" si="786"/>
        <v>-</v>
      </c>
      <c r="P495" s="774" t="str">
        <f t="shared" si="787"/>
        <v>-</v>
      </c>
      <c r="Q495" s="774" t="str">
        <f t="shared" si="788"/>
        <v>-</v>
      </c>
      <c r="R495" s="774" t="str">
        <f t="shared" si="789"/>
        <v>-</v>
      </c>
      <c r="S495" s="280" t="str">
        <f t="shared" si="790"/>
        <v>-</v>
      </c>
      <c r="T495" s="291" t="str">
        <f t="shared" si="783"/>
        <v>OK</v>
      </c>
      <c r="U495" s="402"/>
      <c r="W495" s="504"/>
      <c r="X495" s="429"/>
      <c r="Z495" s="430"/>
      <c r="AA495" s="431"/>
      <c r="AB495" s="429"/>
      <c r="AD495" s="430"/>
      <c r="AE495" s="431"/>
      <c r="AF495" s="429"/>
      <c r="AH495" s="430"/>
      <c r="AI495" s="431"/>
      <c r="AJ495" s="603"/>
      <c r="AK495" s="604"/>
      <c r="AL495" s="605"/>
      <c r="AM495" s="637"/>
      <c r="AN495" s="221"/>
      <c r="AO495" s="574" t="str">
        <f t="shared" si="755"/>
        <v>OK</v>
      </c>
      <c r="AQ495" s="437"/>
      <c r="AR495" s="432"/>
      <c r="AS495" s="433"/>
      <c r="AT495" s="434"/>
      <c r="AU495" s="435"/>
      <c r="AV495" s="432"/>
      <c r="AW495" s="433"/>
      <c r="AX495" s="434"/>
      <c r="AY495" s="435"/>
      <c r="AZ495" s="432"/>
      <c r="BA495" s="433"/>
      <c r="BB495" s="434"/>
      <c r="BC495" s="435"/>
      <c r="BD495" s="603"/>
      <c r="BE495" s="604"/>
      <c r="BF495" s="605"/>
      <c r="BG495" s="637"/>
      <c r="BH495" s="221"/>
      <c r="BI495" s="574" t="str">
        <f t="shared" si="756"/>
        <v>OK</v>
      </c>
      <c r="BK495" s="437"/>
      <c r="BL495" s="432"/>
      <c r="BM495" s="433"/>
      <c r="BN495" s="434"/>
      <c r="BO495" s="435"/>
      <c r="BP495" s="432"/>
      <c r="BQ495" s="433"/>
      <c r="BR495" s="434"/>
      <c r="BS495" s="435"/>
      <c r="BT495" s="432"/>
      <c r="BU495" s="433"/>
      <c r="BV495" s="434"/>
      <c r="BW495" s="435"/>
      <c r="BX495" s="603"/>
      <c r="BY495" s="604"/>
      <c r="BZ495" s="605"/>
      <c r="CA495" s="680" t="str">
        <f>IF(OR(BZ495=0,BZ495="-"),"-",BZ495/DD_TOTAL_HOURS)</f>
        <v>-</v>
      </c>
      <c r="CB495" s="221"/>
      <c r="CC495" s="574" t="str">
        <f t="shared" si="753"/>
        <v>OK</v>
      </c>
      <c r="CE495" s="443"/>
      <c r="CF495" s="429"/>
      <c r="CH495" s="430"/>
      <c r="CI495" s="431"/>
      <c r="CJ495" s="429"/>
      <c r="CL495" s="430"/>
      <c r="CM495" s="431"/>
      <c r="CN495" s="429"/>
      <c r="CP495" s="430"/>
      <c r="CQ495" s="431"/>
      <c r="CR495" s="600"/>
      <c r="CS495" s="601"/>
      <c r="CT495" s="605"/>
      <c r="CU495" s="610"/>
      <c r="CV495" s="221"/>
      <c r="CW495" s="574" t="str">
        <f t="shared" si="780"/>
        <v>OK</v>
      </c>
      <c r="CY495" s="263" t="s">
        <v>60</v>
      </c>
      <c r="CZ495" s="208"/>
      <c r="DB495" s="563"/>
      <c r="DC495" s="431"/>
      <c r="DD495" s="432"/>
      <c r="DE495" s="433"/>
      <c r="DF495" s="434"/>
      <c r="DG495" s="435"/>
      <c r="DH495" s="432"/>
      <c r="DI495" s="433"/>
      <c r="DJ495" s="434"/>
      <c r="DK495" s="435"/>
      <c r="DL495" s="591" t="str">
        <f>IF(AND(CZ495="",DD495="",DH495=""),"-",CZ495+DD495+DH495)</f>
        <v>-</v>
      </c>
      <c r="DM495" s="601"/>
      <c r="DN495" s="593" t="str">
        <f>IF(AND(CZ495="",DD495="",DH495="",DA495="",DE495="",DI495=""),"-",SUM(CZ495:DI495))</f>
        <v>-</v>
      </c>
      <c r="DO495" s="677" t="str">
        <f>IF(OR(DN495=0,DN495="-"),"-",DN495/CONSTR_TOTAL_HOURS)</f>
        <v>-</v>
      </c>
      <c r="DP495" s="221"/>
      <c r="DQ495" s="574" t="str">
        <f t="shared" si="781"/>
        <v>OK</v>
      </c>
      <c r="DS495" s="263" t="s">
        <v>60</v>
      </c>
      <c r="DT495" s="208"/>
      <c r="DU495" s="277" t="s">
        <v>1033</v>
      </c>
      <c r="DV495" s="370"/>
      <c r="DW495" s="277" t="s">
        <v>375</v>
      </c>
      <c r="DX495" s="370"/>
      <c r="DY495" s="277" t="s">
        <v>1033</v>
      </c>
      <c r="DZ495" s="370"/>
      <c r="EA495" s="274" t="s">
        <v>376</v>
      </c>
      <c r="EB495" s="712" t="str">
        <f>IF(AND(DT495="",DV495="",DX495="",DZ495=""),"-",DT495+DV495+DX495+DZ495)</f>
        <v>-</v>
      </c>
      <c r="EC495" s="707" t="str">
        <f t="shared" si="795"/>
        <v>-</v>
      </c>
      <c r="ED495" s="623" t="str">
        <f>IF(OR(EC495=0,EC495="-"),"-",EC495/QUALIF_TOTAL_HOURS)</f>
        <v>-</v>
      </c>
      <c r="EE495" s="221"/>
      <c r="EF495" s="574" t="str">
        <f t="shared" si="760"/>
        <v>Missing Eng Hours</v>
      </c>
      <c r="EH495" s="82"/>
      <c r="EI495" s="34"/>
      <c r="EJ495" s="11"/>
      <c r="EK495" s="61"/>
      <c r="EN495" s="97">
        <f t="shared" si="797"/>
        <v>0</v>
      </c>
      <c r="EO495" s="91">
        <f t="shared" si="798"/>
        <v>0</v>
      </c>
      <c r="EP495" s="92"/>
      <c r="EQ495" s="85"/>
      <c r="ER495" s="89" t="str">
        <f>IF(OR(EN495="-",EQ495=""),"-",EQ495*EN495)</f>
        <v>-</v>
      </c>
      <c r="ES495" s="84"/>
      <c r="ET495" s="85"/>
      <c r="EU495" s="89" t="str">
        <f>IF(OR(EO495="-",ET495=""),"-",ET495*EO495)</f>
        <v>-</v>
      </c>
      <c r="EV495" s="90" t="str">
        <f>IF(AND(ER495="-",EU495="-"),"-",IF(ER495="-",EU495,IF(EU495="-",ER495,ER495+EU495)))</f>
        <v>-</v>
      </c>
      <c r="EY495" s="97" t="e">
        <f>#REF!</f>
        <v>#REF!</v>
      </c>
      <c r="EZ495" s="91" t="e">
        <f>#REF!</f>
        <v>#REF!</v>
      </c>
      <c r="FA495" s="92"/>
      <c r="FB495" s="85"/>
      <c r="FC495" s="89" t="e">
        <f>IF(OR(EY495="-",FB495=""),"-",FB495*EY495)</f>
        <v>#REF!</v>
      </c>
      <c r="FD495" s="84"/>
      <c r="FE495" s="85"/>
      <c r="FF495" s="89" t="e">
        <f>IF(OR(EZ495="-",FE495=""),"-",FE495*EZ495)</f>
        <v>#REF!</v>
      </c>
      <c r="FG495" s="90" t="e">
        <f>IF(AND(FC495="-",FF495="-"),"-",IF(FC495="-",FF495,IF(FF495="-",FC495,FC495+FF495)))</f>
        <v>#REF!</v>
      </c>
      <c r="FJ495" s="97" t="e">
        <f>#REF!</f>
        <v>#REF!</v>
      </c>
      <c r="FK495" s="91" t="e">
        <f>#REF!</f>
        <v>#REF!</v>
      </c>
      <c r="FL495" s="92"/>
      <c r="FM495" s="85"/>
      <c r="FN495" s="89" t="e">
        <f>IF(OR(FJ495="-",FM495=""),"-",FM495*FJ495)</f>
        <v>#REF!</v>
      </c>
      <c r="FO495" s="84"/>
      <c r="FP495" s="85"/>
      <c r="FQ495" s="89" t="e">
        <f>IF(OR(FK495="-",FP495=""),"-",FP495*FK495)</f>
        <v>#REF!</v>
      </c>
      <c r="FR495" s="90" t="e">
        <f>IF(AND(FN495="-",FQ495="-"),"-",IF(FN495="-",FQ495,IF(FQ495="-",FN495,FN495+FQ495)))</f>
        <v>#REF!</v>
      </c>
      <c r="FU495" s="97" t="e">
        <f>#REF!</f>
        <v>#REF!</v>
      </c>
      <c r="FV495" s="92"/>
      <c r="FW495" s="85"/>
      <c r="FX495" s="89" t="e">
        <f t="shared" si="778"/>
        <v>#REF!</v>
      </c>
      <c r="GA495" s="97" t="e">
        <f>#REF!</f>
        <v>#REF!</v>
      </c>
      <c r="GB495" s="91" t="e">
        <f>#REF!</f>
        <v>#REF!</v>
      </c>
      <c r="GC495" s="92"/>
      <c r="GD495" s="85"/>
      <c r="GE495" s="89" t="e">
        <f>IF(OR(GA495="-",GD495=""),"-",GD495*GA495)</f>
        <v>#REF!</v>
      </c>
      <c r="GF495" s="84"/>
      <c r="GG495" s="85"/>
      <c r="GH495" s="89" t="e">
        <f>IF(OR(GB495="-",GG495=""),"-",GG495*GB495)</f>
        <v>#REF!</v>
      </c>
      <c r="GI495" s="90" t="e">
        <f>IF(AND(GE495="-",GH495="-"),"-",IF(GE495="-",GH495,IF(GH495="-",GE495,GE495+GH495)))</f>
        <v>#REF!</v>
      </c>
      <c r="GK495" s="20" t="str">
        <f t="shared" si="799"/>
        <v/>
      </c>
      <c r="GL495" s="21"/>
      <c r="GN495" s="826" t="str">
        <f t="shared" ca="1" si="784"/>
        <v/>
      </c>
      <c r="GO495" s="827"/>
    </row>
    <row r="496" spans="1:197" s="143" customFormat="1" ht="15.75" customHeight="1" outlineLevel="3" x14ac:dyDescent="0.2">
      <c r="A496" s="190">
        <f t="shared" ref="A496:A513" ca="1" si="800">OFFSET(A496,-1,0,1,1)+1</f>
        <v>362</v>
      </c>
      <c r="B496" s="744" t="str">
        <f t="shared" ca="1" si="782"/>
        <v/>
      </c>
      <c r="C496" s="752"/>
      <c r="D496" s="753"/>
      <c r="E496" s="185" t="s">
        <v>792</v>
      </c>
      <c r="F496" s="181" t="s">
        <v>170</v>
      </c>
      <c r="G496" s="182"/>
      <c r="H496" s="863" t="s">
        <v>3</v>
      </c>
      <c r="I496" s="183"/>
      <c r="J496" s="184" t="s">
        <v>23</v>
      </c>
      <c r="K496" s="199" t="s">
        <v>438</v>
      </c>
      <c r="L496" s="366"/>
      <c r="M496" s="560">
        <f t="shared" si="779"/>
        <v>0</v>
      </c>
      <c r="N496" s="814" t="str">
        <f>IF(OR(W496="",W496=0,W496="-"),"-",IF(W496=1,1,"POK"))</f>
        <v>-</v>
      </c>
      <c r="O496" s="815" t="str">
        <f>IF(OR(AQ496="",AQ496=0,AQ496="-"),"-",IF(AQ496=1,1,"POK"))</f>
        <v>-</v>
      </c>
      <c r="P496" s="815" t="str">
        <f>IF(OR(BK496="",BK496=0,BK496="-"),"-",IF(BK496=1,1,"POK"))</f>
        <v>-</v>
      </c>
      <c r="Q496" s="815" t="str">
        <f>IF(OR(CE496="",CE496=0,CE496="-"),"-",IF(CE496=1,1,"POK"))</f>
        <v>-</v>
      </c>
      <c r="R496" s="815" t="str">
        <f>IF(OR(CY496="",CY496=0,CY496="-"),"-",IF(CY496=1,1,"POK"))</f>
        <v>-</v>
      </c>
      <c r="S496" s="816" t="str">
        <f>IF(OR(DS496="",DS496=0,DS496="-"),"-",IF(DS496=1,1,"POK"))</f>
        <v>-</v>
      </c>
      <c r="T496" s="293" t="str">
        <f t="shared" si="783"/>
        <v>OK</v>
      </c>
      <c r="U496" s="403"/>
      <c r="V496" s="19"/>
      <c r="W496" s="788">
        <f>IF(SUM(W497:W503)=0,0,1)</f>
        <v>0</v>
      </c>
      <c r="X496" s="325"/>
      <c r="Y496" s="326"/>
      <c r="Z496" s="326"/>
      <c r="AA496" s="326"/>
      <c r="AB496" s="326"/>
      <c r="AC496" s="326"/>
      <c r="AD496" s="326"/>
      <c r="AE496" s="326"/>
      <c r="AF496" s="326"/>
      <c r="AG496" s="326"/>
      <c r="AH496" s="326"/>
      <c r="AI496" s="327"/>
      <c r="AJ496" s="353">
        <f>SUM(AJ497:AJ503)</f>
        <v>0</v>
      </c>
      <c r="AK496" s="354">
        <f>SUM(AK497:AK503)</f>
        <v>0</v>
      </c>
      <c r="AL496" s="351">
        <f>AJ496+AK496</f>
        <v>0</v>
      </c>
      <c r="AM496" s="356" t="str">
        <f>IF(OR(AL496=0,AL496="-"),"-",AL496/CD_TOTAL_HOURS)</f>
        <v>-</v>
      </c>
      <c r="AN496" s="222"/>
      <c r="AO496" s="580" t="str">
        <f t="shared" si="755"/>
        <v>OK</v>
      </c>
      <c r="AP496" s="19"/>
      <c r="AQ496" s="788">
        <f>IF(SUM(AQ497:AQ503)=0,0,1)</f>
        <v>0</v>
      </c>
      <c r="AR496" s="325"/>
      <c r="AS496" s="326"/>
      <c r="AT496" s="326"/>
      <c r="AU496" s="326"/>
      <c r="AV496" s="326"/>
      <c r="AW496" s="326"/>
      <c r="AX496" s="326"/>
      <c r="AY496" s="326"/>
      <c r="AZ496" s="326"/>
      <c r="BA496" s="326"/>
      <c r="BB496" s="326"/>
      <c r="BC496" s="327"/>
      <c r="BD496" s="353">
        <f>SUM(BD497:BD503)</f>
        <v>0</v>
      </c>
      <c r="BE496" s="354">
        <f>SUM(BE497:BE503)</f>
        <v>0</v>
      </c>
      <c r="BF496" s="351">
        <f>BD496+BE496</f>
        <v>0</v>
      </c>
      <c r="BG496" s="356" t="str">
        <f>IF(OR(BF496=0,BF496="-"),"-",BF496/BD_TOTAL_HOURS)</f>
        <v>-</v>
      </c>
      <c r="BH496" s="222"/>
      <c r="BI496" s="580" t="str">
        <f t="shared" si="756"/>
        <v>OK</v>
      </c>
      <c r="BJ496" s="19"/>
      <c r="BK496" s="788">
        <f>IF(SUM(BK497:BK503)=0,0,1)</f>
        <v>0</v>
      </c>
      <c r="BL496" s="325"/>
      <c r="BM496" s="326"/>
      <c r="BN496" s="326"/>
      <c r="BO496" s="326"/>
      <c r="BP496" s="326"/>
      <c r="BQ496" s="326"/>
      <c r="BR496" s="326"/>
      <c r="BS496" s="326"/>
      <c r="BT496" s="326"/>
      <c r="BU496" s="326"/>
      <c r="BV496" s="326"/>
      <c r="BW496" s="327"/>
      <c r="BX496" s="353">
        <f>SUM(BX497:BX503)</f>
        <v>0</v>
      </c>
      <c r="BY496" s="354">
        <f>SUM(BY497:BY503)</f>
        <v>0</v>
      </c>
      <c r="BZ496" s="351">
        <f>BX496+BY496</f>
        <v>0</v>
      </c>
      <c r="CA496" s="356" t="str">
        <f>IF(OR(BZ496=0,BZ496="-"),"-",BZ496/DD_TOTAL_HOURS)</f>
        <v>-</v>
      </c>
      <c r="CB496" s="222"/>
      <c r="CC496" s="574" t="str">
        <f t="shared" si="753"/>
        <v>OK</v>
      </c>
      <c r="CD496" s="19"/>
      <c r="CE496" s="788">
        <f>IF(SUM(CE497:CE503)=0,0,1)</f>
        <v>0</v>
      </c>
      <c r="CF496" s="325"/>
      <c r="CG496" s="326"/>
      <c r="CH496" s="326"/>
      <c r="CI496" s="326"/>
      <c r="CJ496" s="326"/>
      <c r="CK496" s="326"/>
      <c r="CL496" s="326"/>
      <c r="CM496" s="326"/>
      <c r="CN496" s="326"/>
      <c r="CO496" s="326"/>
      <c r="CP496" s="326"/>
      <c r="CQ496" s="327"/>
      <c r="CR496" s="353">
        <f>SUM(CR497:CR503)</f>
        <v>0</v>
      </c>
      <c r="CS496" s="354">
        <f>SUM(CS497:CS503)</f>
        <v>0</v>
      </c>
      <c r="CT496" s="351">
        <f>CR496+CS496</f>
        <v>0</v>
      </c>
      <c r="CU496" s="356" t="str">
        <f>IF(OR(CT496=0,CT496="-"),"-",CT496/PRO_TOTAL_HOURS)</f>
        <v>-</v>
      </c>
      <c r="CV496" s="222"/>
      <c r="CW496" s="580" t="str">
        <f t="shared" si="780"/>
        <v>OK</v>
      </c>
      <c r="CX496" s="19"/>
      <c r="CY496" s="788">
        <f>IF(SUM(CY497:CY503)=0,0,1)</f>
        <v>0</v>
      </c>
      <c r="CZ496" s="325"/>
      <c r="DA496" s="326"/>
      <c r="DB496" s="326"/>
      <c r="DC496" s="326"/>
      <c r="DD496" s="326"/>
      <c r="DE496" s="326"/>
      <c r="DF496" s="326"/>
      <c r="DG496" s="326"/>
      <c r="DH496" s="326"/>
      <c r="DI496" s="326"/>
      <c r="DJ496" s="326"/>
      <c r="DK496" s="327"/>
      <c r="DL496" s="353">
        <f>SUM(DL497:DL503)</f>
        <v>0</v>
      </c>
      <c r="DM496" s="354">
        <f>SUM(DM497:DM503)</f>
        <v>0</v>
      </c>
      <c r="DN496" s="351">
        <f>DL496+DM496</f>
        <v>0</v>
      </c>
      <c r="DO496" s="356" t="str">
        <f>IF(OR(DN496=0,DN496="-"),"-",DN496/CONSTR_TOTAL_HOURS)</f>
        <v>-</v>
      </c>
      <c r="DP496" s="222"/>
      <c r="DQ496" s="574" t="str">
        <f t="shared" si="781"/>
        <v>OK</v>
      </c>
      <c r="DR496" s="19"/>
      <c r="DS496" s="788">
        <f>IF(SUM(DS497:DS503)=0,0,1)</f>
        <v>0</v>
      </c>
      <c r="DT496" s="325"/>
      <c r="DU496" s="326"/>
      <c r="DV496" s="326"/>
      <c r="DW496" s="326"/>
      <c r="DX496" s="326"/>
      <c r="DY496" s="326"/>
      <c r="DZ496" s="326"/>
      <c r="EA496" s="326"/>
      <c r="EB496" s="353">
        <f>SUM(EB497:EB503)</f>
        <v>0</v>
      </c>
      <c r="EC496" s="723">
        <f>EB496</f>
        <v>0</v>
      </c>
      <c r="ED496" s="356" t="str">
        <f>IF(OR(EC496=0,EC496="-"),"-",EC496/QUALIF_TOTAL_HOURS)</f>
        <v>-</v>
      </c>
      <c r="EE496" s="222"/>
      <c r="EF496" s="574" t="str">
        <f t="shared" si="760"/>
        <v>-</v>
      </c>
      <c r="EG496" s="19"/>
      <c r="EH496" s="179" t="s">
        <v>5</v>
      </c>
      <c r="EI496" s="171" t="s">
        <v>4</v>
      </c>
      <c r="EJ496" s="134"/>
      <c r="EK496" s="133"/>
      <c r="EL496" s="19"/>
      <c r="EM496" s="19"/>
      <c r="EN496" s="135">
        <f t="shared" si="797"/>
        <v>0</v>
      </c>
      <c r="EO496" s="136">
        <f t="shared" si="798"/>
        <v>0</v>
      </c>
      <c r="EP496" s="137"/>
      <c r="EQ496" s="172"/>
      <c r="ER496" s="138" t="str">
        <f t="shared" si="763"/>
        <v>-</v>
      </c>
      <c r="ES496" s="139"/>
      <c r="ET496" s="172"/>
      <c r="EU496" s="138" t="str">
        <f t="shared" si="764"/>
        <v>-</v>
      </c>
      <c r="EV496" s="140" t="str">
        <f t="shared" si="765"/>
        <v>-</v>
      </c>
      <c r="EW496" s="19"/>
      <c r="EX496" s="19"/>
      <c r="EY496" s="135" t="e">
        <f>#REF!</f>
        <v>#REF!</v>
      </c>
      <c r="EZ496" s="136" t="e">
        <f>#REF!</f>
        <v>#REF!</v>
      </c>
      <c r="FA496" s="137"/>
      <c r="FB496" s="172"/>
      <c r="FC496" s="138" t="e">
        <f t="shared" si="766"/>
        <v>#REF!</v>
      </c>
      <c r="FD496" s="139"/>
      <c r="FE496" s="172"/>
      <c r="FF496" s="138" t="e">
        <f t="shared" si="767"/>
        <v>#REF!</v>
      </c>
      <c r="FG496" s="140" t="e">
        <f t="shared" si="768"/>
        <v>#REF!</v>
      </c>
      <c r="FH496" s="19"/>
      <c r="FI496" s="19"/>
      <c r="FJ496" s="135" t="e">
        <f>#REF!</f>
        <v>#REF!</v>
      </c>
      <c r="FK496" s="136" t="e">
        <f>#REF!</f>
        <v>#REF!</v>
      </c>
      <c r="FL496" s="137"/>
      <c r="FM496" s="172"/>
      <c r="FN496" s="138" t="e">
        <f t="shared" si="769"/>
        <v>#REF!</v>
      </c>
      <c r="FO496" s="139"/>
      <c r="FP496" s="172"/>
      <c r="FQ496" s="138" t="e">
        <f t="shared" si="770"/>
        <v>#REF!</v>
      </c>
      <c r="FR496" s="140" t="e">
        <f t="shared" si="771"/>
        <v>#REF!</v>
      </c>
      <c r="FS496" s="19"/>
      <c r="FT496" s="19"/>
      <c r="FU496" s="135" t="e">
        <f>#REF!</f>
        <v>#REF!</v>
      </c>
      <c r="FV496" s="137"/>
      <c r="FW496" s="172"/>
      <c r="FX496" s="138" t="e">
        <f t="shared" si="772"/>
        <v>#REF!</v>
      </c>
      <c r="FY496" s="19"/>
      <c r="FZ496" s="19"/>
      <c r="GA496" s="135" t="e">
        <f>#REF!</f>
        <v>#REF!</v>
      </c>
      <c r="GB496" s="136" t="e">
        <f>#REF!</f>
        <v>#REF!</v>
      </c>
      <c r="GC496" s="137"/>
      <c r="GD496" s="172"/>
      <c r="GE496" s="138" t="e">
        <f t="shared" si="773"/>
        <v>#REF!</v>
      </c>
      <c r="GF496" s="139"/>
      <c r="GG496" s="172"/>
      <c r="GH496" s="138" t="e">
        <f t="shared" si="774"/>
        <v>#REF!</v>
      </c>
      <c r="GI496" s="140" t="e">
        <f t="shared" si="775"/>
        <v>#REF!</v>
      </c>
      <c r="GJ496" s="19"/>
      <c r="GK496" s="141" t="str">
        <f t="shared" si="799"/>
        <v/>
      </c>
      <c r="GL496" s="142"/>
      <c r="GN496" s="826" t="str">
        <f t="shared" ca="1" si="784"/>
        <v/>
      </c>
      <c r="GO496" s="827"/>
    </row>
    <row r="497" spans="1:197" ht="12" customHeight="1" outlineLevel="3" x14ac:dyDescent="0.2">
      <c r="A497" s="187">
        <f t="shared" ca="1" si="800"/>
        <v>363</v>
      </c>
      <c r="B497" s="747" t="str">
        <f t="shared" ca="1" si="782"/>
        <v/>
      </c>
      <c r="C497" s="748"/>
      <c r="D497" s="749"/>
      <c r="E497" s="110"/>
      <c r="F497" s="104"/>
      <c r="G497" s="105" t="s">
        <v>171</v>
      </c>
      <c r="H497" s="128" t="s">
        <v>3</v>
      </c>
      <c r="I497" s="105"/>
      <c r="J497" s="364" t="s">
        <v>24</v>
      </c>
      <c r="K497" s="471" t="s">
        <v>438</v>
      </c>
      <c r="L497" s="367" t="s">
        <v>50</v>
      </c>
      <c r="M497" s="589">
        <f t="shared" si="779"/>
        <v>0</v>
      </c>
      <c r="N497" s="773" t="str">
        <f t="shared" si="785"/>
        <v>-</v>
      </c>
      <c r="O497" s="774" t="str">
        <f t="shared" si="786"/>
        <v>-</v>
      </c>
      <c r="P497" s="774" t="str">
        <f t="shared" si="787"/>
        <v>-</v>
      </c>
      <c r="Q497" s="774" t="str">
        <f t="shared" si="788"/>
        <v>-</v>
      </c>
      <c r="R497" s="774" t="str">
        <f t="shared" si="789"/>
        <v>-</v>
      </c>
      <c r="S497" s="280" t="str">
        <f t="shared" si="790"/>
        <v>-</v>
      </c>
      <c r="T497" s="291" t="str">
        <f t="shared" si="783"/>
        <v>OK</v>
      </c>
      <c r="U497" s="402"/>
      <c r="W497" s="643"/>
      <c r="X497" s="208"/>
      <c r="Y497" s="419"/>
      <c r="Z497" s="410" t="s">
        <v>374</v>
      </c>
      <c r="AA497" s="422"/>
      <c r="AB497" s="425"/>
      <c r="AC497" s="426"/>
      <c r="AD497" s="427"/>
      <c r="AE497" s="428"/>
      <c r="AF497" s="425"/>
      <c r="AG497" s="426"/>
      <c r="AH497" s="427"/>
      <c r="AI497" s="428"/>
      <c r="AJ497" s="591" t="str">
        <f>IF(AND(X497="",AB497="",AF497=""),"-",X497+AB497+AF497)</f>
        <v>-</v>
      </c>
      <c r="AK497" s="606"/>
      <c r="AL497" s="593" t="str">
        <f>IF(AND(X497="",AB497="",AF497="",Y497="",AC497="",AG497=""),"-",SUM(X497:AG497))</f>
        <v>-</v>
      </c>
      <c r="AM497" s="594" t="str">
        <f>IF(OR(AL497=0,AL497="-"),"-",AL497/CD_TOTAL_HOURS)</f>
        <v>-</v>
      </c>
      <c r="AN497" s="221"/>
      <c r="AO497" s="574" t="str">
        <f t="shared" si="755"/>
        <v>OK</v>
      </c>
      <c r="AQ497" s="263"/>
      <c r="AR497" s="208"/>
      <c r="AS497" s="419"/>
      <c r="AT497" s="410" t="s">
        <v>374</v>
      </c>
      <c r="AU497" s="422"/>
      <c r="AV497" s="425"/>
      <c r="AW497" s="426"/>
      <c r="AX497" s="427"/>
      <c r="AY497" s="428"/>
      <c r="AZ497" s="425"/>
      <c r="BA497" s="426"/>
      <c r="BB497" s="427"/>
      <c r="BC497" s="428"/>
      <c r="BD497" s="591" t="str">
        <f>IF(AND(AR497="",AV497="",AZ497=""),"-",AR497+AV497+AZ497)</f>
        <v>-</v>
      </c>
      <c r="BE497" s="606"/>
      <c r="BF497" s="593" t="str">
        <f>IF(AND(AR497="",AV497="",AZ497="",AS497="",AW497="",BA497=""),"-",SUM(AR497:BA497))</f>
        <v>-</v>
      </c>
      <c r="BG497" s="594" t="str">
        <f>IF(OR(BF497=0,BF497="-"),"-",BF497/BD_TOTAL_HOURS)</f>
        <v>-</v>
      </c>
      <c r="BH497" s="221"/>
      <c r="BI497" s="574" t="str">
        <f t="shared" si="756"/>
        <v>OK</v>
      </c>
      <c r="BK497" s="263"/>
      <c r="BL497" s="208"/>
      <c r="BM497" s="419"/>
      <c r="BN497" s="410" t="s">
        <v>374</v>
      </c>
      <c r="BO497" s="422"/>
      <c r="BP497" s="425"/>
      <c r="BQ497" s="426"/>
      <c r="BR497" s="427"/>
      <c r="BS497" s="428"/>
      <c r="BT497" s="425"/>
      <c r="BU497" s="426"/>
      <c r="BV497" s="427"/>
      <c r="BW497" s="428"/>
      <c r="BX497" s="591" t="str">
        <f>IF(AND(BL497="",BP497="",BT497=""),"-",BL497+BP497+BT497)</f>
        <v>-</v>
      </c>
      <c r="BY497" s="606"/>
      <c r="BZ497" s="593" t="str">
        <f>IF(AND(BL497="",BP497="",BT497="",BM497="",BQ497="",BU497=""),"-",SUM(BL497:BU497))</f>
        <v>-</v>
      </c>
      <c r="CA497" s="594" t="str">
        <f>IF(OR(BZ497=0,BZ497="-"),"-",BZ497/DD_TOTAL_HOURS)</f>
        <v>-</v>
      </c>
      <c r="CB497" s="221"/>
      <c r="CC497" s="574" t="str">
        <f t="shared" si="753"/>
        <v>OK</v>
      </c>
      <c r="CE497" s="443"/>
      <c r="CF497" s="425"/>
      <c r="CG497" s="426"/>
      <c r="CH497" s="427"/>
      <c r="CI497" s="428"/>
      <c r="CJ497" s="425"/>
      <c r="CK497" s="426"/>
      <c r="CL497" s="427"/>
      <c r="CM497" s="428"/>
      <c r="CN497" s="425"/>
      <c r="CO497" s="426"/>
      <c r="CP497" s="427"/>
      <c r="CQ497" s="428"/>
      <c r="CR497" s="597"/>
      <c r="CS497" s="598"/>
      <c r="CT497" s="599"/>
      <c r="CU497" s="594"/>
      <c r="CV497" s="221"/>
      <c r="CW497" s="574" t="str">
        <f t="shared" si="780"/>
        <v>OK</v>
      </c>
      <c r="CY497" s="443"/>
      <c r="CZ497" s="429"/>
      <c r="DB497" s="430"/>
      <c r="DC497" s="431"/>
      <c r="DD497" s="429"/>
      <c r="DF497" s="430"/>
      <c r="DG497" s="431"/>
      <c r="DH497" s="429"/>
      <c r="DJ497" s="430"/>
      <c r="DK497" s="431"/>
      <c r="DL497" s="600"/>
      <c r="DM497" s="601"/>
      <c r="DN497" s="602"/>
      <c r="DO497" s="609"/>
      <c r="DP497" s="221"/>
      <c r="DQ497" s="574" t="str">
        <f t="shared" si="781"/>
        <v>OK</v>
      </c>
      <c r="DS497" s="443"/>
      <c r="DT497" s="429"/>
      <c r="DU497" s="431"/>
      <c r="DW497" s="431"/>
      <c r="DY497" s="431"/>
      <c r="EA497" s="430"/>
      <c r="EB497" s="600"/>
      <c r="EC497" s="602"/>
      <c r="ED497" s="609"/>
      <c r="EE497" s="221"/>
      <c r="EF497" s="574" t="str">
        <f t="shared" si="760"/>
        <v>OK</v>
      </c>
      <c r="EH497" s="82"/>
      <c r="EI497" s="34" t="s">
        <v>4</v>
      </c>
      <c r="EJ497" s="11"/>
      <c r="EK497" s="61"/>
      <c r="EN497" s="97" t="str">
        <f t="shared" si="797"/>
        <v>-</v>
      </c>
      <c r="EO497" s="91">
        <f t="shared" si="798"/>
        <v>0</v>
      </c>
      <c r="EP497" s="92"/>
      <c r="EQ497" s="85"/>
      <c r="ER497" s="89" t="str">
        <f t="shared" si="763"/>
        <v>-</v>
      </c>
      <c r="ES497" s="84"/>
      <c r="ET497" s="85"/>
      <c r="EU497" s="89" t="str">
        <f t="shared" si="764"/>
        <v>-</v>
      </c>
      <c r="EV497" s="90" t="str">
        <f t="shared" si="765"/>
        <v>-</v>
      </c>
      <c r="EY497" s="97" t="e">
        <f>#REF!</f>
        <v>#REF!</v>
      </c>
      <c r="EZ497" s="91" t="e">
        <f>#REF!</f>
        <v>#REF!</v>
      </c>
      <c r="FA497" s="92"/>
      <c r="FB497" s="85"/>
      <c r="FC497" s="89" t="e">
        <f t="shared" si="766"/>
        <v>#REF!</v>
      </c>
      <c r="FD497" s="84"/>
      <c r="FE497" s="85"/>
      <c r="FF497" s="89" t="e">
        <f t="shared" si="767"/>
        <v>#REF!</v>
      </c>
      <c r="FG497" s="90" t="e">
        <f t="shared" si="768"/>
        <v>#REF!</v>
      </c>
      <c r="FJ497" s="97" t="e">
        <f>#REF!</f>
        <v>#REF!</v>
      </c>
      <c r="FK497" s="91" t="e">
        <f>#REF!</f>
        <v>#REF!</v>
      </c>
      <c r="FL497" s="92"/>
      <c r="FM497" s="85"/>
      <c r="FN497" s="89" t="e">
        <f t="shared" si="769"/>
        <v>#REF!</v>
      </c>
      <c r="FO497" s="84"/>
      <c r="FP497" s="85"/>
      <c r="FQ497" s="89" t="e">
        <f t="shared" si="770"/>
        <v>#REF!</v>
      </c>
      <c r="FR497" s="90" t="e">
        <f t="shared" si="771"/>
        <v>#REF!</v>
      </c>
      <c r="FU497" s="97" t="e">
        <f>#REF!</f>
        <v>#REF!</v>
      </c>
      <c r="FV497" s="92"/>
      <c r="FW497" s="85"/>
      <c r="FX497" s="89" t="e">
        <f t="shared" si="772"/>
        <v>#REF!</v>
      </c>
      <c r="GA497" s="97" t="e">
        <f>#REF!</f>
        <v>#REF!</v>
      </c>
      <c r="GB497" s="91" t="e">
        <f>#REF!</f>
        <v>#REF!</v>
      </c>
      <c r="GC497" s="92"/>
      <c r="GD497" s="85"/>
      <c r="GE497" s="89" t="e">
        <f t="shared" si="773"/>
        <v>#REF!</v>
      </c>
      <c r="GF497" s="84"/>
      <c r="GG497" s="85"/>
      <c r="GH497" s="89" t="e">
        <f t="shared" si="774"/>
        <v>#REF!</v>
      </c>
      <c r="GI497" s="90" t="e">
        <f t="shared" si="775"/>
        <v>#REF!</v>
      </c>
      <c r="GK497" s="20" t="str">
        <f t="shared" si="799"/>
        <v/>
      </c>
      <c r="GL497" s="21"/>
      <c r="GN497" s="826" t="str">
        <f t="shared" ca="1" si="784"/>
        <v/>
      </c>
      <c r="GO497" s="827"/>
    </row>
    <row r="498" spans="1:197" ht="24" customHeight="1" outlineLevel="3" x14ac:dyDescent="0.2">
      <c r="A498" s="187">
        <f t="shared" ca="1" si="800"/>
        <v>364</v>
      </c>
      <c r="B498" s="747" t="str">
        <f t="shared" ca="1" si="782"/>
        <v/>
      </c>
      <c r="C498" s="748"/>
      <c r="D498" s="749"/>
      <c r="E498" s="110"/>
      <c r="F498" s="104"/>
      <c r="G498" s="105" t="s">
        <v>174</v>
      </c>
      <c r="H498" s="128" t="s">
        <v>3</v>
      </c>
      <c r="I498" s="105"/>
      <c r="J498" s="364" t="s">
        <v>24</v>
      </c>
      <c r="K498" s="471" t="s">
        <v>438</v>
      </c>
      <c r="L498" s="367" t="s">
        <v>50</v>
      </c>
      <c r="M498" s="589">
        <f t="shared" si="779"/>
        <v>0</v>
      </c>
      <c r="N498" s="773" t="str">
        <f t="shared" si="785"/>
        <v>-</v>
      </c>
      <c r="O498" s="774" t="str">
        <f t="shared" si="786"/>
        <v>-</v>
      </c>
      <c r="P498" s="774" t="str">
        <f t="shared" si="787"/>
        <v>-</v>
      </c>
      <c r="Q498" s="774" t="str">
        <f t="shared" si="788"/>
        <v>-</v>
      </c>
      <c r="R498" s="774" t="str">
        <f t="shared" si="789"/>
        <v>-</v>
      </c>
      <c r="S498" s="280" t="str">
        <f t="shared" si="790"/>
        <v>-</v>
      </c>
      <c r="T498" s="291" t="str">
        <f t="shared" si="783"/>
        <v>OK</v>
      </c>
      <c r="U498" s="402"/>
      <c r="W498" s="504"/>
      <c r="X498" s="429"/>
      <c r="Z498" s="430"/>
      <c r="AA498" s="431"/>
      <c r="AB498" s="429"/>
      <c r="AD498" s="430"/>
      <c r="AE498" s="431"/>
      <c r="AF498" s="429"/>
      <c r="AH498" s="430"/>
      <c r="AI498" s="431"/>
      <c r="AJ498" s="600"/>
      <c r="AK498" s="601"/>
      <c r="AL498" s="602"/>
      <c r="AM498" s="621"/>
      <c r="AN498" s="221"/>
      <c r="AO498" s="574" t="str">
        <f t="shared" si="755"/>
        <v>OK</v>
      </c>
      <c r="AQ498" s="443"/>
      <c r="AR498" s="429"/>
      <c r="AT498" s="430"/>
      <c r="AU498" s="431"/>
      <c r="AV498" s="429"/>
      <c r="AX498" s="430"/>
      <c r="AY498" s="431"/>
      <c r="AZ498" s="429"/>
      <c r="BB498" s="430"/>
      <c r="BC498" s="431"/>
      <c r="BD498" s="600"/>
      <c r="BE498" s="601"/>
      <c r="BF498" s="602"/>
      <c r="BG498" s="609"/>
      <c r="BH498" s="221"/>
      <c r="BI498" s="574" t="str">
        <f t="shared" si="756"/>
        <v>OK</v>
      </c>
      <c r="BK498" s="443"/>
      <c r="BL498" s="429"/>
      <c r="BN498" s="430"/>
      <c r="BO498" s="431"/>
      <c r="BP498" s="429"/>
      <c r="BR498" s="430"/>
      <c r="BS498" s="431"/>
      <c r="BT498" s="429"/>
      <c r="BV498" s="430"/>
      <c r="BW498" s="431"/>
      <c r="BX498" s="600"/>
      <c r="BY498" s="601"/>
      <c r="BZ498" s="602"/>
      <c r="CA498" s="609"/>
      <c r="CB498" s="221"/>
      <c r="CC498" s="574" t="str">
        <f t="shared" si="753"/>
        <v>OK</v>
      </c>
      <c r="CE498" s="273"/>
      <c r="CF498" s="219"/>
      <c r="CG498" s="420"/>
      <c r="CH498" s="410" t="s">
        <v>374</v>
      </c>
      <c r="CI498" s="423"/>
      <c r="CJ498" s="429"/>
      <c r="CL498" s="430"/>
      <c r="CM498" s="431"/>
      <c r="CN498" s="429"/>
      <c r="CP498" s="430"/>
      <c r="CQ498" s="431"/>
      <c r="CR498" s="682" t="str">
        <f>IF(AND(CF498="",CJ498="",CN498=""),"-",CF498+CJ498+CN498)</f>
        <v>-</v>
      </c>
      <c r="CS498" s="596"/>
      <c r="CT498" s="683" t="str">
        <f>IF(AND(CF498="",CJ498="",CN498="",CG498="",CK498="",CO498=""),"-",SUM(CF498:CO498))</f>
        <v>-</v>
      </c>
      <c r="CU498" s="594" t="str">
        <f>IF(OR(CT498=0,CT498="-"),"-",CT498/PRO_TOTAL_HOURS)</f>
        <v>-</v>
      </c>
      <c r="CV498" s="221"/>
      <c r="CW498" s="574" t="str">
        <f t="shared" si="780"/>
        <v>OK</v>
      </c>
      <c r="CY498" s="443"/>
      <c r="CZ498" s="429"/>
      <c r="DB498" s="430"/>
      <c r="DC498" s="431"/>
      <c r="DD498" s="429"/>
      <c r="DF498" s="430"/>
      <c r="DG498" s="431"/>
      <c r="DH498" s="429"/>
      <c r="DJ498" s="430"/>
      <c r="DK498" s="431"/>
      <c r="DL498" s="600"/>
      <c r="DM498" s="601"/>
      <c r="DN498" s="602"/>
      <c r="DO498" s="611"/>
      <c r="DP498" s="221"/>
      <c r="DQ498" s="574" t="str">
        <f t="shared" si="781"/>
        <v>OK</v>
      </c>
      <c r="DS498" s="443"/>
      <c r="DT498" s="429"/>
      <c r="DU498" s="431"/>
      <c r="DW498" s="431"/>
      <c r="DY498" s="431"/>
      <c r="EA498" s="430"/>
      <c r="EB498" s="600"/>
      <c r="EC498" s="602"/>
      <c r="ED498" s="611"/>
      <c r="EE498" s="221"/>
      <c r="EF498" s="574" t="str">
        <f t="shared" si="760"/>
        <v>OK</v>
      </c>
      <c r="EH498" s="82"/>
      <c r="EI498" s="34" t="s">
        <v>4</v>
      </c>
      <c r="EJ498" s="11"/>
      <c r="EK498" s="61"/>
      <c r="EN498" s="97">
        <f t="shared" si="797"/>
        <v>0</v>
      </c>
      <c r="EO498" s="91">
        <f t="shared" si="798"/>
        <v>0</v>
      </c>
      <c r="EP498" s="92"/>
      <c r="EQ498" s="85"/>
      <c r="ER498" s="89" t="str">
        <f t="shared" si="763"/>
        <v>-</v>
      </c>
      <c r="ES498" s="84"/>
      <c r="ET498" s="85"/>
      <c r="EU498" s="89" t="str">
        <f t="shared" si="764"/>
        <v>-</v>
      </c>
      <c r="EV498" s="90" t="str">
        <f t="shared" si="765"/>
        <v>-</v>
      </c>
      <c r="EY498" s="97" t="e">
        <f>#REF!</f>
        <v>#REF!</v>
      </c>
      <c r="EZ498" s="91" t="e">
        <f>#REF!</f>
        <v>#REF!</v>
      </c>
      <c r="FA498" s="92"/>
      <c r="FB498" s="85"/>
      <c r="FC498" s="89" t="e">
        <f t="shared" si="766"/>
        <v>#REF!</v>
      </c>
      <c r="FD498" s="84"/>
      <c r="FE498" s="85"/>
      <c r="FF498" s="89" t="e">
        <f t="shared" si="767"/>
        <v>#REF!</v>
      </c>
      <c r="FG498" s="90" t="e">
        <f t="shared" si="768"/>
        <v>#REF!</v>
      </c>
      <c r="FJ498" s="97" t="e">
        <f>#REF!</f>
        <v>#REF!</v>
      </c>
      <c r="FK498" s="91" t="e">
        <f>#REF!</f>
        <v>#REF!</v>
      </c>
      <c r="FL498" s="92"/>
      <c r="FM498" s="85"/>
      <c r="FN498" s="89" t="e">
        <f t="shared" si="769"/>
        <v>#REF!</v>
      </c>
      <c r="FO498" s="84"/>
      <c r="FP498" s="85"/>
      <c r="FQ498" s="89" t="e">
        <f t="shared" si="770"/>
        <v>#REF!</v>
      </c>
      <c r="FR498" s="90" t="e">
        <f t="shared" si="771"/>
        <v>#REF!</v>
      </c>
      <c r="FU498" s="97" t="e">
        <f>#REF!</f>
        <v>#REF!</v>
      </c>
      <c r="FV498" s="92"/>
      <c r="FW498" s="85"/>
      <c r="FX498" s="89" t="e">
        <f t="shared" si="772"/>
        <v>#REF!</v>
      </c>
      <c r="GA498" s="97" t="e">
        <f>#REF!</f>
        <v>#REF!</v>
      </c>
      <c r="GB498" s="91" t="e">
        <f>#REF!</f>
        <v>#REF!</v>
      </c>
      <c r="GC498" s="92"/>
      <c r="GD498" s="85"/>
      <c r="GE498" s="89" t="e">
        <f t="shared" si="773"/>
        <v>#REF!</v>
      </c>
      <c r="GF498" s="84"/>
      <c r="GG498" s="85"/>
      <c r="GH498" s="89" t="e">
        <f t="shared" si="774"/>
        <v>#REF!</v>
      </c>
      <c r="GI498" s="90" t="e">
        <f t="shared" si="775"/>
        <v>#REF!</v>
      </c>
      <c r="GK498" s="20" t="str">
        <f t="shared" si="799"/>
        <v/>
      </c>
      <c r="GL498" s="21"/>
      <c r="GN498" s="826" t="str">
        <f t="shared" ca="1" si="784"/>
        <v/>
      </c>
      <c r="GO498" s="827"/>
    </row>
    <row r="499" spans="1:197" ht="12" customHeight="1" outlineLevel="3" x14ac:dyDescent="0.2">
      <c r="A499" s="187">
        <f t="shared" ca="1" si="800"/>
        <v>365</v>
      </c>
      <c r="B499" s="747" t="str">
        <f t="shared" ca="1" si="782"/>
        <v/>
      </c>
      <c r="C499" s="748"/>
      <c r="D499" s="749"/>
      <c r="E499" s="110"/>
      <c r="F499" s="104"/>
      <c r="G499" s="105" t="s">
        <v>929</v>
      </c>
      <c r="H499" s="128" t="s">
        <v>3</v>
      </c>
      <c r="I499" s="105"/>
      <c r="J499" s="364" t="s">
        <v>24</v>
      </c>
      <c r="K499" s="471" t="s">
        <v>438</v>
      </c>
      <c r="L499" s="367" t="s">
        <v>50</v>
      </c>
      <c r="M499" s="589">
        <f t="shared" si="779"/>
        <v>0</v>
      </c>
      <c r="N499" s="773" t="str">
        <f t="shared" si="785"/>
        <v>-</v>
      </c>
      <c r="O499" s="774" t="str">
        <f t="shared" si="786"/>
        <v>-</v>
      </c>
      <c r="P499" s="774" t="str">
        <f t="shared" si="787"/>
        <v>-</v>
      </c>
      <c r="Q499" s="774" t="str">
        <f t="shared" si="788"/>
        <v>-</v>
      </c>
      <c r="R499" s="774" t="str">
        <f t="shared" si="789"/>
        <v>-</v>
      </c>
      <c r="S499" s="280" t="str">
        <f t="shared" si="790"/>
        <v>-</v>
      </c>
      <c r="T499" s="291" t="str">
        <f t="shared" si="783"/>
        <v>OK</v>
      </c>
      <c r="U499" s="402"/>
      <c r="W499" s="437"/>
      <c r="X499" s="429"/>
      <c r="Z499" s="430"/>
      <c r="AA499" s="431"/>
      <c r="AB499" s="429"/>
      <c r="AD499" s="430"/>
      <c r="AE499" s="431"/>
      <c r="AF499" s="429"/>
      <c r="AH499" s="430"/>
      <c r="AI499" s="431"/>
      <c r="AJ499" s="600"/>
      <c r="AK499" s="601"/>
      <c r="AL499" s="602"/>
      <c r="AM499" s="621"/>
      <c r="AN499" s="221"/>
      <c r="AO499" s="574" t="str">
        <f t="shared" si="755"/>
        <v>OK</v>
      </c>
      <c r="AQ499" s="437"/>
      <c r="AR499" s="429"/>
      <c r="AT499" s="430"/>
      <c r="AU499" s="431"/>
      <c r="AV499" s="429"/>
      <c r="AX499" s="430"/>
      <c r="AY499" s="431"/>
      <c r="AZ499" s="429"/>
      <c r="BB499" s="430"/>
      <c r="BC499" s="431"/>
      <c r="BD499" s="600"/>
      <c r="BE499" s="601"/>
      <c r="BF499" s="602"/>
      <c r="BG499" s="610"/>
      <c r="BH499" s="221"/>
      <c r="BI499" s="574" t="str">
        <f t="shared" si="756"/>
        <v>OK</v>
      </c>
      <c r="BK499" s="437"/>
      <c r="BL499" s="429"/>
      <c r="BN499" s="430"/>
      <c r="BO499" s="431"/>
      <c r="BP499" s="429"/>
      <c r="BR499" s="430"/>
      <c r="BS499" s="431"/>
      <c r="BT499" s="429"/>
      <c r="BV499" s="430"/>
      <c r="BW499" s="431"/>
      <c r="BX499" s="600"/>
      <c r="BY499" s="601"/>
      <c r="BZ499" s="602"/>
      <c r="CA499" s="610"/>
      <c r="CB499" s="221"/>
      <c r="CC499" s="574" t="str">
        <f t="shared" si="753"/>
        <v>OK</v>
      </c>
      <c r="CE499" s="437"/>
      <c r="CF499" s="429"/>
      <c r="CH499" s="430"/>
      <c r="CI499" s="431"/>
      <c r="CJ499" s="429"/>
      <c r="CL499" s="430"/>
      <c r="CM499" s="431"/>
      <c r="CN499" s="429"/>
      <c r="CP499" s="430"/>
      <c r="CQ499" s="431"/>
      <c r="CR499" s="600"/>
      <c r="CS499" s="601"/>
      <c r="CT499" s="602"/>
      <c r="CU499" s="609"/>
      <c r="CV499" s="221"/>
      <c r="CW499" s="574" t="str">
        <f t="shared" si="780"/>
        <v>OK</v>
      </c>
      <c r="CY499" s="263" t="s">
        <v>60</v>
      </c>
      <c r="CZ499" s="208"/>
      <c r="DB499" s="563" t="s">
        <v>374</v>
      </c>
      <c r="DC499" s="431"/>
      <c r="DD499" s="429"/>
      <c r="DF499" s="430"/>
      <c r="DG499" s="431"/>
      <c r="DH499" s="429"/>
      <c r="DJ499" s="430"/>
      <c r="DK499" s="431"/>
      <c r="DL499" s="591" t="str">
        <f>IF(AND(CZ499="",DD499="",DH499=""),"-",CZ499+DD499+DH499)</f>
        <v>-</v>
      </c>
      <c r="DM499" s="601"/>
      <c r="DN499" s="593" t="str">
        <f>IF(AND(CZ499="",DD499="",DH499="",DA499="",DE499="",DI499=""),"-",SUM(CZ499:DI499))</f>
        <v>-</v>
      </c>
      <c r="DO499" s="677" t="str">
        <f t="shared" ref="DO499:DO504" si="801">IF(OR(DN499=0,DN499="-"),"-",DN499/CONSTR_TOTAL_HOURS)</f>
        <v>-</v>
      </c>
      <c r="DP499" s="221"/>
      <c r="DQ499" s="574" t="str">
        <f t="shared" si="781"/>
        <v>OK</v>
      </c>
      <c r="DS499" s="263" t="s">
        <v>60</v>
      </c>
      <c r="DT499" s="208"/>
      <c r="DU499" s="721" t="s">
        <v>374</v>
      </c>
      <c r="DW499" s="431"/>
      <c r="DY499" s="431"/>
      <c r="EA499" s="430"/>
      <c r="EB499" s="712" t="str">
        <f>IF(AND(DT499="",DV499="",DX499="",DZ499=""),"-",DT499+DV499+DX499+DZ499)</f>
        <v>-</v>
      </c>
      <c r="EC499" s="707" t="str">
        <f>EB499</f>
        <v>-</v>
      </c>
      <c r="ED499" s="619" t="str">
        <f>IF(OR(EC499=0,EC499="-"),"-",EC499/QUALIF_TOTAL_HOURS)</f>
        <v>-</v>
      </c>
      <c r="EE499" s="221"/>
      <c r="EF499" s="574" t="str">
        <f t="shared" si="760"/>
        <v>Missing Eng Hours</v>
      </c>
      <c r="EH499" s="82"/>
      <c r="EI499" s="34" t="s">
        <v>4</v>
      </c>
      <c r="EJ499" s="11"/>
      <c r="EK499" s="61"/>
      <c r="EN499" s="97">
        <f t="shared" si="797"/>
        <v>0</v>
      </c>
      <c r="EO499" s="91">
        <f t="shared" si="798"/>
        <v>0</v>
      </c>
      <c r="EP499" s="92"/>
      <c r="EQ499" s="85"/>
      <c r="ER499" s="89" t="str">
        <f t="shared" si="763"/>
        <v>-</v>
      </c>
      <c r="ES499" s="84"/>
      <c r="ET499" s="85"/>
      <c r="EU499" s="89" t="str">
        <f t="shared" si="764"/>
        <v>-</v>
      </c>
      <c r="EV499" s="90" t="str">
        <f t="shared" si="765"/>
        <v>-</v>
      </c>
      <c r="EY499" s="97" t="e">
        <f>#REF!</f>
        <v>#REF!</v>
      </c>
      <c r="EZ499" s="91" t="e">
        <f>#REF!</f>
        <v>#REF!</v>
      </c>
      <c r="FA499" s="92"/>
      <c r="FB499" s="85"/>
      <c r="FC499" s="89" t="e">
        <f t="shared" si="766"/>
        <v>#REF!</v>
      </c>
      <c r="FD499" s="84"/>
      <c r="FE499" s="85"/>
      <c r="FF499" s="89" t="e">
        <f t="shared" si="767"/>
        <v>#REF!</v>
      </c>
      <c r="FG499" s="90" t="e">
        <f t="shared" si="768"/>
        <v>#REF!</v>
      </c>
      <c r="FJ499" s="97" t="e">
        <f>#REF!</f>
        <v>#REF!</v>
      </c>
      <c r="FK499" s="91" t="e">
        <f>#REF!</f>
        <v>#REF!</v>
      </c>
      <c r="FL499" s="92"/>
      <c r="FM499" s="85"/>
      <c r="FN499" s="89" t="e">
        <f t="shared" si="769"/>
        <v>#REF!</v>
      </c>
      <c r="FO499" s="84"/>
      <c r="FP499" s="85"/>
      <c r="FQ499" s="89" t="e">
        <f t="shared" si="770"/>
        <v>#REF!</v>
      </c>
      <c r="FR499" s="90" t="e">
        <f t="shared" si="771"/>
        <v>#REF!</v>
      </c>
      <c r="FU499" s="97" t="e">
        <f>#REF!</f>
        <v>#REF!</v>
      </c>
      <c r="FV499" s="92"/>
      <c r="FW499" s="85"/>
      <c r="FX499" s="89" t="e">
        <f t="shared" si="772"/>
        <v>#REF!</v>
      </c>
      <c r="GA499" s="97" t="e">
        <f>#REF!</f>
        <v>#REF!</v>
      </c>
      <c r="GB499" s="91" t="e">
        <f>#REF!</f>
        <v>#REF!</v>
      </c>
      <c r="GC499" s="92"/>
      <c r="GD499" s="85"/>
      <c r="GE499" s="89" t="e">
        <f t="shared" si="773"/>
        <v>#REF!</v>
      </c>
      <c r="GF499" s="84"/>
      <c r="GG499" s="85"/>
      <c r="GH499" s="89" t="e">
        <f t="shared" si="774"/>
        <v>#REF!</v>
      </c>
      <c r="GI499" s="90" t="e">
        <f t="shared" si="775"/>
        <v>#REF!</v>
      </c>
      <c r="GK499" s="20" t="str">
        <f t="shared" si="799"/>
        <v/>
      </c>
      <c r="GL499" s="21"/>
      <c r="GN499" s="826" t="str">
        <f t="shared" ca="1" si="784"/>
        <v/>
      </c>
      <c r="GO499" s="827"/>
    </row>
    <row r="500" spans="1:197" ht="12" customHeight="1" outlineLevel="3" x14ac:dyDescent="0.2">
      <c r="A500" s="187">
        <f t="shared" ca="1" si="800"/>
        <v>366</v>
      </c>
      <c r="B500" s="747" t="str">
        <f t="shared" ca="1" si="782"/>
        <v/>
      </c>
      <c r="C500" s="748"/>
      <c r="D500" s="749"/>
      <c r="E500" s="103"/>
      <c r="F500" s="104"/>
      <c r="G500" s="105" t="s">
        <v>921</v>
      </c>
      <c r="H500" s="128" t="s">
        <v>3</v>
      </c>
      <c r="I500" s="105"/>
      <c r="J500" s="364" t="s">
        <v>24</v>
      </c>
      <c r="K500" s="471" t="s">
        <v>438</v>
      </c>
      <c r="L500" s="367" t="s">
        <v>50</v>
      </c>
      <c r="M500" s="589">
        <f t="shared" si="779"/>
        <v>0</v>
      </c>
      <c r="N500" s="773" t="str">
        <f t="shared" si="785"/>
        <v>-</v>
      </c>
      <c r="O500" s="774" t="str">
        <f t="shared" si="786"/>
        <v>-</v>
      </c>
      <c r="P500" s="774" t="str">
        <f t="shared" si="787"/>
        <v>-</v>
      </c>
      <c r="Q500" s="774" t="str">
        <f t="shared" si="788"/>
        <v>-</v>
      </c>
      <c r="R500" s="774" t="str">
        <f t="shared" si="789"/>
        <v>-</v>
      </c>
      <c r="S500" s="280" t="str">
        <f t="shared" si="790"/>
        <v>-</v>
      </c>
      <c r="T500" s="291" t="str">
        <f t="shared" si="783"/>
        <v>OK</v>
      </c>
      <c r="U500" s="402"/>
      <c r="W500" s="437"/>
      <c r="X500" s="429"/>
      <c r="Z500" s="430"/>
      <c r="AA500" s="431"/>
      <c r="AB500" s="429"/>
      <c r="AD500" s="430"/>
      <c r="AE500" s="431"/>
      <c r="AF500" s="429"/>
      <c r="AH500" s="430"/>
      <c r="AI500" s="431"/>
      <c r="AJ500" s="600"/>
      <c r="AK500" s="601"/>
      <c r="AL500" s="602"/>
      <c r="AM500" s="621"/>
      <c r="AN500" s="221"/>
      <c r="AO500" s="574" t="str">
        <f>IF(AND(Type_1="Doc",OR(Y500&lt;&gt;"",AC500&lt;&gt;"",AG500&lt;&gt;"")),"Remove Value Cln 25, 29, 33",IF(AND(Type_1="Doc",OR(AA500&lt;&gt;"",AE500&lt;&gt;"",AI500&lt;&gt;"")),"Remove Value Cln 27, 31, 35",IF(OR(AND(X500&lt;&gt;"",Z500=""),AND(AB500&lt;&gt;"",AD500=""),AND(AF500&lt;&gt;"",AH500="")),"Missing Eng Function",IF(OR(AND(Y500&lt;&gt;"",AA500=""),AND(AC500&lt;&gt;"",AE500=""),AND(AG500&lt;&gt;"",AI500="")),"Missing Design Function","OK"))))</f>
        <v>OK</v>
      </c>
      <c r="AQ500" s="437"/>
      <c r="AR500" s="429"/>
      <c r="AT500" s="430"/>
      <c r="AU500" s="431"/>
      <c r="AV500" s="429"/>
      <c r="AX500" s="430"/>
      <c r="AY500" s="431"/>
      <c r="AZ500" s="429"/>
      <c r="BB500" s="430"/>
      <c r="BC500" s="431"/>
      <c r="BD500" s="600"/>
      <c r="BE500" s="601"/>
      <c r="BF500" s="602"/>
      <c r="BG500" s="610"/>
      <c r="BH500" s="221"/>
      <c r="BI500" s="574" t="str">
        <f>IF(AND(Type_1="Doc",OR(AS500&lt;&gt;"",AW500&lt;&gt;"",BA500&lt;&gt;"")),"Remove Value Cln 25, 29, 33",IF(AND(Type_1="Doc",OR(AU500&lt;&gt;"",AY500&lt;&gt;"",BC500&lt;&gt;"")),"Remove Value Cln 47, 51, 55",IF(OR(AND(AR500&lt;&gt;"",AT500=""),AND(AV500&lt;&gt;"",AX500=""),AND(AZ500&lt;&gt;"",BB500="")),"Missing Eng Function",IF(OR(AND(AS500&lt;&gt;"",AU500=""),AND(AW500&lt;&gt;"",AY500=""),AND(BA500&lt;&gt;"",BC500="")),"Missing Design Function","OK"))))</f>
        <v>OK</v>
      </c>
      <c r="BK500" s="437"/>
      <c r="BL500" s="429"/>
      <c r="BN500" s="430"/>
      <c r="BO500" s="431"/>
      <c r="BP500" s="429"/>
      <c r="BR500" s="430"/>
      <c r="BS500" s="431"/>
      <c r="BT500" s="429"/>
      <c r="BV500" s="430"/>
      <c r="BW500" s="431"/>
      <c r="BX500" s="600"/>
      <c r="BY500" s="601"/>
      <c r="BZ500" s="602"/>
      <c r="CA500" s="610"/>
      <c r="CB500" s="221"/>
      <c r="CC500" s="574" t="str">
        <f>IF(AND(Type_1="Doc",OR(BM500&lt;&gt;"",BQ500&lt;&gt;"",BU500&lt;&gt;"")),"Remove Value Cln 65, 69, 73",IF(AND(Type_1="Doc",OR(BO500&lt;&gt;"",BS500&lt;&gt;"",BW500&lt;&gt;"")),"Remove Value Cln 67, 71, 75",IF(OR(AND(BL500&lt;&gt;"",BN500=""),AND(BP500&lt;&gt;"",BR500=""),AND(BT500&lt;&gt;"",BV500="")),"Missing Eng Function",IF(OR(AND(BM500&lt;&gt;"",BO500=""),AND(BQ500&lt;&gt;"",BS500=""),AND(BU500&lt;&gt;"",BW500="")),"Missing Design Function","OK"))))</f>
        <v>OK</v>
      </c>
      <c r="CE500" s="437"/>
      <c r="CF500" s="429"/>
      <c r="CH500" s="430"/>
      <c r="CI500" s="431"/>
      <c r="CJ500" s="429"/>
      <c r="CL500" s="430"/>
      <c r="CM500" s="431"/>
      <c r="CN500" s="429"/>
      <c r="CP500" s="430"/>
      <c r="CQ500" s="431"/>
      <c r="CR500" s="600"/>
      <c r="CS500" s="617"/>
      <c r="CT500" s="602"/>
      <c r="CU500" s="610"/>
      <c r="CV500" s="221"/>
      <c r="CW500" s="574" t="str">
        <f t="shared" si="780"/>
        <v>OK</v>
      </c>
      <c r="CY500" s="263" t="s">
        <v>60</v>
      </c>
      <c r="CZ500" s="208"/>
      <c r="DB500" s="563" t="s">
        <v>374</v>
      </c>
      <c r="DC500" s="431"/>
      <c r="DD500" s="429"/>
      <c r="DF500" s="430"/>
      <c r="DG500" s="431"/>
      <c r="DH500" s="429"/>
      <c r="DJ500" s="430"/>
      <c r="DK500" s="431"/>
      <c r="DL500" s="591" t="str">
        <f>IF(AND(CZ500="",DD500="",DH500=""),"-",CZ500+DD500+DH500)</f>
        <v>-</v>
      </c>
      <c r="DM500" s="601"/>
      <c r="DN500" s="593" t="str">
        <f>IF(AND(CZ500="",DD500="",DH500="",DA500="",DE500="",DI500=""),"-",SUM(CZ500:DI500))</f>
        <v>-</v>
      </c>
      <c r="DO500" s="677" t="str">
        <f t="shared" si="801"/>
        <v>-</v>
      </c>
      <c r="DP500" s="221"/>
      <c r="DQ500" s="574" t="str">
        <f t="shared" si="781"/>
        <v>OK</v>
      </c>
      <c r="DS500" s="263" t="s">
        <v>60</v>
      </c>
      <c r="DT500" s="208"/>
      <c r="DU500" s="721" t="s">
        <v>374</v>
      </c>
      <c r="DW500" s="431"/>
      <c r="DY500" s="431"/>
      <c r="EA500" s="430"/>
      <c r="EB500" s="712" t="str">
        <f>IF(AND(DT500="",DV500="",DX500="",DZ500=""),"-",DT500+DV500+DX500+DZ500)</f>
        <v>-</v>
      </c>
      <c r="EC500" s="707" t="str">
        <f>EB500</f>
        <v>-</v>
      </c>
      <c r="ED500" s="619" t="str">
        <f>IF(OR(EC500=0,EC500="-"),"-",EC500/QUALIF_TOTAL_HOURS)</f>
        <v>-</v>
      </c>
      <c r="EE500" s="221"/>
      <c r="EF500" s="574" t="str">
        <f t="shared" si="760"/>
        <v>Missing Eng Hours</v>
      </c>
      <c r="EH500" s="82"/>
      <c r="EI500" s="34"/>
      <c r="EJ500" s="11"/>
      <c r="EK500" s="61"/>
      <c r="EN500" s="97">
        <f t="shared" si="797"/>
        <v>0</v>
      </c>
      <c r="EO500" s="91">
        <f t="shared" si="798"/>
        <v>0</v>
      </c>
      <c r="EP500" s="92"/>
      <c r="EQ500" s="85"/>
      <c r="ER500" s="89" t="str">
        <f>IF(OR(EN500="-",EQ500=""),"-",EQ500*EN500)</f>
        <v>-</v>
      </c>
      <c r="ES500" s="84"/>
      <c r="ET500" s="85"/>
      <c r="EU500" s="89" t="str">
        <f>IF(OR(EO500="-",ET500=""),"-",ET500*EO500)</f>
        <v>-</v>
      </c>
      <c r="EV500" s="90" t="str">
        <f>IF(AND(ER500="-",EU500="-"),"-",IF(ER500="-",EU500,IF(EU500="-",ER500,ER500+EU500)))</f>
        <v>-</v>
      </c>
      <c r="EY500" s="97" t="e">
        <f>#REF!</f>
        <v>#REF!</v>
      </c>
      <c r="EZ500" s="91" t="e">
        <f>#REF!</f>
        <v>#REF!</v>
      </c>
      <c r="FA500" s="92"/>
      <c r="FB500" s="85"/>
      <c r="FC500" s="89" t="e">
        <f>IF(OR(EY500="-",FB500=""),"-",FB500*EY500)</f>
        <v>#REF!</v>
      </c>
      <c r="FD500" s="84"/>
      <c r="FE500" s="85"/>
      <c r="FF500" s="89" t="e">
        <f>IF(OR(EZ500="-",FE500=""),"-",FE500*EZ500)</f>
        <v>#REF!</v>
      </c>
      <c r="FG500" s="90" t="e">
        <f>IF(AND(FC500="-",FF500="-"),"-",IF(FC500="-",FF500,IF(FF500="-",FC500,FC500+FF500)))</f>
        <v>#REF!</v>
      </c>
      <c r="FJ500" s="97" t="e">
        <f>#REF!</f>
        <v>#REF!</v>
      </c>
      <c r="FK500" s="91" t="e">
        <f>#REF!</f>
        <v>#REF!</v>
      </c>
      <c r="FL500" s="92"/>
      <c r="FM500" s="85"/>
      <c r="FN500" s="89" t="e">
        <f>IF(OR(FJ500="-",FM500=""),"-",FM500*FJ500)</f>
        <v>#REF!</v>
      </c>
      <c r="FO500" s="84"/>
      <c r="FP500" s="85"/>
      <c r="FQ500" s="89" t="e">
        <f>IF(OR(FK500="-",FP500=""),"-",FP500*FK500)</f>
        <v>#REF!</v>
      </c>
      <c r="FR500" s="90" t="e">
        <f>IF(AND(FN500="-",FQ500="-"),"-",IF(FN500="-",FQ500,IF(FQ500="-",FN500,FN500+FQ500)))</f>
        <v>#REF!</v>
      </c>
      <c r="FU500" s="97" t="e">
        <f>#REF!</f>
        <v>#REF!</v>
      </c>
      <c r="FV500" s="92"/>
      <c r="FW500" s="85"/>
      <c r="FX500" s="89" t="e">
        <f>IF(OR(FU500="-",FW500=""),"-",FW500*FU500)</f>
        <v>#REF!</v>
      </c>
      <c r="GA500" s="97" t="e">
        <f>#REF!</f>
        <v>#REF!</v>
      </c>
      <c r="GB500" s="91" t="e">
        <f>#REF!</f>
        <v>#REF!</v>
      </c>
      <c r="GC500" s="92"/>
      <c r="GD500" s="85"/>
      <c r="GE500" s="89" t="e">
        <f>IF(OR(GA500="-",GD500=""),"-",GD500*GA500)</f>
        <v>#REF!</v>
      </c>
      <c r="GF500" s="84"/>
      <c r="GG500" s="85"/>
      <c r="GH500" s="89" t="e">
        <f>IF(OR(GB500="-",GG500=""),"-",GG500*GB500)</f>
        <v>#REF!</v>
      </c>
      <c r="GI500" s="90" t="e">
        <f>IF(AND(GE500="-",GH500="-"),"-",IF(GE500="-",GH500,IF(GH500="-",GE500,GE500+GH500)))</f>
        <v>#REF!</v>
      </c>
      <c r="GK500" s="20" t="str">
        <f t="shared" si="799"/>
        <v/>
      </c>
      <c r="GL500" s="21"/>
      <c r="GN500" s="826" t="str">
        <f t="shared" ca="1" si="784"/>
        <v/>
      </c>
      <c r="GO500" s="827"/>
    </row>
    <row r="501" spans="1:197" ht="12" customHeight="1" outlineLevel="3" x14ac:dyDescent="0.2">
      <c r="A501" s="187">
        <f t="shared" ca="1" si="800"/>
        <v>367</v>
      </c>
      <c r="B501" s="747" t="str">
        <f t="shared" ca="1" si="782"/>
        <v/>
      </c>
      <c r="C501" s="748"/>
      <c r="D501" s="749"/>
      <c r="E501" s="103"/>
      <c r="F501" s="104"/>
      <c r="G501" s="105" t="s">
        <v>172</v>
      </c>
      <c r="H501" s="128" t="s">
        <v>3</v>
      </c>
      <c r="I501" s="105"/>
      <c r="J501" s="364" t="s">
        <v>24</v>
      </c>
      <c r="K501" s="471" t="s">
        <v>438</v>
      </c>
      <c r="L501" s="367" t="s">
        <v>50</v>
      </c>
      <c r="M501" s="589">
        <f t="shared" si="779"/>
        <v>0</v>
      </c>
      <c r="N501" s="773" t="str">
        <f t="shared" si="785"/>
        <v>-</v>
      </c>
      <c r="O501" s="774" t="str">
        <f t="shared" si="786"/>
        <v>-</v>
      </c>
      <c r="P501" s="774" t="str">
        <f t="shared" si="787"/>
        <v>-</v>
      </c>
      <c r="Q501" s="774" t="str">
        <f t="shared" si="788"/>
        <v>-</v>
      </c>
      <c r="R501" s="774" t="str">
        <f t="shared" si="789"/>
        <v>-</v>
      </c>
      <c r="S501" s="280" t="str">
        <f t="shared" si="790"/>
        <v>-</v>
      </c>
      <c r="T501" s="291" t="str">
        <f t="shared" si="783"/>
        <v>OK</v>
      </c>
      <c r="U501" s="402"/>
      <c r="W501" s="437"/>
      <c r="X501" s="429"/>
      <c r="Z501" s="430"/>
      <c r="AA501" s="431"/>
      <c r="AB501" s="429"/>
      <c r="AD501" s="430"/>
      <c r="AE501" s="431"/>
      <c r="AF501" s="429"/>
      <c r="AH501" s="430"/>
      <c r="AI501" s="431"/>
      <c r="AJ501" s="600"/>
      <c r="AK501" s="601"/>
      <c r="AL501" s="602"/>
      <c r="AM501" s="621"/>
      <c r="AN501" s="221"/>
      <c r="AO501" s="574" t="str">
        <f t="shared" si="755"/>
        <v>OK</v>
      </c>
      <c r="AQ501" s="437"/>
      <c r="AR501" s="429"/>
      <c r="AT501" s="430"/>
      <c r="AU501" s="431"/>
      <c r="AV501" s="429"/>
      <c r="AX501" s="430"/>
      <c r="AY501" s="431"/>
      <c r="AZ501" s="429"/>
      <c r="BB501" s="430"/>
      <c r="BC501" s="431"/>
      <c r="BD501" s="600"/>
      <c r="BE501" s="601"/>
      <c r="BF501" s="602"/>
      <c r="BG501" s="610"/>
      <c r="BH501" s="221"/>
      <c r="BI501" s="574" t="str">
        <f t="shared" si="756"/>
        <v>OK</v>
      </c>
      <c r="BK501" s="437"/>
      <c r="BL501" s="429"/>
      <c r="BN501" s="430"/>
      <c r="BO501" s="431"/>
      <c r="BP501" s="429"/>
      <c r="BR501" s="430"/>
      <c r="BS501" s="431"/>
      <c r="BT501" s="429"/>
      <c r="BV501" s="430"/>
      <c r="BW501" s="431"/>
      <c r="BX501" s="600"/>
      <c r="BY501" s="601"/>
      <c r="BZ501" s="602"/>
      <c r="CA501" s="610"/>
      <c r="CB501" s="221"/>
      <c r="CC501" s="574" t="str">
        <f t="shared" si="753"/>
        <v>OK</v>
      </c>
      <c r="CE501" s="437"/>
      <c r="CF501" s="429"/>
      <c r="CH501" s="430"/>
      <c r="CI501" s="431"/>
      <c r="CJ501" s="429"/>
      <c r="CL501" s="430"/>
      <c r="CM501" s="431"/>
      <c r="CN501" s="429"/>
      <c r="CP501" s="430"/>
      <c r="CQ501" s="431"/>
      <c r="CR501" s="600"/>
      <c r="CS501" s="617"/>
      <c r="CT501" s="602"/>
      <c r="CU501" s="610"/>
      <c r="CV501" s="221"/>
      <c r="CW501" s="574" t="str">
        <f t="shared" si="780"/>
        <v>OK</v>
      </c>
      <c r="CY501" s="263"/>
      <c r="CZ501" s="208"/>
      <c r="DB501" s="563" t="s">
        <v>374</v>
      </c>
      <c r="DC501" s="431"/>
      <c r="DD501" s="429"/>
      <c r="DF501" s="430"/>
      <c r="DG501" s="431"/>
      <c r="DH501" s="429"/>
      <c r="DJ501" s="430"/>
      <c r="DK501" s="431"/>
      <c r="DL501" s="591" t="str">
        <f>IF(AND(CZ501="",DD501="",DH501=""),"-",CZ501+DD501+DH501)</f>
        <v>-</v>
      </c>
      <c r="DM501" s="601"/>
      <c r="DN501" s="593" t="str">
        <f>IF(AND(CZ501="",DD501="",DH501="",DA501="",DE501="",DI501=""),"-",SUM(CZ501:DI501))</f>
        <v>-</v>
      </c>
      <c r="DO501" s="677" t="str">
        <f t="shared" si="801"/>
        <v>-</v>
      </c>
      <c r="DP501" s="221"/>
      <c r="DQ501" s="574" t="str">
        <f t="shared" si="781"/>
        <v>OK</v>
      </c>
      <c r="DS501" s="437"/>
      <c r="DT501" s="429"/>
      <c r="DU501" s="431"/>
      <c r="DW501" s="431"/>
      <c r="DY501" s="431"/>
      <c r="EA501" s="430"/>
      <c r="EB501" s="600"/>
      <c r="EC501" s="602"/>
      <c r="ED501" s="610"/>
      <c r="EE501" s="221"/>
      <c r="EF501" s="574" t="str">
        <f t="shared" si="760"/>
        <v>OK</v>
      </c>
      <c r="EH501" s="82"/>
      <c r="EI501" s="34"/>
      <c r="EJ501" s="11"/>
      <c r="EK501" s="61"/>
      <c r="EN501" s="97">
        <f t="shared" si="797"/>
        <v>0</v>
      </c>
      <c r="EO501" s="91">
        <f t="shared" si="798"/>
        <v>0</v>
      </c>
      <c r="EP501" s="92"/>
      <c r="EQ501" s="85"/>
      <c r="ER501" s="89" t="str">
        <f t="shared" si="763"/>
        <v>-</v>
      </c>
      <c r="ES501" s="84"/>
      <c r="ET501" s="85"/>
      <c r="EU501" s="89" t="str">
        <f t="shared" si="764"/>
        <v>-</v>
      </c>
      <c r="EV501" s="90" t="str">
        <f t="shared" si="765"/>
        <v>-</v>
      </c>
      <c r="EY501" s="97" t="e">
        <f>#REF!</f>
        <v>#REF!</v>
      </c>
      <c r="EZ501" s="91" t="e">
        <f>#REF!</f>
        <v>#REF!</v>
      </c>
      <c r="FA501" s="92"/>
      <c r="FB501" s="85"/>
      <c r="FC501" s="89" t="e">
        <f t="shared" si="766"/>
        <v>#REF!</v>
      </c>
      <c r="FD501" s="84"/>
      <c r="FE501" s="85"/>
      <c r="FF501" s="89" t="e">
        <f t="shared" si="767"/>
        <v>#REF!</v>
      </c>
      <c r="FG501" s="90" t="e">
        <f t="shared" si="768"/>
        <v>#REF!</v>
      </c>
      <c r="FJ501" s="97" t="e">
        <f>#REF!</f>
        <v>#REF!</v>
      </c>
      <c r="FK501" s="91" t="e">
        <f>#REF!</f>
        <v>#REF!</v>
      </c>
      <c r="FL501" s="92"/>
      <c r="FM501" s="85"/>
      <c r="FN501" s="89" t="e">
        <f t="shared" si="769"/>
        <v>#REF!</v>
      </c>
      <c r="FO501" s="84"/>
      <c r="FP501" s="85"/>
      <c r="FQ501" s="89" t="e">
        <f t="shared" si="770"/>
        <v>#REF!</v>
      </c>
      <c r="FR501" s="90" t="e">
        <f t="shared" si="771"/>
        <v>#REF!</v>
      </c>
      <c r="FU501" s="97" t="e">
        <f>#REF!</f>
        <v>#REF!</v>
      </c>
      <c r="FV501" s="92"/>
      <c r="FW501" s="85"/>
      <c r="FX501" s="89" t="e">
        <f t="shared" si="772"/>
        <v>#REF!</v>
      </c>
      <c r="GA501" s="97" t="e">
        <f>#REF!</f>
        <v>#REF!</v>
      </c>
      <c r="GB501" s="91" t="e">
        <f>#REF!</f>
        <v>#REF!</v>
      </c>
      <c r="GC501" s="92"/>
      <c r="GD501" s="85"/>
      <c r="GE501" s="89" t="e">
        <f t="shared" si="773"/>
        <v>#REF!</v>
      </c>
      <c r="GF501" s="84"/>
      <c r="GG501" s="85"/>
      <c r="GH501" s="89" t="e">
        <f t="shared" si="774"/>
        <v>#REF!</v>
      </c>
      <c r="GI501" s="90" t="e">
        <f t="shared" si="775"/>
        <v>#REF!</v>
      </c>
      <c r="GK501" s="20" t="str">
        <f t="shared" si="799"/>
        <v/>
      </c>
      <c r="GL501" s="21"/>
      <c r="GN501" s="826" t="str">
        <f t="shared" ca="1" si="784"/>
        <v/>
      </c>
      <c r="GO501" s="827"/>
    </row>
    <row r="502" spans="1:197" ht="12" customHeight="1" outlineLevel="3" x14ac:dyDescent="0.2">
      <c r="A502" s="187">
        <f t="shared" ca="1" si="800"/>
        <v>368</v>
      </c>
      <c r="B502" s="747" t="str">
        <f t="shared" ca="1" si="782"/>
        <v/>
      </c>
      <c r="C502" s="748"/>
      <c r="D502" s="749"/>
      <c r="E502" s="110"/>
      <c r="F502" s="104"/>
      <c r="G502" s="105" t="s">
        <v>173</v>
      </c>
      <c r="H502" s="128" t="s">
        <v>3</v>
      </c>
      <c r="I502" s="105"/>
      <c r="J502" s="364" t="s">
        <v>24</v>
      </c>
      <c r="K502" s="471" t="s">
        <v>438</v>
      </c>
      <c r="L502" s="367" t="s">
        <v>50</v>
      </c>
      <c r="M502" s="589">
        <f t="shared" si="779"/>
        <v>0</v>
      </c>
      <c r="N502" s="773" t="str">
        <f t="shared" si="785"/>
        <v>-</v>
      </c>
      <c r="O502" s="774" t="str">
        <f t="shared" si="786"/>
        <v>-</v>
      </c>
      <c r="P502" s="774" t="str">
        <f t="shared" si="787"/>
        <v>-</v>
      </c>
      <c r="Q502" s="774" t="str">
        <f t="shared" si="788"/>
        <v>-</v>
      </c>
      <c r="R502" s="774" t="str">
        <f t="shared" si="789"/>
        <v>-</v>
      </c>
      <c r="S502" s="280" t="str">
        <f t="shared" si="790"/>
        <v>-</v>
      </c>
      <c r="T502" s="291" t="str">
        <f t="shared" si="783"/>
        <v>OK</v>
      </c>
      <c r="U502" s="402"/>
      <c r="W502" s="437"/>
      <c r="X502" s="429"/>
      <c r="Z502" s="430"/>
      <c r="AA502" s="431"/>
      <c r="AB502" s="429"/>
      <c r="AD502" s="430"/>
      <c r="AE502" s="431"/>
      <c r="AF502" s="429"/>
      <c r="AH502" s="430"/>
      <c r="AI502" s="431"/>
      <c r="AJ502" s="603"/>
      <c r="AK502" s="617"/>
      <c r="AL502" s="605"/>
      <c r="AM502" s="611"/>
      <c r="AN502" s="221"/>
      <c r="AO502" s="574" t="str">
        <f t="shared" si="755"/>
        <v>OK</v>
      </c>
      <c r="AQ502" s="437"/>
      <c r="AR502" s="429"/>
      <c r="AT502" s="430"/>
      <c r="AU502" s="431"/>
      <c r="AV502" s="429"/>
      <c r="AX502" s="430"/>
      <c r="AY502" s="431"/>
      <c r="AZ502" s="429"/>
      <c r="BB502" s="430"/>
      <c r="BC502" s="431"/>
      <c r="BD502" s="603"/>
      <c r="BE502" s="617"/>
      <c r="BF502" s="605"/>
      <c r="BG502" s="611"/>
      <c r="BH502" s="221"/>
      <c r="BI502" s="574" t="str">
        <f t="shared" si="756"/>
        <v>OK</v>
      </c>
      <c r="BK502" s="437"/>
      <c r="BL502" s="429"/>
      <c r="BN502" s="430"/>
      <c r="BO502" s="431"/>
      <c r="BP502" s="429"/>
      <c r="BR502" s="430"/>
      <c r="BS502" s="431"/>
      <c r="BT502" s="429"/>
      <c r="BV502" s="430"/>
      <c r="BW502" s="431"/>
      <c r="BX502" s="603"/>
      <c r="BY502" s="617"/>
      <c r="BZ502" s="605"/>
      <c r="CA502" s="611"/>
      <c r="CB502" s="221"/>
      <c r="CC502" s="574" t="str">
        <f t="shared" si="753"/>
        <v>OK</v>
      </c>
      <c r="CE502" s="437"/>
      <c r="CF502" s="432"/>
      <c r="CH502" s="430"/>
      <c r="CI502" s="431"/>
      <c r="CJ502" s="429"/>
      <c r="CL502" s="430"/>
      <c r="CM502" s="431"/>
      <c r="CN502" s="429"/>
      <c r="CP502" s="430"/>
      <c r="CQ502" s="431"/>
      <c r="CR502" s="603"/>
      <c r="CS502" s="617"/>
      <c r="CT502" s="605"/>
      <c r="CU502" s="638"/>
      <c r="CV502" s="221"/>
      <c r="CW502" s="574" t="str">
        <f t="shared" si="780"/>
        <v>OK</v>
      </c>
      <c r="CY502" s="263" t="s">
        <v>60</v>
      </c>
      <c r="CZ502" s="208"/>
      <c r="DB502" s="563" t="s">
        <v>374</v>
      </c>
      <c r="DC502" s="431"/>
      <c r="DD502" s="429"/>
      <c r="DF502" s="430"/>
      <c r="DG502" s="431"/>
      <c r="DH502" s="429"/>
      <c r="DJ502" s="430"/>
      <c r="DK502" s="431"/>
      <c r="DL502" s="591" t="str">
        <f>IF(AND(CZ502="",DD502="",DH502=""),"-",CZ502+DD502+DH502)</f>
        <v>-</v>
      </c>
      <c r="DM502" s="601"/>
      <c r="DN502" s="593" t="str">
        <f>IF(AND(CZ502="",DD502="",DH502="",DA502="",DE502="",DI502=""),"-",SUM(CZ502:DI502))</f>
        <v>-</v>
      </c>
      <c r="DO502" s="677" t="str">
        <f t="shared" si="801"/>
        <v>-</v>
      </c>
      <c r="DP502" s="221"/>
      <c r="DQ502" s="574" t="str">
        <f t="shared" si="781"/>
        <v>OK</v>
      </c>
      <c r="DS502" s="263" t="s">
        <v>60</v>
      </c>
      <c r="DT502" s="208"/>
      <c r="DU502" s="721" t="s">
        <v>374</v>
      </c>
      <c r="DW502" s="431"/>
      <c r="DY502" s="431"/>
      <c r="EA502" s="430"/>
      <c r="EB502" s="712" t="str">
        <f>IF(AND(DT502="",DV502="",DX502="",DZ502=""),"-",DT502+DV502+DX502+DZ502)</f>
        <v>-</v>
      </c>
      <c r="EC502" s="707" t="str">
        <f>EB502</f>
        <v>-</v>
      </c>
      <c r="ED502" s="619" t="str">
        <f>IF(OR(EC502=0,EC502="-"),"-",EC502/QUALIF_TOTAL_HOURS)</f>
        <v>-</v>
      </c>
      <c r="EE502" s="221"/>
      <c r="EF502" s="574" t="str">
        <f t="shared" si="760"/>
        <v>Missing Eng Hours</v>
      </c>
      <c r="EH502" s="82"/>
      <c r="EI502" s="34" t="s">
        <v>4</v>
      </c>
      <c r="EJ502" s="11"/>
      <c r="EK502" s="61"/>
      <c r="EN502" s="97">
        <f t="shared" si="797"/>
        <v>0</v>
      </c>
      <c r="EO502" s="91">
        <f t="shared" si="798"/>
        <v>0</v>
      </c>
      <c r="EP502" s="92"/>
      <c r="EQ502" s="85"/>
      <c r="ER502" s="89" t="str">
        <f t="shared" si="763"/>
        <v>-</v>
      </c>
      <c r="ES502" s="84"/>
      <c r="ET502" s="85"/>
      <c r="EU502" s="89" t="str">
        <f t="shared" si="764"/>
        <v>-</v>
      </c>
      <c r="EV502" s="90" t="str">
        <f t="shared" si="765"/>
        <v>-</v>
      </c>
      <c r="EY502" s="97" t="e">
        <f>#REF!</f>
        <v>#REF!</v>
      </c>
      <c r="EZ502" s="91" t="e">
        <f>#REF!</f>
        <v>#REF!</v>
      </c>
      <c r="FA502" s="92"/>
      <c r="FB502" s="85"/>
      <c r="FC502" s="89" t="e">
        <f t="shared" si="766"/>
        <v>#REF!</v>
      </c>
      <c r="FD502" s="84"/>
      <c r="FE502" s="85"/>
      <c r="FF502" s="89" t="e">
        <f t="shared" si="767"/>
        <v>#REF!</v>
      </c>
      <c r="FG502" s="90" t="e">
        <f t="shared" si="768"/>
        <v>#REF!</v>
      </c>
      <c r="FJ502" s="97" t="e">
        <f>#REF!</f>
        <v>#REF!</v>
      </c>
      <c r="FK502" s="91" t="e">
        <f>#REF!</f>
        <v>#REF!</v>
      </c>
      <c r="FL502" s="92"/>
      <c r="FM502" s="85"/>
      <c r="FN502" s="89" t="e">
        <f t="shared" si="769"/>
        <v>#REF!</v>
      </c>
      <c r="FO502" s="84"/>
      <c r="FP502" s="85"/>
      <c r="FQ502" s="89" t="e">
        <f t="shared" si="770"/>
        <v>#REF!</v>
      </c>
      <c r="FR502" s="90" t="e">
        <f t="shared" si="771"/>
        <v>#REF!</v>
      </c>
      <c r="FU502" s="97" t="e">
        <f>#REF!</f>
        <v>#REF!</v>
      </c>
      <c r="FV502" s="92"/>
      <c r="FW502" s="85"/>
      <c r="FX502" s="89" t="e">
        <f t="shared" si="772"/>
        <v>#REF!</v>
      </c>
      <c r="GA502" s="97" t="e">
        <f>#REF!</f>
        <v>#REF!</v>
      </c>
      <c r="GB502" s="91" t="e">
        <f>#REF!</f>
        <v>#REF!</v>
      </c>
      <c r="GC502" s="92"/>
      <c r="GD502" s="85"/>
      <c r="GE502" s="89" t="e">
        <f t="shared" si="773"/>
        <v>#REF!</v>
      </c>
      <c r="GF502" s="84"/>
      <c r="GG502" s="85"/>
      <c r="GH502" s="89" t="e">
        <f t="shared" si="774"/>
        <v>#REF!</v>
      </c>
      <c r="GI502" s="90" t="e">
        <f t="shared" si="775"/>
        <v>#REF!</v>
      </c>
      <c r="GK502" s="20" t="str">
        <f t="shared" si="799"/>
        <v/>
      </c>
      <c r="GL502" s="21"/>
      <c r="GN502" s="826" t="str">
        <f t="shared" ca="1" si="784"/>
        <v/>
      </c>
      <c r="GO502" s="827"/>
    </row>
    <row r="503" spans="1:197" ht="12" customHeight="1" outlineLevel="3" x14ac:dyDescent="0.2">
      <c r="A503" s="187">
        <f ca="1">OFFSET(A503,-1,0,1,1)+1</f>
        <v>369</v>
      </c>
      <c r="B503" s="747" t="str">
        <f t="shared" ca="1" si="782"/>
        <v/>
      </c>
      <c r="C503" s="748"/>
      <c r="D503" s="749"/>
      <c r="E503" s="272" t="s">
        <v>395</v>
      </c>
      <c r="F503" s="271"/>
      <c r="G503" s="105"/>
      <c r="H503" s="128" t="s">
        <v>3</v>
      </c>
      <c r="I503" s="105"/>
      <c r="J503" s="364" t="s">
        <v>24</v>
      </c>
      <c r="K503" s="471" t="s">
        <v>438</v>
      </c>
      <c r="L503" s="367" t="s">
        <v>50</v>
      </c>
      <c r="M503" s="589">
        <f t="shared" si="779"/>
        <v>0</v>
      </c>
      <c r="N503" s="773" t="str">
        <f t="shared" si="785"/>
        <v>-</v>
      </c>
      <c r="O503" s="774" t="str">
        <f t="shared" si="786"/>
        <v>-</v>
      </c>
      <c r="P503" s="774" t="str">
        <f t="shared" si="787"/>
        <v>-</v>
      </c>
      <c r="Q503" s="774" t="str">
        <f t="shared" si="788"/>
        <v>-</v>
      </c>
      <c r="R503" s="774" t="str">
        <f t="shared" si="789"/>
        <v>-</v>
      </c>
      <c r="S503" s="280" t="str">
        <f t="shared" si="790"/>
        <v>-</v>
      </c>
      <c r="T503" s="291" t="str">
        <f t="shared" si="783"/>
        <v>OK</v>
      </c>
      <c r="U503" s="402"/>
      <c r="W503" s="643" t="s">
        <v>60</v>
      </c>
      <c r="X503" s="208"/>
      <c r="Y503" s="421"/>
      <c r="Z503" s="410" t="s">
        <v>374</v>
      </c>
      <c r="AA503" s="424"/>
      <c r="AB503" s="432"/>
      <c r="AC503" s="433"/>
      <c r="AD503" s="434"/>
      <c r="AE503" s="435"/>
      <c r="AF503" s="432"/>
      <c r="AG503" s="433"/>
      <c r="AH503" s="434"/>
      <c r="AI503" s="435"/>
      <c r="AJ503" s="591" t="str">
        <f>IF(AND(X503="",AB503="",AF503=""),"-",X503+AB503+AF503)</f>
        <v>-</v>
      </c>
      <c r="AK503" s="618"/>
      <c r="AL503" s="593" t="str">
        <f>IF(AND(X503="",AB503="",AF503="",Y503="",AC503="",AG503=""),"-",SUM(X503:AG503))</f>
        <v>-</v>
      </c>
      <c r="AM503" s="619" t="str">
        <f>IF(OR(AL503=0,AL503="-"),"-",AL503/CD_TOTAL_HOURS)</f>
        <v>-</v>
      </c>
      <c r="AN503" s="221"/>
      <c r="AO503" s="574" t="str">
        <f t="shared" si="755"/>
        <v>OK</v>
      </c>
      <c r="AQ503" s="263" t="s">
        <v>60</v>
      </c>
      <c r="AR503" s="208"/>
      <c r="AS503" s="421"/>
      <c r="AT503" s="410" t="s">
        <v>374</v>
      </c>
      <c r="AU503" s="424"/>
      <c r="AV503" s="432"/>
      <c r="AW503" s="433"/>
      <c r="AX503" s="434"/>
      <c r="AY503" s="435"/>
      <c r="AZ503" s="432"/>
      <c r="BA503" s="433"/>
      <c r="BB503" s="434"/>
      <c r="BC503" s="435"/>
      <c r="BD503" s="591" t="str">
        <f>IF(AND(AR503="",AV503="",AZ503=""),"-",AR503+AV503+AZ503)</f>
        <v>-</v>
      </c>
      <c r="BE503" s="618"/>
      <c r="BF503" s="593" t="str">
        <f>IF(AND(AR503="",AV503="",AZ503="",AS503="",AW503="",BA503=""),"-",SUM(AR503:BA503))</f>
        <v>-</v>
      </c>
      <c r="BG503" s="677" t="str">
        <f>IF(OR(BF503=0,BF503="-"),"-",BF503/BD_TOTAL_HOURS)</f>
        <v>-</v>
      </c>
      <c r="BH503" s="221"/>
      <c r="BI503" s="574" t="str">
        <f t="shared" si="756"/>
        <v>OK</v>
      </c>
      <c r="BK503" s="263" t="s">
        <v>60</v>
      </c>
      <c r="BL503" s="208"/>
      <c r="BM503" s="421"/>
      <c r="BN503" s="410"/>
      <c r="BO503" s="424"/>
      <c r="BP503" s="432"/>
      <c r="BQ503" s="433"/>
      <c r="BR503" s="434"/>
      <c r="BS503" s="435"/>
      <c r="BT503" s="432"/>
      <c r="BU503" s="433"/>
      <c r="BV503" s="434"/>
      <c r="BW503" s="435"/>
      <c r="BX503" s="591" t="str">
        <f>IF(AND(BL503="",BP503="",BT503=""),"-",BL503+BP503+BT503)</f>
        <v>-</v>
      </c>
      <c r="BY503" s="618"/>
      <c r="BZ503" s="593" t="str">
        <f>IF(AND(BL503="",BP503="",BT503="",BM503="",BQ503="",BU503=""),"-",SUM(BL503:BU503))</f>
        <v>-</v>
      </c>
      <c r="CA503" s="677" t="str">
        <f>IF(OR(BZ503=0,BZ503="-"),"-",BZ503/DD_TOTAL_HOURS)</f>
        <v>-</v>
      </c>
      <c r="CB503" s="221"/>
      <c r="CC503" s="574" t="str">
        <f t="shared" si="753"/>
        <v>OK</v>
      </c>
      <c r="CE503" s="263" t="s">
        <v>60</v>
      </c>
      <c r="CF503" s="208"/>
      <c r="CG503" s="421"/>
      <c r="CH503" s="410" t="s">
        <v>374</v>
      </c>
      <c r="CI503" s="424"/>
      <c r="CJ503" s="432"/>
      <c r="CK503" s="433"/>
      <c r="CL503" s="434"/>
      <c r="CM503" s="435"/>
      <c r="CN503" s="432"/>
      <c r="CO503" s="433"/>
      <c r="CP503" s="434"/>
      <c r="CQ503" s="435"/>
      <c r="CR503" s="591" t="str">
        <f>IF(AND(CF503="",CJ503="",CN503=""),"-",CF503+CJ503+CN503)</f>
        <v>-</v>
      </c>
      <c r="CS503" s="472"/>
      <c r="CT503" s="593" t="str">
        <f>IF(AND(CF503="",CJ503="",CN503="",CG503="",CK503="",CO503=""),"-",SUM(CF503:CO503))</f>
        <v>-</v>
      </c>
      <c r="CU503" s="677" t="str">
        <f>IF(OR(CT503=0,CT503="-"),"-",CT503/PRO_TOTAL_HOURS)</f>
        <v>-</v>
      </c>
      <c r="CV503" s="221"/>
      <c r="CW503" s="574" t="str">
        <f t="shared" si="780"/>
        <v>OK</v>
      </c>
      <c r="CY503" s="263" t="s">
        <v>60</v>
      </c>
      <c r="CZ503" s="208"/>
      <c r="DB503" s="563"/>
      <c r="DC503" s="431"/>
      <c r="DD503" s="432"/>
      <c r="DE503" s="433"/>
      <c r="DF503" s="434"/>
      <c r="DG503" s="435"/>
      <c r="DH503" s="432"/>
      <c r="DI503" s="433"/>
      <c r="DJ503" s="434"/>
      <c r="DK503" s="435"/>
      <c r="DL503" s="591" t="str">
        <f>IF(AND(CZ503="",DD503="",DH503=""),"-",CZ503+DD503+DH503)</f>
        <v>-</v>
      </c>
      <c r="DM503" s="601"/>
      <c r="DN503" s="593" t="str">
        <f>IF(AND(CZ503="",DD503="",DH503="",DA503="",DE503="",DI503=""),"-",SUM(CZ503:DI503))</f>
        <v>-</v>
      </c>
      <c r="DO503" s="677" t="str">
        <f t="shared" si="801"/>
        <v>-</v>
      </c>
      <c r="DP503" s="221"/>
      <c r="DQ503" s="574" t="str">
        <f t="shared" si="781"/>
        <v>OK</v>
      </c>
      <c r="DS503" s="263" t="s">
        <v>60</v>
      </c>
      <c r="DT503" s="208"/>
      <c r="DU503" s="721"/>
      <c r="DV503" s="433"/>
      <c r="DW503" s="435"/>
      <c r="DX503" s="433"/>
      <c r="DY503" s="435"/>
      <c r="DZ503" s="433"/>
      <c r="EA503" s="434"/>
      <c r="EB503" s="712" t="str">
        <f>IF(AND(DT503="",DV503="",DX503="",DZ503=""),"-",DT503+DV503+DX503+DZ503)</f>
        <v>-</v>
      </c>
      <c r="EC503" s="707" t="str">
        <f>EB503</f>
        <v>-</v>
      </c>
      <c r="ED503" s="619" t="str">
        <f>IF(OR(EC503=0,EC503="-"),"-",EC503/QUALIF_TOTAL_HOURS)</f>
        <v>-</v>
      </c>
      <c r="EE503" s="221"/>
      <c r="EF503" s="574" t="str">
        <f t="shared" si="760"/>
        <v>OK</v>
      </c>
      <c r="EH503" s="82"/>
      <c r="EI503" s="34"/>
      <c r="EJ503" s="11"/>
      <c r="EK503" s="61"/>
      <c r="EN503" s="97" t="str">
        <f t="shared" si="797"/>
        <v>-</v>
      </c>
      <c r="EO503" s="91">
        <f t="shared" si="798"/>
        <v>0</v>
      </c>
      <c r="EP503" s="92"/>
      <c r="EQ503" s="85"/>
      <c r="ER503" s="89" t="str">
        <f t="shared" si="763"/>
        <v>-</v>
      </c>
      <c r="ES503" s="84"/>
      <c r="ET503" s="85"/>
      <c r="EU503" s="89" t="str">
        <f t="shared" si="764"/>
        <v>-</v>
      </c>
      <c r="EV503" s="90" t="str">
        <f t="shared" si="765"/>
        <v>-</v>
      </c>
      <c r="EY503" s="97" t="e">
        <f>#REF!</f>
        <v>#REF!</v>
      </c>
      <c r="EZ503" s="91" t="e">
        <f>#REF!</f>
        <v>#REF!</v>
      </c>
      <c r="FA503" s="92"/>
      <c r="FB503" s="85"/>
      <c r="FC503" s="89" t="e">
        <f t="shared" si="766"/>
        <v>#REF!</v>
      </c>
      <c r="FD503" s="84"/>
      <c r="FE503" s="85"/>
      <c r="FF503" s="89" t="e">
        <f t="shared" si="767"/>
        <v>#REF!</v>
      </c>
      <c r="FG503" s="90" t="e">
        <f t="shared" si="768"/>
        <v>#REF!</v>
      </c>
      <c r="FJ503" s="97" t="e">
        <f>#REF!</f>
        <v>#REF!</v>
      </c>
      <c r="FK503" s="91" t="e">
        <f>#REF!</f>
        <v>#REF!</v>
      </c>
      <c r="FL503" s="92"/>
      <c r="FM503" s="85"/>
      <c r="FN503" s="89" t="e">
        <f t="shared" si="769"/>
        <v>#REF!</v>
      </c>
      <c r="FO503" s="84"/>
      <c r="FP503" s="85"/>
      <c r="FQ503" s="89" t="e">
        <f t="shared" si="770"/>
        <v>#REF!</v>
      </c>
      <c r="FR503" s="90" t="e">
        <f t="shared" si="771"/>
        <v>#REF!</v>
      </c>
      <c r="FU503" s="97" t="e">
        <f>#REF!</f>
        <v>#REF!</v>
      </c>
      <c r="FV503" s="92"/>
      <c r="FW503" s="85"/>
      <c r="FX503" s="89" t="e">
        <f t="shared" si="772"/>
        <v>#REF!</v>
      </c>
      <c r="GA503" s="97" t="e">
        <f>#REF!</f>
        <v>#REF!</v>
      </c>
      <c r="GB503" s="91" t="e">
        <f>#REF!</f>
        <v>#REF!</v>
      </c>
      <c r="GC503" s="92"/>
      <c r="GD503" s="85"/>
      <c r="GE503" s="89" t="e">
        <f t="shared" si="773"/>
        <v>#REF!</v>
      </c>
      <c r="GF503" s="84"/>
      <c r="GG503" s="85"/>
      <c r="GH503" s="89" t="e">
        <f t="shared" si="774"/>
        <v>#REF!</v>
      </c>
      <c r="GI503" s="90" t="e">
        <f t="shared" si="775"/>
        <v>#REF!</v>
      </c>
      <c r="GK503" s="20" t="str">
        <f t="shared" si="799"/>
        <v/>
      </c>
      <c r="GL503" s="21"/>
      <c r="GN503" s="826" t="str">
        <f t="shared" ca="1" si="784"/>
        <v/>
      </c>
      <c r="GO503" s="827"/>
    </row>
    <row r="504" spans="1:197" s="143" customFormat="1" ht="15.75" customHeight="1" outlineLevel="3" x14ac:dyDescent="0.2">
      <c r="A504" s="190">
        <f t="shared" ca="1" si="800"/>
        <v>370</v>
      </c>
      <c r="B504" s="744" t="str">
        <f t="shared" ca="1" si="782"/>
        <v/>
      </c>
      <c r="C504" s="752"/>
      <c r="D504" s="753"/>
      <c r="E504" s="185" t="s">
        <v>793</v>
      </c>
      <c r="F504" s="181" t="s">
        <v>203</v>
      </c>
      <c r="G504" s="182"/>
      <c r="H504" s="863" t="s">
        <v>3</v>
      </c>
      <c r="I504" s="183"/>
      <c r="J504" s="184" t="s">
        <v>23</v>
      </c>
      <c r="K504" s="199" t="s">
        <v>438</v>
      </c>
      <c r="L504" s="366"/>
      <c r="M504" s="560">
        <f t="shared" si="779"/>
        <v>0</v>
      </c>
      <c r="N504" s="814" t="str">
        <f>IF(OR(W504="",W504=0,W504="-"),"-",IF(W504=1,1,"POK"))</f>
        <v>-</v>
      </c>
      <c r="O504" s="815" t="str">
        <f>IF(OR(AQ504="",AQ504=0,AQ504="-"),"-",IF(AQ504=1,1,"POK"))</f>
        <v>-</v>
      </c>
      <c r="P504" s="815" t="str">
        <f>IF(OR(BK504="",BK504=0,BK504="-"),"-",IF(BK504=1,1,"POK"))</f>
        <v>-</v>
      </c>
      <c r="Q504" s="815" t="str">
        <f>IF(OR(CE504="",CE504=0,CE504="-"),"-",IF(CE504=1,1,"POK"))</f>
        <v>-</v>
      </c>
      <c r="R504" s="815" t="str">
        <f>IF(OR(CY504="",CY504=0,CY504="-"),"-",IF(CY504=1,1,"POK"))</f>
        <v>-</v>
      </c>
      <c r="S504" s="816" t="str">
        <f>IF(OR(DS504="",DS504=0,DS504="-"),"-",IF(DS504=1,1,"POK"))</f>
        <v>-</v>
      </c>
      <c r="T504" s="293" t="str">
        <f t="shared" si="783"/>
        <v>OK</v>
      </c>
      <c r="U504" s="403"/>
      <c r="V504" s="19"/>
      <c r="W504" s="799">
        <f>IF(SUM(W505:W514)=0,0,1)</f>
        <v>0</v>
      </c>
      <c r="X504" s="325"/>
      <c r="Y504" s="326"/>
      <c r="Z504" s="326"/>
      <c r="AA504" s="326"/>
      <c r="AB504" s="326"/>
      <c r="AC504" s="326"/>
      <c r="AD504" s="326"/>
      <c r="AE504" s="326"/>
      <c r="AF504" s="326"/>
      <c r="AG504" s="326"/>
      <c r="AH504" s="326"/>
      <c r="AI504" s="327"/>
      <c r="AJ504" s="353">
        <f>SUM(AJ505:AJ514)</f>
        <v>0</v>
      </c>
      <c r="AK504" s="354">
        <f>SUM(AK505:AK514)</f>
        <v>0</v>
      </c>
      <c r="AL504" s="351">
        <f>AJ504+AK504</f>
        <v>0</v>
      </c>
      <c r="AM504" s="356" t="str">
        <f>IF(OR(AL504=0,AL504="-"),"-",AL504/CD_TOTAL_HOURS)</f>
        <v>-</v>
      </c>
      <c r="AN504" s="222"/>
      <c r="AO504" s="580" t="str">
        <f t="shared" si="755"/>
        <v>OK</v>
      </c>
      <c r="AP504" s="19"/>
      <c r="AQ504" s="799">
        <f>IF(SUM(AQ505:AQ514)=0,0,1)</f>
        <v>0</v>
      </c>
      <c r="AR504" s="325"/>
      <c r="AS504" s="326"/>
      <c r="AT504" s="326"/>
      <c r="AU504" s="326"/>
      <c r="AV504" s="326"/>
      <c r="AW504" s="326"/>
      <c r="AX504" s="326"/>
      <c r="AY504" s="326"/>
      <c r="AZ504" s="326"/>
      <c r="BA504" s="326"/>
      <c r="BB504" s="326"/>
      <c r="BC504" s="327"/>
      <c r="BD504" s="353">
        <f>SUM(BD505:BD514)</f>
        <v>0</v>
      </c>
      <c r="BE504" s="354">
        <f>SUM(BE505:BE514)</f>
        <v>0</v>
      </c>
      <c r="BF504" s="351">
        <f>BD504+BE504</f>
        <v>0</v>
      </c>
      <c r="BG504" s="356" t="str">
        <f>IF(OR(BF504=0,BF504="-"),"-",BF504/BD_TOTAL_HOURS)</f>
        <v>-</v>
      </c>
      <c r="BH504" s="222"/>
      <c r="BI504" s="580" t="str">
        <f t="shared" si="756"/>
        <v>OK</v>
      </c>
      <c r="BJ504" s="19"/>
      <c r="BK504" s="788">
        <f>IF(SUM(BK505:BK514)=0,0,1)</f>
        <v>0</v>
      </c>
      <c r="BL504" s="325"/>
      <c r="BM504" s="326"/>
      <c r="BN504" s="326"/>
      <c r="BO504" s="326"/>
      <c r="BP504" s="326"/>
      <c r="BQ504" s="326"/>
      <c r="BR504" s="326"/>
      <c r="BS504" s="326"/>
      <c r="BT504" s="326"/>
      <c r="BU504" s="326"/>
      <c r="BV504" s="326"/>
      <c r="BW504" s="327"/>
      <c r="BX504" s="353">
        <f>SUM(BX505:BX514)</f>
        <v>0</v>
      </c>
      <c r="BY504" s="354">
        <f>SUM(BY505:BY514)</f>
        <v>0</v>
      </c>
      <c r="BZ504" s="351">
        <f>BX504+BY504</f>
        <v>0</v>
      </c>
      <c r="CA504" s="356" t="str">
        <f>IF(OR(BZ504=0,BZ504="-"),"-",BZ504/DD_TOTAL_HOURS)</f>
        <v>-</v>
      </c>
      <c r="CB504" s="222"/>
      <c r="CC504" s="574" t="str">
        <f t="shared" si="753"/>
        <v>OK</v>
      </c>
      <c r="CD504" s="19"/>
      <c r="CE504" s="788">
        <f>IF(SUM(CE505:CE514)=0,0,1)</f>
        <v>0</v>
      </c>
      <c r="CF504" s="325"/>
      <c r="CG504" s="326"/>
      <c r="CH504" s="326"/>
      <c r="CI504" s="326"/>
      <c r="CJ504" s="326"/>
      <c r="CK504" s="326"/>
      <c r="CL504" s="326"/>
      <c r="CM504" s="326"/>
      <c r="CN504" s="326"/>
      <c r="CO504" s="326"/>
      <c r="CP504" s="326"/>
      <c r="CQ504" s="327"/>
      <c r="CR504" s="353">
        <f>SUM(CR505:CR514)</f>
        <v>0</v>
      </c>
      <c r="CS504" s="354">
        <f>SUM(CS505:CS514)</f>
        <v>0</v>
      </c>
      <c r="CT504" s="351">
        <f>CR504+CS504</f>
        <v>0</v>
      </c>
      <c r="CU504" s="356" t="str">
        <f>IF(OR(CT504=0,CT504="-"),"-",CT504/PRO_TOTAL_HOURS)</f>
        <v>-</v>
      </c>
      <c r="CV504" s="222"/>
      <c r="CW504" s="580" t="str">
        <f t="shared" si="780"/>
        <v>OK</v>
      </c>
      <c r="CX504" s="19"/>
      <c r="CY504" s="794">
        <f>IF(SUM(CY505:CY514)=0,0,1)</f>
        <v>0</v>
      </c>
      <c r="CZ504" s="325"/>
      <c r="DA504" s="326"/>
      <c r="DB504" s="326"/>
      <c r="DC504" s="326"/>
      <c r="DD504" s="326"/>
      <c r="DE504" s="326"/>
      <c r="DF504" s="326"/>
      <c r="DG504" s="326"/>
      <c r="DH504" s="326"/>
      <c r="DI504" s="326"/>
      <c r="DJ504" s="326"/>
      <c r="DK504" s="327"/>
      <c r="DL504" s="353">
        <f>SUM(DL505:DL514)</f>
        <v>0</v>
      </c>
      <c r="DM504" s="354">
        <f>SUM(DM505:DM514)</f>
        <v>0</v>
      </c>
      <c r="DN504" s="351">
        <f>DL504+DM504</f>
        <v>0</v>
      </c>
      <c r="DO504" s="356" t="str">
        <f t="shared" si="801"/>
        <v>-</v>
      </c>
      <c r="DP504" s="222"/>
      <c r="DQ504" s="574" t="str">
        <f t="shared" si="781"/>
        <v>OK</v>
      </c>
      <c r="DR504" s="19"/>
      <c r="DS504" s="788">
        <f>IF(SUM(DS505:DS514)=0,0,1)</f>
        <v>0</v>
      </c>
      <c r="DT504" s="325"/>
      <c r="DU504" s="326"/>
      <c r="DV504" s="326"/>
      <c r="DW504" s="326"/>
      <c r="DX504" s="326"/>
      <c r="DY504" s="326"/>
      <c r="DZ504" s="326"/>
      <c r="EA504" s="326"/>
      <c r="EB504" s="353">
        <f>SUM(EB505:EB514)</f>
        <v>0</v>
      </c>
      <c r="EC504" s="723">
        <f>EB504</f>
        <v>0</v>
      </c>
      <c r="ED504" s="356" t="str">
        <f>IF(OR(EC504=0,EC504="-"),"-",EC504/QUALIF_TOTAL_HOURS)</f>
        <v>-</v>
      </c>
      <c r="EE504" s="222"/>
      <c r="EF504" s="574" t="str">
        <f t="shared" si="760"/>
        <v>-</v>
      </c>
      <c r="EG504" s="19"/>
      <c r="EH504" s="179" t="s">
        <v>5</v>
      </c>
      <c r="EI504" s="171" t="s">
        <v>4</v>
      </c>
      <c r="EJ504" s="134"/>
      <c r="EK504" s="133"/>
      <c r="EL504" s="19"/>
      <c r="EM504" s="19"/>
      <c r="EN504" s="135">
        <f t="shared" si="797"/>
        <v>0</v>
      </c>
      <c r="EO504" s="136">
        <f t="shared" si="798"/>
        <v>0</v>
      </c>
      <c r="EP504" s="137"/>
      <c r="EQ504" s="172"/>
      <c r="ER504" s="138" t="str">
        <f t="shared" si="763"/>
        <v>-</v>
      </c>
      <c r="ES504" s="139"/>
      <c r="ET504" s="172"/>
      <c r="EU504" s="138" t="str">
        <f t="shared" si="764"/>
        <v>-</v>
      </c>
      <c r="EV504" s="140" t="str">
        <f t="shared" si="765"/>
        <v>-</v>
      </c>
      <c r="EW504" s="19"/>
      <c r="EX504" s="19"/>
      <c r="EY504" s="135" t="e">
        <f>#REF!</f>
        <v>#REF!</v>
      </c>
      <c r="EZ504" s="136" t="e">
        <f>#REF!</f>
        <v>#REF!</v>
      </c>
      <c r="FA504" s="137"/>
      <c r="FB504" s="172"/>
      <c r="FC504" s="138" t="e">
        <f t="shared" si="766"/>
        <v>#REF!</v>
      </c>
      <c r="FD504" s="139"/>
      <c r="FE504" s="172"/>
      <c r="FF504" s="138" t="e">
        <f t="shared" si="767"/>
        <v>#REF!</v>
      </c>
      <c r="FG504" s="140" t="e">
        <f t="shared" si="768"/>
        <v>#REF!</v>
      </c>
      <c r="FH504" s="19"/>
      <c r="FI504" s="19"/>
      <c r="FJ504" s="135" t="e">
        <f>#REF!</f>
        <v>#REF!</v>
      </c>
      <c r="FK504" s="136" t="e">
        <f>#REF!</f>
        <v>#REF!</v>
      </c>
      <c r="FL504" s="137"/>
      <c r="FM504" s="172"/>
      <c r="FN504" s="138" t="e">
        <f t="shared" si="769"/>
        <v>#REF!</v>
      </c>
      <c r="FO504" s="139"/>
      <c r="FP504" s="172"/>
      <c r="FQ504" s="138" t="e">
        <f t="shared" si="770"/>
        <v>#REF!</v>
      </c>
      <c r="FR504" s="140" t="e">
        <f t="shared" si="771"/>
        <v>#REF!</v>
      </c>
      <c r="FS504" s="19"/>
      <c r="FT504" s="19"/>
      <c r="FU504" s="135" t="e">
        <f>#REF!</f>
        <v>#REF!</v>
      </c>
      <c r="FV504" s="137"/>
      <c r="FW504" s="172"/>
      <c r="FX504" s="138" t="e">
        <f t="shared" si="772"/>
        <v>#REF!</v>
      </c>
      <c r="FY504" s="19"/>
      <c r="FZ504" s="19"/>
      <c r="GA504" s="135" t="e">
        <f>#REF!</f>
        <v>#REF!</v>
      </c>
      <c r="GB504" s="136" t="e">
        <f>#REF!</f>
        <v>#REF!</v>
      </c>
      <c r="GC504" s="137"/>
      <c r="GD504" s="172"/>
      <c r="GE504" s="138" t="e">
        <f t="shared" si="773"/>
        <v>#REF!</v>
      </c>
      <c r="GF504" s="139"/>
      <c r="GG504" s="172"/>
      <c r="GH504" s="138" t="e">
        <f t="shared" si="774"/>
        <v>#REF!</v>
      </c>
      <c r="GI504" s="140" t="e">
        <f t="shared" si="775"/>
        <v>#REF!</v>
      </c>
      <c r="GJ504" s="19"/>
      <c r="GK504" s="141" t="str">
        <f t="shared" si="799"/>
        <v/>
      </c>
      <c r="GL504" s="142"/>
      <c r="GN504" s="826" t="str">
        <f t="shared" ca="1" si="784"/>
        <v/>
      </c>
      <c r="GO504" s="827"/>
    </row>
    <row r="505" spans="1:197" ht="12" customHeight="1" outlineLevel="3" x14ac:dyDescent="0.2">
      <c r="A505" s="187">
        <f t="shared" ca="1" si="800"/>
        <v>371</v>
      </c>
      <c r="B505" s="747" t="str">
        <f t="shared" ca="1" si="782"/>
        <v/>
      </c>
      <c r="C505" s="748"/>
      <c r="D505" s="749"/>
      <c r="E505" s="110"/>
      <c r="F505" s="108"/>
      <c r="G505" s="105" t="s">
        <v>78</v>
      </c>
      <c r="H505" s="128" t="s">
        <v>3</v>
      </c>
      <c r="I505" s="105"/>
      <c r="J505" s="364" t="s">
        <v>24</v>
      </c>
      <c r="K505" s="471" t="s">
        <v>438</v>
      </c>
      <c r="L505" s="367" t="s">
        <v>50</v>
      </c>
      <c r="M505" s="589">
        <f t="shared" si="779"/>
        <v>0</v>
      </c>
      <c r="N505" s="773" t="str">
        <f t="shared" si="785"/>
        <v>-</v>
      </c>
      <c r="O505" s="774" t="str">
        <f t="shared" si="786"/>
        <v>-</v>
      </c>
      <c r="P505" s="774" t="str">
        <f t="shared" si="787"/>
        <v>-</v>
      </c>
      <c r="Q505" s="774" t="str">
        <f t="shared" si="788"/>
        <v>-</v>
      </c>
      <c r="R505" s="774" t="str">
        <f t="shared" si="789"/>
        <v>-</v>
      </c>
      <c r="S505" s="280" t="str">
        <f t="shared" si="790"/>
        <v>-</v>
      </c>
      <c r="T505" s="291" t="str">
        <f t="shared" si="783"/>
        <v>OK</v>
      </c>
      <c r="U505" s="402"/>
      <c r="W505" s="504"/>
      <c r="X505" s="425"/>
      <c r="Y505" s="426"/>
      <c r="Z505" s="427"/>
      <c r="AA505" s="428"/>
      <c r="AB505" s="425"/>
      <c r="AC505" s="426"/>
      <c r="AD505" s="427"/>
      <c r="AE505" s="428"/>
      <c r="AF505" s="425"/>
      <c r="AG505" s="426"/>
      <c r="AH505" s="427"/>
      <c r="AI505" s="428"/>
      <c r="AJ505" s="597"/>
      <c r="AK505" s="598"/>
      <c r="AL505" s="599"/>
      <c r="AM505" s="620"/>
      <c r="AN505" s="221"/>
      <c r="AO505" s="574" t="str">
        <f t="shared" si="755"/>
        <v>OK</v>
      </c>
      <c r="AQ505" s="437"/>
      <c r="AR505" s="425"/>
      <c r="AS505" s="426"/>
      <c r="AT505" s="427"/>
      <c r="AU505" s="428"/>
      <c r="AV505" s="425"/>
      <c r="AW505" s="426"/>
      <c r="AX505" s="427"/>
      <c r="AY505" s="428"/>
      <c r="AZ505" s="425"/>
      <c r="BA505" s="426"/>
      <c r="BB505" s="427"/>
      <c r="BC505" s="428"/>
      <c r="BD505" s="597"/>
      <c r="BE505" s="598"/>
      <c r="BF505" s="599"/>
      <c r="BG505" s="620"/>
      <c r="BH505" s="221"/>
      <c r="BI505" s="574" t="str">
        <f t="shared" si="756"/>
        <v>OK</v>
      </c>
      <c r="BK505" s="263"/>
      <c r="BL505" s="208"/>
      <c r="BM505" s="419"/>
      <c r="BN505" s="410" t="s">
        <v>374</v>
      </c>
      <c r="BO505" s="422"/>
      <c r="BP505" s="209"/>
      <c r="BQ505" s="419"/>
      <c r="BR505" s="410" t="s">
        <v>375</v>
      </c>
      <c r="BS505" s="422"/>
      <c r="BT505" s="209"/>
      <c r="BU505" s="419"/>
      <c r="BV505" s="410" t="s">
        <v>376</v>
      </c>
      <c r="BW505" s="422"/>
      <c r="BX505" s="591" t="str">
        <f>IF(AND(BL505="",BP505="",BT505=""),"-",BL505+BP505+BT505)</f>
        <v>-</v>
      </c>
      <c r="BY505" s="601"/>
      <c r="BZ505" s="593" t="str">
        <f>IF(AND(BL505="",BP505="",BT505="",BM505="",BQ505="",BU505=""),"-",SUM(BL505:BU505))</f>
        <v>-</v>
      </c>
      <c r="CA505" s="680" t="str">
        <f>IF(OR(BZ505=0,BZ505="-"),"-",BZ505/DD_TOTAL_HOURS)</f>
        <v>-</v>
      </c>
      <c r="CB505" s="221"/>
      <c r="CC505" s="574" t="str">
        <f t="shared" si="753"/>
        <v>OK</v>
      </c>
      <c r="CE505" s="443"/>
      <c r="CF505" s="429"/>
      <c r="CG505" s="426"/>
      <c r="CH505" s="430"/>
      <c r="CI505" s="428"/>
      <c r="CJ505" s="429"/>
      <c r="CK505" s="426"/>
      <c r="CL505" s="430"/>
      <c r="CM505" s="428"/>
      <c r="CN505" s="429"/>
      <c r="CO505" s="426"/>
      <c r="CP505" s="430"/>
      <c r="CQ505" s="428"/>
      <c r="CR505" s="600"/>
      <c r="CS505" s="601"/>
      <c r="CT505" s="602"/>
      <c r="CU505" s="594"/>
      <c r="CV505" s="221"/>
      <c r="CW505" s="574" t="str">
        <f t="shared" si="780"/>
        <v>OK</v>
      </c>
      <c r="CY505" s="437"/>
      <c r="CZ505" s="429"/>
      <c r="DB505" s="430"/>
      <c r="DC505" s="431"/>
      <c r="DD505" s="429"/>
      <c r="DF505" s="430"/>
      <c r="DG505" s="431"/>
      <c r="DH505" s="429"/>
      <c r="DJ505" s="430"/>
      <c r="DK505" s="431"/>
      <c r="DL505" s="600"/>
      <c r="DM505" s="601"/>
      <c r="DN505" s="602"/>
      <c r="DO505" s="621"/>
      <c r="DP505" s="221"/>
      <c r="DQ505" s="574" t="str">
        <f t="shared" si="781"/>
        <v>OK</v>
      </c>
      <c r="DS505" s="437"/>
      <c r="DT505" s="429"/>
      <c r="DU505" s="431"/>
      <c r="DW505" s="431"/>
      <c r="DY505" s="431"/>
      <c r="EA505" s="430"/>
      <c r="EB505" s="600"/>
      <c r="EC505" s="602"/>
      <c r="ED505" s="621"/>
      <c r="EE505" s="221"/>
      <c r="EF505" s="574" t="str">
        <f t="shared" si="760"/>
        <v>OK</v>
      </c>
      <c r="EH505" s="82"/>
      <c r="EI505" s="34" t="s">
        <v>4</v>
      </c>
      <c r="EJ505" s="11"/>
      <c r="EK505" s="61"/>
      <c r="EN505" s="97">
        <f t="shared" si="797"/>
        <v>0</v>
      </c>
      <c r="EO505" s="91">
        <f t="shared" si="798"/>
        <v>0</v>
      </c>
      <c r="EP505" s="92"/>
      <c r="EQ505" s="85"/>
      <c r="ER505" s="89" t="str">
        <f t="shared" si="763"/>
        <v>-</v>
      </c>
      <c r="ES505" s="84"/>
      <c r="ET505" s="85"/>
      <c r="EU505" s="89" t="str">
        <f t="shared" si="764"/>
        <v>-</v>
      </c>
      <c r="EV505" s="90" t="str">
        <f t="shared" si="765"/>
        <v>-</v>
      </c>
      <c r="EY505" s="97" t="e">
        <f>#REF!</f>
        <v>#REF!</v>
      </c>
      <c r="EZ505" s="91" t="e">
        <f>#REF!</f>
        <v>#REF!</v>
      </c>
      <c r="FA505" s="92"/>
      <c r="FB505" s="85"/>
      <c r="FC505" s="89" t="e">
        <f t="shared" si="766"/>
        <v>#REF!</v>
      </c>
      <c r="FD505" s="84"/>
      <c r="FE505" s="85"/>
      <c r="FF505" s="89" t="e">
        <f t="shared" si="767"/>
        <v>#REF!</v>
      </c>
      <c r="FG505" s="90" t="e">
        <f t="shared" si="768"/>
        <v>#REF!</v>
      </c>
      <c r="FJ505" s="97" t="e">
        <f>#REF!</f>
        <v>#REF!</v>
      </c>
      <c r="FK505" s="91" t="e">
        <f>#REF!</f>
        <v>#REF!</v>
      </c>
      <c r="FL505" s="92"/>
      <c r="FM505" s="85"/>
      <c r="FN505" s="89" t="e">
        <f t="shared" si="769"/>
        <v>#REF!</v>
      </c>
      <c r="FO505" s="84"/>
      <c r="FP505" s="85"/>
      <c r="FQ505" s="89" t="e">
        <f t="shared" si="770"/>
        <v>#REF!</v>
      </c>
      <c r="FR505" s="90" t="e">
        <f t="shared" si="771"/>
        <v>#REF!</v>
      </c>
      <c r="FU505" s="97" t="e">
        <f>#REF!</f>
        <v>#REF!</v>
      </c>
      <c r="FV505" s="92"/>
      <c r="FW505" s="85"/>
      <c r="FX505" s="89" t="e">
        <f t="shared" si="772"/>
        <v>#REF!</v>
      </c>
      <c r="GA505" s="97" t="e">
        <f>#REF!</f>
        <v>#REF!</v>
      </c>
      <c r="GB505" s="91" t="e">
        <f>#REF!</f>
        <v>#REF!</v>
      </c>
      <c r="GC505" s="92"/>
      <c r="GD505" s="85"/>
      <c r="GE505" s="89" t="e">
        <f t="shared" si="773"/>
        <v>#REF!</v>
      </c>
      <c r="GF505" s="84"/>
      <c r="GG505" s="85"/>
      <c r="GH505" s="89" t="e">
        <f t="shared" si="774"/>
        <v>#REF!</v>
      </c>
      <c r="GI505" s="90" t="e">
        <f t="shared" si="775"/>
        <v>#REF!</v>
      </c>
      <c r="GK505" s="20" t="str">
        <f t="shared" si="799"/>
        <v/>
      </c>
      <c r="GL505" s="21"/>
      <c r="GN505" s="826" t="str">
        <f t="shared" ca="1" si="784"/>
        <v/>
      </c>
      <c r="GO505" s="827"/>
    </row>
    <row r="506" spans="1:197" ht="12" customHeight="1" outlineLevel="3" x14ac:dyDescent="0.2">
      <c r="A506" s="187">
        <f t="shared" ca="1" si="800"/>
        <v>372</v>
      </c>
      <c r="B506" s="747" t="str">
        <f t="shared" ca="1" si="782"/>
        <v/>
      </c>
      <c r="C506" s="748"/>
      <c r="D506" s="749"/>
      <c r="E506" s="110"/>
      <c r="F506" s="108"/>
      <c r="G506" s="105" t="s">
        <v>79</v>
      </c>
      <c r="H506" s="128" t="s">
        <v>3</v>
      </c>
      <c r="I506" s="105"/>
      <c r="J506" s="364" t="s">
        <v>24</v>
      </c>
      <c r="K506" s="471" t="s">
        <v>438</v>
      </c>
      <c r="L506" s="367" t="s">
        <v>50</v>
      </c>
      <c r="M506" s="589">
        <f t="shared" si="779"/>
        <v>0</v>
      </c>
      <c r="N506" s="773" t="str">
        <f t="shared" si="785"/>
        <v>-</v>
      </c>
      <c r="O506" s="774" t="str">
        <f t="shared" si="786"/>
        <v>-</v>
      </c>
      <c r="P506" s="774" t="str">
        <f t="shared" si="787"/>
        <v>-</v>
      </c>
      <c r="Q506" s="774" t="str">
        <f t="shared" si="788"/>
        <v>-</v>
      </c>
      <c r="R506" s="774" t="str">
        <f t="shared" si="789"/>
        <v>-</v>
      </c>
      <c r="S506" s="280" t="str">
        <f t="shared" si="790"/>
        <v>-</v>
      </c>
      <c r="T506" s="291" t="str">
        <f t="shared" si="783"/>
        <v>OK</v>
      </c>
      <c r="U506" s="402"/>
      <c r="W506" s="504"/>
      <c r="X506" s="429"/>
      <c r="Z506" s="430"/>
      <c r="AA506" s="431"/>
      <c r="AB506" s="429"/>
      <c r="AD506" s="430"/>
      <c r="AE506" s="431"/>
      <c r="AF506" s="429"/>
      <c r="AH506" s="430"/>
      <c r="AI506" s="431"/>
      <c r="AJ506" s="600"/>
      <c r="AK506" s="601"/>
      <c r="AL506" s="602"/>
      <c r="AM506" s="621"/>
      <c r="AN506" s="221"/>
      <c r="AO506" s="574" t="str">
        <f t="shared" si="755"/>
        <v>OK</v>
      </c>
      <c r="AQ506" s="437"/>
      <c r="AR506" s="429"/>
      <c r="AT506" s="430"/>
      <c r="AU506" s="431"/>
      <c r="AV506" s="429"/>
      <c r="AX506" s="430"/>
      <c r="AY506" s="431"/>
      <c r="AZ506" s="429"/>
      <c r="BB506" s="430"/>
      <c r="BC506" s="431"/>
      <c r="BD506" s="600"/>
      <c r="BE506" s="601"/>
      <c r="BF506" s="602"/>
      <c r="BG506" s="621"/>
      <c r="BH506" s="221"/>
      <c r="BI506" s="574" t="str">
        <f t="shared" si="756"/>
        <v>OK</v>
      </c>
      <c r="BK506" s="437"/>
      <c r="BL506" s="429"/>
      <c r="BN506" s="430"/>
      <c r="BO506" s="431"/>
      <c r="BP506" s="429"/>
      <c r="BR506" s="430"/>
      <c r="BS506" s="431"/>
      <c r="BT506" s="429"/>
      <c r="BV506" s="430"/>
      <c r="BW506" s="431"/>
      <c r="BX506" s="600"/>
      <c r="BY506" s="601"/>
      <c r="BZ506" s="602"/>
      <c r="CA506" s="621"/>
      <c r="CB506" s="221"/>
      <c r="CC506" s="574" t="str">
        <f t="shared" si="753"/>
        <v>OK</v>
      </c>
      <c r="CE506" s="263"/>
      <c r="CF506" s="208"/>
      <c r="CG506" s="420"/>
      <c r="CH506" s="410" t="s">
        <v>374</v>
      </c>
      <c r="CI506" s="423"/>
      <c r="CJ506" s="209"/>
      <c r="CK506" s="420"/>
      <c r="CL506" s="410" t="s">
        <v>375</v>
      </c>
      <c r="CM506" s="423"/>
      <c r="CN506" s="209"/>
      <c r="CO506" s="420"/>
      <c r="CP506" s="410" t="s">
        <v>376</v>
      </c>
      <c r="CQ506" s="423"/>
      <c r="CR506" s="591" t="str">
        <f t="shared" ref="CR506:CR514" si="802">IF(AND(CF506="",CJ506="",CN506=""),"-",CF506+CJ506+CN506)</f>
        <v>-</v>
      </c>
      <c r="CS506" s="629"/>
      <c r="CT506" s="593" t="str">
        <f t="shared" ref="CT506:CT514" si="803">IF(AND(CF506="",CJ506="",CN506="",CG506="",CK506="",CO506=""),"-",SUM(CF506:CO506))</f>
        <v>-</v>
      </c>
      <c r="CU506" s="594" t="str">
        <f t="shared" ref="CU506:CU514" si="804">IF(OR(CT506=0,CT506="-"),"-",CT506/PRO_TOTAL_HOURS)</f>
        <v>-</v>
      </c>
      <c r="CV506" s="221"/>
      <c r="CW506" s="574" t="str">
        <f t="shared" si="780"/>
        <v>OK</v>
      </c>
      <c r="CY506" s="437"/>
      <c r="CZ506" s="429"/>
      <c r="DB506" s="430"/>
      <c r="DC506" s="431"/>
      <c r="DD506" s="429"/>
      <c r="DF506" s="430"/>
      <c r="DG506" s="431"/>
      <c r="DH506" s="429"/>
      <c r="DJ506" s="430"/>
      <c r="DK506" s="431"/>
      <c r="DL506" s="600"/>
      <c r="DM506" s="601"/>
      <c r="DN506" s="602"/>
      <c r="DO506" s="621"/>
      <c r="DP506" s="221"/>
      <c r="DQ506" s="574" t="str">
        <f t="shared" si="781"/>
        <v>OK</v>
      </c>
      <c r="DS506" s="437"/>
      <c r="DT506" s="429"/>
      <c r="DU506" s="431"/>
      <c r="DW506" s="431"/>
      <c r="DY506" s="431"/>
      <c r="EA506" s="430"/>
      <c r="EB506" s="600"/>
      <c r="EC506" s="602"/>
      <c r="ED506" s="621"/>
      <c r="EE506" s="221"/>
      <c r="EF506" s="574" t="str">
        <f t="shared" si="760"/>
        <v>OK</v>
      </c>
      <c r="EH506" s="82"/>
      <c r="EI506" s="34" t="s">
        <v>4</v>
      </c>
      <c r="EJ506" s="11"/>
      <c r="EK506" s="61"/>
      <c r="EN506" s="97">
        <f t="shared" si="797"/>
        <v>0</v>
      </c>
      <c r="EO506" s="91">
        <f t="shared" si="798"/>
        <v>0</v>
      </c>
      <c r="EP506" s="92"/>
      <c r="EQ506" s="85"/>
      <c r="ER506" s="89" t="str">
        <f t="shared" si="763"/>
        <v>-</v>
      </c>
      <c r="ES506" s="84"/>
      <c r="ET506" s="85"/>
      <c r="EU506" s="89" t="str">
        <f t="shared" si="764"/>
        <v>-</v>
      </c>
      <c r="EV506" s="90" t="str">
        <f t="shared" si="765"/>
        <v>-</v>
      </c>
      <c r="EY506" s="97" t="e">
        <f>#REF!</f>
        <v>#REF!</v>
      </c>
      <c r="EZ506" s="91" t="e">
        <f>#REF!</f>
        <v>#REF!</v>
      </c>
      <c r="FA506" s="92"/>
      <c r="FB506" s="85"/>
      <c r="FC506" s="89" t="e">
        <f t="shared" si="766"/>
        <v>#REF!</v>
      </c>
      <c r="FD506" s="84"/>
      <c r="FE506" s="85"/>
      <c r="FF506" s="89" t="e">
        <f t="shared" si="767"/>
        <v>#REF!</v>
      </c>
      <c r="FG506" s="90" t="e">
        <f t="shared" si="768"/>
        <v>#REF!</v>
      </c>
      <c r="FJ506" s="97" t="e">
        <f>#REF!</f>
        <v>#REF!</v>
      </c>
      <c r="FK506" s="91" t="e">
        <f>#REF!</f>
        <v>#REF!</v>
      </c>
      <c r="FL506" s="92"/>
      <c r="FM506" s="85"/>
      <c r="FN506" s="89" t="e">
        <f t="shared" si="769"/>
        <v>#REF!</v>
      </c>
      <c r="FO506" s="84"/>
      <c r="FP506" s="85"/>
      <c r="FQ506" s="89" t="e">
        <f t="shared" si="770"/>
        <v>#REF!</v>
      </c>
      <c r="FR506" s="90" t="e">
        <f t="shared" si="771"/>
        <v>#REF!</v>
      </c>
      <c r="FU506" s="97" t="e">
        <f>#REF!</f>
        <v>#REF!</v>
      </c>
      <c r="FV506" s="92"/>
      <c r="FW506" s="85"/>
      <c r="FX506" s="89" t="e">
        <f t="shared" si="772"/>
        <v>#REF!</v>
      </c>
      <c r="GA506" s="97" t="e">
        <f>#REF!</f>
        <v>#REF!</v>
      </c>
      <c r="GB506" s="91" t="e">
        <f>#REF!</f>
        <v>#REF!</v>
      </c>
      <c r="GC506" s="92"/>
      <c r="GD506" s="85"/>
      <c r="GE506" s="89" t="e">
        <f t="shared" si="773"/>
        <v>#REF!</v>
      </c>
      <c r="GF506" s="84"/>
      <c r="GG506" s="85"/>
      <c r="GH506" s="89" t="e">
        <f t="shared" si="774"/>
        <v>#REF!</v>
      </c>
      <c r="GI506" s="90" t="e">
        <f t="shared" si="775"/>
        <v>#REF!</v>
      </c>
      <c r="GK506" s="20" t="str">
        <f t="shared" si="799"/>
        <v/>
      </c>
      <c r="GL506" s="21"/>
      <c r="GN506" s="826" t="str">
        <f t="shared" ca="1" si="784"/>
        <v/>
      </c>
      <c r="GO506" s="827"/>
    </row>
    <row r="507" spans="1:197" ht="12" customHeight="1" outlineLevel="3" x14ac:dyDescent="0.2">
      <c r="A507" s="187">
        <f t="shared" ca="1" si="800"/>
        <v>373</v>
      </c>
      <c r="B507" s="747" t="str">
        <f t="shared" ca="1" si="782"/>
        <v/>
      </c>
      <c r="C507" s="748"/>
      <c r="D507" s="749"/>
      <c r="E507" s="110"/>
      <c r="F507" s="108"/>
      <c r="G507" s="105" t="s">
        <v>295</v>
      </c>
      <c r="H507" s="128" t="s">
        <v>3</v>
      </c>
      <c r="I507" s="105"/>
      <c r="J507" s="364" t="s">
        <v>24</v>
      </c>
      <c r="K507" s="471" t="s">
        <v>438</v>
      </c>
      <c r="L507" s="367" t="s">
        <v>50</v>
      </c>
      <c r="M507" s="589">
        <f t="shared" si="779"/>
        <v>0</v>
      </c>
      <c r="N507" s="773" t="str">
        <f t="shared" si="785"/>
        <v>-</v>
      </c>
      <c r="O507" s="774" t="str">
        <f t="shared" si="786"/>
        <v>-</v>
      </c>
      <c r="P507" s="774" t="str">
        <f t="shared" si="787"/>
        <v>-</v>
      </c>
      <c r="Q507" s="774" t="str">
        <f t="shared" si="788"/>
        <v>-</v>
      </c>
      <c r="R507" s="774" t="str">
        <f t="shared" si="789"/>
        <v>-</v>
      </c>
      <c r="S507" s="280" t="str">
        <f t="shared" si="790"/>
        <v>-</v>
      </c>
      <c r="T507" s="291" t="str">
        <f t="shared" si="783"/>
        <v>OK</v>
      </c>
      <c r="U507" s="402"/>
      <c r="W507" s="504"/>
      <c r="X507" s="429"/>
      <c r="Z507" s="430"/>
      <c r="AA507" s="431"/>
      <c r="AB507" s="429"/>
      <c r="AD507" s="430"/>
      <c r="AE507" s="431"/>
      <c r="AF507" s="429"/>
      <c r="AH507" s="430"/>
      <c r="AI507" s="431"/>
      <c r="AJ507" s="600"/>
      <c r="AK507" s="601"/>
      <c r="AL507" s="602"/>
      <c r="AM507" s="621"/>
      <c r="AN507" s="221"/>
      <c r="AO507" s="574" t="str">
        <f t="shared" si="755"/>
        <v>OK</v>
      </c>
      <c r="AQ507" s="437"/>
      <c r="AR507" s="429"/>
      <c r="AT507" s="430"/>
      <c r="AU507" s="431"/>
      <c r="AV507" s="429"/>
      <c r="AX507" s="430"/>
      <c r="AY507" s="431"/>
      <c r="AZ507" s="429"/>
      <c r="BB507" s="430"/>
      <c r="BC507" s="431"/>
      <c r="BD507" s="600"/>
      <c r="BE507" s="601"/>
      <c r="BF507" s="602"/>
      <c r="BG507" s="621"/>
      <c r="BH507" s="221"/>
      <c r="BI507" s="574" t="str">
        <f t="shared" si="756"/>
        <v>OK</v>
      </c>
      <c r="BK507" s="437"/>
      <c r="BL507" s="429"/>
      <c r="BN507" s="430"/>
      <c r="BO507" s="431"/>
      <c r="BP507" s="429"/>
      <c r="BR507" s="430"/>
      <c r="BS507" s="431"/>
      <c r="BT507" s="429"/>
      <c r="BV507" s="430"/>
      <c r="BW507" s="431"/>
      <c r="BX507" s="600"/>
      <c r="BY507" s="601"/>
      <c r="BZ507" s="602"/>
      <c r="CA507" s="621"/>
      <c r="CB507" s="221"/>
      <c r="CC507" s="574" t="str">
        <f t="shared" si="753"/>
        <v>OK</v>
      </c>
      <c r="CE507" s="263"/>
      <c r="CF507" s="208"/>
      <c r="CG507" s="420"/>
      <c r="CH507" s="410" t="s">
        <v>374</v>
      </c>
      <c r="CI507" s="423"/>
      <c r="CJ507" s="209"/>
      <c r="CK507" s="420"/>
      <c r="CL507" s="410" t="s">
        <v>375</v>
      </c>
      <c r="CM507" s="423"/>
      <c r="CN507" s="209"/>
      <c r="CO507" s="420"/>
      <c r="CP507" s="410" t="s">
        <v>376</v>
      </c>
      <c r="CQ507" s="423"/>
      <c r="CR507" s="591" t="str">
        <f t="shared" si="802"/>
        <v>-</v>
      </c>
      <c r="CS507" s="629"/>
      <c r="CT507" s="593" t="str">
        <f t="shared" si="803"/>
        <v>-</v>
      </c>
      <c r="CU507" s="594" t="str">
        <f t="shared" si="804"/>
        <v>-</v>
      </c>
      <c r="CV507" s="221"/>
      <c r="CW507" s="574" t="str">
        <f t="shared" si="780"/>
        <v>OK</v>
      </c>
      <c r="CY507" s="437"/>
      <c r="CZ507" s="429"/>
      <c r="DB507" s="430"/>
      <c r="DC507" s="431"/>
      <c r="DD507" s="429"/>
      <c r="DF507" s="430"/>
      <c r="DG507" s="431"/>
      <c r="DH507" s="429"/>
      <c r="DJ507" s="430"/>
      <c r="DK507" s="431"/>
      <c r="DL507" s="600"/>
      <c r="DM507" s="601"/>
      <c r="DN507" s="602"/>
      <c r="DO507" s="621"/>
      <c r="DP507" s="221"/>
      <c r="DQ507" s="574" t="str">
        <f t="shared" si="781"/>
        <v>OK</v>
      </c>
      <c r="DS507" s="437"/>
      <c r="DT507" s="429"/>
      <c r="DU507" s="431"/>
      <c r="DW507" s="431"/>
      <c r="DY507" s="431"/>
      <c r="EA507" s="430"/>
      <c r="EB507" s="600"/>
      <c r="EC507" s="602"/>
      <c r="ED507" s="621"/>
      <c r="EE507" s="221"/>
      <c r="EF507" s="574" t="str">
        <f t="shared" si="760"/>
        <v>OK</v>
      </c>
      <c r="EH507" s="82"/>
      <c r="EI507" s="34"/>
      <c r="EJ507" s="11"/>
      <c r="EK507" s="61"/>
      <c r="EN507" s="97">
        <f t="shared" si="797"/>
        <v>0</v>
      </c>
      <c r="EO507" s="91">
        <f t="shared" si="798"/>
        <v>0</v>
      </c>
      <c r="EP507" s="92"/>
      <c r="EQ507" s="85"/>
      <c r="ER507" s="89" t="str">
        <f t="shared" si="763"/>
        <v>-</v>
      </c>
      <c r="ES507" s="84"/>
      <c r="ET507" s="85"/>
      <c r="EU507" s="89" t="str">
        <f t="shared" si="764"/>
        <v>-</v>
      </c>
      <c r="EV507" s="90" t="str">
        <f t="shared" si="765"/>
        <v>-</v>
      </c>
      <c r="EY507" s="97" t="e">
        <f>#REF!</f>
        <v>#REF!</v>
      </c>
      <c r="EZ507" s="91" t="e">
        <f>#REF!</f>
        <v>#REF!</v>
      </c>
      <c r="FA507" s="92"/>
      <c r="FB507" s="85"/>
      <c r="FC507" s="89" t="e">
        <f t="shared" si="766"/>
        <v>#REF!</v>
      </c>
      <c r="FD507" s="84"/>
      <c r="FE507" s="85"/>
      <c r="FF507" s="89" t="e">
        <f t="shared" si="767"/>
        <v>#REF!</v>
      </c>
      <c r="FG507" s="90" t="e">
        <f t="shared" si="768"/>
        <v>#REF!</v>
      </c>
      <c r="FJ507" s="97" t="e">
        <f>#REF!</f>
        <v>#REF!</v>
      </c>
      <c r="FK507" s="91" t="e">
        <f>#REF!</f>
        <v>#REF!</v>
      </c>
      <c r="FL507" s="92"/>
      <c r="FM507" s="85"/>
      <c r="FN507" s="89" t="e">
        <f t="shared" si="769"/>
        <v>#REF!</v>
      </c>
      <c r="FO507" s="84"/>
      <c r="FP507" s="85"/>
      <c r="FQ507" s="89" t="e">
        <f t="shared" si="770"/>
        <v>#REF!</v>
      </c>
      <c r="FR507" s="90" t="e">
        <f t="shared" si="771"/>
        <v>#REF!</v>
      </c>
      <c r="FU507" s="97" t="e">
        <f>#REF!</f>
        <v>#REF!</v>
      </c>
      <c r="FV507" s="92"/>
      <c r="FW507" s="85"/>
      <c r="FX507" s="89" t="e">
        <f t="shared" si="772"/>
        <v>#REF!</v>
      </c>
      <c r="GA507" s="97" t="e">
        <f>#REF!</f>
        <v>#REF!</v>
      </c>
      <c r="GB507" s="91" t="e">
        <f>#REF!</f>
        <v>#REF!</v>
      </c>
      <c r="GC507" s="92"/>
      <c r="GD507" s="85"/>
      <c r="GE507" s="89" t="e">
        <f t="shared" si="773"/>
        <v>#REF!</v>
      </c>
      <c r="GF507" s="84"/>
      <c r="GG507" s="85"/>
      <c r="GH507" s="89" t="e">
        <f t="shared" si="774"/>
        <v>#REF!</v>
      </c>
      <c r="GI507" s="90" t="e">
        <f t="shared" si="775"/>
        <v>#REF!</v>
      </c>
      <c r="GK507" s="20" t="str">
        <f t="shared" si="799"/>
        <v/>
      </c>
      <c r="GL507" s="21"/>
      <c r="GN507" s="826" t="str">
        <f t="shared" ca="1" si="784"/>
        <v/>
      </c>
      <c r="GO507" s="827"/>
    </row>
    <row r="508" spans="1:197" ht="12" customHeight="1" outlineLevel="3" x14ac:dyDescent="0.2">
      <c r="A508" s="187">
        <f t="shared" ca="1" si="800"/>
        <v>374</v>
      </c>
      <c r="B508" s="747" t="str">
        <f t="shared" ca="1" si="782"/>
        <v/>
      </c>
      <c r="C508" s="748"/>
      <c r="D508" s="749"/>
      <c r="E508" s="110"/>
      <c r="F508" s="108"/>
      <c r="G508" s="105" t="s">
        <v>80</v>
      </c>
      <c r="H508" s="128" t="s">
        <v>3</v>
      </c>
      <c r="I508" s="105"/>
      <c r="J508" s="364" t="s">
        <v>24</v>
      </c>
      <c r="K508" s="471" t="s">
        <v>438</v>
      </c>
      <c r="L508" s="367" t="s">
        <v>50</v>
      </c>
      <c r="M508" s="589">
        <f t="shared" si="779"/>
        <v>0</v>
      </c>
      <c r="N508" s="773" t="str">
        <f t="shared" si="785"/>
        <v>-</v>
      </c>
      <c r="O508" s="774" t="str">
        <f t="shared" si="786"/>
        <v>-</v>
      </c>
      <c r="P508" s="774" t="str">
        <f t="shared" si="787"/>
        <v>-</v>
      </c>
      <c r="Q508" s="774" t="str">
        <f t="shared" si="788"/>
        <v>-</v>
      </c>
      <c r="R508" s="774" t="str">
        <f t="shared" si="789"/>
        <v>-</v>
      </c>
      <c r="S508" s="280" t="str">
        <f t="shared" si="790"/>
        <v>-</v>
      </c>
      <c r="T508" s="291" t="str">
        <f t="shared" si="783"/>
        <v>OK</v>
      </c>
      <c r="U508" s="402"/>
      <c r="W508" s="504"/>
      <c r="X508" s="429"/>
      <c r="Z508" s="430"/>
      <c r="AA508" s="431"/>
      <c r="AB508" s="429"/>
      <c r="AD508" s="430"/>
      <c r="AE508" s="431"/>
      <c r="AF508" s="429"/>
      <c r="AH508" s="430"/>
      <c r="AI508" s="431"/>
      <c r="AJ508" s="600"/>
      <c r="AK508" s="601"/>
      <c r="AL508" s="602"/>
      <c r="AM508" s="621"/>
      <c r="AN508" s="221"/>
      <c r="AO508" s="574" t="str">
        <f t="shared" si="755"/>
        <v>OK</v>
      </c>
      <c r="AQ508" s="437"/>
      <c r="AR508" s="429"/>
      <c r="AT508" s="430"/>
      <c r="AU508" s="431"/>
      <c r="AV508" s="429"/>
      <c r="AX508" s="430"/>
      <c r="AY508" s="431"/>
      <c r="AZ508" s="429"/>
      <c r="BB508" s="430"/>
      <c r="BC508" s="431"/>
      <c r="BD508" s="600"/>
      <c r="BE508" s="601"/>
      <c r="BF508" s="602"/>
      <c r="BG508" s="621"/>
      <c r="BH508" s="221"/>
      <c r="BI508" s="574" t="str">
        <f t="shared" si="756"/>
        <v>OK</v>
      </c>
      <c r="BK508" s="437"/>
      <c r="BL508" s="429"/>
      <c r="BN508" s="430"/>
      <c r="BO508" s="431"/>
      <c r="BP508" s="429"/>
      <c r="BR508" s="430"/>
      <c r="BS508" s="431"/>
      <c r="BT508" s="429"/>
      <c r="BV508" s="430"/>
      <c r="BW508" s="431"/>
      <c r="BX508" s="600"/>
      <c r="BY508" s="601"/>
      <c r="BZ508" s="602"/>
      <c r="CA508" s="621"/>
      <c r="CB508" s="221"/>
      <c r="CC508" s="574" t="str">
        <f t="shared" si="753"/>
        <v>OK</v>
      </c>
      <c r="CE508" s="263"/>
      <c r="CF508" s="208"/>
      <c r="CG508" s="420"/>
      <c r="CH508" s="410" t="s">
        <v>374</v>
      </c>
      <c r="CI508" s="423"/>
      <c r="CJ508" s="209"/>
      <c r="CK508" s="420"/>
      <c r="CL508" s="410" t="s">
        <v>375</v>
      </c>
      <c r="CM508" s="423"/>
      <c r="CN508" s="209"/>
      <c r="CO508" s="420"/>
      <c r="CP508" s="410" t="s">
        <v>376</v>
      </c>
      <c r="CQ508" s="423"/>
      <c r="CR508" s="591" t="str">
        <f t="shared" si="802"/>
        <v>-</v>
      </c>
      <c r="CS508" s="629"/>
      <c r="CT508" s="593" t="str">
        <f t="shared" si="803"/>
        <v>-</v>
      </c>
      <c r="CU508" s="594" t="str">
        <f t="shared" si="804"/>
        <v>-</v>
      </c>
      <c r="CV508" s="221"/>
      <c r="CW508" s="574" t="str">
        <f t="shared" si="780"/>
        <v>OK</v>
      </c>
      <c r="CY508" s="437"/>
      <c r="CZ508" s="429"/>
      <c r="DB508" s="430"/>
      <c r="DC508" s="431"/>
      <c r="DD508" s="429"/>
      <c r="DF508" s="430"/>
      <c r="DG508" s="431"/>
      <c r="DH508" s="429"/>
      <c r="DJ508" s="430"/>
      <c r="DK508" s="431"/>
      <c r="DL508" s="600"/>
      <c r="DM508" s="601"/>
      <c r="DN508" s="602"/>
      <c r="DO508" s="621"/>
      <c r="DP508" s="221"/>
      <c r="DQ508" s="574" t="str">
        <f t="shared" si="781"/>
        <v>OK</v>
      </c>
      <c r="DS508" s="437"/>
      <c r="DT508" s="429"/>
      <c r="DU508" s="431"/>
      <c r="DW508" s="431"/>
      <c r="DY508" s="431"/>
      <c r="EA508" s="430"/>
      <c r="EB508" s="600"/>
      <c r="EC508" s="602"/>
      <c r="ED508" s="621"/>
      <c r="EE508" s="221"/>
      <c r="EF508" s="574" t="str">
        <f t="shared" si="760"/>
        <v>OK</v>
      </c>
      <c r="EH508" s="82"/>
      <c r="EI508" s="34" t="s">
        <v>4</v>
      </c>
      <c r="EJ508" s="11"/>
      <c r="EK508" s="61"/>
      <c r="EN508" s="97">
        <f t="shared" si="797"/>
        <v>0</v>
      </c>
      <c r="EO508" s="91">
        <f t="shared" si="798"/>
        <v>0</v>
      </c>
      <c r="EP508" s="92"/>
      <c r="EQ508" s="85"/>
      <c r="ER508" s="89" t="str">
        <f t="shared" si="763"/>
        <v>-</v>
      </c>
      <c r="ES508" s="84"/>
      <c r="ET508" s="85"/>
      <c r="EU508" s="89" t="str">
        <f t="shared" si="764"/>
        <v>-</v>
      </c>
      <c r="EV508" s="90" t="str">
        <f t="shared" si="765"/>
        <v>-</v>
      </c>
      <c r="EY508" s="97" t="e">
        <f>#REF!</f>
        <v>#REF!</v>
      </c>
      <c r="EZ508" s="91" t="e">
        <f>#REF!</f>
        <v>#REF!</v>
      </c>
      <c r="FA508" s="92"/>
      <c r="FB508" s="85"/>
      <c r="FC508" s="89" t="e">
        <f t="shared" si="766"/>
        <v>#REF!</v>
      </c>
      <c r="FD508" s="84"/>
      <c r="FE508" s="85"/>
      <c r="FF508" s="89" t="e">
        <f t="shared" si="767"/>
        <v>#REF!</v>
      </c>
      <c r="FG508" s="90" t="e">
        <f t="shared" si="768"/>
        <v>#REF!</v>
      </c>
      <c r="FJ508" s="97" t="e">
        <f>#REF!</f>
        <v>#REF!</v>
      </c>
      <c r="FK508" s="91" t="e">
        <f>#REF!</f>
        <v>#REF!</v>
      </c>
      <c r="FL508" s="92"/>
      <c r="FM508" s="85"/>
      <c r="FN508" s="89" t="e">
        <f t="shared" si="769"/>
        <v>#REF!</v>
      </c>
      <c r="FO508" s="84"/>
      <c r="FP508" s="85"/>
      <c r="FQ508" s="89" t="e">
        <f t="shared" si="770"/>
        <v>#REF!</v>
      </c>
      <c r="FR508" s="90" t="e">
        <f t="shared" si="771"/>
        <v>#REF!</v>
      </c>
      <c r="FU508" s="97" t="e">
        <f>#REF!</f>
        <v>#REF!</v>
      </c>
      <c r="FV508" s="92"/>
      <c r="FW508" s="85"/>
      <c r="FX508" s="89" t="e">
        <f t="shared" si="772"/>
        <v>#REF!</v>
      </c>
      <c r="GA508" s="97" t="e">
        <f>#REF!</f>
        <v>#REF!</v>
      </c>
      <c r="GB508" s="91" t="e">
        <f>#REF!</f>
        <v>#REF!</v>
      </c>
      <c r="GC508" s="92"/>
      <c r="GD508" s="85"/>
      <c r="GE508" s="89" t="e">
        <f t="shared" si="773"/>
        <v>#REF!</v>
      </c>
      <c r="GF508" s="84"/>
      <c r="GG508" s="85"/>
      <c r="GH508" s="89" t="e">
        <f t="shared" si="774"/>
        <v>#REF!</v>
      </c>
      <c r="GI508" s="90" t="e">
        <f t="shared" si="775"/>
        <v>#REF!</v>
      </c>
      <c r="GK508" s="20" t="str">
        <f t="shared" si="799"/>
        <v/>
      </c>
      <c r="GL508" s="21"/>
      <c r="GN508" s="826" t="str">
        <f t="shared" ca="1" si="784"/>
        <v/>
      </c>
      <c r="GO508" s="827"/>
    </row>
    <row r="509" spans="1:197" ht="12" customHeight="1" outlineLevel="3" x14ac:dyDescent="0.2">
      <c r="A509" s="187">
        <f t="shared" ca="1" si="800"/>
        <v>375</v>
      </c>
      <c r="B509" s="747" t="str">
        <f t="shared" ca="1" si="782"/>
        <v/>
      </c>
      <c r="C509" s="748"/>
      <c r="D509" s="749"/>
      <c r="E509" s="110"/>
      <c r="F509" s="108"/>
      <c r="G509" s="105" t="s">
        <v>202</v>
      </c>
      <c r="H509" s="128" t="s">
        <v>3</v>
      </c>
      <c r="I509" s="105"/>
      <c r="J509" s="364" t="s">
        <v>24</v>
      </c>
      <c r="K509" s="471" t="s">
        <v>438</v>
      </c>
      <c r="L509" s="367" t="s">
        <v>50</v>
      </c>
      <c r="M509" s="589">
        <f t="shared" si="779"/>
        <v>0</v>
      </c>
      <c r="N509" s="773" t="str">
        <f t="shared" si="785"/>
        <v>-</v>
      </c>
      <c r="O509" s="774" t="str">
        <f t="shared" si="786"/>
        <v>-</v>
      </c>
      <c r="P509" s="774" t="str">
        <f t="shared" si="787"/>
        <v>-</v>
      </c>
      <c r="Q509" s="774" t="str">
        <f t="shared" si="788"/>
        <v>-</v>
      </c>
      <c r="R509" s="774" t="str">
        <f t="shared" si="789"/>
        <v>-</v>
      </c>
      <c r="S509" s="280" t="str">
        <f t="shared" si="790"/>
        <v>-</v>
      </c>
      <c r="T509" s="291" t="str">
        <f t="shared" si="783"/>
        <v>OK</v>
      </c>
      <c r="U509" s="402"/>
      <c r="W509" s="504"/>
      <c r="X509" s="429"/>
      <c r="Z509" s="430"/>
      <c r="AA509" s="431"/>
      <c r="AB509" s="429"/>
      <c r="AD509" s="430"/>
      <c r="AE509" s="431"/>
      <c r="AF509" s="429"/>
      <c r="AH509" s="430"/>
      <c r="AI509" s="431"/>
      <c r="AJ509" s="600"/>
      <c r="AK509" s="601"/>
      <c r="AL509" s="602"/>
      <c r="AM509" s="621"/>
      <c r="AN509" s="221"/>
      <c r="AO509" s="574" t="str">
        <f t="shared" si="755"/>
        <v>OK</v>
      </c>
      <c r="AQ509" s="437"/>
      <c r="AR509" s="429"/>
      <c r="AT509" s="430"/>
      <c r="AU509" s="431"/>
      <c r="AV509" s="429"/>
      <c r="AX509" s="430"/>
      <c r="AY509" s="431"/>
      <c r="AZ509" s="429"/>
      <c r="BB509" s="430"/>
      <c r="BC509" s="431"/>
      <c r="BD509" s="600"/>
      <c r="BE509" s="601"/>
      <c r="BF509" s="602"/>
      <c r="BG509" s="621"/>
      <c r="BH509" s="221"/>
      <c r="BI509" s="574" t="str">
        <f t="shared" si="756"/>
        <v>OK</v>
      </c>
      <c r="BK509" s="437"/>
      <c r="BL509" s="429"/>
      <c r="BN509" s="430"/>
      <c r="BO509" s="431"/>
      <c r="BP509" s="429"/>
      <c r="BR509" s="430"/>
      <c r="BS509" s="431"/>
      <c r="BT509" s="429"/>
      <c r="BV509" s="430"/>
      <c r="BW509" s="431"/>
      <c r="BX509" s="600"/>
      <c r="BY509" s="601"/>
      <c r="BZ509" s="602"/>
      <c r="CA509" s="621"/>
      <c r="CB509" s="221"/>
      <c r="CC509" s="574" t="str">
        <f t="shared" si="753"/>
        <v>OK</v>
      </c>
      <c r="CE509" s="263"/>
      <c r="CF509" s="208"/>
      <c r="CG509" s="420"/>
      <c r="CH509" s="410" t="s">
        <v>374</v>
      </c>
      <c r="CI509" s="423"/>
      <c r="CJ509" s="209"/>
      <c r="CK509" s="420"/>
      <c r="CL509" s="410" t="s">
        <v>375</v>
      </c>
      <c r="CM509" s="423"/>
      <c r="CN509" s="209"/>
      <c r="CO509" s="420"/>
      <c r="CP509" s="410" t="s">
        <v>376</v>
      </c>
      <c r="CQ509" s="423"/>
      <c r="CR509" s="591" t="str">
        <f t="shared" si="802"/>
        <v>-</v>
      </c>
      <c r="CS509" s="629"/>
      <c r="CT509" s="593" t="str">
        <f t="shared" si="803"/>
        <v>-</v>
      </c>
      <c r="CU509" s="594" t="str">
        <f t="shared" si="804"/>
        <v>-</v>
      </c>
      <c r="CV509" s="221"/>
      <c r="CW509" s="574" t="str">
        <f t="shared" si="780"/>
        <v>OK</v>
      </c>
      <c r="CY509" s="437"/>
      <c r="CZ509" s="429"/>
      <c r="DB509" s="430"/>
      <c r="DC509" s="431"/>
      <c r="DD509" s="429"/>
      <c r="DF509" s="430"/>
      <c r="DG509" s="431"/>
      <c r="DH509" s="429"/>
      <c r="DJ509" s="430"/>
      <c r="DK509" s="431"/>
      <c r="DL509" s="600"/>
      <c r="DM509" s="601"/>
      <c r="DN509" s="602"/>
      <c r="DO509" s="621"/>
      <c r="DP509" s="221"/>
      <c r="DQ509" s="574" t="str">
        <f t="shared" si="781"/>
        <v>OK</v>
      </c>
      <c r="DS509" s="437"/>
      <c r="DT509" s="429"/>
      <c r="DU509" s="431"/>
      <c r="DW509" s="431"/>
      <c r="DY509" s="431"/>
      <c r="EA509" s="430"/>
      <c r="EB509" s="600"/>
      <c r="EC509" s="602"/>
      <c r="ED509" s="621"/>
      <c r="EE509" s="221"/>
      <c r="EF509" s="574" t="str">
        <f t="shared" si="760"/>
        <v>OK</v>
      </c>
      <c r="EH509" s="82"/>
      <c r="EI509" s="34" t="s">
        <v>4</v>
      </c>
      <c r="EJ509" s="11"/>
      <c r="EK509" s="61"/>
      <c r="EN509" s="97">
        <f t="shared" si="797"/>
        <v>0</v>
      </c>
      <c r="EO509" s="91">
        <f t="shared" si="798"/>
        <v>0</v>
      </c>
      <c r="EP509" s="92"/>
      <c r="EQ509" s="85"/>
      <c r="ER509" s="89" t="str">
        <f t="shared" si="763"/>
        <v>-</v>
      </c>
      <c r="ES509" s="84"/>
      <c r="ET509" s="85"/>
      <c r="EU509" s="89" t="str">
        <f t="shared" si="764"/>
        <v>-</v>
      </c>
      <c r="EV509" s="90" t="str">
        <f t="shared" si="765"/>
        <v>-</v>
      </c>
      <c r="EY509" s="97" t="e">
        <f>#REF!</f>
        <v>#REF!</v>
      </c>
      <c r="EZ509" s="91" t="e">
        <f>#REF!</f>
        <v>#REF!</v>
      </c>
      <c r="FA509" s="92"/>
      <c r="FB509" s="85"/>
      <c r="FC509" s="89" t="e">
        <f t="shared" si="766"/>
        <v>#REF!</v>
      </c>
      <c r="FD509" s="84"/>
      <c r="FE509" s="85"/>
      <c r="FF509" s="89" t="e">
        <f t="shared" si="767"/>
        <v>#REF!</v>
      </c>
      <c r="FG509" s="90" t="e">
        <f t="shared" si="768"/>
        <v>#REF!</v>
      </c>
      <c r="FJ509" s="97" t="e">
        <f>#REF!</f>
        <v>#REF!</v>
      </c>
      <c r="FK509" s="91" t="e">
        <f>#REF!</f>
        <v>#REF!</v>
      </c>
      <c r="FL509" s="92"/>
      <c r="FM509" s="85"/>
      <c r="FN509" s="89" t="e">
        <f t="shared" si="769"/>
        <v>#REF!</v>
      </c>
      <c r="FO509" s="84"/>
      <c r="FP509" s="85"/>
      <c r="FQ509" s="89" t="e">
        <f t="shared" si="770"/>
        <v>#REF!</v>
      </c>
      <c r="FR509" s="90" t="e">
        <f t="shared" si="771"/>
        <v>#REF!</v>
      </c>
      <c r="FU509" s="97" t="e">
        <f>#REF!</f>
        <v>#REF!</v>
      </c>
      <c r="FV509" s="92"/>
      <c r="FW509" s="85"/>
      <c r="FX509" s="89" t="e">
        <f t="shared" si="772"/>
        <v>#REF!</v>
      </c>
      <c r="GA509" s="97" t="e">
        <f>#REF!</f>
        <v>#REF!</v>
      </c>
      <c r="GB509" s="91" t="e">
        <f>#REF!</f>
        <v>#REF!</v>
      </c>
      <c r="GC509" s="92"/>
      <c r="GD509" s="85"/>
      <c r="GE509" s="89" t="e">
        <f t="shared" si="773"/>
        <v>#REF!</v>
      </c>
      <c r="GF509" s="84"/>
      <c r="GG509" s="85"/>
      <c r="GH509" s="89" t="e">
        <f t="shared" si="774"/>
        <v>#REF!</v>
      </c>
      <c r="GI509" s="90" t="e">
        <f t="shared" si="775"/>
        <v>#REF!</v>
      </c>
      <c r="GK509" s="20" t="str">
        <f t="shared" si="799"/>
        <v/>
      </c>
      <c r="GL509" s="21"/>
      <c r="GN509" s="826" t="str">
        <f t="shared" ca="1" si="784"/>
        <v/>
      </c>
      <c r="GO509" s="827"/>
    </row>
    <row r="510" spans="1:197" ht="12" customHeight="1" outlineLevel="3" x14ac:dyDescent="0.2">
      <c r="A510" s="187">
        <f t="shared" ca="1" si="800"/>
        <v>376</v>
      </c>
      <c r="B510" s="747" t="str">
        <f t="shared" ca="1" si="782"/>
        <v/>
      </c>
      <c r="C510" s="748"/>
      <c r="D510" s="749"/>
      <c r="E510" s="110"/>
      <c r="F510" s="108"/>
      <c r="G510" s="105" t="s">
        <v>82</v>
      </c>
      <c r="H510" s="128" t="s">
        <v>3</v>
      </c>
      <c r="I510" s="105"/>
      <c r="J510" s="364" t="s">
        <v>24</v>
      </c>
      <c r="K510" s="471" t="s">
        <v>438</v>
      </c>
      <c r="L510" s="367" t="s">
        <v>50</v>
      </c>
      <c r="M510" s="589">
        <f t="shared" si="779"/>
        <v>0</v>
      </c>
      <c r="N510" s="773" t="str">
        <f t="shared" si="785"/>
        <v>-</v>
      </c>
      <c r="O510" s="774" t="str">
        <f t="shared" si="786"/>
        <v>-</v>
      </c>
      <c r="P510" s="774" t="str">
        <f t="shared" si="787"/>
        <v>-</v>
      </c>
      <c r="Q510" s="774" t="str">
        <f t="shared" si="788"/>
        <v>-</v>
      </c>
      <c r="R510" s="774" t="str">
        <f t="shared" si="789"/>
        <v>-</v>
      </c>
      <c r="S510" s="280" t="str">
        <f t="shared" si="790"/>
        <v>-</v>
      </c>
      <c r="T510" s="291" t="str">
        <f t="shared" si="783"/>
        <v>OK</v>
      </c>
      <c r="U510" s="402"/>
      <c r="W510" s="504"/>
      <c r="X510" s="429"/>
      <c r="Z510" s="430"/>
      <c r="AA510" s="431"/>
      <c r="AB510" s="429"/>
      <c r="AD510" s="430"/>
      <c r="AE510" s="431"/>
      <c r="AF510" s="429"/>
      <c r="AH510" s="430"/>
      <c r="AI510" s="431"/>
      <c r="AJ510" s="600"/>
      <c r="AK510" s="601"/>
      <c r="AL510" s="602"/>
      <c r="AM510" s="621"/>
      <c r="AN510" s="221"/>
      <c r="AO510" s="574" t="str">
        <f t="shared" si="755"/>
        <v>OK</v>
      </c>
      <c r="AQ510" s="437"/>
      <c r="AR510" s="429"/>
      <c r="AT510" s="430"/>
      <c r="AU510" s="431"/>
      <c r="AV510" s="429"/>
      <c r="AX510" s="430"/>
      <c r="AY510" s="431"/>
      <c r="AZ510" s="429"/>
      <c r="BB510" s="430"/>
      <c r="BC510" s="431"/>
      <c r="BD510" s="600"/>
      <c r="BE510" s="601"/>
      <c r="BF510" s="602"/>
      <c r="BG510" s="621"/>
      <c r="BH510" s="221"/>
      <c r="BI510" s="574" t="str">
        <f t="shared" si="756"/>
        <v>OK</v>
      </c>
      <c r="BK510" s="437"/>
      <c r="BL510" s="429"/>
      <c r="BN510" s="430"/>
      <c r="BO510" s="431"/>
      <c r="BP510" s="429"/>
      <c r="BR510" s="430"/>
      <c r="BS510" s="431"/>
      <c r="BT510" s="429"/>
      <c r="BV510" s="430"/>
      <c r="BW510" s="431"/>
      <c r="BX510" s="600"/>
      <c r="BY510" s="601"/>
      <c r="BZ510" s="602"/>
      <c r="CA510" s="621"/>
      <c r="CB510" s="221"/>
      <c r="CC510" s="574" t="str">
        <f t="shared" si="753"/>
        <v>OK</v>
      </c>
      <c r="CE510" s="263"/>
      <c r="CF510" s="208"/>
      <c r="CG510" s="420"/>
      <c r="CH510" s="410" t="s">
        <v>374</v>
      </c>
      <c r="CI510" s="423"/>
      <c r="CJ510" s="209"/>
      <c r="CK510" s="420"/>
      <c r="CL510" s="410" t="s">
        <v>375</v>
      </c>
      <c r="CM510" s="423"/>
      <c r="CN510" s="209"/>
      <c r="CO510" s="420"/>
      <c r="CP510" s="410" t="s">
        <v>376</v>
      </c>
      <c r="CQ510" s="423"/>
      <c r="CR510" s="591" t="str">
        <f t="shared" si="802"/>
        <v>-</v>
      </c>
      <c r="CS510" s="629"/>
      <c r="CT510" s="593" t="str">
        <f t="shared" si="803"/>
        <v>-</v>
      </c>
      <c r="CU510" s="594" t="str">
        <f t="shared" si="804"/>
        <v>-</v>
      </c>
      <c r="CV510" s="221"/>
      <c r="CW510" s="574" t="str">
        <f t="shared" si="780"/>
        <v>OK</v>
      </c>
      <c r="CY510" s="437"/>
      <c r="CZ510" s="429"/>
      <c r="DB510" s="430"/>
      <c r="DC510" s="431"/>
      <c r="DD510" s="429"/>
      <c r="DF510" s="430"/>
      <c r="DG510" s="431"/>
      <c r="DH510" s="429"/>
      <c r="DJ510" s="430"/>
      <c r="DK510" s="431"/>
      <c r="DL510" s="600"/>
      <c r="DM510" s="601"/>
      <c r="DN510" s="602"/>
      <c r="DO510" s="621"/>
      <c r="DP510" s="221"/>
      <c r="DQ510" s="574" t="str">
        <f t="shared" si="781"/>
        <v>OK</v>
      </c>
      <c r="DS510" s="437"/>
      <c r="DT510" s="429"/>
      <c r="DU510" s="431"/>
      <c r="DW510" s="431"/>
      <c r="DY510" s="431"/>
      <c r="EA510" s="430"/>
      <c r="EB510" s="600"/>
      <c r="EC510" s="602"/>
      <c r="ED510" s="621"/>
      <c r="EE510" s="221"/>
      <c r="EF510" s="574" t="str">
        <f t="shared" si="760"/>
        <v>OK</v>
      </c>
      <c r="EH510" s="82"/>
      <c r="EI510" s="34" t="s">
        <v>4</v>
      </c>
      <c r="EJ510" s="11"/>
      <c r="EK510" s="61"/>
      <c r="EN510" s="97">
        <f t="shared" si="797"/>
        <v>0</v>
      </c>
      <c r="EO510" s="91">
        <f t="shared" si="798"/>
        <v>0</v>
      </c>
      <c r="EP510" s="92"/>
      <c r="EQ510" s="85"/>
      <c r="ER510" s="89" t="str">
        <f t="shared" si="763"/>
        <v>-</v>
      </c>
      <c r="ES510" s="84"/>
      <c r="ET510" s="85"/>
      <c r="EU510" s="89" t="str">
        <f t="shared" si="764"/>
        <v>-</v>
      </c>
      <c r="EV510" s="90" t="str">
        <f t="shared" si="765"/>
        <v>-</v>
      </c>
      <c r="EY510" s="97" t="e">
        <f>#REF!</f>
        <v>#REF!</v>
      </c>
      <c r="EZ510" s="91" t="e">
        <f>#REF!</f>
        <v>#REF!</v>
      </c>
      <c r="FA510" s="92"/>
      <c r="FB510" s="85"/>
      <c r="FC510" s="89" t="e">
        <f t="shared" si="766"/>
        <v>#REF!</v>
      </c>
      <c r="FD510" s="84"/>
      <c r="FE510" s="85"/>
      <c r="FF510" s="89" t="e">
        <f t="shared" si="767"/>
        <v>#REF!</v>
      </c>
      <c r="FG510" s="90" t="e">
        <f t="shared" si="768"/>
        <v>#REF!</v>
      </c>
      <c r="FJ510" s="97" t="e">
        <f>#REF!</f>
        <v>#REF!</v>
      </c>
      <c r="FK510" s="91" t="e">
        <f>#REF!</f>
        <v>#REF!</v>
      </c>
      <c r="FL510" s="92"/>
      <c r="FM510" s="85"/>
      <c r="FN510" s="89" t="e">
        <f t="shared" si="769"/>
        <v>#REF!</v>
      </c>
      <c r="FO510" s="84"/>
      <c r="FP510" s="85"/>
      <c r="FQ510" s="89" t="e">
        <f t="shared" si="770"/>
        <v>#REF!</v>
      </c>
      <c r="FR510" s="90" t="e">
        <f t="shared" si="771"/>
        <v>#REF!</v>
      </c>
      <c r="FU510" s="97" t="e">
        <f>#REF!</f>
        <v>#REF!</v>
      </c>
      <c r="FV510" s="92"/>
      <c r="FW510" s="85"/>
      <c r="FX510" s="89" t="e">
        <f t="shared" si="772"/>
        <v>#REF!</v>
      </c>
      <c r="GA510" s="97" t="e">
        <f>#REF!</f>
        <v>#REF!</v>
      </c>
      <c r="GB510" s="91" t="e">
        <f>#REF!</f>
        <v>#REF!</v>
      </c>
      <c r="GC510" s="92"/>
      <c r="GD510" s="85"/>
      <c r="GE510" s="89" t="e">
        <f t="shared" si="773"/>
        <v>#REF!</v>
      </c>
      <c r="GF510" s="84"/>
      <c r="GG510" s="85"/>
      <c r="GH510" s="89" t="e">
        <f t="shared" si="774"/>
        <v>#REF!</v>
      </c>
      <c r="GI510" s="90" t="e">
        <f t="shared" si="775"/>
        <v>#REF!</v>
      </c>
      <c r="GK510" s="20" t="str">
        <f t="shared" si="799"/>
        <v/>
      </c>
      <c r="GL510" s="21"/>
      <c r="GN510" s="826" t="str">
        <f t="shared" ca="1" si="784"/>
        <v/>
      </c>
      <c r="GO510" s="827"/>
    </row>
    <row r="511" spans="1:197" ht="12" customHeight="1" outlineLevel="3" x14ac:dyDescent="0.2">
      <c r="A511" s="187">
        <f t="shared" ca="1" si="800"/>
        <v>377</v>
      </c>
      <c r="B511" s="747" t="str">
        <f t="shared" ca="1" si="782"/>
        <v/>
      </c>
      <c r="C511" s="748"/>
      <c r="D511" s="749"/>
      <c r="E511" s="110"/>
      <c r="F511" s="108"/>
      <c r="G511" s="105" t="s">
        <v>200</v>
      </c>
      <c r="H511" s="128" t="s">
        <v>3</v>
      </c>
      <c r="I511" s="105"/>
      <c r="J511" s="364" t="s">
        <v>24</v>
      </c>
      <c r="K511" s="471" t="s">
        <v>438</v>
      </c>
      <c r="L511" s="367" t="s">
        <v>50</v>
      </c>
      <c r="M511" s="589">
        <f t="shared" si="779"/>
        <v>0</v>
      </c>
      <c r="N511" s="773" t="str">
        <f t="shared" si="785"/>
        <v>-</v>
      </c>
      <c r="O511" s="774" t="str">
        <f t="shared" si="786"/>
        <v>-</v>
      </c>
      <c r="P511" s="774" t="str">
        <f t="shared" si="787"/>
        <v>-</v>
      </c>
      <c r="Q511" s="774" t="str">
        <f t="shared" si="788"/>
        <v>-</v>
      </c>
      <c r="R511" s="774" t="str">
        <f t="shared" si="789"/>
        <v>-</v>
      </c>
      <c r="S511" s="280" t="str">
        <f t="shared" si="790"/>
        <v>-</v>
      </c>
      <c r="T511" s="291" t="str">
        <f t="shared" si="783"/>
        <v>OK</v>
      </c>
      <c r="U511" s="402"/>
      <c r="W511" s="504"/>
      <c r="X511" s="429"/>
      <c r="Z511" s="430"/>
      <c r="AA511" s="431"/>
      <c r="AB511" s="429"/>
      <c r="AD511" s="430"/>
      <c r="AE511" s="431"/>
      <c r="AF511" s="429"/>
      <c r="AH511" s="430"/>
      <c r="AI511" s="431"/>
      <c r="AJ511" s="600"/>
      <c r="AK511" s="601"/>
      <c r="AL511" s="602"/>
      <c r="AM511" s="621"/>
      <c r="AN511" s="221"/>
      <c r="AO511" s="574" t="str">
        <f t="shared" si="755"/>
        <v>OK</v>
      </c>
      <c r="AQ511" s="437"/>
      <c r="AR511" s="429"/>
      <c r="AT511" s="430"/>
      <c r="AU511" s="431"/>
      <c r="AV511" s="429"/>
      <c r="AX511" s="430"/>
      <c r="AY511" s="431"/>
      <c r="AZ511" s="429"/>
      <c r="BB511" s="430"/>
      <c r="BC511" s="431"/>
      <c r="BD511" s="600"/>
      <c r="BE511" s="601"/>
      <c r="BF511" s="602"/>
      <c r="BG511" s="621"/>
      <c r="BH511" s="221"/>
      <c r="BI511" s="574" t="str">
        <f t="shared" si="756"/>
        <v>OK</v>
      </c>
      <c r="BK511" s="437"/>
      <c r="BL511" s="429"/>
      <c r="BN511" s="430"/>
      <c r="BO511" s="431"/>
      <c r="BP511" s="429"/>
      <c r="BR511" s="430"/>
      <c r="BS511" s="431"/>
      <c r="BT511" s="429"/>
      <c r="BV511" s="430"/>
      <c r="BW511" s="431"/>
      <c r="BX511" s="600"/>
      <c r="BY511" s="601"/>
      <c r="BZ511" s="602"/>
      <c r="CA511" s="621"/>
      <c r="CB511" s="221"/>
      <c r="CC511" s="574" t="str">
        <f t="shared" si="753"/>
        <v>OK</v>
      </c>
      <c r="CE511" s="263"/>
      <c r="CF511" s="208"/>
      <c r="CG511" s="420"/>
      <c r="CH511" s="410" t="s">
        <v>374</v>
      </c>
      <c r="CI511" s="423"/>
      <c r="CJ511" s="209"/>
      <c r="CK511" s="420"/>
      <c r="CL511" s="410" t="s">
        <v>375</v>
      </c>
      <c r="CM511" s="423"/>
      <c r="CN511" s="209"/>
      <c r="CO511" s="420"/>
      <c r="CP511" s="410" t="s">
        <v>376</v>
      </c>
      <c r="CQ511" s="423"/>
      <c r="CR511" s="591" t="str">
        <f t="shared" si="802"/>
        <v>-</v>
      </c>
      <c r="CS511" s="629"/>
      <c r="CT511" s="593" t="str">
        <f t="shared" si="803"/>
        <v>-</v>
      </c>
      <c r="CU511" s="594" t="str">
        <f t="shared" si="804"/>
        <v>-</v>
      </c>
      <c r="CV511" s="221"/>
      <c r="CW511" s="574" t="str">
        <f t="shared" si="780"/>
        <v>OK</v>
      </c>
      <c r="CY511" s="437"/>
      <c r="CZ511" s="429"/>
      <c r="DB511" s="430"/>
      <c r="DC511" s="431"/>
      <c r="DD511" s="429"/>
      <c r="DF511" s="430"/>
      <c r="DG511" s="431"/>
      <c r="DH511" s="429"/>
      <c r="DJ511" s="430"/>
      <c r="DK511" s="431"/>
      <c r="DL511" s="600"/>
      <c r="DM511" s="601"/>
      <c r="DN511" s="602"/>
      <c r="DO511" s="621"/>
      <c r="DP511" s="221"/>
      <c r="DQ511" s="574" t="str">
        <f t="shared" si="781"/>
        <v>OK</v>
      </c>
      <c r="DS511" s="437"/>
      <c r="DT511" s="429"/>
      <c r="DU511" s="431"/>
      <c r="DW511" s="431"/>
      <c r="DY511" s="431"/>
      <c r="EA511" s="430"/>
      <c r="EB511" s="600"/>
      <c r="EC511" s="602"/>
      <c r="ED511" s="621"/>
      <c r="EE511" s="221"/>
      <c r="EF511" s="574" t="str">
        <f t="shared" si="760"/>
        <v>OK</v>
      </c>
      <c r="EH511" s="82"/>
      <c r="EI511" s="34" t="s">
        <v>4</v>
      </c>
      <c r="EJ511" s="11"/>
      <c r="EK511" s="61"/>
      <c r="EN511" s="97">
        <f t="shared" si="797"/>
        <v>0</v>
      </c>
      <c r="EO511" s="91">
        <f t="shared" si="798"/>
        <v>0</v>
      </c>
      <c r="EP511" s="92"/>
      <c r="EQ511" s="85"/>
      <c r="ER511" s="89" t="str">
        <f t="shared" si="763"/>
        <v>-</v>
      </c>
      <c r="ES511" s="84"/>
      <c r="ET511" s="85"/>
      <c r="EU511" s="89" t="str">
        <f t="shared" si="764"/>
        <v>-</v>
      </c>
      <c r="EV511" s="90" t="str">
        <f t="shared" si="765"/>
        <v>-</v>
      </c>
      <c r="EY511" s="97" t="e">
        <f>#REF!</f>
        <v>#REF!</v>
      </c>
      <c r="EZ511" s="91" t="e">
        <f>#REF!</f>
        <v>#REF!</v>
      </c>
      <c r="FA511" s="92"/>
      <c r="FB511" s="85"/>
      <c r="FC511" s="89" t="e">
        <f t="shared" si="766"/>
        <v>#REF!</v>
      </c>
      <c r="FD511" s="84"/>
      <c r="FE511" s="85"/>
      <c r="FF511" s="89" t="e">
        <f t="shared" si="767"/>
        <v>#REF!</v>
      </c>
      <c r="FG511" s="90" t="e">
        <f t="shared" si="768"/>
        <v>#REF!</v>
      </c>
      <c r="FJ511" s="97" t="e">
        <f>#REF!</f>
        <v>#REF!</v>
      </c>
      <c r="FK511" s="91" t="e">
        <f>#REF!</f>
        <v>#REF!</v>
      </c>
      <c r="FL511" s="92"/>
      <c r="FM511" s="85"/>
      <c r="FN511" s="89" t="e">
        <f t="shared" si="769"/>
        <v>#REF!</v>
      </c>
      <c r="FO511" s="84"/>
      <c r="FP511" s="85"/>
      <c r="FQ511" s="89" t="e">
        <f t="shared" si="770"/>
        <v>#REF!</v>
      </c>
      <c r="FR511" s="90" t="e">
        <f t="shared" si="771"/>
        <v>#REF!</v>
      </c>
      <c r="FU511" s="97" t="e">
        <f>#REF!</f>
        <v>#REF!</v>
      </c>
      <c r="FV511" s="92"/>
      <c r="FW511" s="85"/>
      <c r="FX511" s="89" t="e">
        <f t="shared" si="772"/>
        <v>#REF!</v>
      </c>
      <c r="GA511" s="97" t="e">
        <f>#REF!</f>
        <v>#REF!</v>
      </c>
      <c r="GB511" s="91" t="e">
        <f>#REF!</f>
        <v>#REF!</v>
      </c>
      <c r="GC511" s="92"/>
      <c r="GD511" s="85"/>
      <c r="GE511" s="89" t="e">
        <f t="shared" si="773"/>
        <v>#REF!</v>
      </c>
      <c r="GF511" s="84"/>
      <c r="GG511" s="85"/>
      <c r="GH511" s="89" t="e">
        <f t="shared" si="774"/>
        <v>#REF!</v>
      </c>
      <c r="GI511" s="90" t="e">
        <f t="shared" si="775"/>
        <v>#REF!</v>
      </c>
      <c r="GK511" s="20" t="str">
        <f t="shared" si="799"/>
        <v/>
      </c>
      <c r="GL511" s="21"/>
      <c r="GN511" s="826" t="str">
        <f t="shared" ca="1" si="784"/>
        <v/>
      </c>
      <c r="GO511" s="827"/>
    </row>
    <row r="512" spans="1:197" ht="12" customHeight="1" outlineLevel="3" x14ac:dyDescent="0.2">
      <c r="A512" s="187">
        <f t="shared" ca="1" si="800"/>
        <v>378</v>
      </c>
      <c r="B512" s="747" t="str">
        <f t="shared" ca="1" si="782"/>
        <v/>
      </c>
      <c r="C512" s="748"/>
      <c r="D512" s="749"/>
      <c r="E512" s="110"/>
      <c r="F512" s="108"/>
      <c r="G512" s="105" t="s">
        <v>925</v>
      </c>
      <c r="H512" s="128" t="s">
        <v>3</v>
      </c>
      <c r="I512" s="105"/>
      <c r="J512" s="364" t="s">
        <v>24</v>
      </c>
      <c r="K512" s="471" t="s">
        <v>438</v>
      </c>
      <c r="L512" s="367" t="s">
        <v>50</v>
      </c>
      <c r="M512" s="589">
        <f t="shared" si="779"/>
        <v>0</v>
      </c>
      <c r="N512" s="773" t="str">
        <f t="shared" si="785"/>
        <v>-</v>
      </c>
      <c r="O512" s="774" t="str">
        <f t="shared" si="786"/>
        <v>-</v>
      </c>
      <c r="P512" s="774" t="str">
        <f t="shared" si="787"/>
        <v>-</v>
      </c>
      <c r="Q512" s="774" t="str">
        <f t="shared" si="788"/>
        <v>-</v>
      </c>
      <c r="R512" s="774" t="str">
        <f t="shared" si="789"/>
        <v>-</v>
      </c>
      <c r="S512" s="280" t="str">
        <f t="shared" si="790"/>
        <v>-</v>
      </c>
      <c r="T512" s="291" t="str">
        <f t="shared" si="783"/>
        <v>OK</v>
      </c>
      <c r="U512" s="402"/>
      <c r="W512" s="504"/>
      <c r="X512" s="429"/>
      <c r="Z512" s="430"/>
      <c r="AA512" s="431"/>
      <c r="AB512" s="429"/>
      <c r="AD512" s="430"/>
      <c r="AE512" s="431"/>
      <c r="AF512" s="429"/>
      <c r="AH512" s="430"/>
      <c r="AI512" s="431"/>
      <c r="AJ512" s="600"/>
      <c r="AK512" s="601"/>
      <c r="AL512" s="602"/>
      <c r="AM512" s="621"/>
      <c r="AN512" s="221"/>
      <c r="AO512" s="574" t="str">
        <f t="shared" si="755"/>
        <v>OK</v>
      </c>
      <c r="AQ512" s="437"/>
      <c r="AR512" s="429"/>
      <c r="AT512" s="430"/>
      <c r="AU512" s="431"/>
      <c r="AV512" s="429"/>
      <c r="AX512" s="430"/>
      <c r="AY512" s="431"/>
      <c r="AZ512" s="429"/>
      <c r="BB512" s="430"/>
      <c r="BC512" s="431"/>
      <c r="BD512" s="600"/>
      <c r="BE512" s="601"/>
      <c r="BF512" s="602"/>
      <c r="BG512" s="621"/>
      <c r="BH512" s="221"/>
      <c r="BI512" s="574" t="str">
        <f t="shared" si="756"/>
        <v>OK</v>
      </c>
      <c r="BK512" s="437"/>
      <c r="BL512" s="429"/>
      <c r="BN512" s="430"/>
      <c r="BO512" s="431"/>
      <c r="BP512" s="429"/>
      <c r="BR512" s="430"/>
      <c r="BS512" s="431"/>
      <c r="BT512" s="429"/>
      <c r="BV512" s="430"/>
      <c r="BW512" s="431"/>
      <c r="BX512" s="600"/>
      <c r="BY512" s="601"/>
      <c r="BZ512" s="602"/>
      <c r="CA512" s="621"/>
      <c r="CB512" s="221"/>
      <c r="CC512" s="574" t="str">
        <f t="shared" si="753"/>
        <v>OK</v>
      </c>
      <c r="CE512" s="263"/>
      <c r="CF512" s="208"/>
      <c r="CG512" s="420"/>
      <c r="CH512" s="410" t="s">
        <v>374</v>
      </c>
      <c r="CI512" s="423"/>
      <c r="CJ512" s="209"/>
      <c r="CK512" s="420"/>
      <c r="CL512" s="410" t="s">
        <v>375</v>
      </c>
      <c r="CM512" s="423"/>
      <c r="CN512" s="209"/>
      <c r="CO512" s="420"/>
      <c r="CP512" s="410" t="s">
        <v>376</v>
      </c>
      <c r="CQ512" s="423"/>
      <c r="CR512" s="591" t="str">
        <f t="shared" si="802"/>
        <v>-</v>
      </c>
      <c r="CS512" s="629"/>
      <c r="CT512" s="593" t="str">
        <f t="shared" si="803"/>
        <v>-</v>
      </c>
      <c r="CU512" s="594" t="str">
        <f t="shared" si="804"/>
        <v>-</v>
      </c>
      <c r="CV512" s="221"/>
      <c r="CW512" s="574" t="str">
        <f t="shared" si="780"/>
        <v>OK</v>
      </c>
      <c r="CY512" s="437"/>
      <c r="CZ512" s="429"/>
      <c r="DB512" s="430"/>
      <c r="DC512" s="431"/>
      <c r="DD512" s="429"/>
      <c r="DF512" s="430"/>
      <c r="DG512" s="431"/>
      <c r="DH512" s="429"/>
      <c r="DJ512" s="430"/>
      <c r="DK512" s="431"/>
      <c r="DL512" s="600"/>
      <c r="DM512" s="601"/>
      <c r="DN512" s="602"/>
      <c r="DO512" s="621"/>
      <c r="DP512" s="221"/>
      <c r="DQ512" s="574" t="str">
        <f t="shared" si="781"/>
        <v>OK</v>
      </c>
      <c r="DS512" s="437"/>
      <c r="DT512" s="429"/>
      <c r="DU512" s="431"/>
      <c r="DW512" s="431"/>
      <c r="DY512" s="431"/>
      <c r="EA512" s="430"/>
      <c r="EB512" s="600"/>
      <c r="EC512" s="602"/>
      <c r="ED512" s="621"/>
      <c r="EE512" s="221"/>
      <c r="EF512" s="574" t="str">
        <f t="shared" si="760"/>
        <v>OK</v>
      </c>
      <c r="EH512" s="82"/>
      <c r="EI512" s="34" t="s">
        <v>4</v>
      </c>
      <c r="EJ512" s="11"/>
      <c r="EK512" s="61"/>
      <c r="EN512" s="97">
        <f t="shared" si="797"/>
        <v>0</v>
      </c>
      <c r="EO512" s="91">
        <f t="shared" si="798"/>
        <v>0</v>
      </c>
      <c r="EP512" s="92"/>
      <c r="EQ512" s="85"/>
      <c r="ER512" s="89" t="str">
        <f t="shared" si="763"/>
        <v>-</v>
      </c>
      <c r="ES512" s="84"/>
      <c r="ET512" s="85"/>
      <c r="EU512" s="89" t="str">
        <f t="shared" si="764"/>
        <v>-</v>
      </c>
      <c r="EV512" s="90" t="str">
        <f t="shared" si="765"/>
        <v>-</v>
      </c>
      <c r="EY512" s="97" t="e">
        <f>#REF!</f>
        <v>#REF!</v>
      </c>
      <c r="EZ512" s="91" t="e">
        <f>#REF!</f>
        <v>#REF!</v>
      </c>
      <c r="FA512" s="92"/>
      <c r="FB512" s="85"/>
      <c r="FC512" s="89" t="e">
        <f t="shared" si="766"/>
        <v>#REF!</v>
      </c>
      <c r="FD512" s="84"/>
      <c r="FE512" s="85"/>
      <c r="FF512" s="89" t="e">
        <f t="shared" si="767"/>
        <v>#REF!</v>
      </c>
      <c r="FG512" s="90" t="e">
        <f t="shared" si="768"/>
        <v>#REF!</v>
      </c>
      <c r="FJ512" s="97" t="e">
        <f>#REF!</f>
        <v>#REF!</v>
      </c>
      <c r="FK512" s="91" t="e">
        <f>#REF!</f>
        <v>#REF!</v>
      </c>
      <c r="FL512" s="92"/>
      <c r="FM512" s="85"/>
      <c r="FN512" s="89" t="e">
        <f t="shared" si="769"/>
        <v>#REF!</v>
      </c>
      <c r="FO512" s="84"/>
      <c r="FP512" s="85"/>
      <c r="FQ512" s="89" t="e">
        <f t="shared" si="770"/>
        <v>#REF!</v>
      </c>
      <c r="FR512" s="90" t="e">
        <f t="shared" si="771"/>
        <v>#REF!</v>
      </c>
      <c r="FU512" s="97" t="e">
        <f>#REF!</f>
        <v>#REF!</v>
      </c>
      <c r="FV512" s="92"/>
      <c r="FW512" s="85"/>
      <c r="FX512" s="89" t="e">
        <f t="shared" si="772"/>
        <v>#REF!</v>
      </c>
      <c r="GA512" s="97" t="e">
        <f>#REF!</f>
        <v>#REF!</v>
      </c>
      <c r="GB512" s="91" t="e">
        <f>#REF!</f>
        <v>#REF!</v>
      </c>
      <c r="GC512" s="92"/>
      <c r="GD512" s="85"/>
      <c r="GE512" s="89" t="e">
        <f t="shared" si="773"/>
        <v>#REF!</v>
      </c>
      <c r="GF512" s="84"/>
      <c r="GG512" s="85"/>
      <c r="GH512" s="89" t="e">
        <f t="shared" si="774"/>
        <v>#REF!</v>
      </c>
      <c r="GI512" s="90" t="e">
        <f t="shared" si="775"/>
        <v>#REF!</v>
      </c>
      <c r="GK512" s="20" t="str">
        <f t="shared" si="799"/>
        <v/>
      </c>
      <c r="GL512" s="21"/>
      <c r="GN512" s="826" t="str">
        <f t="shared" ca="1" si="784"/>
        <v/>
      </c>
      <c r="GO512" s="827"/>
    </row>
    <row r="513" spans="1:197" ht="12" customHeight="1" outlineLevel="3" x14ac:dyDescent="0.2">
      <c r="A513" s="187">
        <f t="shared" ca="1" si="800"/>
        <v>379</v>
      </c>
      <c r="B513" s="747" t="str">
        <f t="shared" ca="1" si="782"/>
        <v/>
      </c>
      <c r="C513" s="748"/>
      <c r="D513" s="749"/>
      <c r="E513" s="110"/>
      <c r="F513" s="108"/>
      <c r="G513" s="105" t="s">
        <v>81</v>
      </c>
      <c r="H513" s="128" t="s">
        <v>3</v>
      </c>
      <c r="I513" s="105"/>
      <c r="J513" s="364" t="s">
        <v>24</v>
      </c>
      <c r="K513" s="471" t="s">
        <v>438</v>
      </c>
      <c r="L513" s="367" t="s">
        <v>50</v>
      </c>
      <c r="M513" s="589">
        <f t="shared" si="779"/>
        <v>0</v>
      </c>
      <c r="N513" s="773" t="str">
        <f t="shared" si="785"/>
        <v>-</v>
      </c>
      <c r="O513" s="774" t="str">
        <f t="shared" si="786"/>
        <v>-</v>
      </c>
      <c r="P513" s="774" t="str">
        <f t="shared" si="787"/>
        <v>-</v>
      </c>
      <c r="Q513" s="774" t="str">
        <f t="shared" si="788"/>
        <v>-</v>
      </c>
      <c r="R513" s="774" t="str">
        <f t="shared" si="789"/>
        <v>-</v>
      </c>
      <c r="S513" s="280" t="str">
        <f t="shared" si="790"/>
        <v>-</v>
      </c>
      <c r="T513" s="291" t="str">
        <f t="shared" si="783"/>
        <v>OK</v>
      </c>
      <c r="U513" s="402"/>
      <c r="W513" s="504"/>
      <c r="X513" s="429"/>
      <c r="Z513" s="430"/>
      <c r="AA513" s="431"/>
      <c r="AB513" s="429"/>
      <c r="AD513" s="430"/>
      <c r="AE513" s="431"/>
      <c r="AF513" s="429"/>
      <c r="AH513" s="430"/>
      <c r="AI513" s="431"/>
      <c r="AJ513" s="600"/>
      <c r="AK513" s="601"/>
      <c r="AL513" s="602"/>
      <c r="AM513" s="621"/>
      <c r="AN513" s="221"/>
      <c r="AO513" s="574" t="str">
        <f t="shared" si="755"/>
        <v>OK</v>
      </c>
      <c r="AQ513" s="437"/>
      <c r="AR513" s="429"/>
      <c r="AT513" s="430"/>
      <c r="AU513" s="431"/>
      <c r="AV513" s="429"/>
      <c r="AX513" s="430"/>
      <c r="AY513" s="431"/>
      <c r="AZ513" s="429"/>
      <c r="BB513" s="430"/>
      <c r="BC513" s="431"/>
      <c r="BD513" s="600"/>
      <c r="BE513" s="601"/>
      <c r="BF513" s="602"/>
      <c r="BG513" s="621"/>
      <c r="BH513" s="221"/>
      <c r="BI513" s="574" t="str">
        <f t="shared" si="756"/>
        <v>OK</v>
      </c>
      <c r="BK513" s="437"/>
      <c r="BL513" s="429"/>
      <c r="BN513" s="430"/>
      <c r="BO513" s="431"/>
      <c r="BP513" s="429"/>
      <c r="BR513" s="430"/>
      <c r="BS513" s="431"/>
      <c r="BT513" s="429"/>
      <c r="BV513" s="430"/>
      <c r="BW513" s="431"/>
      <c r="BX513" s="600"/>
      <c r="BY513" s="601"/>
      <c r="BZ513" s="602"/>
      <c r="CA513" s="621"/>
      <c r="CB513" s="221"/>
      <c r="CC513" s="574" t="str">
        <f t="shared" si="753"/>
        <v>OK</v>
      </c>
      <c r="CE513" s="263"/>
      <c r="CF513" s="208"/>
      <c r="CG513" s="420"/>
      <c r="CH513" s="410" t="s">
        <v>374</v>
      </c>
      <c r="CI513" s="423"/>
      <c r="CJ513" s="209"/>
      <c r="CK513" s="420"/>
      <c r="CL513" s="410" t="s">
        <v>375</v>
      </c>
      <c r="CM513" s="423"/>
      <c r="CN513" s="209"/>
      <c r="CO513" s="420"/>
      <c r="CP513" s="410" t="s">
        <v>376</v>
      </c>
      <c r="CQ513" s="423"/>
      <c r="CR513" s="591" t="str">
        <f t="shared" si="802"/>
        <v>-</v>
      </c>
      <c r="CS513" s="629"/>
      <c r="CT513" s="593" t="str">
        <f t="shared" si="803"/>
        <v>-</v>
      </c>
      <c r="CU513" s="594" t="str">
        <f t="shared" si="804"/>
        <v>-</v>
      </c>
      <c r="CV513" s="221"/>
      <c r="CW513" s="574" t="str">
        <f t="shared" si="780"/>
        <v>OK</v>
      </c>
      <c r="CY513" s="437"/>
      <c r="CZ513" s="429"/>
      <c r="DB513" s="430"/>
      <c r="DC513" s="431"/>
      <c r="DD513" s="429"/>
      <c r="DF513" s="430"/>
      <c r="DG513" s="431"/>
      <c r="DH513" s="429"/>
      <c r="DJ513" s="430"/>
      <c r="DK513" s="431"/>
      <c r="DL513" s="600"/>
      <c r="DM513" s="601"/>
      <c r="DN513" s="602"/>
      <c r="DO513" s="621"/>
      <c r="DP513" s="221"/>
      <c r="DQ513" s="574" t="str">
        <f t="shared" si="781"/>
        <v>OK</v>
      </c>
      <c r="DS513" s="437"/>
      <c r="DT513" s="429"/>
      <c r="DU513" s="431"/>
      <c r="DW513" s="431"/>
      <c r="DY513" s="431"/>
      <c r="EA513" s="430"/>
      <c r="EB513" s="600"/>
      <c r="EC513" s="602"/>
      <c r="ED513" s="621"/>
      <c r="EE513" s="221"/>
      <c r="EF513" s="574" t="str">
        <f t="shared" si="760"/>
        <v>OK</v>
      </c>
      <c r="EH513" s="82"/>
      <c r="EI513" s="34" t="s">
        <v>4</v>
      </c>
      <c r="EJ513" s="11"/>
      <c r="EK513" s="61"/>
      <c r="EN513" s="97">
        <f t="shared" si="797"/>
        <v>0</v>
      </c>
      <c r="EO513" s="91">
        <f t="shared" si="798"/>
        <v>0</v>
      </c>
      <c r="EP513" s="92"/>
      <c r="EQ513" s="85"/>
      <c r="ER513" s="89" t="str">
        <f t="shared" si="763"/>
        <v>-</v>
      </c>
      <c r="ES513" s="84"/>
      <c r="ET513" s="85"/>
      <c r="EU513" s="89" t="str">
        <f t="shared" si="764"/>
        <v>-</v>
      </c>
      <c r="EV513" s="90" t="str">
        <f t="shared" si="765"/>
        <v>-</v>
      </c>
      <c r="EY513" s="97" t="e">
        <f>#REF!</f>
        <v>#REF!</v>
      </c>
      <c r="EZ513" s="91" t="e">
        <f>#REF!</f>
        <v>#REF!</v>
      </c>
      <c r="FA513" s="92"/>
      <c r="FB513" s="85"/>
      <c r="FC513" s="89" t="e">
        <f t="shared" si="766"/>
        <v>#REF!</v>
      </c>
      <c r="FD513" s="84"/>
      <c r="FE513" s="85"/>
      <c r="FF513" s="89" t="e">
        <f t="shared" si="767"/>
        <v>#REF!</v>
      </c>
      <c r="FG513" s="90" t="e">
        <f t="shared" si="768"/>
        <v>#REF!</v>
      </c>
      <c r="FJ513" s="97" t="e">
        <f>#REF!</f>
        <v>#REF!</v>
      </c>
      <c r="FK513" s="91" t="e">
        <f>#REF!</f>
        <v>#REF!</v>
      </c>
      <c r="FL513" s="92"/>
      <c r="FM513" s="85"/>
      <c r="FN513" s="89" t="e">
        <f t="shared" si="769"/>
        <v>#REF!</v>
      </c>
      <c r="FO513" s="84"/>
      <c r="FP513" s="85"/>
      <c r="FQ513" s="89" t="e">
        <f t="shared" si="770"/>
        <v>#REF!</v>
      </c>
      <c r="FR513" s="90" t="e">
        <f t="shared" si="771"/>
        <v>#REF!</v>
      </c>
      <c r="FU513" s="97" t="e">
        <f>#REF!</f>
        <v>#REF!</v>
      </c>
      <c r="FV513" s="92"/>
      <c r="FW513" s="85"/>
      <c r="FX513" s="89" t="e">
        <f t="shared" si="772"/>
        <v>#REF!</v>
      </c>
      <c r="GA513" s="97" t="e">
        <f>#REF!</f>
        <v>#REF!</v>
      </c>
      <c r="GB513" s="91" t="e">
        <f>#REF!</f>
        <v>#REF!</v>
      </c>
      <c r="GC513" s="92"/>
      <c r="GD513" s="85"/>
      <c r="GE513" s="89" t="e">
        <f t="shared" si="773"/>
        <v>#REF!</v>
      </c>
      <c r="GF513" s="84"/>
      <c r="GG513" s="85"/>
      <c r="GH513" s="89" t="e">
        <f t="shared" si="774"/>
        <v>#REF!</v>
      </c>
      <c r="GI513" s="90" t="e">
        <f t="shared" si="775"/>
        <v>#REF!</v>
      </c>
      <c r="GK513" s="20" t="str">
        <f t="shared" si="799"/>
        <v/>
      </c>
      <c r="GL513" s="21"/>
      <c r="GN513" s="826" t="str">
        <f t="shared" ca="1" si="784"/>
        <v/>
      </c>
      <c r="GO513" s="827"/>
    </row>
    <row r="514" spans="1:197" ht="12" customHeight="1" outlineLevel="3" x14ac:dyDescent="0.2">
      <c r="A514" s="187">
        <f t="shared" ref="A514:A535" ca="1" si="805">OFFSET(A514,-1,0,1,1)+1</f>
        <v>380</v>
      </c>
      <c r="B514" s="747" t="str">
        <f t="shared" ca="1" si="782"/>
        <v/>
      </c>
      <c r="C514" s="748"/>
      <c r="D514" s="749"/>
      <c r="E514" s="272" t="s">
        <v>395</v>
      </c>
      <c r="F514" s="271"/>
      <c r="G514" s="105"/>
      <c r="H514" s="128" t="s">
        <v>3</v>
      </c>
      <c r="I514" s="105"/>
      <c r="J514" s="364" t="s">
        <v>24</v>
      </c>
      <c r="K514" s="471" t="s">
        <v>438</v>
      </c>
      <c r="L514" s="367" t="s">
        <v>50</v>
      </c>
      <c r="M514" s="589">
        <f t="shared" si="779"/>
        <v>0</v>
      </c>
      <c r="N514" s="773" t="str">
        <f t="shared" si="785"/>
        <v>-</v>
      </c>
      <c r="O514" s="774" t="str">
        <f t="shared" si="786"/>
        <v>-</v>
      </c>
      <c r="P514" s="774" t="str">
        <f t="shared" si="787"/>
        <v>-</v>
      </c>
      <c r="Q514" s="774" t="str">
        <f t="shared" si="788"/>
        <v>-</v>
      </c>
      <c r="R514" s="774" t="str">
        <f t="shared" si="789"/>
        <v>-</v>
      </c>
      <c r="S514" s="280" t="str">
        <f t="shared" si="790"/>
        <v>-</v>
      </c>
      <c r="T514" s="291" t="str">
        <f t="shared" si="783"/>
        <v>OK</v>
      </c>
      <c r="U514" s="402"/>
      <c r="W514" s="505"/>
      <c r="X514" s="429"/>
      <c r="Z514" s="430"/>
      <c r="AA514" s="431"/>
      <c r="AB514" s="429"/>
      <c r="AD514" s="430"/>
      <c r="AE514" s="431"/>
      <c r="AF514" s="429"/>
      <c r="AH514" s="430"/>
      <c r="AI514" s="431"/>
      <c r="AJ514" s="603"/>
      <c r="AK514" s="604"/>
      <c r="AL514" s="605"/>
      <c r="AM514" s="622"/>
      <c r="AN514" s="221"/>
      <c r="AO514" s="574" t="str">
        <f t="shared" si="755"/>
        <v>OK</v>
      </c>
      <c r="AQ514" s="438"/>
      <c r="AR514" s="429"/>
      <c r="AT514" s="430"/>
      <c r="AU514" s="431"/>
      <c r="AV514" s="429"/>
      <c r="AX514" s="430"/>
      <c r="AY514" s="431"/>
      <c r="AZ514" s="429"/>
      <c r="BB514" s="430"/>
      <c r="BC514" s="431"/>
      <c r="BD514" s="603"/>
      <c r="BE514" s="604"/>
      <c r="BF514" s="605"/>
      <c r="BG514" s="678"/>
      <c r="BH514" s="221"/>
      <c r="BI514" s="574" t="str">
        <f t="shared" si="756"/>
        <v>OK</v>
      </c>
      <c r="BK514" s="263"/>
      <c r="BL514" s="208"/>
      <c r="BM514" s="421"/>
      <c r="BN514" s="410"/>
      <c r="BO514" s="424"/>
      <c r="BP514" s="209"/>
      <c r="BQ514" s="421"/>
      <c r="BR514" s="410"/>
      <c r="BS514" s="424"/>
      <c r="BT514" s="209"/>
      <c r="BU514" s="421"/>
      <c r="BV514" s="410"/>
      <c r="BW514" s="424"/>
      <c r="BX514" s="591" t="str">
        <f>IF(AND(BL514="",BP514="",BT514=""),"-",BL514+BP514+BT514)</f>
        <v>-</v>
      </c>
      <c r="BY514" s="601"/>
      <c r="BZ514" s="593" t="str">
        <f>IF(AND(BL514="",BP514="",BT514="",BM514="",BQ514="",BU514=""),"-",SUM(BL514:BU514))</f>
        <v>-</v>
      </c>
      <c r="CA514" s="680" t="str">
        <f>IF(OR(BZ514=0,BZ514="-"),"-",BZ514/DD_TOTAL_HOURS)</f>
        <v>-</v>
      </c>
      <c r="CB514" s="221"/>
      <c r="CC514" s="574" t="str">
        <f t="shared" si="753"/>
        <v>OK</v>
      </c>
      <c r="CE514" s="263"/>
      <c r="CF514" s="208"/>
      <c r="CG514" s="433"/>
      <c r="CH514" s="489"/>
      <c r="CI514" s="435"/>
      <c r="CJ514" s="209"/>
      <c r="CK514" s="433"/>
      <c r="CL514" s="489"/>
      <c r="CM514" s="435"/>
      <c r="CN514" s="209"/>
      <c r="CO514" s="433"/>
      <c r="CP514" s="489"/>
      <c r="CQ514" s="424"/>
      <c r="CR514" s="591" t="str">
        <f t="shared" si="802"/>
        <v>-</v>
      </c>
      <c r="CS514" s="629"/>
      <c r="CT514" s="593" t="str">
        <f t="shared" si="803"/>
        <v>-</v>
      </c>
      <c r="CU514" s="594" t="str">
        <f t="shared" si="804"/>
        <v>-</v>
      </c>
      <c r="CV514" s="221"/>
      <c r="CW514" s="574" t="str">
        <f t="shared" si="780"/>
        <v>OK</v>
      </c>
      <c r="CY514" s="438"/>
      <c r="CZ514" s="429"/>
      <c r="DB514" s="430"/>
      <c r="DC514" s="431"/>
      <c r="DD514" s="429"/>
      <c r="DF514" s="430"/>
      <c r="DG514" s="431"/>
      <c r="DH514" s="429"/>
      <c r="DJ514" s="430"/>
      <c r="DK514" s="431"/>
      <c r="DL514" s="603"/>
      <c r="DM514" s="604"/>
      <c r="DN514" s="605"/>
      <c r="DO514" s="678"/>
      <c r="DP514" s="221"/>
      <c r="DQ514" s="574" t="str">
        <f t="shared" si="781"/>
        <v>OK</v>
      </c>
      <c r="DS514" s="438"/>
      <c r="DT514" s="429"/>
      <c r="DU514" s="431"/>
      <c r="DW514" s="435"/>
      <c r="DY514" s="435"/>
      <c r="EA514" s="430"/>
      <c r="EB514" s="603"/>
      <c r="EC514" s="605"/>
      <c r="ED514" s="622"/>
      <c r="EE514" s="221"/>
      <c r="EF514" s="574" t="str">
        <f t="shared" si="760"/>
        <v>OK</v>
      </c>
      <c r="EH514" s="82"/>
      <c r="EI514" s="34"/>
      <c r="EJ514" s="11"/>
      <c r="EK514" s="61"/>
      <c r="EN514" s="97">
        <f t="shared" si="797"/>
        <v>0</v>
      </c>
      <c r="EO514" s="91">
        <f t="shared" si="798"/>
        <v>0</v>
      </c>
      <c r="EP514" s="92"/>
      <c r="EQ514" s="85"/>
      <c r="ER514" s="89" t="str">
        <f t="shared" si="763"/>
        <v>-</v>
      </c>
      <c r="ES514" s="84"/>
      <c r="ET514" s="85"/>
      <c r="EU514" s="89" t="str">
        <f t="shared" si="764"/>
        <v>-</v>
      </c>
      <c r="EV514" s="90" t="str">
        <f t="shared" si="765"/>
        <v>-</v>
      </c>
      <c r="EY514" s="97" t="e">
        <f>#REF!</f>
        <v>#REF!</v>
      </c>
      <c r="EZ514" s="91" t="e">
        <f>#REF!</f>
        <v>#REF!</v>
      </c>
      <c r="FA514" s="92"/>
      <c r="FB514" s="85"/>
      <c r="FC514" s="89" t="e">
        <f t="shared" si="766"/>
        <v>#REF!</v>
      </c>
      <c r="FD514" s="84"/>
      <c r="FE514" s="85"/>
      <c r="FF514" s="89" t="e">
        <f t="shared" si="767"/>
        <v>#REF!</v>
      </c>
      <c r="FG514" s="90" t="e">
        <f t="shared" si="768"/>
        <v>#REF!</v>
      </c>
      <c r="FJ514" s="97" t="e">
        <f>#REF!</f>
        <v>#REF!</v>
      </c>
      <c r="FK514" s="91" t="e">
        <f>#REF!</f>
        <v>#REF!</v>
      </c>
      <c r="FL514" s="92"/>
      <c r="FM514" s="85"/>
      <c r="FN514" s="89" t="e">
        <f t="shared" si="769"/>
        <v>#REF!</v>
      </c>
      <c r="FO514" s="84"/>
      <c r="FP514" s="85"/>
      <c r="FQ514" s="89" t="e">
        <f t="shared" si="770"/>
        <v>#REF!</v>
      </c>
      <c r="FR514" s="90" t="e">
        <f t="shared" si="771"/>
        <v>#REF!</v>
      </c>
      <c r="FU514" s="97" t="e">
        <f>#REF!</f>
        <v>#REF!</v>
      </c>
      <c r="FV514" s="92"/>
      <c r="FW514" s="85"/>
      <c r="FX514" s="89" t="e">
        <f t="shared" si="772"/>
        <v>#REF!</v>
      </c>
      <c r="GA514" s="97" t="e">
        <f>#REF!</f>
        <v>#REF!</v>
      </c>
      <c r="GB514" s="91" t="e">
        <f>#REF!</f>
        <v>#REF!</v>
      </c>
      <c r="GC514" s="92"/>
      <c r="GD514" s="85"/>
      <c r="GE514" s="89" t="e">
        <f t="shared" si="773"/>
        <v>#REF!</v>
      </c>
      <c r="GF514" s="84"/>
      <c r="GG514" s="85"/>
      <c r="GH514" s="89" t="e">
        <f t="shared" si="774"/>
        <v>#REF!</v>
      </c>
      <c r="GI514" s="90" t="e">
        <f t="shared" si="775"/>
        <v>#REF!</v>
      </c>
      <c r="GK514" s="20" t="str">
        <f t="shared" si="799"/>
        <v/>
      </c>
      <c r="GL514" s="21"/>
      <c r="GN514" s="826" t="str">
        <f t="shared" ca="1" si="784"/>
        <v/>
      </c>
      <c r="GO514" s="827"/>
    </row>
    <row r="515" spans="1:197" ht="12" customHeight="1" outlineLevel="3" x14ac:dyDescent="0.2">
      <c r="A515" s="187">
        <f t="shared" ca="1" si="805"/>
        <v>381</v>
      </c>
      <c r="B515" s="747" t="str">
        <f t="shared" ca="1" si="782"/>
        <v/>
      </c>
      <c r="C515" s="766"/>
      <c r="D515" s="767"/>
      <c r="E515" s="231"/>
      <c r="F515" s="227"/>
      <c r="G515" s="228"/>
      <c r="H515" s="865"/>
      <c r="I515" s="229"/>
      <c r="J515" s="359"/>
      <c r="K515" s="359"/>
      <c r="L515" s="359"/>
      <c r="M515" s="397">
        <f t="shared" si="779"/>
        <v>0</v>
      </c>
      <c r="N515" s="775"/>
      <c r="O515" s="776"/>
      <c r="P515" s="776"/>
      <c r="Q515" s="776"/>
      <c r="R515" s="776"/>
      <c r="S515" s="282"/>
      <c r="T515" s="295"/>
      <c r="U515" s="406"/>
      <c r="W515" s="663"/>
      <c r="X515" s="664"/>
      <c r="Y515" s="664"/>
      <c r="Z515" s="664"/>
      <c r="AA515" s="664"/>
      <c r="AB515" s="664"/>
      <c r="AC515" s="664"/>
      <c r="AD515" s="664"/>
      <c r="AE515" s="664"/>
      <c r="AF515" s="664"/>
      <c r="AG515" s="664"/>
      <c r="AH515" s="664"/>
      <c r="AI515" s="665"/>
      <c r="AJ515" s="963"/>
      <c r="AK515" s="973"/>
      <c r="AL515" s="964"/>
      <c r="AM515" s="466"/>
      <c r="AN515" s="304"/>
      <c r="AO515" s="574"/>
      <c r="AQ515" s="663"/>
      <c r="AR515" s="664"/>
      <c r="AS515" s="664"/>
      <c r="AT515" s="664"/>
      <c r="AU515" s="664"/>
      <c r="AV515" s="664"/>
      <c r="AW515" s="664"/>
      <c r="AX515" s="664"/>
      <c r="AY515" s="664"/>
      <c r="AZ515" s="664"/>
      <c r="BA515" s="664"/>
      <c r="BB515" s="664"/>
      <c r="BC515" s="665"/>
      <c r="BD515" s="963"/>
      <c r="BE515" s="973"/>
      <c r="BF515" s="964"/>
      <c r="BG515" s="466"/>
      <c r="BH515" s="304"/>
      <c r="BI515" s="574"/>
      <c r="BK515" s="663"/>
      <c r="BL515" s="664"/>
      <c r="BM515" s="664"/>
      <c r="BN515" s="664"/>
      <c r="BO515" s="664"/>
      <c r="BP515" s="664"/>
      <c r="BQ515" s="664"/>
      <c r="BR515" s="664"/>
      <c r="BS515" s="664"/>
      <c r="BT515" s="664"/>
      <c r="BU515" s="664"/>
      <c r="BV515" s="664"/>
      <c r="BW515" s="665"/>
      <c r="BX515" s="963"/>
      <c r="BY515" s="973"/>
      <c r="BZ515" s="964"/>
      <c r="CA515" s="486"/>
      <c r="CB515" s="304"/>
      <c r="CC515" s="574"/>
      <c r="CE515" s="663"/>
      <c r="CF515" s="664"/>
      <c r="CG515" s="664"/>
      <c r="CH515" s="664"/>
      <c r="CI515" s="664"/>
      <c r="CJ515" s="664"/>
      <c r="CK515" s="664"/>
      <c r="CL515" s="664"/>
      <c r="CM515" s="664"/>
      <c r="CN515" s="664"/>
      <c r="CO515" s="664"/>
      <c r="CP515" s="664"/>
      <c r="CQ515" s="665"/>
      <c r="CR515" s="963"/>
      <c r="CS515" s="973"/>
      <c r="CT515" s="964"/>
      <c r="CU515" s="500"/>
      <c r="CV515" s="304"/>
      <c r="CW515" s="574" t="str">
        <f t="shared" si="780"/>
        <v>OK</v>
      </c>
      <c r="CY515" s="663"/>
      <c r="CZ515" s="664"/>
      <c r="DA515" s="664"/>
      <c r="DB515" s="664"/>
      <c r="DC515" s="664"/>
      <c r="DD515" s="664"/>
      <c r="DE515" s="664"/>
      <c r="DF515" s="664"/>
      <c r="DG515" s="664"/>
      <c r="DH515" s="664"/>
      <c r="DI515" s="664"/>
      <c r="DJ515" s="664"/>
      <c r="DK515" s="665"/>
      <c r="DL515" s="963"/>
      <c r="DM515" s="973"/>
      <c r="DN515" s="964"/>
      <c r="DO515" s="583"/>
      <c r="DP515" s="304"/>
      <c r="DQ515" s="574" t="str">
        <f t="shared" si="781"/>
        <v>OK</v>
      </c>
      <c r="DS515" s="663"/>
      <c r="DT515" s="664"/>
      <c r="DU515" s="664"/>
      <c r="DV515" s="664"/>
      <c r="DW515" s="664"/>
      <c r="DX515" s="664"/>
      <c r="DY515" s="664"/>
      <c r="DZ515" s="664"/>
      <c r="EA515" s="664"/>
      <c r="EB515" s="963"/>
      <c r="EC515" s="964"/>
      <c r="ED515" s="703"/>
      <c r="EE515" s="304"/>
      <c r="EF515" s="574" t="str">
        <f t="shared" si="760"/>
        <v>-</v>
      </c>
      <c r="EH515" s="82" t="s">
        <v>5</v>
      </c>
      <c r="EI515" s="34"/>
      <c r="EJ515" s="11"/>
      <c r="EK515" s="61"/>
      <c r="EN515" s="97">
        <f t="shared" si="797"/>
        <v>0</v>
      </c>
      <c r="EO515" s="91">
        <f t="shared" si="798"/>
        <v>0</v>
      </c>
      <c r="EP515" s="92"/>
      <c r="EQ515" s="85"/>
      <c r="ER515" s="89" t="str">
        <f t="shared" si="763"/>
        <v>-</v>
      </c>
      <c r="ES515" s="84"/>
      <c r="ET515" s="85"/>
      <c r="EU515" s="89" t="str">
        <f t="shared" si="764"/>
        <v>-</v>
      </c>
      <c r="EV515" s="90" t="str">
        <f t="shared" si="765"/>
        <v>-</v>
      </c>
      <c r="EY515" s="97" t="e">
        <f>#REF!</f>
        <v>#REF!</v>
      </c>
      <c r="EZ515" s="91" t="e">
        <f>#REF!</f>
        <v>#REF!</v>
      </c>
      <c r="FA515" s="92"/>
      <c r="FB515" s="85"/>
      <c r="FC515" s="89" t="e">
        <f t="shared" si="766"/>
        <v>#REF!</v>
      </c>
      <c r="FD515" s="84"/>
      <c r="FE515" s="85"/>
      <c r="FF515" s="89" t="e">
        <f t="shared" si="767"/>
        <v>#REF!</v>
      </c>
      <c r="FG515" s="90" t="e">
        <f t="shared" si="768"/>
        <v>#REF!</v>
      </c>
      <c r="FJ515" s="97" t="e">
        <f>#REF!</f>
        <v>#REF!</v>
      </c>
      <c r="FK515" s="91" t="e">
        <f>#REF!</f>
        <v>#REF!</v>
      </c>
      <c r="FL515" s="92"/>
      <c r="FM515" s="85"/>
      <c r="FN515" s="89" t="e">
        <f t="shared" si="769"/>
        <v>#REF!</v>
      </c>
      <c r="FO515" s="84"/>
      <c r="FP515" s="85"/>
      <c r="FQ515" s="89" t="e">
        <f t="shared" si="770"/>
        <v>#REF!</v>
      </c>
      <c r="FR515" s="90" t="e">
        <f t="shared" si="771"/>
        <v>#REF!</v>
      </c>
      <c r="FU515" s="97" t="e">
        <f>#REF!</f>
        <v>#REF!</v>
      </c>
      <c r="FV515" s="92"/>
      <c r="FW515" s="85"/>
      <c r="FX515" s="89" t="e">
        <f t="shared" si="772"/>
        <v>#REF!</v>
      </c>
      <c r="GA515" s="97" t="e">
        <f>#REF!</f>
        <v>#REF!</v>
      </c>
      <c r="GB515" s="91" t="e">
        <f>#REF!</f>
        <v>#REF!</v>
      </c>
      <c r="GC515" s="92"/>
      <c r="GD515" s="85"/>
      <c r="GE515" s="89" t="e">
        <f t="shared" si="773"/>
        <v>#REF!</v>
      </c>
      <c r="GF515" s="84"/>
      <c r="GG515" s="85"/>
      <c r="GH515" s="89" t="e">
        <f t="shared" si="774"/>
        <v>#REF!</v>
      </c>
      <c r="GI515" s="90" t="e">
        <f t="shared" si="775"/>
        <v>#REF!</v>
      </c>
      <c r="GK515" s="20" t="str">
        <f t="shared" si="799"/>
        <v/>
      </c>
      <c r="GL515" s="21"/>
      <c r="GN515" s="826" t="str">
        <f t="shared" ca="1" si="784"/>
        <v/>
      </c>
      <c r="GO515" s="827"/>
    </row>
    <row r="516" spans="1:197" s="143" customFormat="1" ht="12.75" customHeight="1" outlineLevel="2" x14ac:dyDescent="0.2">
      <c r="A516" s="187">
        <f t="shared" ca="1" si="805"/>
        <v>382</v>
      </c>
      <c r="B516" s="763" t="str">
        <f t="shared" ca="1" si="782"/>
        <v/>
      </c>
      <c r="C516" s="764"/>
      <c r="D516" s="765"/>
      <c r="E516" s="252" t="s">
        <v>439</v>
      </c>
      <c r="F516" s="253" t="s">
        <v>443</v>
      </c>
      <c r="G516" s="254"/>
      <c r="H516" s="879" t="s">
        <v>3</v>
      </c>
      <c r="I516" s="255"/>
      <c r="J516" s="256" t="s">
        <v>356</v>
      </c>
      <c r="K516" s="257" t="s">
        <v>95</v>
      </c>
      <c r="L516" s="459"/>
      <c r="M516" s="558">
        <f t="shared" si="779"/>
        <v>0</v>
      </c>
      <c r="N516" s="780" t="str">
        <f t="shared" si="785"/>
        <v>-</v>
      </c>
      <c r="O516" s="781" t="str">
        <f t="shared" si="786"/>
        <v>-</v>
      </c>
      <c r="P516" s="781" t="str">
        <f t="shared" si="787"/>
        <v>-</v>
      </c>
      <c r="Q516" s="781" t="str">
        <f t="shared" si="788"/>
        <v>-</v>
      </c>
      <c r="R516" s="781" t="str">
        <f t="shared" si="789"/>
        <v>-</v>
      </c>
      <c r="S516" s="782" t="str">
        <f t="shared" si="790"/>
        <v>-</v>
      </c>
      <c r="T516" s="293" t="str">
        <f t="shared" si="783"/>
        <v>OK</v>
      </c>
      <c r="U516" s="405"/>
      <c r="V516" s="19"/>
      <c r="W516" s="381" t="s">
        <v>60</v>
      </c>
      <c r="X516" s="657"/>
      <c r="Y516" s="658"/>
      <c r="Z516" s="658"/>
      <c r="AA516" s="658"/>
      <c r="AB516" s="658"/>
      <c r="AC516" s="658"/>
      <c r="AD516" s="658"/>
      <c r="AE516" s="658"/>
      <c r="AF516" s="658"/>
      <c r="AG516" s="658"/>
      <c r="AH516" s="658"/>
      <c r="AI516" s="659"/>
      <c r="AJ516" s="340">
        <f>AJ517+AJ520+AJ523+AJ526+AJ541+AJ549</f>
        <v>0</v>
      </c>
      <c r="AK516" s="341">
        <f>AK517+AK520+AK523+AK526+AK541+AK549</f>
        <v>0</v>
      </c>
      <c r="AL516" s="342">
        <f>CD_TOTAL_04_25_ENG+CD_TOTAL_04_25_DESIGNER</f>
        <v>0</v>
      </c>
      <c r="AM516" s="343" t="str">
        <f t="shared" ref="AM516:AM523" si="806">IF(OR(AL516=0,AL516="-"),"-",AL516/CD_TOTAL_HOURS)</f>
        <v>-</v>
      </c>
      <c r="AN516" s="259"/>
      <c r="AO516" s="376" t="str">
        <f t="shared" si="755"/>
        <v>OK</v>
      </c>
      <c r="AP516" s="19"/>
      <c r="AQ516" s="381" t="s">
        <v>60</v>
      </c>
      <c r="AR516" s="657"/>
      <c r="AS516" s="658"/>
      <c r="AT516" s="658"/>
      <c r="AU516" s="658"/>
      <c r="AV516" s="658"/>
      <c r="AW516" s="658"/>
      <c r="AX516" s="658"/>
      <c r="AY516" s="658"/>
      <c r="AZ516" s="658"/>
      <c r="BA516" s="658"/>
      <c r="BB516" s="658"/>
      <c r="BC516" s="659"/>
      <c r="BD516" s="340">
        <f>BD517+BD520+BD523+BD526+BD541+BD549</f>
        <v>0</v>
      </c>
      <c r="BE516" s="341">
        <f>BE517+BE520+BE523+BE526+BE541+BE549</f>
        <v>0</v>
      </c>
      <c r="BF516" s="342">
        <f>BD_TOTAL_04_25_ENG+BD_TOTAL_04_25_DESIGNER</f>
        <v>0</v>
      </c>
      <c r="BG516" s="343" t="str">
        <f>IF(OR(BF516=0,BF516="-"),"-",BF516/BD_TOTAL_HOURS)</f>
        <v>-</v>
      </c>
      <c r="BH516" s="686"/>
      <c r="BI516" s="376" t="str">
        <f t="shared" si="756"/>
        <v>OK</v>
      </c>
      <c r="BJ516" s="19"/>
      <c r="BK516" s="381" t="s">
        <v>60</v>
      </c>
      <c r="BL516" s="657"/>
      <c r="BM516" s="658"/>
      <c r="BN516" s="658"/>
      <c r="BO516" s="658"/>
      <c r="BP516" s="658"/>
      <c r="BQ516" s="658"/>
      <c r="BR516" s="658"/>
      <c r="BS516" s="658"/>
      <c r="BT516" s="658"/>
      <c r="BU516" s="658"/>
      <c r="BV516" s="658"/>
      <c r="BW516" s="659"/>
      <c r="BX516" s="340">
        <f>BX517+BX520+BX523+BX526+BX541+BX549</f>
        <v>0</v>
      </c>
      <c r="BY516" s="341">
        <f>BY517+BY520+BY523+BY526+BY541+BY549</f>
        <v>0</v>
      </c>
      <c r="BZ516" s="342">
        <f>DD_TOTAL_04_25_ENG+DD_TOTAL_04_25_DESIGNER</f>
        <v>0</v>
      </c>
      <c r="CA516" s="343" t="str">
        <f>IF(OR(BZ516=0,BZ516="-"),"-",BZ516/DD_TOTAL_HOURS)</f>
        <v>-</v>
      </c>
      <c r="CB516" s="259"/>
      <c r="CC516" s="376" t="str">
        <f t="shared" si="753"/>
        <v>OK</v>
      </c>
      <c r="CD516" s="19"/>
      <c r="CE516" s="381" t="s">
        <v>60</v>
      </c>
      <c r="CF516" s="657"/>
      <c r="CG516" s="658"/>
      <c r="CH516" s="658"/>
      <c r="CI516" s="658"/>
      <c r="CJ516" s="658"/>
      <c r="CK516" s="658"/>
      <c r="CL516" s="658"/>
      <c r="CM516" s="658"/>
      <c r="CN516" s="658"/>
      <c r="CO516" s="658"/>
      <c r="CP516" s="658"/>
      <c r="CQ516" s="659"/>
      <c r="CR516" s="340">
        <f>CR541+CR549</f>
        <v>0</v>
      </c>
      <c r="CS516" s="341"/>
      <c r="CT516" s="342">
        <f>PRO_TOTAL_04_25_ENG</f>
        <v>0</v>
      </c>
      <c r="CU516" s="343" t="str">
        <f>IF(OR(CT516=0,CT516="-"),"-",CT516/PRO_TOTAL_HOURS)</f>
        <v>-</v>
      </c>
      <c r="CV516" s="259"/>
      <c r="CW516" s="376" t="str">
        <f t="shared" si="780"/>
        <v>OK</v>
      </c>
      <c r="CX516" s="19"/>
      <c r="CY516" s="381" t="s">
        <v>60</v>
      </c>
      <c r="CZ516" s="657"/>
      <c r="DA516" s="658"/>
      <c r="DB516" s="658"/>
      <c r="DC516" s="658"/>
      <c r="DD516" s="658"/>
      <c r="DE516" s="658"/>
      <c r="DF516" s="658"/>
      <c r="DG516" s="658"/>
      <c r="DH516" s="658"/>
      <c r="DI516" s="658"/>
      <c r="DJ516" s="658"/>
      <c r="DK516" s="659"/>
      <c r="DL516" s="340">
        <f>DL517+DL520+DL523+DL526+DL541+DL549</f>
        <v>0</v>
      </c>
      <c r="DM516" s="341">
        <f>DM517+DM520+DM523+DM526+DM541+DM549</f>
        <v>0</v>
      </c>
      <c r="DN516" s="342">
        <f>CONSTR_TOTAL_04_25_ENG+CONSTR_TOTAL_04_25_DESIGNER</f>
        <v>0</v>
      </c>
      <c r="DO516" s="343" t="str">
        <f>IF(OR(DN516=0,DN516="-"),"-",DN516/CONSTR_TOTAL_HOURS)</f>
        <v>-</v>
      </c>
      <c r="DP516" s="259"/>
      <c r="DQ516" s="376" t="str">
        <f t="shared" si="781"/>
        <v>OK</v>
      </c>
      <c r="DR516" s="19"/>
      <c r="DS516" s="381" t="s">
        <v>60</v>
      </c>
      <c r="DT516" s="657"/>
      <c r="DU516" s="658"/>
      <c r="DV516" s="658"/>
      <c r="DW516" s="658"/>
      <c r="DX516" s="658"/>
      <c r="DY516" s="658"/>
      <c r="DZ516" s="658"/>
      <c r="EA516" s="658"/>
      <c r="EB516" s="727">
        <f>EB517+EB520+EB523+EB526+EB541+EB549</f>
        <v>0</v>
      </c>
      <c r="EC516" s="731">
        <f>QUALIF_TOTAL_04_25_ENG</f>
        <v>0</v>
      </c>
      <c r="ED516" s="343" t="str">
        <f>IF(OR(EC516=0,EC516="-"),"-",EC516/QUALIF_TOTAL_HOURS)</f>
        <v>-</v>
      </c>
      <c r="EE516" s="259"/>
      <c r="EF516" s="376" t="str">
        <f t="shared" si="760"/>
        <v>-</v>
      </c>
      <c r="EG516" s="19"/>
      <c r="EH516" s="179" t="s">
        <v>5</v>
      </c>
      <c r="EI516" s="171"/>
      <c r="EJ516" s="134"/>
      <c r="EK516" s="133"/>
      <c r="EL516" s="19"/>
      <c r="EM516" s="19"/>
      <c r="EN516" s="135">
        <f t="shared" si="797"/>
        <v>0</v>
      </c>
      <c r="EO516" s="136">
        <f t="shared" si="798"/>
        <v>0</v>
      </c>
      <c r="EP516" s="137"/>
      <c r="EQ516" s="172"/>
      <c r="ER516" s="138" t="str">
        <f t="shared" ref="ER516:ER560" si="807">IF(OR(EN516="-",EQ516=""),"-",EQ516*EN516)</f>
        <v>-</v>
      </c>
      <c r="ES516" s="139"/>
      <c r="ET516" s="172"/>
      <c r="EU516" s="138" t="str">
        <f t="shared" ref="EU516:EU560" si="808">IF(OR(EO516="-",ET516=""),"-",ET516*EO516)</f>
        <v>-</v>
      </c>
      <c r="EV516" s="140" t="str">
        <f t="shared" ref="EV516:EV560" si="809">IF(AND(ER516="-",EU516="-"),"-",IF(ER516="-",EU516,IF(EU516="-",ER516,ER516+EU516)))</f>
        <v>-</v>
      </c>
      <c r="EW516" s="19"/>
      <c r="EX516" s="19"/>
      <c r="EY516" s="135" t="e">
        <f>#REF!</f>
        <v>#REF!</v>
      </c>
      <c r="EZ516" s="136" t="e">
        <f>#REF!</f>
        <v>#REF!</v>
      </c>
      <c r="FA516" s="137"/>
      <c r="FB516" s="172"/>
      <c r="FC516" s="138" t="e">
        <f t="shared" ref="FC516:FC560" si="810">IF(OR(EY516="-",FB516=""),"-",FB516*EY516)</f>
        <v>#REF!</v>
      </c>
      <c r="FD516" s="139"/>
      <c r="FE516" s="172"/>
      <c r="FF516" s="138" t="e">
        <f t="shared" ref="FF516:FF560" si="811">IF(OR(EZ516="-",FE516=""),"-",FE516*EZ516)</f>
        <v>#REF!</v>
      </c>
      <c r="FG516" s="140" t="e">
        <f t="shared" ref="FG516:FG560" si="812">IF(AND(FC516="-",FF516="-"),"-",IF(FC516="-",FF516,IF(FF516="-",FC516,FC516+FF516)))</f>
        <v>#REF!</v>
      </c>
      <c r="FH516" s="19"/>
      <c r="FI516" s="19"/>
      <c r="FJ516" s="135" t="e">
        <f>#REF!</f>
        <v>#REF!</v>
      </c>
      <c r="FK516" s="136" t="e">
        <f>#REF!</f>
        <v>#REF!</v>
      </c>
      <c r="FL516" s="137"/>
      <c r="FM516" s="172"/>
      <c r="FN516" s="138" t="e">
        <f t="shared" ref="FN516:FN560" si="813">IF(OR(FJ516="-",FM516=""),"-",FM516*FJ516)</f>
        <v>#REF!</v>
      </c>
      <c r="FO516" s="139"/>
      <c r="FP516" s="172"/>
      <c r="FQ516" s="138" t="e">
        <f t="shared" ref="FQ516:FQ560" si="814">IF(OR(FK516="-",FP516=""),"-",FP516*FK516)</f>
        <v>#REF!</v>
      </c>
      <c r="FR516" s="140" t="e">
        <f t="shared" ref="FR516:FR560" si="815">IF(AND(FN516="-",FQ516="-"),"-",IF(FN516="-",FQ516,IF(FQ516="-",FN516,FN516+FQ516)))</f>
        <v>#REF!</v>
      </c>
      <c r="FS516" s="19"/>
      <c r="FT516" s="19"/>
      <c r="FU516" s="135" t="e">
        <f>#REF!</f>
        <v>#REF!</v>
      </c>
      <c r="FV516" s="137"/>
      <c r="FW516" s="172"/>
      <c r="FX516" s="138" t="e">
        <f t="shared" ref="FX516:FX560" si="816">IF(OR(FU516="-",FW516=""),"-",FW516*FU516)</f>
        <v>#REF!</v>
      </c>
      <c r="FY516" s="19"/>
      <c r="FZ516" s="19"/>
      <c r="GA516" s="135" t="e">
        <f>#REF!</f>
        <v>#REF!</v>
      </c>
      <c r="GB516" s="136" t="e">
        <f>#REF!</f>
        <v>#REF!</v>
      </c>
      <c r="GC516" s="137"/>
      <c r="GD516" s="172"/>
      <c r="GE516" s="138" t="e">
        <f t="shared" ref="GE516:GE560" si="817">IF(OR(GA516="-",GD516=""),"-",GD516*GA516)</f>
        <v>#REF!</v>
      </c>
      <c r="GF516" s="139"/>
      <c r="GG516" s="172"/>
      <c r="GH516" s="138" t="e">
        <f t="shared" ref="GH516:GH560" si="818">IF(OR(GB516="-",GG516=""),"-",GG516*GB516)</f>
        <v>#REF!</v>
      </c>
      <c r="GI516" s="140" t="e">
        <f t="shared" ref="GI516:GI560" si="819">IF(AND(GE516="-",GH516="-"),"-",IF(GE516="-",GH516,IF(GH516="-",GE516,GE516+GH516)))</f>
        <v>#REF!</v>
      </c>
      <c r="GJ516" s="19"/>
      <c r="GK516" s="141" t="str">
        <f t="shared" si="799"/>
        <v/>
      </c>
      <c r="GL516" s="142"/>
      <c r="GN516" s="826" t="str">
        <f t="shared" ca="1" si="784"/>
        <v/>
      </c>
      <c r="GO516" s="827"/>
    </row>
    <row r="517" spans="1:197" s="143" customFormat="1" ht="15.75" customHeight="1" outlineLevel="3" x14ac:dyDescent="0.2">
      <c r="A517" s="190">
        <f t="shared" ca="1" si="805"/>
        <v>383</v>
      </c>
      <c r="B517" s="744" t="str">
        <f t="shared" ca="1" si="782"/>
        <v/>
      </c>
      <c r="C517" s="752"/>
      <c r="D517" s="753"/>
      <c r="E517" s="180" t="s">
        <v>447</v>
      </c>
      <c r="F517" s="181" t="s">
        <v>58</v>
      </c>
      <c r="G517" s="182"/>
      <c r="H517" s="863" t="s">
        <v>3</v>
      </c>
      <c r="I517" s="183"/>
      <c r="J517" s="184" t="s">
        <v>23</v>
      </c>
      <c r="K517" s="199" t="s">
        <v>439</v>
      </c>
      <c r="L517" s="366"/>
      <c r="M517" s="560">
        <f t="shared" si="779"/>
        <v>0</v>
      </c>
      <c r="N517" s="814" t="str">
        <f>IF(OR(W517="",W517=0,W517="-"),"-",IF(W517=1,1,"POK"))</f>
        <v>-</v>
      </c>
      <c r="O517" s="815" t="str">
        <f>IF(OR(AQ517="",AQ517=0,AQ517="-"),"-",IF(AQ517=1,1,"POK"))</f>
        <v>-</v>
      </c>
      <c r="P517" s="815" t="str">
        <f>IF(OR(BK517="",BK517=0,BK517="-"),"-",IF(BK517=1,1,"POK"))</f>
        <v>-</v>
      </c>
      <c r="Q517" s="815" t="str">
        <f>IF(OR(CE517="",CE517=0,CE517="-"),"-",IF(CE517=1,1,"POK"))</f>
        <v>-</v>
      </c>
      <c r="R517" s="815" t="str">
        <f>IF(OR(CY517="",CY517=0,CY517="-"),"-",IF(CY517=1,1,"POK"))</f>
        <v>-</v>
      </c>
      <c r="S517" s="816" t="str">
        <f>IF(OR(DS517="",DS517=0,DS517="-"),"-",IF(DS517=1,1,"POK"))</f>
        <v>-</v>
      </c>
      <c r="T517" s="293" t="str">
        <f t="shared" si="783"/>
        <v>OK</v>
      </c>
      <c r="U517" s="403"/>
      <c r="V517" s="19"/>
      <c r="W517" s="788">
        <f>IF(SUM(W518:W519)=0,0,1)</f>
        <v>0</v>
      </c>
      <c r="X517" s="325"/>
      <c r="Y517" s="326"/>
      <c r="Z517" s="326"/>
      <c r="AA517" s="326"/>
      <c r="AB517" s="326"/>
      <c r="AC517" s="326"/>
      <c r="AD517" s="326"/>
      <c r="AE517" s="326"/>
      <c r="AF517" s="326"/>
      <c r="AG517" s="326"/>
      <c r="AH517" s="326"/>
      <c r="AI517" s="327"/>
      <c r="AJ517" s="353">
        <f>SUM(AJ518:AJ519)</f>
        <v>0</v>
      </c>
      <c r="AK517" s="354">
        <f>SUM(AK518:AK519)</f>
        <v>0</v>
      </c>
      <c r="AL517" s="351">
        <f>AJ517+AK517</f>
        <v>0</v>
      </c>
      <c r="AM517" s="356" t="str">
        <f t="shared" si="806"/>
        <v>-</v>
      </c>
      <c r="AN517" s="222"/>
      <c r="AO517" s="580" t="str">
        <f t="shared" si="755"/>
        <v>OK</v>
      </c>
      <c r="AP517" s="19"/>
      <c r="AQ517" s="792">
        <f>IF(SUM(AQ518:AQ519)=0,0,1)</f>
        <v>0</v>
      </c>
      <c r="AR517" s="325"/>
      <c r="AS517" s="326"/>
      <c r="AT517" s="326"/>
      <c r="AU517" s="326"/>
      <c r="AV517" s="326"/>
      <c r="AW517" s="326"/>
      <c r="AX517" s="326"/>
      <c r="AY517" s="326"/>
      <c r="AZ517" s="326"/>
      <c r="BA517" s="326"/>
      <c r="BB517" s="326"/>
      <c r="BC517" s="327"/>
      <c r="BD517" s="353">
        <f>SUM(BD518:BD519)</f>
        <v>0</v>
      </c>
      <c r="BE517" s="354">
        <f>SUM(BE518:BE519)</f>
        <v>0</v>
      </c>
      <c r="BF517" s="351">
        <f>BD517+BE517</f>
        <v>0</v>
      </c>
      <c r="BG517" s="356" t="str">
        <f>IF(OR(BF517=0,BF517="-"),"-",BF517/BD_TOTAL_HOURS)</f>
        <v>-</v>
      </c>
      <c r="BH517" s="222"/>
      <c r="BI517" s="580" t="str">
        <f t="shared" si="756"/>
        <v>OK</v>
      </c>
      <c r="BJ517" s="19"/>
      <c r="BK517" s="794">
        <f>IF(SUM(BK518:BK519)=0,0,1)</f>
        <v>0</v>
      </c>
      <c r="BL517" s="325"/>
      <c r="BM517" s="326"/>
      <c r="BN517" s="326"/>
      <c r="BO517" s="326"/>
      <c r="BP517" s="326"/>
      <c r="BQ517" s="326"/>
      <c r="BR517" s="326"/>
      <c r="BS517" s="326"/>
      <c r="BT517" s="326"/>
      <c r="BU517" s="326"/>
      <c r="BV517" s="326"/>
      <c r="BW517" s="327"/>
      <c r="BX517" s="353">
        <f>SUM(BX518:BX519)</f>
        <v>0</v>
      </c>
      <c r="BY517" s="354">
        <f>SUM(BY518:BY519)</f>
        <v>0</v>
      </c>
      <c r="BZ517" s="351">
        <f>BX517+BY517</f>
        <v>0</v>
      </c>
      <c r="CA517" s="356" t="str">
        <f>IF(OR(BZ517=0,BZ517="-"),"-",BZ517/DD_TOTAL_HOURS)</f>
        <v>-</v>
      </c>
      <c r="CB517" s="222"/>
      <c r="CC517" s="574" t="str">
        <f t="shared" si="753"/>
        <v>OK</v>
      </c>
      <c r="CD517" s="19"/>
      <c r="CE517" s="794">
        <f>IF(SUM(CE518:CE519)=0,0,1)</f>
        <v>0</v>
      </c>
      <c r="CF517" s="325"/>
      <c r="CG517" s="326"/>
      <c r="CH517" s="326"/>
      <c r="CI517" s="326"/>
      <c r="CJ517" s="326"/>
      <c r="CK517" s="326"/>
      <c r="CL517" s="326"/>
      <c r="CM517" s="326"/>
      <c r="CN517" s="326"/>
      <c r="CO517" s="326"/>
      <c r="CP517" s="326"/>
      <c r="CQ517" s="327"/>
      <c r="CR517" s="353">
        <f>SUM(CR518:CR519)</f>
        <v>0</v>
      </c>
      <c r="CS517" s="354">
        <f>SUM(CS518:CS519)</f>
        <v>0</v>
      </c>
      <c r="CT517" s="351">
        <f>CR517+CS517</f>
        <v>0</v>
      </c>
      <c r="CU517" s="356"/>
      <c r="CV517" s="222"/>
      <c r="CW517" s="580" t="str">
        <f t="shared" si="780"/>
        <v>OK</v>
      </c>
      <c r="CX517" s="19"/>
      <c r="CY517" s="794">
        <f>IF(SUM(CY518:CY519)=0,0,1)</f>
        <v>0</v>
      </c>
      <c r="CZ517" s="325"/>
      <c r="DA517" s="326"/>
      <c r="DB517" s="326"/>
      <c r="DC517" s="326"/>
      <c r="DD517" s="326"/>
      <c r="DE517" s="326"/>
      <c r="DF517" s="326"/>
      <c r="DG517" s="326"/>
      <c r="DH517" s="326"/>
      <c r="DI517" s="326"/>
      <c r="DJ517" s="326"/>
      <c r="DK517" s="327"/>
      <c r="DL517" s="353">
        <f>SUM(DL518:DL519)</f>
        <v>0</v>
      </c>
      <c r="DM517" s="354">
        <f>SUM(DM518:DM519)</f>
        <v>0</v>
      </c>
      <c r="DN517" s="351">
        <f>DL517+DM517</f>
        <v>0</v>
      </c>
      <c r="DO517" s="356" t="str">
        <f>IF(OR(DN517=0,DN517="-"),"-",DN517/CONSTR_TOTAL_HOURS)</f>
        <v>-</v>
      </c>
      <c r="DP517" s="222"/>
      <c r="DQ517" s="574" t="str">
        <f t="shared" si="781"/>
        <v>OK</v>
      </c>
      <c r="DR517" s="19"/>
      <c r="DS517" s="788">
        <f>IF(SUM(DS518:DS519)=0,0,1)</f>
        <v>0</v>
      </c>
      <c r="DT517" s="325"/>
      <c r="DU517" s="326"/>
      <c r="DV517" s="326"/>
      <c r="DW517" s="326"/>
      <c r="DX517" s="326"/>
      <c r="DY517" s="326"/>
      <c r="DZ517" s="326"/>
      <c r="EA517" s="326"/>
      <c r="EB517" s="353">
        <f>SUM(EB518:EB519)</f>
        <v>0</v>
      </c>
      <c r="EC517" s="723">
        <f>EB517</f>
        <v>0</v>
      </c>
      <c r="ED517" s="356" t="str">
        <f>IF(OR(EC517=0,EC517="-"),"-",EC517/QUALIF_TOTAL_HOURS)</f>
        <v>-</v>
      </c>
      <c r="EE517" s="222"/>
      <c r="EF517" s="574" t="str">
        <f t="shared" si="760"/>
        <v>-</v>
      </c>
      <c r="EG517" s="19"/>
      <c r="EH517" s="179" t="s">
        <v>5</v>
      </c>
      <c r="EI517" s="171" t="s">
        <v>184</v>
      </c>
      <c r="EJ517" s="134"/>
      <c r="EK517" s="133"/>
      <c r="EL517" s="19"/>
      <c r="EM517" s="19"/>
      <c r="EN517" s="135">
        <f t="shared" si="797"/>
        <v>0</v>
      </c>
      <c r="EO517" s="136">
        <f t="shared" si="798"/>
        <v>0</v>
      </c>
      <c r="EP517" s="137"/>
      <c r="EQ517" s="172"/>
      <c r="ER517" s="138" t="str">
        <f t="shared" si="807"/>
        <v>-</v>
      </c>
      <c r="ES517" s="139"/>
      <c r="ET517" s="172"/>
      <c r="EU517" s="138" t="str">
        <f t="shared" si="808"/>
        <v>-</v>
      </c>
      <c r="EV517" s="140" t="str">
        <f t="shared" si="809"/>
        <v>-</v>
      </c>
      <c r="EW517" s="19"/>
      <c r="EX517" s="19"/>
      <c r="EY517" s="135" t="e">
        <f>#REF!</f>
        <v>#REF!</v>
      </c>
      <c r="EZ517" s="136" t="e">
        <f>#REF!</f>
        <v>#REF!</v>
      </c>
      <c r="FA517" s="137"/>
      <c r="FB517" s="172"/>
      <c r="FC517" s="138" t="e">
        <f t="shared" si="810"/>
        <v>#REF!</v>
      </c>
      <c r="FD517" s="139"/>
      <c r="FE517" s="172"/>
      <c r="FF517" s="138" t="e">
        <f t="shared" si="811"/>
        <v>#REF!</v>
      </c>
      <c r="FG517" s="140" t="e">
        <f t="shared" si="812"/>
        <v>#REF!</v>
      </c>
      <c r="FH517" s="19"/>
      <c r="FI517" s="19"/>
      <c r="FJ517" s="135" t="e">
        <f>#REF!</f>
        <v>#REF!</v>
      </c>
      <c r="FK517" s="136" t="e">
        <f>#REF!</f>
        <v>#REF!</v>
      </c>
      <c r="FL517" s="137"/>
      <c r="FM517" s="172"/>
      <c r="FN517" s="138" t="e">
        <f t="shared" si="813"/>
        <v>#REF!</v>
      </c>
      <c r="FO517" s="139"/>
      <c r="FP517" s="172"/>
      <c r="FQ517" s="138" t="e">
        <f t="shared" si="814"/>
        <v>#REF!</v>
      </c>
      <c r="FR517" s="140" t="e">
        <f t="shared" si="815"/>
        <v>#REF!</v>
      </c>
      <c r="FS517" s="19"/>
      <c r="FT517" s="19"/>
      <c r="FU517" s="135" t="e">
        <f>#REF!</f>
        <v>#REF!</v>
      </c>
      <c r="FV517" s="137"/>
      <c r="FW517" s="172"/>
      <c r="FX517" s="138" t="e">
        <f t="shared" si="816"/>
        <v>#REF!</v>
      </c>
      <c r="FY517" s="19"/>
      <c r="FZ517" s="19"/>
      <c r="GA517" s="135" t="e">
        <f>#REF!</f>
        <v>#REF!</v>
      </c>
      <c r="GB517" s="136" t="e">
        <f>#REF!</f>
        <v>#REF!</v>
      </c>
      <c r="GC517" s="137"/>
      <c r="GD517" s="172"/>
      <c r="GE517" s="138" t="e">
        <f t="shared" si="817"/>
        <v>#REF!</v>
      </c>
      <c r="GF517" s="139"/>
      <c r="GG517" s="172"/>
      <c r="GH517" s="138" t="e">
        <f t="shared" si="818"/>
        <v>#REF!</v>
      </c>
      <c r="GI517" s="140" t="e">
        <f t="shared" si="819"/>
        <v>#REF!</v>
      </c>
      <c r="GJ517" s="19"/>
      <c r="GK517" s="141" t="str">
        <f t="shared" si="799"/>
        <v/>
      </c>
      <c r="GL517" s="142"/>
      <c r="GN517" s="826" t="str">
        <f t="shared" ca="1" si="784"/>
        <v/>
      </c>
      <c r="GO517" s="827"/>
    </row>
    <row r="518" spans="1:197" ht="12" customHeight="1" outlineLevel="3" x14ac:dyDescent="0.2">
      <c r="A518" s="187">
        <f t="shared" ca="1" si="805"/>
        <v>384</v>
      </c>
      <c r="B518" s="747" t="str">
        <f t="shared" ca="1" si="782"/>
        <v/>
      </c>
      <c r="C518" s="748"/>
      <c r="D518" s="749"/>
      <c r="E518" s="110"/>
      <c r="F518" s="108"/>
      <c r="G518" s="105" t="s">
        <v>448</v>
      </c>
      <c r="H518" s="128" t="s">
        <v>3</v>
      </c>
      <c r="I518" s="105" t="s">
        <v>72</v>
      </c>
      <c r="J518" s="364" t="s">
        <v>26</v>
      </c>
      <c r="K518" s="471" t="s">
        <v>439</v>
      </c>
      <c r="L518" s="367" t="s">
        <v>50</v>
      </c>
      <c r="M518" s="589">
        <f t="shared" si="779"/>
        <v>0</v>
      </c>
      <c r="N518" s="773" t="str">
        <f t="shared" si="785"/>
        <v>-</v>
      </c>
      <c r="O518" s="774" t="str">
        <f t="shared" si="786"/>
        <v>-</v>
      </c>
      <c r="P518" s="774" t="str">
        <f t="shared" si="787"/>
        <v>-</v>
      </c>
      <c r="Q518" s="774" t="str">
        <f t="shared" si="788"/>
        <v>-</v>
      </c>
      <c r="R518" s="774" t="str">
        <f t="shared" si="789"/>
        <v>-</v>
      </c>
      <c r="S518" s="280" t="str">
        <f t="shared" si="790"/>
        <v>-</v>
      </c>
      <c r="T518" s="291" t="str">
        <f t="shared" si="783"/>
        <v>OK</v>
      </c>
      <c r="U518" s="402"/>
      <c r="W518" s="643"/>
      <c r="X518" s="575"/>
      <c r="Y518" s="576"/>
      <c r="Z518" s="410" t="s">
        <v>374</v>
      </c>
      <c r="AA518" s="411" t="s">
        <v>407</v>
      </c>
      <c r="AB518" s="576"/>
      <c r="AC518" s="576"/>
      <c r="AD518" s="410" t="s">
        <v>375</v>
      </c>
      <c r="AE518" s="411" t="s">
        <v>408</v>
      </c>
      <c r="AF518" s="576"/>
      <c r="AG518" s="576"/>
      <c r="AH518" s="410" t="s">
        <v>376</v>
      </c>
      <c r="AI518" s="411" t="s">
        <v>409</v>
      </c>
      <c r="AJ518" s="591" t="str">
        <f>IF(AND(X518="",AB518="",AF518=""),"-",X518+AB518+AF518)</f>
        <v>-</v>
      </c>
      <c r="AK518" s="592" t="str">
        <f>IF(AND(Y518="",AC518="",AG518=""),"-",Y518+AC518+AG518)</f>
        <v>-</v>
      </c>
      <c r="AL518" s="593" t="str">
        <f>IF(AND(X518="",AB518="",AF518="",Y518="",AC518="",AG518=""),"-",SUM(X518:AG518))</f>
        <v>-</v>
      </c>
      <c r="AM518" s="594" t="str">
        <f t="shared" si="806"/>
        <v>-</v>
      </c>
      <c r="AN518" s="221"/>
      <c r="AO518" s="574" t="str">
        <f t="shared" si="755"/>
        <v>OK</v>
      </c>
      <c r="AQ518" s="437"/>
      <c r="AR518" s="429"/>
      <c r="AT518" s="430"/>
      <c r="AU518" s="431"/>
      <c r="AV518" s="429"/>
      <c r="AX518" s="430"/>
      <c r="AY518" s="431"/>
      <c r="AZ518" s="429"/>
      <c r="BB518" s="430"/>
      <c r="BC518" s="431"/>
      <c r="BD518" s="607"/>
      <c r="BE518" s="598"/>
      <c r="BF518" s="608"/>
      <c r="BG518" s="621"/>
      <c r="BH518" s="221"/>
      <c r="BI518" s="574" t="str">
        <f t="shared" si="756"/>
        <v>OK</v>
      </c>
      <c r="BK518" s="443"/>
      <c r="BL518" s="425"/>
      <c r="BN518" s="430"/>
      <c r="BO518" s="431"/>
      <c r="BP518" s="429"/>
      <c r="BR518" s="430"/>
      <c r="BS518" s="431"/>
      <c r="BT518" s="429"/>
      <c r="BV518" s="430"/>
      <c r="BW518" s="431"/>
      <c r="BX518" s="600"/>
      <c r="BY518" s="601"/>
      <c r="BZ518" s="602"/>
      <c r="CA518" s="610"/>
      <c r="CB518" s="221"/>
      <c r="CC518" s="574" t="str">
        <f t="shared" si="753"/>
        <v>OK</v>
      </c>
      <c r="CE518" s="443"/>
      <c r="CF518" s="425"/>
      <c r="CH518" s="430"/>
      <c r="CI518" s="431"/>
      <c r="CJ518" s="429"/>
      <c r="CL518" s="430"/>
      <c r="CM518" s="431"/>
      <c r="CN518" s="429"/>
      <c r="CP518" s="430"/>
      <c r="CQ518" s="431"/>
      <c r="CR518" s="597"/>
      <c r="CS518" s="617"/>
      <c r="CT518" s="599"/>
      <c r="CU518" s="609"/>
      <c r="CV518" s="221"/>
      <c r="CW518" s="574" t="str">
        <f t="shared" si="780"/>
        <v>OK</v>
      </c>
      <c r="CY518" s="443"/>
      <c r="CZ518" s="425"/>
      <c r="DB518" s="430"/>
      <c r="DC518" s="431"/>
      <c r="DD518" s="429"/>
      <c r="DF518" s="430"/>
      <c r="DG518" s="431"/>
      <c r="DH518" s="429"/>
      <c r="DJ518" s="430"/>
      <c r="DK518" s="431"/>
      <c r="DL518" s="607"/>
      <c r="DM518" s="598"/>
      <c r="DN518" s="608"/>
      <c r="DO518" s="609"/>
      <c r="DP518" s="221"/>
      <c r="DQ518" s="574" t="str">
        <f t="shared" si="781"/>
        <v>OK</v>
      </c>
      <c r="DS518" s="443"/>
      <c r="DT518" s="425"/>
      <c r="DU518" s="431"/>
      <c r="DW518" s="431"/>
      <c r="DY518" s="431"/>
      <c r="EA518" s="430"/>
      <c r="EB518" s="607"/>
      <c r="EC518" s="608"/>
      <c r="ED518" s="609"/>
      <c r="EE518" s="221"/>
      <c r="EF518" s="574" t="str">
        <f t="shared" si="760"/>
        <v>-</v>
      </c>
      <c r="EH518" s="82"/>
      <c r="EI518" s="34"/>
      <c r="EJ518" s="11"/>
      <c r="EK518" s="61"/>
      <c r="EN518" s="97" t="str">
        <f t="shared" si="797"/>
        <v>-</v>
      </c>
      <c r="EO518" s="91" t="str">
        <f t="shared" si="798"/>
        <v>-</v>
      </c>
      <c r="EP518" s="92"/>
      <c r="EQ518" s="85"/>
      <c r="ER518" s="89" t="str">
        <f t="shared" si="807"/>
        <v>-</v>
      </c>
      <c r="ES518" s="84"/>
      <c r="ET518" s="85"/>
      <c r="EU518" s="89" t="str">
        <f t="shared" si="808"/>
        <v>-</v>
      </c>
      <c r="EV518" s="90" t="str">
        <f t="shared" si="809"/>
        <v>-</v>
      </c>
      <c r="EY518" s="97" t="e">
        <f>#REF!</f>
        <v>#REF!</v>
      </c>
      <c r="EZ518" s="91" t="e">
        <f>#REF!</f>
        <v>#REF!</v>
      </c>
      <c r="FA518" s="92"/>
      <c r="FB518" s="85"/>
      <c r="FC518" s="89" t="e">
        <f t="shared" si="810"/>
        <v>#REF!</v>
      </c>
      <c r="FD518" s="84"/>
      <c r="FE518" s="85"/>
      <c r="FF518" s="89" t="e">
        <f t="shared" si="811"/>
        <v>#REF!</v>
      </c>
      <c r="FG518" s="90" t="e">
        <f t="shared" si="812"/>
        <v>#REF!</v>
      </c>
      <c r="FJ518" s="97" t="e">
        <f>#REF!</f>
        <v>#REF!</v>
      </c>
      <c r="FK518" s="91" t="e">
        <f>#REF!</f>
        <v>#REF!</v>
      </c>
      <c r="FL518" s="92"/>
      <c r="FM518" s="85"/>
      <c r="FN518" s="89" t="e">
        <f t="shared" si="813"/>
        <v>#REF!</v>
      </c>
      <c r="FO518" s="84"/>
      <c r="FP518" s="85"/>
      <c r="FQ518" s="89" t="e">
        <f t="shared" si="814"/>
        <v>#REF!</v>
      </c>
      <c r="FR518" s="90" t="e">
        <f t="shared" si="815"/>
        <v>#REF!</v>
      </c>
      <c r="FU518" s="97" t="e">
        <f>#REF!</f>
        <v>#REF!</v>
      </c>
      <c r="FV518" s="92"/>
      <c r="FW518" s="85"/>
      <c r="FX518" s="89" t="e">
        <f t="shared" si="816"/>
        <v>#REF!</v>
      </c>
      <c r="GA518" s="97" t="e">
        <f>#REF!</f>
        <v>#REF!</v>
      </c>
      <c r="GB518" s="91" t="e">
        <f>#REF!</f>
        <v>#REF!</v>
      </c>
      <c r="GC518" s="92"/>
      <c r="GD518" s="85"/>
      <c r="GE518" s="89" t="e">
        <f t="shared" si="817"/>
        <v>#REF!</v>
      </c>
      <c r="GF518" s="84"/>
      <c r="GG518" s="85"/>
      <c r="GH518" s="89" t="e">
        <f t="shared" si="818"/>
        <v>#REF!</v>
      </c>
      <c r="GI518" s="90" t="e">
        <f t="shared" si="819"/>
        <v>#REF!</v>
      </c>
      <c r="GK518" s="20" t="str">
        <f t="shared" si="799"/>
        <v/>
      </c>
      <c r="GL518" s="21"/>
      <c r="GN518" s="826" t="str">
        <f t="shared" ca="1" si="784"/>
        <v/>
      </c>
      <c r="GO518" s="827"/>
    </row>
    <row r="519" spans="1:197" ht="12" customHeight="1" outlineLevel="3" x14ac:dyDescent="0.2">
      <c r="A519" s="187">
        <f t="shared" ca="1" si="805"/>
        <v>385</v>
      </c>
      <c r="B519" s="747" t="str">
        <f t="shared" ca="1" si="782"/>
        <v/>
      </c>
      <c r="C519" s="748"/>
      <c r="D519" s="749"/>
      <c r="E519" s="272" t="s">
        <v>395</v>
      </c>
      <c r="F519" s="271"/>
      <c r="G519" s="105"/>
      <c r="H519" s="128" t="s">
        <v>3</v>
      </c>
      <c r="I519" s="105"/>
      <c r="J519" s="364" t="s">
        <v>26</v>
      </c>
      <c r="K519" s="471" t="s">
        <v>439</v>
      </c>
      <c r="L519" s="367" t="s">
        <v>50</v>
      </c>
      <c r="M519" s="589">
        <f t="shared" si="779"/>
        <v>0</v>
      </c>
      <c r="N519" s="773" t="str">
        <f t="shared" si="785"/>
        <v>-</v>
      </c>
      <c r="O519" s="774" t="str">
        <f t="shared" si="786"/>
        <v>-</v>
      </c>
      <c r="P519" s="774" t="str">
        <f t="shared" si="787"/>
        <v>-</v>
      </c>
      <c r="Q519" s="774" t="str">
        <f t="shared" si="788"/>
        <v>-</v>
      </c>
      <c r="R519" s="774" t="str">
        <f t="shared" si="789"/>
        <v>-</v>
      </c>
      <c r="S519" s="280" t="str">
        <f t="shared" si="790"/>
        <v>-</v>
      </c>
      <c r="T519" s="291" t="str">
        <f t="shared" si="783"/>
        <v>OK</v>
      </c>
      <c r="U519" s="402"/>
      <c r="W519" s="643"/>
      <c r="X519" s="575"/>
      <c r="Y519" s="576"/>
      <c r="Z519" s="410" t="s">
        <v>374</v>
      </c>
      <c r="AA519" s="411" t="s">
        <v>407</v>
      </c>
      <c r="AB519" s="576"/>
      <c r="AC519" s="576"/>
      <c r="AD519" s="410" t="s">
        <v>375</v>
      </c>
      <c r="AE519" s="411" t="s">
        <v>408</v>
      </c>
      <c r="AF519" s="576"/>
      <c r="AG519" s="576"/>
      <c r="AH519" s="410" t="s">
        <v>376</v>
      </c>
      <c r="AI519" s="411" t="s">
        <v>409</v>
      </c>
      <c r="AJ519" s="591" t="str">
        <f>IF(AND(X519="",AB519="",AF519=""),"-",X519+AB519+AF519)</f>
        <v>-</v>
      </c>
      <c r="AK519" s="592" t="str">
        <f>IF(AND(Y519="",AC519="",AG519=""),"-",Y519+AC519+AG519)</f>
        <v>-</v>
      </c>
      <c r="AL519" s="593" t="str">
        <f>IF(AND(X519="",AB519="",AF519="",Y519="",AC519="",AG519=""),"-",SUM(X519:AG519))</f>
        <v>-</v>
      </c>
      <c r="AM519" s="619" t="str">
        <f t="shared" si="806"/>
        <v>-</v>
      </c>
      <c r="AN519" s="221"/>
      <c r="AO519" s="574" t="str">
        <f t="shared" si="755"/>
        <v>OK</v>
      </c>
      <c r="AQ519" s="437"/>
      <c r="AR519" s="429"/>
      <c r="AT519" s="430"/>
      <c r="AU519" s="431"/>
      <c r="AV519" s="429"/>
      <c r="AX519" s="430"/>
      <c r="AY519" s="431"/>
      <c r="AZ519" s="429"/>
      <c r="BB519" s="430"/>
      <c r="BC519" s="431"/>
      <c r="BD519" s="603"/>
      <c r="BE519" s="604"/>
      <c r="BF519" s="605"/>
      <c r="BG519" s="621"/>
      <c r="BH519" s="221"/>
      <c r="BI519" s="574" t="str">
        <f t="shared" si="756"/>
        <v>OK</v>
      </c>
      <c r="BK519" s="443"/>
      <c r="BL519" s="432"/>
      <c r="BN519" s="430"/>
      <c r="BO519" s="431"/>
      <c r="BP519" s="429"/>
      <c r="BR519" s="430"/>
      <c r="BS519" s="431"/>
      <c r="BT519" s="429"/>
      <c r="BV519" s="430"/>
      <c r="BW519" s="431"/>
      <c r="BX519" s="600"/>
      <c r="BY519" s="601"/>
      <c r="BZ519" s="602"/>
      <c r="CA519" s="610"/>
      <c r="CB519" s="221"/>
      <c r="CC519" s="574" t="str">
        <f t="shared" si="753"/>
        <v>OK</v>
      </c>
      <c r="CE519" s="443"/>
      <c r="CF519" s="432"/>
      <c r="CH519" s="430"/>
      <c r="CI519" s="431"/>
      <c r="CJ519" s="429"/>
      <c r="CL519" s="430"/>
      <c r="CM519" s="431"/>
      <c r="CN519" s="429"/>
      <c r="CP519" s="430"/>
      <c r="CQ519" s="431"/>
      <c r="CR519" s="603"/>
      <c r="CS519" s="617"/>
      <c r="CT519" s="605"/>
      <c r="CU519" s="611"/>
      <c r="CV519" s="221"/>
      <c r="CW519" s="574" t="str">
        <f t="shared" si="780"/>
        <v>OK</v>
      </c>
      <c r="CY519" s="443"/>
      <c r="CZ519" s="432"/>
      <c r="DB519" s="430"/>
      <c r="DC519" s="431"/>
      <c r="DD519" s="429"/>
      <c r="DF519" s="430"/>
      <c r="DG519" s="431"/>
      <c r="DH519" s="429"/>
      <c r="DJ519" s="430"/>
      <c r="DK519" s="431"/>
      <c r="DL519" s="603"/>
      <c r="DM519" s="604"/>
      <c r="DN519" s="605"/>
      <c r="DO519" s="611"/>
      <c r="DP519" s="221"/>
      <c r="DQ519" s="574" t="str">
        <f t="shared" si="781"/>
        <v>OK</v>
      </c>
      <c r="DS519" s="443"/>
      <c r="DT519" s="432"/>
      <c r="DU519" s="431"/>
      <c r="DW519" s="435"/>
      <c r="DY519" s="435"/>
      <c r="EA519" s="430"/>
      <c r="EB519" s="603"/>
      <c r="EC519" s="605"/>
      <c r="ED519" s="611"/>
      <c r="EE519" s="221"/>
      <c r="EF519" s="574" t="str">
        <f t="shared" si="760"/>
        <v>-</v>
      </c>
      <c r="EH519" s="82"/>
      <c r="EI519" s="34"/>
      <c r="EJ519" s="11"/>
      <c r="EK519" s="61"/>
      <c r="EN519" s="97" t="str">
        <f t="shared" si="797"/>
        <v>-</v>
      </c>
      <c r="EO519" s="91" t="str">
        <f t="shared" si="798"/>
        <v>-</v>
      </c>
      <c r="EP519" s="92"/>
      <c r="EQ519" s="85"/>
      <c r="ER519" s="89" t="str">
        <f t="shared" si="807"/>
        <v>-</v>
      </c>
      <c r="ES519" s="84"/>
      <c r="ET519" s="85"/>
      <c r="EU519" s="89" t="str">
        <f t="shared" si="808"/>
        <v>-</v>
      </c>
      <c r="EV519" s="90" t="str">
        <f t="shared" si="809"/>
        <v>-</v>
      </c>
      <c r="EY519" s="97" t="e">
        <f>#REF!</f>
        <v>#REF!</v>
      </c>
      <c r="EZ519" s="91" t="e">
        <f>#REF!</f>
        <v>#REF!</v>
      </c>
      <c r="FA519" s="92"/>
      <c r="FB519" s="85"/>
      <c r="FC519" s="89" t="e">
        <f t="shared" si="810"/>
        <v>#REF!</v>
      </c>
      <c r="FD519" s="84"/>
      <c r="FE519" s="85"/>
      <c r="FF519" s="89" t="e">
        <f t="shared" si="811"/>
        <v>#REF!</v>
      </c>
      <c r="FG519" s="90" t="e">
        <f t="shared" si="812"/>
        <v>#REF!</v>
      </c>
      <c r="FJ519" s="97" t="e">
        <f>#REF!</f>
        <v>#REF!</v>
      </c>
      <c r="FK519" s="91" t="e">
        <f>#REF!</f>
        <v>#REF!</v>
      </c>
      <c r="FL519" s="92"/>
      <c r="FM519" s="85"/>
      <c r="FN519" s="89" t="e">
        <f t="shared" si="813"/>
        <v>#REF!</v>
      </c>
      <c r="FO519" s="84"/>
      <c r="FP519" s="85"/>
      <c r="FQ519" s="89" t="e">
        <f t="shared" si="814"/>
        <v>#REF!</v>
      </c>
      <c r="FR519" s="90" t="e">
        <f t="shared" si="815"/>
        <v>#REF!</v>
      </c>
      <c r="FU519" s="97" t="e">
        <f>#REF!</f>
        <v>#REF!</v>
      </c>
      <c r="FV519" s="92"/>
      <c r="FW519" s="85"/>
      <c r="FX519" s="89" t="e">
        <f t="shared" si="816"/>
        <v>#REF!</v>
      </c>
      <c r="GA519" s="97" t="e">
        <f>#REF!</f>
        <v>#REF!</v>
      </c>
      <c r="GB519" s="91" t="e">
        <f>#REF!</f>
        <v>#REF!</v>
      </c>
      <c r="GC519" s="92"/>
      <c r="GD519" s="85"/>
      <c r="GE519" s="89" t="e">
        <f t="shared" si="817"/>
        <v>#REF!</v>
      </c>
      <c r="GF519" s="84"/>
      <c r="GG519" s="85"/>
      <c r="GH519" s="89" t="e">
        <f t="shared" si="818"/>
        <v>#REF!</v>
      </c>
      <c r="GI519" s="90" t="e">
        <f t="shared" si="819"/>
        <v>#REF!</v>
      </c>
      <c r="GK519" s="20" t="str">
        <f t="shared" si="799"/>
        <v/>
      </c>
      <c r="GL519" s="21"/>
      <c r="GN519" s="826" t="str">
        <f t="shared" ca="1" si="784"/>
        <v/>
      </c>
      <c r="GO519" s="827"/>
    </row>
    <row r="520" spans="1:197" s="143" customFormat="1" ht="15.75" customHeight="1" outlineLevel="3" x14ac:dyDescent="0.2">
      <c r="A520" s="190">
        <f t="shared" ca="1" si="805"/>
        <v>386</v>
      </c>
      <c r="B520" s="744" t="str">
        <f t="shared" ca="1" si="782"/>
        <v/>
      </c>
      <c r="C520" s="752"/>
      <c r="D520" s="753"/>
      <c r="E520" s="180" t="s">
        <v>960</v>
      </c>
      <c r="F520" s="181" t="s">
        <v>274</v>
      </c>
      <c r="G520" s="182"/>
      <c r="H520" s="863" t="s">
        <v>3</v>
      </c>
      <c r="I520" s="183"/>
      <c r="J520" s="184" t="s">
        <v>23</v>
      </c>
      <c r="K520" s="199" t="s">
        <v>439</v>
      </c>
      <c r="L520" s="366"/>
      <c r="M520" s="560">
        <f t="shared" si="779"/>
        <v>0</v>
      </c>
      <c r="N520" s="814" t="str">
        <f>IF(OR(W520="",W520=0,W520="-"),"-",IF(W520=1,1,"POK"))</f>
        <v>-</v>
      </c>
      <c r="O520" s="815" t="str">
        <f>IF(OR(AQ520="",AQ520=0,AQ520="-"),"-",IF(AQ520=1,1,"POK"))</f>
        <v>-</v>
      </c>
      <c r="P520" s="815" t="str">
        <f>IF(OR(BK520="",BK520=0,BK520="-"),"-",IF(BK520=1,1,"POK"))</f>
        <v>-</v>
      </c>
      <c r="Q520" s="815" t="str">
        <f>IF(OR(CE520="",CE520=0,CE520="-"),"-",IF(CE520=1,1,"POK"))</f>
        <v>-</v>
      </c>
      <c r="R520" s="815" t="str">
        <f>IF(OR(CY520="",CY520=0,CY520="-"),"-",IF(CY520=1,1,"POK"))</f>
        <v>-</v>
      </c>
      <c r="S520" s="816" t="str">
        <f>IF(OR(DS520="",DS520=0,DS520="-"),"-",IF(DS520=1,1,"POK"))</f>
        <v>-</v>
      </c>
      <c r="T520" s="293" t="str">
        <f t="shared" si="783"/>
        <v>OK</v>
      </c>
      <c r="U520" s="403"/>
      <c r="V520" s="19"/>
      <c r="W520" s="788">
        <f>IF(SUM(W521:W522)=0,0,1)</f>
        <v>0</v>
      </c>
      <c r="X520" s="325"/>
      <c r="Y520" s="326"/>
      <c r="Z520" s="326"/>
      <c r="AA520" s="326"/>
      <c r="AB520" s="326"/>
      <c r="AC520" s="326"/>
      <c r="AD520" s="326"/>
      <c r="AE520" s="326"/>
      <c r="AF520" s="326"/>
      <c r="AG520" s="326"/>
      <c r="AH520" s="326"/>
      <c r="AI520" s="327"/>
      <c r="AJ520" s="384">
        <f>SUM(AJ521:AJ522)</f>
        <v>0</v>
      </c>
      <c r="AK520" s="385">
        <f>SUM(AK521:AK522)</f>
        <v>0</v>
      </c>
      <c r="AL520" s="351">
        <f>AJ520+AK520</f>
        <v>0</v>
      </c>
      <c r="AM520" s="356" t="str">
        <f t="shared" si="806"/>
        <v>-</v>
      </c>
      <c r="AN520" s="222"/>
      <c r="AO520" s="580" t="str">
        <f t="shared" ref="AO520:AO540" si="820">IF(AND(Type_1="Doc",OR(Y520&lt;&gt;"",AC520&lt;&gt;"",AG520&lt;&gt;"")),"Remove Value Cln 25, 29, 33",IF(AND(Type_1="Doc",OR(AA520&lt;&gt;"",AE520&lt;&gt;"",AI520&lt;&gt;"")),"Remove Value Cln 27, 31, 35",IF(OR(AND(X520&lt;&gt;"",Z520=""),AND(AB520&lt;&gt;"",AD520=""),AND(AF520&lt;&gt;"",AH520="")),"Missing Eng Function",IF(OR(AND(Y520&lt;&gt;"",AA520=""),AND(AC520&lt;&gt;"",AE520=""),AND(AG520&lt;&gt;"",AI520="")),"Missing Design Function","OK"))))</f>
        <v>OK</v>
      </c>
      <c r="AP520" s="19"/>
      <c r="AQ520" s="788">
        <f>IF(SUM(AQ521:AQ522)=0,0,1)</f>
        <v>0</v>
      </c>
      <c r="AR520" s="325"/>
      <c r="AS520" s="326"/>
      <c r="AT520" s="326"/>
      <c r="AU520" s="326"/>
      <c r="AV520" s="326"/>
      <c r="AW520" s="326"/>
      <c r="AX520" s="326"/>
      <c r="AY520" s="326"/>
      <c r="AZ520" s="326"/>
      <c r="BA520" s="326"/>
      <c r="BB520" s="326"/>
      <c r="BC520" s="327"/>
      <c r="BD520" s="384">
        <f>SUM(BD521:BD522)</f>
        <v>0</v>
      </c>
      <c r="BE520" s="385">
        <f>SUM(BE521:BE522)</f>
        <v>0</v>
      </c>
      <c r="BF520" s="351">
        <f>BD520+BE520</f>
        <v>0</v>
      </c>
      <c r="BG520" s="356" t="str">
        <f>IF(OR(BF520=0,BF520="-"),"-",BF520/BD_TOTAL_HOURS)</f>
        <v>-</v>
      </c>
      <c r="BH520" s="222"/>
      <c r="BI520" s="580" t="str">
        <f t="shared" ref="BI520:BI540" si="821">IF(AND(Type_1="Doc",OR(AS520&lt;&gt;"",AW520&lt;&gt;"",BA520&lt;&gt;"")),"Remove Value Cln 25, 29, 33",IF(AND(Type_1="Doc",OR(AU520&lt;&gt;"",AY520&lt;&gt;"",BC520&lt;&gt;"")),"Remove Value Cln 47, 51, 55",IF(OR(AND(AR520&lt;&gt;"",AT520=""),AND(AV520&lt;&gt;"",AX520=""),AND(AZ520&lt;&gt;"",BB520="")),"Missing Eng Function",IF(OR(AND(AS520&lt;&gt;"",AU520=""),AND(AW520&lt;&gt;"",AY520=""),AND(BA520&lt;&gt;"",BC520="")),"Missing Design Function","OK"))))</f>
        <v>OK</v>
      </c>
      <c r="BJ520" s="19"/>
      <c r="BK520" s="788">
        <f>IF(SUM(BK521:BK522)=0,0,1)</f>
        <v>0</v>
      </c>
      <c r="BL520" s="325"/>
      <c r="BM520" s="326"/>
      <c r="BN520" s="326"/>
      <c r="BO520" s="326"/>
      <c r="BP520" s="326"/>
      <c r="BQ520" s="326"/>
      <c r="BR520" s="326"/>
      <c r="BS520" s="326"/>
      <c r="BT520" s="326"/>
      <c r="BU520" s="326"/>
      <c r="BV520" s="326"/>
      <c r="BW520" s="327"/>
      <c r="BX520" s="384">
        <f>SUM(BX521:BX522)</f>
        <v>0</v>
      </c>
      <c r="BY520" s="385">
        <f>SUM(BY521:BY522)</f>
        <v>0</v>
      </c>
      <c r="BZ520" s="710">
        <f>BX520+BY520</f>
        <v>0</v>
      </c>
      <c r="CA520" s="356" t="str">
        <f t="shared" ref="CA520:CA525" si="822">IF(OR(BZ520=0,BZ520="-"),"-",BZ520/DD_TOTAL_HOURS)</f>
        <v>-</v>
      </c>
      <c r="CB520" s="222"/>
      <c r="CC520" s="574" t="str">
        <f t="shared" ref="CC520:CC540" si="823">IF(AND(Type_1="Doc",OR(BM520&lt;&gt;"",BQ520&lt;&gt;"",BU520&lt;&gt;"")),"Remove Value Cln 65, 69, 73",IF(AND(Type_1="Doc",OR(BO520&lt;&gt;"",BS520&lt;&gt;"",BW520&lt;&gt;"")),"Remove Value Cln 67, 71, 75",IF(OR(AND(BL520&lt;&gt;"",BN520=""),AND(BP520&lt;&gt;"",BR520=""),AND(BT520&lt;&gt;"",BV520="")),"Missing Eng Function",IF(OR(AND(BM520&lt;&gt;"",BO520=""),AND(BQ520&lt;&gt;"",BS520=""),AND(BU520&lt;&gt;"",BW520="")),"Missing Design Function","OK"))))</f>
        <v>OK</v>
      </c>
      <c r="CD520" s="19"/>
      <c r="CE520" s="792">
        <f>IF(SUM(CE521:CE522)=0,0,1)</f>
        <v>0</v>
      </c>
      <c r="CF520" s="325"/>
      <c r="CG520" s="326"/>
      <c r="CH520" s="326"/>
      <c r="CI520" s="326"/>
      <c r="CJ520" s="326"/>
      <c r="CK520" s="326"/>
      <c r="CL520" s="326"/>
      <c r="CM520" s="326"/>
      <c r="CN520" s="326"/>
      <c r="CO520" s="326"/>
      <c r="CP520" s="326"/>
      <c r="CQ520" s="327"/>
      <c r="CR520" s="384">
        <f>SUM(CR521:CR522)</f>
        <v>0</v>
      </c>
      <c r="CS520" s="385">
        <f>SUM(CS521:CS522)</f>
        <v>0</v>
      </c>
      <c r="CT520" s="710">
        <f>CR520+CS520</f>
        <v>0</v>
      </c>
      <c r="CU520" s="356"/>
      <c r="CV520" s="222"/>
      <c r="CW520" s="580" t="str">
        <f t="shared" si="780"/>
        <v>OK</v>
      </c>
      <c r="CX520" s="19"/>
      <c r="CY520" s="788">
        <f>IF(SUM(CY521:CY522)=0,0,1)</f>
        <v>0</v>
      </c>
      <c r="CZ520" s="325"/>
      <c r="DA520" s="326"/>
      <c r="DB520" s="326"/>
      <c r="DC520" s="326"/>
      <c r="DD520" s="326"/>
      <c r="DE520" s="326"/>
      <c r="DF520" s="326"/>
      <c r="DG520" s="326"/>
      <c r="DH520" s="326"/>
      <c r="DI520" s="326"/>
      <c r="DJ520" s="326"/>
      <c r="DK520" s="327"/>
      <c r="DL520" s="384">
        <f>SUM(DL521:DL522)</f>
        <v>0</v>
      </c>
      <c r="DM520" s="385">
        <f>SUM(DM521:DM522)</f>
        <v>0</v>
      </c>
      <c r="DN520" s="710">
        <f>DL520+DM520</f>
        <v>0</v>
      </c>
      <c r="DO520" s="356" t="str">
        <f t="shared" ref="DO520:DO526" si="824">IF(OR(DN520=0,DN520="-"),"-",DN520/CONSTR_TOTAL_HOURS)</f>
        <v>-</v>
      </c>
      <c r="DP520" s="222"/>
      <c r="DQ520" s="574" t="str">
        <f t="shared" si="781"/>
        <v>OK</v>
      </c>
      <c r="DR520" s="19"/>
      <c r="DS520" s="788">
        <f>IF(SUM(DS521:DS522)=0,0,1)</f>
        <v>0</v>
      </c>
      <c r="DT520" s="325"/>
      <c r="DU520" s="326"/>
      <c r="DV520" s="326"/>
      <c r="DW520" s="326"/>
      <c r="DX520" s="326"/>
      <c r="DY520" s="326"/>
      <c r="DZ520" s="326"/>
      <c r="EA520" s="326"/>
      <c r="EB520" s="384">
        <f>SUM(EB521:EB522)</f>
        <v>0</v>
      </c>
      <c r="EC520" s="723">
        <f>EB520</f>
        <v>0</v>
      </c>
      <c r="ED520" s="356" t="str">
        <f>IF(OR(EC520=0,EC520="-"),"-",EC520/QUALIF_TOTAL_HOURS)</f>
        <v>-</v>
      </c>
      <c r="EE520" s="222"/>
      <c r="EF520" s="574" t="str">
        <f t="shared" si="760"/>
        <v>-</v>
      </c>
      <c r="EG520" s="19"/>
      <c r="EH520" s="179" t="s">
        <v>5</v>
      </c>
      <c r="EI520" s="171" t="s">
        <v>4</v>
      </c>
      <c r="EJ520" s="134"/>
      <c r="EK520" s="133"/>
      <c r="EL520" s="19"/>
      <c r="EM520" s="19"/>
      <c r="EN520" s="135">
        <f t="shared" si="797"/>
        <v>0</v>
      </c>
      <c r="EO520" s="136">
        <f t="shared" si="798"/>
        <v>0</v>
      </c>
      <c r="EP520" s="137"/>
      <c r="EQ520" s="172"/>
      <c r="ER520" s="138" t="str">
        <f t="shared" si="807"/>
        <v>-</v>
      </c>
      <c r="ES520" s="139"/>
      <c r="ET520" s="172"/>
      <c r="EU520" s="138" t="str">
        <f t="shared" si="808"/>
        <v>-</v>
      </c>
      <c r="EV520" s="140" t="str">
        <f t="shared" si="809"/>
        <v>-</v>
      </c>
      <c r="EW520" s="19"/>
      <c r="EX520" s="19"/>
      <c r="EY520" s="135" t="e">
        <f>#REF!</f>
        <v>#REF!</v>
      </c>
      <c r="EZ520" s="136" t="e">
        <f>#REF!</f>
        <v>#REF!</v>
      </c>
      <c r="FA520" s="137"/>
      <c r="FB520" s="172"/>
      <c r="FC520" s="138" t="e">
        <f t="shared" si="810"/>
        <v>#REF!</v>
      </c>
      <c r="FD520" s="139"/>
      <c r="FE520" s="172"/>
      <c r="FF520" s="138" t="e">
        <f t="shared" si="811"/>
        <v>#REF!</v>
      </c>
      <c r="FG520" s="140" t="e">
        <f t="shared" si="812"/>
        <v>#REF!</v>
      </c>
      <c r="FH520" s="19"/>
      <c r="FI520" s="19"/>
      <c r="FJ520" s="135" t="e">
        <f>#REF!</f>
        <v>#REF!</v>
      </c>
      <c r="FK520" s="136" t="e">
        <f>#REF!</f>
        <v>#REF!</v>
      </c>
      <c r="FL520" s="137"/>
      <c r="FM520" s="172"/>
      <c r="FN520" s="138" t="e">
        <f t="shared" si="813"/>
        <v>#REF!</v>
      </c>
      <c r="FO520" s="139"/>
      <c r="FP520" s="172"/>
      <c r="FQ520" s="138" t="e">
        <f t="shared" si="814"/>
        <v>#REF!</v>
      </c>
      <c r="FR520" s="140" t="e">
        <f t="shared" si="815"/>
        <v>#REF!</v>
      </c>
      <c r="FS520" s="19"/>
      <c r="FT520" s="19"/>
      <c r="FU520" s="135" t="e">
        <f>#REF!</f>
        <v>#REF!</v>
      </c>
      <c r="FV520" s="137"/>
      <c r="FW520" s="172"/>
      <c r="FX520" s="138" t="e">
        <f t="shared" si="816"/>
        <v>#REF!</v>
      </c>
      <c r="FY520" s="19"/>
      <c r="FZ520" s="19"/>
      <c r="GA520" s="135" t="e">
        <f>#REF!</f>
        <v>#REF!</v>
      </c>
      <c r="GB520" s="136" t="e">
        <f>#REF!</f>
        <v>#REF!</v>
      </c>
      <c r="GC520" s="137"/>
      <c r="GD520" s="172"/>
      <c r="GE520" s="138" t="e">
        <f t="shared" si="817"/>
        <v>#REF!</v>
      </c>
      <c r="GF520" s="139"/>
      <c r="GG520" s="172"/>
      <c r="GH520" s="138" t="e">
        <f t="shared" si="818"/>
        <v>#REF!</v>
      </c>
      <c r="GI520" s="140" t="e">
        <f t="shared" si="819"/>
        <v>#REF!</v>
      </c>
      <c r="GJ520" s="19"/>
      <c r="GK520" s="141" t="str">
        <f t="shared" si="799"/>
        <v/>
      </c>
      <c r="GL520" s="142"/>
      <c r="GN520" s="826" t="str">
        <f t="shared" ca="1" si="784"/>
        <v/>
      </c>
      <c r="GO520" s="827"/>
    </row>
    <row r="521" spans="1:197" ht="12" customHeight="1" outlineLevel="3" x14ac:dyDescent="0.2">
      <c r="A521" s="187">
        <f ca="1">OFFSET(A521,-1,0,1,1)+1</f>
        <v>387</v>
      </c>
      <c r="B521" s="747" t="str">
        <f t="shared" ca="1" si="782"/>
        <v/>
      </c>
      <c r="C521" s="748"/>
      <c r="D521" s="749"/>
      <c r="E521" s="272"/>
      <c r="F521" s="271"/>
      <c r="G521" s="105" t="s">
        <v>922</v>
      </c>
      <c r="H521" s="128" t="s">
        <v>3</v>
      </c>
      <c r="I521" s="105"/>
      <c r="J521" s="364" t="s">
        <v>24</v>
      </c>
      <c r="K521" s="471" t="s">
        <v>439</v>
      </c>
      <c r="L521" s="367" t="s">
        <v>50</v>
      </c>
      <c r="M521" s="589">
        <f t="shared" si="779"/>
        <v>0</v>
      </c>
      <c r="N521" s="773" t="str">
        <f t="shared" si="785"/>
        <v>-</v>
      </c>
      <c r="O521" s="774" t="str">
        <f t="shared" si="786"/>
        <v>-</v>
      </c>
      <c r="P521" s="774" t="str">
        <f t="shared" si="787"/>
        <v>-</v>
      </c>
      <c r="Q521" s="774" t="str">
        <f t="shared" si="788"/>
        <v>-</v>
      </c>
      <c r="R521" s="774" t="str">
        <f t="shared" si="789"/>
        <v>-</v>
      </c>
      <c r="S521" s="280" t="str">
        <f t="shared" si="790"/>
        <v>-</v>
      </c>
      <c r="T521" s="291" t="str">
        <f t="shared" si="783"/>
        <v>OK</v>
      </c>
      <c r="U521" s="402"/>
      <c r="W521" s="643"/>
      <c r="X521" s="208"/>
      <c r="Y521" s="420"/>
      <c r="Z521" s="410" t="s">
        <v>374</v>
      </c>
      <c r="AA521" s="423"/>
      <c r="AB521" s="429"/>
      <c r="AD521" s="430"/>
      <c r="AE521" s="431"/>
      <c r="AF521" s="429"/>
      <c r="AH521" s="430"/>
      <c r="AI521" s="431"/>
      <c r="AJ521" s="591" t="str">
        <f>IF(AND(X521="",AB521="",AF521=""),"-",X521+AB521+AF521)</f>
        <v>-</v>
      </c>
      <c r="AK521" s="629"/>
      <c r="AL521" s="593" t="str">
        <f>IF(AND(X521="",AB521="",AF521="",Y521="",AC521="",AG521=""),"-",SUM(X521:AG521))</f>
        <v>-</v>
      </c>
      <c r="AM521" s="619" t="str">
        <f t="shared" si="806"/>
        <v>-</v>
      </c>
      <c r="AN521" s="221"/>
      <c r="AO521" s="574" t="str">
        <f t="shared" si="820"/>
        <v>OK</v>
      </c>
      <c r="AQ521" s="263"/>
      <c r="AR521" s="208"/>
      <c r="AS521" s="419"/>
      <c r="AT521" s="410" t="s">
        <v>374</v>
      </c>
      <c r="AU521" s="422"/>
      <c r="AV521" s="529"/>
      <c r="AW521" s="426"/>
      <c r="AX521" s="427"/>
      <c r="AY521" s="530"/>
      <c r="AZ521" s="529"/>
      <c r="BA521" s="426"/>
      <c r="BB521" s="427"/>
      <c r="BC521" s="530"/>
      <c r="BD521" s="591" t="str">
        <f>IF(AND(AR521="",AV521="",AZ521=""),"-",AR521+AV521+AZ521)</f>
        <v>-</v>
      </c>
      <c r="BE521" s="629"/>
      <c r="BF521" s="593" t="str">
        <f>IF(AND(AR521="",AV521="",AZ521="",AS521="",AW521="",BA521=""),"-",SUM(AR521:BA521))</f>
        <v>-</v>
      </c>
      <c r="BG521" s="677" t="str">
        <f>IF(OR(BF521=0,BF521="-"),"-",BF521/BD_TOTAL_HOURS)</f>
        <v>-</v>
      </c>
      <c r="BH521" s="221"/>
      <c r="BI521" s="574" t="str">
        <f t="shared" si="821"/>
        <v>OK</v>
      </c>
      <c r="BK521" s="263"/>
      <c r="BL521" s="208"/>
      <c r="BM521" s="419"/>
      <c r="BN521" s="410" t="s">
        <v>374</v>
      </c>
      <c r="BO521" s="422"/>
      <c r="BP521" s="529"/>
      <c r="BQ521" s="426"/>
      <c r="BR521" s="427"/>
      <c r="BS521" s="530"/>
      <c r="BT521" s="529"/>
      <c r="BU521" s="426"/>
      <c r="BV521" s="427"/>
      <c r="BW521" s="530"/>
      <c r="BX521" s="591" t="str">
        <f>IF(AND(BL521="",BP521="",BT521=""),"-",BL521+BP521+BT521)</f>
        <v>-</v>
      </c>
      <c r="BY521" s="629"/>
      <c r="BZ521" s="593" t="str">
        <f>IF(AND(BL521="",BP521="",BT521="",BM521="",BQ521="",BU521=""),"-",SUM(BL521:BU521))</f>
        <v>-</v>
      </c>
      <c r="CA521" s="677" t="str">
        <f t="shared" si="822"/>
        <v>-</v>
      </c>
      <c r="CB521" s="221"/>
      <c r="CC521" s="574" t="str">
        <f t="shared" si="823"/>
        <v>OK</v>
      </c>
      <c r="CE521" s="443"/>
      <c r="CF521" s="429"/>
      <c r="CH521" s="430"/>
      <c r="CI521" s="431"/>
      <c r="CJ521" s="429"/>
      <c r="CL521" s="430"/>
      <c r="CM521" s="431"/>
      <c r="CN521" s="429"/>
      <c r="CP521" s="430"/>
      <c r="CQ521" s="431"/>
      <c r="CR521" s="600"/>
      <c r="CS521" s="601"/>
      <c r="CT521" s="608"/>
      <c r="CU521" s="610"/>
      <c r="CV521" s="221"/>
      <c r="CW521" s="574" t="str">
        <f t="shared" si="780"/>
        <v>OK</v>
      </c>
      <c r="CY521" s="263"/>
      <c r="CZ521" s="208"/>
      <c r="DA521" s="419"/>
      <c r="DB521" s="410" t="s">
        <v>374</v>
      </c>
      <c r="DC521" s="422"/>
      <c r="DD521" s="429"/>
      <c r="DF521" s="430"/>
      <c r="DG521" s="431"/>
      <c r="DH521" s="429"/>
      <c r="DJ521" s="430"/>
      <c r="DK521" s="431"/>
      <c r="DL521" s="591" t="str">
        <f>IF(AND(CZ521="",DD521="",DH521=""),"-",CZ521+DD521+DH521)</f>
        <v>-</v>
      </c>
      <c r="DM521" s="629"/>
      <c r="DN521" s="593" t="str">
        <f>IF(AND(CZ521="",DD521="",DH521="",DA521="",DE521="",DI521=""),"-",SUM(CZ521:DI521))</f>
        <v>-</v>
      </c>
      <c r="DO521" s="677" t="str">
        <f t="shared" si="824"/>
        <v>-</v>
      </c>
      <c r="DP521" s="221"/>
      <c r="DQ521" s="574" t="str">
        <f t="shared" si="781"/>
        <v>OK</v>
      </c>
      <c r="DS521" s="263"/>
      <c r="DT521" s="429"/>
      <c r="DU521" s="431"/>
      <c r="DW521" s="431"/>
      <c r="DY521" s="431"/>
      <c r="DZ521" s="370"/>
      <c r="EA521" s="274" t="s">
        <v>376</v>
      </c>
      <c r="EB521" s="712" t="str">
        <f>IF(AND(DT521="",DV521="",DX521="",DZ521=""),"-",DT521+DV521+DX521+DZ521)</f>
        <v>-</v>
      </c>
      <c r="EC521" s="707" t="str">
        <f>EB521</f>
        <v>-</v>
      </c>
      <c r="ED521" s="619" t="str">
        <f>IF(OR(EC521=0,EC521="-"),"-",EC521/QUALIF_TOTAL_HOURS)</f>
        <v>-</v>
      </c>
      <c r="EE521" s="221"/>
      <c r="EF521" s="574" t="str">
        <f t="shared" si="760"/>
        <v>OK</v>
      </c>
      <c r="EH521" s="82"/>
      <c r="EI521" s="34"/>
      <c r="EJ521" s="11"/>
      <c r="EK521" s="61"/>
      <c r="EN521" s="97" t="str">
        <f t="shared" si="797"/>
        <v>-</v>
      </c>
      <c r="EO521" s="91">
        <f t="shared" si="798"/>
        <v>0</v>
      </c>
      <c r="EP521" s="92"/>
      <c r="EQ521" s="85"/>
      <c r="ER521" s="89" t="str">
        <f t="shared" si="807"/>
        <v>-</v>
      </c>
      <c r="ES521" s="84"/>
      <c r="ET521" s="85"/>
      <c r="EU521" s="89" t="str">
        <f t="shared" si="808"/>
        <v>-</v>
      </c>
      <c r="EV521" s="90" t="str">
        <f t="shared" si="809"/>
        <v>-</v>
      </c>
      <c r="EY521" s="97" t="e">
        <f>#REF!</f>
        <v>#REF!</v>
      </c>
      <c r="EZ521" s="91" t="e">
        <f>#REF!</f>
        <v>#REF!</v>
      </c>
      <c r="FA521" s="92"/>
      <c r="FB521" s="85"/>
      <c r="FC521" s="89" t="e">
        <f t="shared" si="810"/>
        <v>#REF!</v>
      </c>
      <c r="FD521" s="84"/>
      <c r="FE521" s="85"/>
      <c r="FF521" s="89" t="e">
        <f t="shared" si="811"/>
        <v>#REF!</v>
      </c>
      <c r="FG521" s="90" t="e">
        <f t="shared" si="812"/>
        <v>#REF!</v>
      </c>
      <c r="FJ521" s="97" t="e">
        <f>#REF!</f>
        <v>#REF!</v>
      </c>
      <c r="FK521" s="91" t="e">
        <f>#REF!</f>
        <v>#REF!</v>
      </c>
      <c r="FL521" s="92"/>
      <c r="FM521" s="85"/>
      <c r="FN521" s="89" t="e">
        <f t="shared" si="813"/>
        <v>#REF!</v>
      </c>
      <c r="FO521" s="84"/>
      <c r="FP521" s="85"/>
      <c r="FQ521" s="89" t="e">
        <f t="shared" si="814"/>
        <v>#REF!</v>
      </c>
      <c r="FR521" s="90" t="e">
        <f t="shared" si="815"/>
        <v>#REF!</v>
      </c>
      <c r="FU521" s="97" t="e">
        <f>#REF!</f>
        <v>#REF!</v>
      </c>
      <c r="FV521" s="92"/>
      <c r="FW521" s="85"/>
      <c r="FX521" s="89" t="e">
        <f>IF(OR(FU521="-",FW521=""),"-",FW521*FU521)</f>
        <v>#REF!</v>
      </c>
      <c r="GA521" s="97" t="e">
        <f>#REF!</f>
        <v>#REF!</v>
      </c>
      <c r="GB521" s="91" t="e">
        <f>#REF!</f>
        <v>#REF!</v>
      </c>
      <c r="GC521" s="92"/>
      <c r="GD521" s="85"/>
      <c r="GE521" s="89" t="e">
        <f t="shared" si="817"/>
        <v>#REF!</v>
      </c>
      <c r="GF521" s="84"/>
      <c r="GG521" s="85"/>
      <c r="GH521" s="89" t="e">
        <f t="shared" si="818"/>
        <v>#REF!</v>
      </c>
      <c r="GI521" s="90" t="e">
        <f t="shared" si="819"/>
        <v>#REF!</v>
      </c>
      <c r="GK521" s="20" t="str">
        <f t="shared" si="799"/>
        <v/>
      </c>
      <c r="GL521" s="21"/>
      <c r="GN521" s="826" t="str">
        <f t="shared" ca="1" si="784"/>
        <v/>
      </c>
      <c r="GO521" s="827"/>
    </row>
    <row r="522" spans="1:197" ht="12" customHeight="1" outlineLevel="3" x14ac:dyDescent="0.2">
      <c r="A522" s="187">
        <f ca="1">OFFSET(A522,-1,0,1,1)+1</f>
        <v>388</v>
      </c>
      <c r="B522" s="747" t="str">
        <f t="shared" ca="1" si="782"/>
        <v/>
      </c>
      <c r="C522" s="748"/>
      <c r="D522" s="749"/>
      <c r="E522" s="272" t="s">
        <v>395</v>
      </c>
      <c r="F522" s="271"/>
      <c r="G522" s="105"/>
      <c r="H522" s="128" t="s">
        <v>3</v>
      </c>
      <c r="I522" s="105"/>
      <c r="J522" s="364" t="s">
        <v>24</v>
      </c>
      <c r="K522" s="471" t="s">
        <v>439</v>
      </c>
      <c r="L522" s="367"/>
      <c r="M522" s="589">
        <f t="shared" si="779"/>
        <v>0</v>
      </c>
      <c r="N522" s="773" t="str">
        <f t="shared" si="785"/>
        <v>-</v>
      </c>
      <c r="O522" s="774" t="str">
        <f t="shared" si="786"/>
        <v>-</v>
      </c>
      <c r="P522" s="774" t="str">
        <f t="shared" si="787"/>
        <v>-</v>
      </c>
      <c r="Q522" s="774" t="str">
        <f t="shared" si="788"/>
        <v>-</v>
      </c>
      <c r="R522" s="774" t="str">
        <f t="shared" si="789"/>
        <v>-</v>
      </c>
      <c r="S522" s="280" t="str">
        <f t="shared" si="790"/>
        <v>-</v>
      </c>
      <c r="T522" s="291" t="str">
        <f t="shared" si="783"/>
        <v>OK</v>
      </c>
      <c r="U522" s="402"/>
      <c r="W522" s="643"/>
      <c r="X522" s="208"/>
      <c r="Y522" s="420"/>
      <c r="Z522" s="410" t="s">
        <v>374</v>
      </c>
      <c r="AA522" s="423"/>
      <c r="AB522" s="209"/>
      <c r="AC522" s="421"/>
      <c r="AD522" s="410" t="s">
        <v>375</v>
      </c>
      <c r="AE522" s="423"/>
      <c r="AF522" s="209"/>
      <c r="AG522" s="420"/>
      <c r="AH522" s="410" t="s">
        <v>376</v>
      </c>
      <c r="AI522" s="431"/>
      <c r="AJ522" s="591" t="str">
        <f>IF(AND(X522="",AB522="",AF522=""),"-",X522+AB522+AF522)</f>
        <v>-</v>
      </c>
      <c r="AK522" s="618"/>
      <c r="AL522" s="593" t="str">
        <f>IF(AND(X522="",AB522="",AF522="",Y522="",AC522="",AG522=""),"-",SUM(X522:AG522))</f>
        <v>-</v>
      </c>
      <c r="AM522" s="619" t="str">
        <f t="shared" si="806"/>
        <v>-</v>
      </c>
      <c r="AN522" s="221"/>
      <c r="AO522" s="574" t="str">
        <f t="shared" si="820"/>
        <v>OK</v>
      </c>
      <c r="AQ522" s="263"/>
      <c r="AR522" s="208"/>
      <c r="AS522" s="421"/>
      <c r="AT522" s="410" t="s">
        <v>374</v>
      </c>
      <c r="AU522" s="424"/>
      <c r="AV522" s="209"/>
      <c r="AW522" s="421"/>
      <c r="AX522" s="410" t="s">
        <v>375</v>
      </c>
      <c r="AY522" s="424"/>
      <c r="AZ522" s="209"/>
      <c r="BA522" s="421"/>
      <c r="BB522" s="410" t="s">
        <v>376</v>
      </c>
      <c r="BC522" s="424"/>
      <c r="BD522" s="591" t="str">
        <f>IF(AND(AR522="",AV522="",AZ522=""),"-",AR522+AV522+AZ522)</f>
        <v>-</v>
      </c>
      <c r="BE522" s="618"/>
      <c r="BF522" s="593" t="str">
        <f>IF(AND(AR522="",AV522="",AZ522="",AS522="",AW522="",BA522=""),"-",SUM(AR522:BA522))</f>
        <v>-</v>
      </c>
      <c r="BG522" s="677" t="str">
        <f>IF(OR(BF522=0,BF522="-"),"-",BF522/BD_TOTAL_HOURS)</f>
        <v>-</v>
      </c>
      <c r="BH522" s="221"/>
      <c r="BI522" s="574" t="str">
        <f t="shared" si="821"/>
        <v>OK</v>
      </c>
      <c r="BK522" s="263"/>
      <c r="BL522" s="208"/>
      <c r="BM522" s="421"/>
      <c r="BN522" s="410" t="s">
        <v>374</v>
      </c>
      <c r="BO522" s="424"/>
      <c r="BP522" s="209"/>
      <c r="BQ522" s="421"/>
      <c r="BR522" s="410" t="s">
        <v>375</v>
      </c>
      <c r="BS522" s="424"/>
      <c r="BT522" s="209"/>
      <c r="BU522" s="421"/>
      <c r="BV522" s="410" t="s">
        <v>376</v>
      </c>
      <c r="BW522" s="424"/>
      <c r="BX522" s="591" t="str">
        <f>IF(AND(BL522="",BP522="",BT522=""),"-",BL522+BP522+BT522)</f>
        <v>-</v>
      </c>
      <c r="BY522" s="618"/>
      <c r="BZ522" s="593" t="str">
        <f>IF(AND(BL522="",BP522="",BT522="",BM522="",BQ522="",BU522=""),"-",SUM(BL522:BU522))</f>
        <v>-</v>
      </c>
      <c r="CA522" s="677" t="str">
        <f t="shared" si="822"/>
        <v>-</v>
      </c>
      <c r="CB522" s="221"/>
      <c r="CC522" s="574" t="str">
        <f t="shared" si="823"/>
        <v>OK</v>
      </c>
      <c r="CE522" s="443"/>
      <c r="CF522" s="429"/>
      <c r="CH522" s="430"/>
      <c r="CI522" s="431"/>
      <c r="CJ522" s="429"/>
      <c r="CL522" s="430"/>
      <c r="CM522" s="431"/>
      <c r="CN522" s="429"/>
      <c r="CP522" s="430"/>
      <c r="CQ522" s="431"/>
      <c r="CR522" s="600"/>
      <c r="CS522" s="601"/>
      <c r="CT522" s="605"/>
      <c r="CU522" s="610"/>
      <c r="CV522" s="221"/>
      <c r="CW522" s="574" t="str">
        <f t="shared" si="780"/>
        <v>OK</v>
      </c>
      <c r="CY522" s="263"/>
      <c r="CZ522" s="208"/>
      <c r="DA522" s="421"/>
      <c r="DB522" s="410"/>
      <c r="DC522" s="424"/>
      <c r="DD522" s="209"/>
      <c r="DE522" s="421"/>
      <c r="DF522" s="410"/>
      <c r="DG522" s="424"/>
      <c r="DH522" s="209"/>
      <c r="DI522" s="421"/>
      <c r="DJ522" s="410"/>
      <c r="DK522" s="424"/>
      <c r="DL522" s="591" t="str">
        <f>IF(AND(CZ522="",DD522="",DH522=""),"-",CZ522+DD522+DH522)</f>
        <v>-</v>
      </c>
      <c r="DM522" s="618"/>
      <c r="DN522" s="593" t="str">
        <f>IF(AND(CZ522="",DD522="",DH522="",DA522="",DE522="",DI522=""),"-",SUM(CZ522:DI522))</f>
        <v>-</v>
      </c>
      <c r="DO522" s="677" t="str">
        <f t="shared" si="824"/>
        <v>-</v>
      </c>
      <c r="DP522" s="221"/>
      <c r="DQ522" s="574" t="str">
        <f t="shared" si="781"/>
        <v>OK</v>
      </c>
      <c r="DS522" s="263"/>
      <c r="DT522" s="208"/>
      <c r="DU522" s="277"/>
      <c r="DV522" s="370"/>
      <c r="DW522" s="277"/>
      <c r="DX522" s="370"/>
      <c r="DY522" s="277"/>
      <c r="DZ522" s="370"/>
      <c r="EA522" s="274"/>
      <c r="EB522" s="712" t="str">
        <f>IF(AND(DT522="",DV522="",DX522="",DZ522=""),"-",DT522+DV522+DX522+DZ522)</f>
        <v>-</v>
      </c>
      <c r="EC522" s="707" t="str">
        <f>EB522</f>
        <v>-</v>
      </c>
      <c r="ED522" s="619" t="str">
        <f>IF(OR(EC522=0,EC522="-"),"-",EC522/QUALIF_TOTAL_HOURS)</f>
        <v>-</v>
      </c>
      <c r="EE522" s="221"/>
      <c r="EF522" s="574" t="str">
        <f t="shared" si="760"/>
        <v>OK</v>
      </c>
      <c r="EH522" s="82"/>
      <c r="EI522" s="34"/>
      <c r="EJ522" s="11"/>
      <c r="EK522" s="61"/>
      <c r="EN522" s="97" t="str">
        <f t="shared" si="797"/>
        <v>-</v>
      </c>
      <c r="EO522" s="91">
        <f t="shared" si="798"/>
        <v>0</v>
      </c>
      <c r="EP522" s="92"/>
      <c r="EQ522" s="85"/>
      <c r="ER522" s="89" t="str">
        <f t="shared" si="807"/>
        <v>-</v>
      </c>
      <c r="ES522" s="84"/>
      <c r="ET522" s="85"/>
      <c r="EU522" s="89" t="str">
        <f t="shared" si="808"/>
        <v>-</v>
      </c>
      <c r="EV522" s="90" t="str">
        <f t="shared" si="809"/>
        <v>-</v>
      </c>
      <c r="EY522" s="97" t="e">
        <f>#REF!</f>
        <v>#REF!</v>
      </c>
      <c r="EZ522" s="91" t="e">
        <f>#REF!</f>
        <v>#REF!</v>
      </c>
      <c r="FA522" s="92"/>
      <c r="FB522" s="85"/>
      <c r="FC522" s="89" t="e">
        <f t="shared" si="810"/>
        <v>#REF!</v>
      </c>
      <c r="FD522" s="84"/>
      <c r="FE522" s="85"/>
      <c r="FF522" s="89" t="e">
        <f t="shared" si="811"/>
        <v>#REF!</v>
      </c>
      <c r="FG522" s="90" t="e">
        <f t="shared" si="812"/>
        <v>#REF!</v>
      </c>
      <c r="FJ522" s="97" t="e">
        <f>#REF!</f>
        <v>#REF!</v>
      </c>
      <c r="FK522" s="91" t="e">
        <f>#REF!</f>
        <v>#REF!</v>
      </c>
      <c r="FL522" s="92"/>
      <c r="FM522" s="85"/>
      <c r="FN522" s="89" t="e">
        <f t="shared" si="813"/>
        <v>#REF!</v>
      </c>
      <c r="FO522" s="84"/>
      <c r="FP522" s="85"/>
      <c r="FQ522" s="89" t="e">
        <f t="shared" si="814"/>
        <v>#REF!</v>
      </c>
      <c r="FR522" s="90" t="e">
        <f t="shared" si="815"/>
        <v>#REF!</v>
      </c>
      <c r="FU522" s="97" t="e">
        <f>#REF!</f>
        <v>#REF!</v>
      </c>
      <c r="FV522" s="92"/>
      <c r="FW522" s="85"/>
      <c r="FX522" s="89" t="e">
        <f>IF(OR(FU522="-",FW522=""),"-",FW522*FU522)</f>
        <v>#REF!</v>
      </c>
      <c r="GA522" s="97" t="e">
        <f>#REF!</f>
        <v>#REF!</v>
      </c>
      <c r="GB522" s="91" t="e">
        <f>#REF!</f>
        <v>#REF!</v>
      </c>
      <c r="GC522" s="92"/>
      <c r="GD522" s="85"/>
      <c r="GE522" s="89" t="e">
        <f t="shared" si="817"/>
        <v>#REF!</v>
      </c>
      <c r="GF522" s="84"/>
      <c r="GG522" s="85"/>
      <c r="GH522" s="89" t="e">
        <f t="shared" si="818"/>
        <v>#REF!</v>
      </c>
      <c r="GI522" s="90" t="e">
        <f t="shared" si="819"/>
        <v>#REF!</v>
      </c>
      <c r="GK522" s="20" t="str">
        <f t="shared" si="799"/>
        <v/>
      </c>
      <c r="GL522" s="21"/>
      <c r="GN522" s="826" t="str">
        <f t="shared" ca="1" si="784"/>
        <v/>
      </c>
      <c r="GO522" s="827"/>
    </row>
    <row r="523" spans="1:197" s="143" customFormat="1" ht="15.75" customHeight="1" outlineLevel="3" x14ac:dyDescent="0.2">
      <c r="A523" s="190">
        <f t="shared" ca="1" si="805"/>
        <v>389</v>
      </c>
      <c r="B523" s="744" t="str">
        <f t="shared" ca="1" si="782"/>
        <v/>
      </c>
      <c r="C523" s="752"/>
      <c r="D523" s="753"/>
      <c r="E523" s="184" t="s">
        <v>961</v>
      </c>
      <c r="F523" s="181" t="s">
        <v>855</v>
      </c>
      <c r="G523" s="182"/>
      <c r="H523" s="863" t="s">
        <v>3</v>
      </c>
      <c r="I523" s="183"/>
      <c r="J523" s="184" t="s">
        <v>23</v>
      </c>
      <c r="K523" s="199" t="s">
        <v>439</v>
      </c>
      <c r="L523" s="366"/>
      <c r="M523" s="560">
        <f t="shared" si="779"/>
        <v>0</v>
      </c>
      <c r="N523" s="814" t="str">
        <f>IF(OR(W523="",W523=0,W523="-"),"-",IF(W523=1,1,"POK"))</f>
        <v>-</v>
      </c>
      <c r="O523" s="815" t="str">
        <f>IF(OR(AQ523="",AQ523=0,AQ523="-"),"-",IF(AQ523=1,1,"POK"))</f>
        <v>-</v>
      </c>
      <c r="P523" s="815" t="str">
        <f>IF(OR(BK523="",BK523=0,BK523="-"),"-",IF(BK523=1,1,"POK"))</f>
        <v>-</v>
      </c>
      <c r="Q523" s="815" t="str">
        <f>IF(OR(CE523="",CE523=0,CE523="-"),"-",IF(CE523=1,1,"POK"))</f>
        <v>-</v>
      </c>
      <c r="R523" s="815" t="str">
        <f>IF(OR(CY523="",CY523=0,CY523="-"),"-",IF(CY523=1,1,"POK"))</f>
        <v>-</v>
      </c>
      <c r="S523" s="816" t="str">
        <f>IF(OR(DS523="",DS523=0,DS523="-"),"-",IF(DS523=1,1,"POK"))</f>
        <v>-</v>
      </c>
      <c r="T523" s="293" t="str">
        <f t="shared" si="783"/>
        <v>OK</v>
      </c>
      <c r="U523" s="403"/>
      <c r="V523" s="19"/>
      <c r="W523" s="792">
        <f>IF(SUM(W524:W525)=0,0,1)</f>
        <v>0</v>
      </c>
      <c r="X523" s="325"/>
      <c r="Y523" s="326"/>
      <c r="Z523" s="326"/>
      <c r="AA523" s="326"/>
      <c r="AB523" s="326"/>
      <c r="AC523" s="326"/>
      <c r="AD523" s="326"/>
      <c r="AE523" s="326"/>
      <c r="AF523" s="326"/>
      <c r="AG523" s="326"/>
      <c r="AH523" s="326"/>
      <c r="AI523" s="327"/>
      <c r="AJ523" s="353">
        <f>SUM(AJ524:AJ525)</f>
        <v>0</v>
      </c>
      <c r="AK523" s="354">
        <f>SUM(AK524:AK525)</f>
        <v>0</v>
      </c>
      <c r="AL523" s="351">
        <f>AJ523+AK523</f>
        <v>0</v>
      </c>
      <c r="AM523" s="356" t="str">
        <f t="shared" si="806"/>
        <v>-</v>
      </c>
      <c r="AN523" s="222"/>
      <c r="AO523" s="580" t="str">
        <f t="shared" si="820"/>
        <v>OK</v>
      </c>
      <c r="AP523" s="19"/>
      <c r="AQ523" s="788">
        <f>IF(SUM(AQ524:AQ525)=0,0,1)</f>
        <v>0</v>
      </c>
      <c r="AR523" s="325"/>
      <c r="AS523" s="326"/>
      <c r="AT523" s="326"/>
      <c r="AU523" s="326"/>
      <c r="AV523" s="326"/>
      <c r="AW523" s="326"/>
      <c r="AX523" s="326"/>
      <c r="AY523" s="326"/>
      <c r="AZ523" s="326"/>
      <c r="BA523" s="326"/>
      <c r="BB523" s="326"/>
      <c r="BC523" s="327"/>
      <c r="BD523" s="353">
        <f>SUM(BD524:BD525)</f>
        <v>0</v>
      </c>
      <c r="BE523" s="354">
        <f>SUM(BE524:BE525)</f>
        <v>0</v>
      </c>
      <c r="BF523" s="351">
        <f>BD523+BE523</f>
        <v>0</v>
      </c>
      <c r="BG523" s="356" t="str">
        <f>IF(OR(BF523=0,BF523="-"),"-",BF523/BD_TOTAL_HOURS)</f>
        <v>-</v>
      </c>
      <c r="BH523" s="222"/>
      <c r="BI523" s="580" t="str">
        <f t="shared" si="821"/>
        <v>OK</v>
      </c>
      <c r="BJ523" s="19"/>
      <c r="BK523" s="788">
        <f>IF(SUM(BK524:BK525)=0,0,1)</f>
        <v>0</v>
      </c>
      <c r="BL523" s="325"/>
      <c r="BM523" s="326"/>
      <c r="BN523" s="326"/>
      <c r="BO523" s="326"/>
      <c r="BP523" s="326"/>
      <c r="BQ523" s="326"/>
      <c r="BR523" s="326"/>
      <c r="BS523" s="326"/>
      <c r="BT523" s="326"/>
      <c r="BU523" s="326"/>
      <c r="BV523" s="326"/>
      <c r="BW523" s="327"/>
      <c r="BX523" s="353">
        <f>SUM(BX524:BX525)</f>
        <v>0</v>
      </c>
      <c r="BY523" s="354">
        <f>SUM(BY524:BY525)</f>
        <v>0</v>
      </c>
      <c r="BZ523" s="351">
        <f>BX523+BY523</f>
        <v>0</v>
      </c>
      <c r="CA523" s="356" t="str">
        <f t="shared" si="822"/>
        <v>-</v>
      </c>
      <c r="CB523" s="222"/>
      <c r="CC523" s="574" t="str">
        <f t="shared" si="823"/>
        <v>OK</v>
      </c>
      <c r="CD523" s="19"/>
      <c r="CE523" s="792">
        <f>IF(SUM(CE524:CE525)=0,0,1)</f>
        <v>0</v>
      </c>
      <c r="CF523" s="325"/>
      <c r="CG523" s="326"/>
      <c r="CH523" s="326"/>
      <c r="CI523" s="326"/>
      <c r="CJ523" s="326"/>
      <c r="CK523" s="326"/>
      <c r="CL523" s="326"/>
      <c r="CM523" s="326"/>
      <c r="CN523" s="326"/>
      <c r="CO523" s="326"/>
      <c r="CP523" s="326"/>
      <c r="CQ523" s="327"/>
      <c r="CR523" s="353">
        <f>SUM(CR524:CR525)</f>
        <v>0</v>
      </c>
      <c r="CS523" s="354">
        <f>SUM(CS524:CS525)</f>
        <v>0</v>
      </c>
      <c r="CT523" s="351">
        <f>CR523+CS523</f>
        <v>0</v>
      </c>
      <c r="CU523" s="356"/>
      <c r="CV523" s="222"/>
      <c r="CW523" s="580" t="str">
        <f t="shared" si="780"/>
        <v>OK</v>
      </c>
      <c r="CX523" s="19"/>
      <c r="CY523" s="788">
        <f>IF(SUM(CY524:CY525)=0,0,1)</f>
        <v>0</v>
      </c>
      <c r="CZ523" s="325"/>
      <c r="DA523" s="326"/>
      <c r="DB523" s="326"/>
      <c r="DC523" s="326"/>
      <c r="DD523" s="326"/>
      <c r="DE523" s="326"/>
      <c r="DF523" s="326"/>
      <c r="DG523" s="326"/>
      <c r="DH523" s="326"/>
      <c r="DI523" s="326"/>
      <c r="DJ523" s="326"/>
      <c r="DK523" s="327"/>
      <c r="DL523" s="353">
        <f>SUM(DL524:DL525)</f>
        <v>0</v>
      </c>
      <c r="DM523" s="354">
        <f>SUM(DM524:DM525)</f>
        <v>0</v>
      </c>
      <c r="DN523" s="351">
        <f>DL523+DM523</f>
        <v>0</v>
      </c>
      <c r="DO523" s="356" t="str">
        <f t="shared" si="824"/>
        <v>-</v>
      </c>
      <c r="DP523" s="222"/>
      <c r="DQ523" s="574" t="str">
        <f t="shared" si="781"/>
        <v>OK</v>
      </c>
      <c r="DR523" s="19"/>
      <c r="DS523" s="788">
        <f>IF(SUM(DS524:DS525)=0,0,1)</f>
        <v>0</v>
      </c>
      <c r="DT523" s="325"/>
      <c r="DU523" s="326"/>
      <c r="DV523" s="326"/>
      <c r="DW523" s="326"/>
      <c r="DX523" s="326"/>
      <c r="DY523" s="326"/>
      <c r="DZ523" s="326"/>
      <c r="EA523" s="326"/>
      <c r="EB523" s="353">
        <f>SUM(EB524:EB525)</f>
        <v>0</v>
      </c>
      <c r="EC523" s="723">
        <f>EB523</f>
        <v>0</v>
      </c>
      <c r="ED523" s="356" t="str">
        <f>IF(OR(EC523=0,EC523="-"),"-",EC523/QUALIF_TOTAL_HOURS)</f>
        <v>-</v>
      </c>
      <c r="EE523" s="222"/>
      <c r="EF523" s="574" t="str">
        <f t="shared" si="760"/>
        <v>-</v>
      </c>
      <c r="EG523" s="19"/>
      <c r="EH523" s="179" t="s">
        <v>5</v>
      </c>
      <c r="EI523" s="171" t="s">
        <v>4</v>
      </c>
      <c r="EJ523" s="134"/>
      <c r="EK523" s="133"/>
      <c r="EL523" s="19"/>
      <c r="EM523" s="19"/>
      <c r="EN523" s="135">
        <f t="shared" si="797"/>
        <v>0</v>
      </c>
      <c r="EO523" s="136">
        <f t="shared" si="798"/>
        <v>0</v>
      </c>
      <c r="EP523" s="137"/>
      <c r="EQ523" s="172"/>
      <c r="ER523" s="138" t="str">
        <f t="shared" si="807"/>
        <v>-</v>
      </c>
      <c r="ES523" s="139"/>
      <c r="ET523" s="172"/>
      <c r="EU523" s="138" t="str">
        <f t="shared" si="808"/>
        <v>-</v>
      </c>
      <c r="EV523" s="140" t="str">
        <f t="shared" si="809"/>
        <v>-</v>
      </c>
      <c r="EW523" s="19"/>
      <c r="EX523" s="19"/>
      <c r="EY523" s="135" t="e">
        <f>#REF!</f>
        <v>#REF!</v>
      </c>
      <c r="EZ523" s="136" t="e">
        <f>#REF!</f>
        <v>#REF!</v>
      </c>
      <c r="FA523" s="137"/>
      <c r="FB523" s="172"/>
      <c r="FC523" s="138" t="e">
        <f t="shared" si="810"/>
        <v>#REF!</v>
      </c>
      <c r="FD523" s="139"/>
      <c r="FE523" s="172"/>
      <c r="FF523" s="138" t="e">
        <f t="shared" si="811"/>
        <v>#REF!</v>
      </c>
      <c r="FG523" s="140" t="e">
        <f t="shared" si="812"/>
        <v>#REF!</v>
      </c>
      <c r="FH523" s="19"/>
      <c r="FI523" s="19"/>
      <c r="FJ523" s="135" t="e">
        <f>#REF!</f>
        <v>#REF!</v>
      </c>
      <c r="FK523" s="136" t="e">
        <f>#REF!</f>
        <v>#REF!</v>
      </c>
      <c r="FL523" s="137"/>
      <c r="FM523" s="172"/>
      <c r="FN523" s="138" t="e">
        <f t="shared" si="813"/>
        <v>#REF!</v>
      </c>
      <c r="FO523" s="139"/>
      <c r="FP523" s="172"/>
      <c r="FQ523" s="138" t="e">
        <f t="shared" si="814"/>
        <v>#REF!</v>
      </c>
      <c r="FR523" s="140" t="e">
        <f t="shared" si="815"/>
        <v>#REF!</v>
      </c>
      <c r="FS523" s="19"/>
      <c r="FT523" s="19"/>
      <c r="FU523" s="135" t="e">
        <f>#REF!</f>
        <v>#REF!</v>
      </c>
      <c r="FV523" s="137"/>
      <c r="FW523" s="172"/>
      <c r="FX523" s="138" t="e">
        <f t="shared" ref="FX523:FX540" si="825">IF(OR(FU523="-",FW523=""),"-",FW523*FU523)</f>
        <v>#REF!</v>
      </c>
      <c r="FY523" s="19"/>
      <c r="FZ523" s="19"/>
      <c r="GA523" s="135" t="e">
        <f>#REF!</f>
        <v>#REF!</v>
      </c>
      <c r="GB523" s="136" t="e">
        <f>#REF!</f>
        <v>#REF!</v>
      </c>
      <c r="GC523" s="137"/>
      <c r="GD523" s="172"/>
      <c r="GE523" s="138" t="e">
        <f t="shared" si="817"/>
        <v>#REF!</v>
      </c>
      <c r="GF523" s="139"/>
      <c r="GG523" s="172"/>
      <c r="GH523" s="138" t="e">
        <f t="shared" si="818"/>
        <v>#REF!</v>
      </c>
      <c r="GI523" s="140" t="e">
        <f t="shared" si="819"/>
        <v>#REF!</v>
      </c>
      <c r="GJ523" s="19"/>
      <c r="GK523" s="141" t="str">
        <f t="shared" si="799"/>
        <v/>
      </c>
      <c r="GL523" s="142"/>
      <c r="GN523" s="826" t="str">
        <f t="shared" ca="1" si="784"/>
        <v/>
      </c>
      <c r="GO523" s="827"/>
    </row>
    <row r="524" spans="1:197" ht="12" customHeight="1" outlineLevel="3" x14ac:dyDescent="0.2">
      <c r="A524" s="187">
        <f t="shared" ca="1" si="805"/>
        <v>390</v>
      </c>
      <c r="B524" s="747" t="str">
        <f t="shared" ca="1" si="782"/>
        <v/>
      </c>
      <c r="C524" s="748"/>
      <c r="D524" s="749"/>
      <c r="E524" s="110"/>
      <c r="F524" s="104"/>
      <c r="G524" s="105" t="s">
        <v>1019</v>
      </c>
      <c r="H524" s="128" t="s">
        <v>3</v>
      </c>
      <c r="I524" s="105"/>
      <c r="J524" s="364" t="s">
        <v>26</v>
      </c>
      <c r="K524" s="471" t="s">
        <v>439</v>
      </c>
      <c r="L524" s="367" t="s">
        <v>50</v>
      </c>
      <c r="M524" s="589">
        <f t="shared" si="779"/>
        <v>0</v>
      </c>
      <c r="N524" s="773" t="str">
        <f t="shared" si="785"/>
        <v>-</v>
      </c>
      <c r="O524" s="774" t="str">
        <f t="shared" si="786"/>
        <v>-</v>
      </c>
      <c r="P524" s="774" t="str">
        <f t="shared" si="787"/>
        <v>-</v>
      </c>
      <c r="Q524" s="774" t="str">
        <f t="shared" si="788"/>
        <v>-</v>
      </c>
      <c r="R524" s="774" t="str">
        <f t="shared" si="789"/>
        <v>-</v>
      </c>
      <c r="S524" s="280" t="str">
        <f t="shared" si="790"/>
        <v>-</v>
      </c>
      <c r="T524" s="291" t="str">
        <f t="shared" si="783"/>
        <v>OK</v>
      </c>
      <c r="U524" s="402"/>
      <c r="W524" s="644"/>
      <c r="X524" s="429"/>
      <c r="Z524" s="430"/>
      <c r="AA524" s="431"/>
      <c r="AB524" s="429"/>
      <c r="AD524" s="430"/>
      <c r="AE524" s="431"/>
      <c r="AF524" s="429"/>
      <c r="AH524" s="430"/>
      <c r="AI524" s="431"/>
      <c r="AJ524" s="607"/>
      <c r="AK524" s="598"/>
      <c r="AL524" s="608"/>
      <c r="AM524" s="609"/>
      <c r="AN524" s="221"/>
      <c r="AO524" s="574" t="str">
        <f t="shared" si="820"/>
        <v>OK</v>
      </c>
      <c r="AQ524" s="263"/>
      <c r="AR524" s="208"/>
      <c r="AS524" s="316"/>
      <c r="AT524" s="410" t="s">
        <v>374</v>
      </c>
      <c r="AU524" s="411" t="s">
        <v>407</v>
      </c>
      <c r="AV524" s="209"/>
      <c r="AW524" s="316"/>
      <c r="AX524" s="410" t="s">
        <v>375</v>
      </c>
      <c r="AY524" s="411" t="s">
        <v>408</v>
      </c>
      <c r="AZ524" s="209"/>
      <c r="BA524" s="316"/>
      <c r="BB524" s="410" t="s">
        <v>376</v>
      </c>
      <c r="BC524" s="411" t="s">
        <v>409</v>
      </c>
      <c r="BD524" s="607"/>
      <c r="BE524" s="598"/>
      <c r="BF524" s="608"/>
      <c r="BG524" s="594" t="str">
        <f>IF(OR(BF524=0,BF524="-"),"-",BF524/BD_TOTAL_HOURS)</f>
        <v>-</v>
      </c>
      <c r="BH524" s="221"/>
      <c r="BI524" s="574" t="str">
        <f t="shared" si="821"/>
        <v>OK</v>
      </c>
      <c r="BK524" s="263"/>
      <c r="BL524" s="208"/>
      <c r="BM524" s="316"/>
      <c r="BN524" s="410" t="s">
        <v>374</v>
      </c>
      <c r="BO524" s="411" t="s">
        <v>407</v>
      </c>
      <c r="BP524" s="209"/>
      <c r="BQ524" s="316"/>
      <c r="BR524" s="410" t="s">
        <v>375</v>
      </c>
      <c r="BS524" s="411" t="s">
        <v>408</v>
      </c>
      <c r="BT524" s="209"/>
      <c r="BU524" s="316"/>
      <c r="BV524" s="410" t="s">
        <v>376</v>
      </c>
      <c r="BW524" s="411" t="s">
        <v>409</v>
      </c>
      <c r="BX524" s="591" t="str">
        <f>IF(AND(BL524="",BP524="",BT524=""),"-",BL524+BP524+BT524)</f>
        <v>-</v>
      </c>
      <c r="BY524" s="592" t="str">
        <f>IF(AND(BM524="",BQ524="",BU524=""),"-",BM524+BQ524+BU524)</f>
        <v>-</v>
      </c>
      <c r="BZ524" s="593" t="str">
        <f>IF(AND(BL524="",BP524="",BT524="",BM524="",BQ524="",BU524=""),"-",SUM(BL524:BU524))</f>
        <v>-</v>
      </c>
      <c r="CA524" s="594" t="str">
        <f t="shared" si="822"/>
        <v>-</v>
      </c>
      <c r="CB524" s="221"/>
      <c r="CC524" s="574" t="str">
        <f t="shared" si="823"/>
        <v>OK</v>
      </c>
      <c r="CE524" s="443"/>
      <c r="CF524" s="429"/>
      <c r="CH524" s="430"/>
      <c r="CI524" s="431"/>
      <c r="CJ524" s="429"/>
      <c r="CL524" s="430"/>
      <c r="CM524" s="431"/>
      <c r="CN524" s="429"/>
      <c r="CP524" s="430"/>
      <c r="CQ524" s="431"/>
      <c r="CR524" s="600"/>
      <c r="CS524" s="601"/>
      <c r="CT524" s="602"/>
      <c r="CU524" s="610"/>
      <c r="CV524" s="221"/>
      <c r="CW524" s="574" t="str">
        <f t="shared" si="780"/>
        <v>OK</v>
      </c>
      <c r="CY524" s="263"/>
      <c r="CZ524" s="208"/>
      <c r="DA524" s="209"/>
      <c r="DB524" s="410" t="s">
        <v>374</v>
      </c>
      <c r="DC524" s="411" t="s">
        <v>407</v>
      </c>
      <c r="DD524" s="209"/>
      <c r="DE524" s="209"/>
      <c r="DF524" s="410" t="s">
        <v>375</v>
      </c>
      <c r="DG524" s="411" t="s">
        <v>408</v>
      </c>
      <c r="DH524" s="209"/>
      <c r="DI524" s="417"/>
      <c r="DJ524" s="410" t="s">
        <v>376</v>
      </c>
      <c r="DK524" s="411" t="s">
        <v>409</v>
      </c>
      <c r="DL524" s="705" t="str">
        <f>IF(AND(CZ524="",DD524="",DH524=""),"-",CZ524+DD524+DH524)</f>
        <v>-</v>
      </c>
      <c r="DM524" s="706" t="str">
        <f>IF(AND(DA524="",DE524="",DI524=""),"-",DA524+DE524+DI524)</f>
        <v>-</v>
      </c>
      <c r="DN524" s="707" t="str">
        <f>IF(AND(CZ524="",DD524="",DH524="",DA524="",DE524="",DI524=""),"-",SUM(CZ524:DI524))</f>
        <v>-</v>
      </c>
      <c r="DO524" s="594" t="str">
        <f t="shared" si="824"/>
        <v>-</v>
      </c>
      <c r="DP524" s="221"/>
      <c r="DQ524" s="574" t="str">
        <f t="shared" si="781"/>
        <v>OK</v>
      </c>
      <c r="DS524" s="437"/>
      <c r="DT524" s="429"/>
      <c r="DU524" s="431"/>
      <c r="DW524" s="431"/>
      <c r="DY524" s="431"/>
      <c r="EA524" s="430"/>
      <c r="EB524" s="600"/>
      <c r="EC524" s="602"/>
      <c r="ED524" s="610"/>
      <c r="EE524" s="221"/>
      <c r="EF524" s="574" t="str">
        <f t="shared" si="760"/>
        <v>-</v>
      </c>
      <c r="EH524" s="82"/>
      <c r="EI524" s="34" t="s">
        <v>4</v>
      </c>
      <c r="EJ524" s="11"/>
      <c r="EK524" s="61"/>
      <c r="EN524" s="97">
        <f t="shared" si="797"/>
        <v>0</v>
      </c>
      <c r="EO524" s="91">
        <f t="shared" si="798"/>
        <v>0</v>
      </c>
      <c r="EP524" s="92"/>
      <c r="EQ524" s="85"/>
      <c r="ER524" s="89" t="str">
        <f t="shared" si="807"/>
        <v>-</v>
      </c>
      <c r="ES524" s="84"/>
      <c r="ET524" s="85"/>
      <c r="EU524" s="89" t="str">
        <f t="shared" si="808"/>
        <v>-</v>
      </c>
      <c r="EV524" s="90" t="str">
        <f t="shared" si="809"/>
        <v>-</v>
      </c>
      <c r="EY524" s="97" t="e">
        <f>#REF!</f>
        <v>#REF!</v>
      </c>
      <c r="EZ524" s="91" t="e">
        <f>#REF!</f>
        <v>#REF!</v>
      </c>
      <c r="FA524" s="92"/>
      <c r="FB524" s="85"/>
      <c r="FC524" s="89" t="e">
        <f t="shared" si="810"/>
        <v>#REF!</v>
      </c>
      <c r="FD524" s="84"/>
      <c r="FE524" s="85"/>
      <c r="FF524" s="89" t="e">
        <f t="shared" si="811"/>
        <v>#REF!</v>
      </c>
      <c r="FG524" s="90" t="e">
        <f t="shared" si="812"/>
        <v>#REF!</v>
      </c>
      <c r="FJ524" s="97" t="e">
        <f>#REF!</f>
        <v>#REF!</v>
      </c>
      <c r="FK524" s="91" t="e">
        <f>#REF!</f>
        <v>#REF!</v>
      </c>
      <c r="FL524" s="92"/>
      <c r="FM524" s="85"/>
      <c r="FN524" s="89" t="e">
        <f t="shared" si="813"/>
        <v>#REF!</v>
      </c>
      <c r="FO524" s="84"/>
      <c r="FP524" s="85"/>
      <c r="FQ524" s="89" t="e">
        <f t="shared" si="814"/>
        <v>#REF!</v>
      </c>
      <c r="FR524" s="90" t="e">
        <f t="shared" si="815"/>
        <v>#REF!</v>
      </c>
      <c r="FU524" s="97" t="e">
        <f>#REF!</f>
        <v>#REF!</v>
      </c>
      <c r="FV524" s="92"/>
      <c r="FW524" s="85"/>
      <c r="FX524" s="89" t="e">
        <f t="shared" si="825"/>
        <v>#REF!</v>
      </c>
      <c r="GA524" s="97" t="e">
        <f>#REF!</f>
        <v>#REF!</v>
      </c>
      <c r="GB524" s="91" t="e">
        <f>#REF!</f>
        <v>#REF!</v>
      </c>
      <c r="GC524" s="92"/>
      <c r="GD524" s="85"/>
      <c r="GE524" s="89" t="e">
        <f t="shared" si="817"/>
        <v>#REF!</v>
      </c>
      <c r="GF524" s="84"/>
      <c r="GG524" s="85"/>
      <c r="GH524" s="89" t="e">
        <f t="shared" si="818"/>
        <v>#REF!</v>
      </c>
      <c r="GI524" s="90" t="e">
        <f t="shared" si="819"/>
        <v>#REF!</v>
      </c>
      <c r="GK524" s="20" t="str">
        <f t="shared" si="799"/>
        <v/>
      </c>
      <c r="GL524" s="21"/>
      <c r="GN524" s="826" t="str">
        <f t="shared" ca="1" si="784"/>
        <v/>
      </c>
      <c r="GO524" s="827"/>
    </row>
    <row r="525" spans="1:197" ht="12" customHeight="1" outlineLevel="3" x14ac:dyDescent="0.2">
      <c r="A525" s="187">
        <f t="shared" ca="1" si="805"/>
        <v>391</v>
      </c>
      <c r="B525" s="747" t="str">
        <f t="shared" ca="1" si="782"/>
        <v/>
      </c>
      <c r="C525" s="748"/>
      <c r="D525" s="749"/>
      <c r="E525" s="272" t="s">
        <v>395</v>
      </c>
      <c r="F525" s="271"/>
      <c r="G525" s="105"/>
      <c r="H525" s="128" t="s">
        <v>3</v>
      </c>
      <c r="I525" s="105"/>
      <c r="J525" s="364" t="s">
        <v>26</v>
      </c>
      <c r="K525" s="471" t="s">
        <v>439</v>
      </c>
      <c r="L525" s="367" t="s">
        <v>50</v>
      </c>
      <c r="M525" s="589">
        <f t="shared" si="779"/>
        <v>0</v>
      </c>
      <c r="N525" s="773" t="str">
        <f t="shared" si="785"/>
        <v>-</v>
      </c>
      <c r="O525" s="774" t="str">
        <f t="shared" si="786"/>
        <v>-</v>
      </c>
      <c r="P525" s="774" t="str">
        <f t="shared" si="787"/>
        <v>-</v>
      </c>
      <c r="Q525" s="774" t="str">
        <f t="shared" si="788"/>
        <v>-</v>
      </c>
      <c r="R525" s="774" t="str">
        <f t="shared" si="789"/>
        <v>-</v>
      </c>
      <c r="S525" s="280" t="str">
        <f t="shared" si="790"/>
        <v>-</v>
      </c>
      <c r="T525" s="291" t="str">
        <f t="shared" si="783"/>
        <v>OK</v>
      </c>
      <c r="U525" s="402"/>
      <c r="W525" s="643"/>
      <c r="X525" s="575"/>
      <c r="Y525" s="576"/>
      <c r="Z525" s="410" t="s">
        <v>374</v>
      </c>
      <c r="AA525" s="411" t="s">
        <v>407</v>
      </c>
      <c r="AB525" s="576"/>
      <c r="AC525" s="576"/>
      <c r="AD525" s="410" t="s">
        <v>375</v>
      </c>
      <c r="AE525" s="411" t="s">
        <v>408</v>
      </c>
      <c r="AF525" s="576"/>
      <c r="AG525" s="576"/>
      <c r="AH525" s="410" t="s">
        <v>376</v>
      </c>
      <c r="AI525" s="411" t="s">
        <v>409</v>
      </c>
      <c r="AJ525" s="591" t="str">
        <f>IF(AND(X525="",AB525="",AF525=""),"-",X525+AB525+AF525)</f>
        <v>-</v>
      </c>
      <c r="AK525" s="592" t="str">
        <f>IF(AND(Y525="",AC525="",AG525=""),"-",Y525+AC525+AG525)</f>
        <v>-</v>
      </c>
      <c r="AL525" s="593" t="str">
        <f>IF(AND(X525="",AB525="",AF525="",Y525="",AC525="",AG525=""),"-",SUM(X525:AG525))</f>
        <v>-</v>
      </c>
      <c r="AM525" s="619" t="str">
        <f>IF(OR(AL525=0,AL525="-"),"-",AL525/CD_TOTAL_HOURS)</f>
        <v>-</v>
      </c>
      <c r="AN525" s="221"/>
      <c r="AO525" s="574" t="str">
        <f t="shared" si="820"/>
        <v>OK</v>
      </c>
      <c r="AQ525" s="437"/>
      <c r="AR525" s="429"/>
      <c r="AT525" s="430"/>
      <c r="AU525" s="431"/>
      <c r="AV525" s="429"/>
      <c r="AX525" s="430"/>
      <c r="AY525" s="431"/>
      <c r="AZ525" s="429"/>
      <c r="BB525" s="430"/>
      <c r="BC525" s="431"/>
      <c r="BD525" s="591" t="str">
        <f>IF(AND(AR525="",AV525="",AZ525=""),"-",AR525+AV525+AZ525)</f>
        <v>-</v>
      </c>
      <c r="BE525" s="592" t="str">
        <f>IF(AND(AS525="",AW525="",BA525=""),"-",AS525+AW525+BA525)</f>
        <v>-</v>
      </c>
      <c r="BF525" s="593" t="str">
        <f>IF(AND(AR525="",AV525="",AZ525="",AS525="",AW525="",BA525=""),"-",SUM(AR525:BA525))</f>
        <v>-</v>
      </c>
      <c r="BG525" s="621"/>
      <c r="BH525" s="221"/>
      <c r="BI525" s="574" t="str">
        <f t="shared" si="821"/>
        <v>OK</v>
      </c>
      <c r="BK525" s="263"/>
      <c r="BL525" s="208"/>
      <c r="BM525" s="316"/>
      <c r="BN525" s="410"/>
      <c r="BO525" s="411"/>
      <c r="BP525" s="209"/>
      <c r="BQ525" s="316"/>
      <c r="BR525" s="410"/>
      <c r="BS525" s="411"/>
      <c r="BT525" s="209"/>
      <c r="BU525" s="316"/>
      <c r="BV525" s="410"/>
      <c r="BW525" s="411"/>
      <c r="BX525" s="591" t="str">
        <f>IF(AND(BL525="",BP525="",BT525=""),"-",BL525+BP525+BT525)</f>
        <v>-</v>
      </c>
      <c r="BY525" s="592" t="str">
        <f>IF(AND(BM525="",BQ525="",BU525=""),"-",BM525+BQ525+BU525)</f>
        <v>-</v>
      </c>
      <c r="BZ525" s="593" t="str">
        <f>IF(AND(BL525="",BP525="",BT525="",BM525="",BQ525="",BU525=""),"-",SUM(BL525:BU525))</f>
        <v>-</v>
      </c>
      <c r="CA525" s="594" t="str">
        <f t="shared" si="822"/>
        <v>-</v>
      </c>
      <c r="CB525" s="221"/>
      <c r="CC525" s="574" t="str">
        <f t="shared" si="823"/>
        <v>OK</v>
      </c>
      <c r="CE525" s="443"/>
      <c r="CF525" s="432"/>
      <c r="CH525" s="430"/>
      <c r="CI525" s="431"/>
      <c r="CJ525" s="429"/>
      <c r="CL525" s="430"/>
      <c r="CM525" s="431"/>
      <c r="CN525" s="429"/>
      <c r="CP525" s="430"/>
      <c r="CQ525" s="431"/>
      <c r="CR525" s="603"/>
      <c r="CS525" s="617"/>
      <c r="CT525" s="605"/>
      <c r="CU525" s="611"/>
      <c r="CV525" s="221"/>
      <c r="CW525" s="574" t="str">
        <f t="shared" si="780"/>
        <v>OK</v>
      </c>
      <c r="CY525" s="263"/>
      <c r="CZ525" s="208"/>
      <c r="DA525" s="209"/>
      <c r="DB525" s="410" t="s">
        <v>374</v>
      </c>
      <c r="DC525" s="411" t="s">
        <v>407</v>
      </c>
      <c r="DD525" s="209"/>
      <c r="DE525" s="209"/>
      <c r="DF525" s="410" t="s">
        <v>375</v>
      </c>
      <c r="DG525" s="411" t="s">
        <v>408</v>
      </c>
      <c r="DH525" s="209"/>
      <c r="DI525" s="417"/>
      <c r="DJ525" s="410" t="s">
        <v>376</v>
      </c>
      <c r="DK525" s="411" t="s">
        <v>409</v>
      </c>
      <c r="DL525" s="705" t="str">
        <f>IF(AND(CZ525="",DD525="",DH525=""),"-",CZ525+DD525+DH525)</f>
        <v>-</v>
      </c>
      <c r="DM525" s="706" t="str">
        <f>IF(AND(DA525="",DE525="",DI525=""),"-",DA525+DE525+DI525)</f>
        <v>-</v>
      </c>
      <c r="DN525" s="707" t="str">
        <f>IF(AND(CZ525="",DD525="",DH525="",DA525="",DE525="",DI525=""),"-",SUM(CZ525:DI525))</f>
        <v>-</v>
      </c>
      <c r="DO525" s="594" t="str">
        <f t="shared" si="824"/>
        <v>-</v>
      </c>
      <c r="DP525" s="221"/>
      <c r="DQ525" s="574" t="str">
        <f t="shared" si="781"/>
        <v>OK</v>
      </c>
      <c r="DS525" s="437"/>
      <c r="DT525" s="429"/>
      <c r="DU525" s="431"/>
      <c r="DW525" s="435"/>
      <c r="DY525" s="435"/>
      <c r="EA525" s="430"/>
      <c r="EB525" s="600"/>
      <c r="EC525" s="602"/>
      <c r="ED525" s="610"/>
      <c r="EE525" s="221"/>
      <c r="EF525" s="574" t="str">
        <f t="shared" si="760"/>
        <v>-</v>
      </c>
      <c r="EH525" s="82"/>
      <c r="EI525" s="34"/>
      <c r="EJ525" s="11"/>
      <c r="EK525" s="61"/>
      <c r="EN525" s="97" t="str">
        <f t="shared" si="797"/>
        <v>-</v>
      </c>
      <c r="EO525" s="91" t="str">
        <f t="shared" si="798"/>
        <v>-</v>
      </c>
      <c r="EP525" s="92"/>
      <c r="EQ525" s="85"/>
      <c r="ER525" s="89" t="str">
        <f t="shared" si="807"/>
        <v>-</v>
      </c>
      <c r="ES525" s="84"/>
      <c r="ET525" s="85"/>
      <c r="EU525" s="89" t="str">
        <f t="shared" si="808"/>
        <v>-</v>
      </c>
      <c r="EV525" s="90" t="str">
        <f t="shared" si="809"/>
        <v>-</v>
      </c>
      <c r="EY525" s="97" t="e">
        <f>#REF!</f>
        <v>#REF!</v>
      </c>
      <c r="EZ525" s="91" t="e">
        <f>#REF!</f>
        <v>#REF!</v>
      </c>
      <c r="FA525" s="92"/>
      <c r="FB525" s="85"/>
      <c r="FC525" s="89" t="e">
        <f t="shared" si="810"/>
        <v>#REF!</v>
      </c>
      <c r="FD525" s="84"/>
      <c r="FE525" s="85"/>
      <c r="FF525" s="89" t="e">
        <f t="shared" si="811"/>
        <v>#REF!</v>
      </c>
      <c r="FG525" s="90" t="e">
        <f t="shared" si="812"/>
        <v>#REF!</v>
      </c>
      <c r="FJ525" s="97" t="e">
        <f>#REF!</f>
        <v>#REF!</v>
      </c>
      <c r="FK525" s="91" t="e">
        <f>#REF!</f>
        <v>#REF!</v>
      </c>
      <c r="FL525" s="92"/>
      <c r="FM525" s="85"/>
      <c r="FN525" s="89" t="e">
        <f t="shared" si="813"/>
        <v>#REF!</v>
      </c>
      <c r="FO525" s="84"/>
      <c r="FP525" s="85"/>
      <c r="FQ525" s="89" t="e">
        <f t="shared" si="814"/>
        <v>#REF!</v>
      </c>
      <c r="FR525" s="90" t="e">
        <f t="shared" si="815"/>
        <v>#REF!</v>
      </c>
      <c r="FU525" s="97" t="e">
        <f>#REF!</f>
        <v>#REF!</v>
      </c>
      <c r="FV525" s="92"/>
      <c r="FW525" s="85"/>
      <c r="FX525" s="89" t="e">
        <f t="shared" si="825"/>
        <v>#REF!</v>
      </c>
      <c r="GA525" s="97" t="e">
        <f>#REF!</f>
        <v>#REF!</v>
      </c>
      <c r="GB525" s="91" t="e">
        <f>#REF!</f>
        <v>#REF!</v>
      </c>
      <c r="GC525" s="92"/>
      <c r="GD525" s="85"/>
      <c r="GE525" s="89" t="e">
        <f t="shared" si="817"/>
        <v>#REF!</v>
      </c>
      <c r="GF525" s="84"/>
      <c r="GG525" s="85"/>
      <c r="GH525" s="89" t="e">
        <f t="shared" si="818"/>
        <v>#REF!</v>
      </c>
      <c r="GI525" s="90" t="e">
        <f t="shared" si="819"/>
        <v>#REF!</v>
      </c>
      <c r="GK525" s="20" t="str">
        <f t="shared" si="799"/>
        <v/>
      </c>
      <c r="GL525" s="21"/>
      <c r="GN525" s="826" t="str">
        <f t="shared" ca="1" si="784"/>
        <v/>
      </c>
      <c r="GO525" s="827"/>
    </row>
    <row r="526" spans="1:197" s="143" customFormat="1" ht="24.75" customHeight="1" outlineLevel="3" x14ac:dyDescent="0.2">
      <c r="A526" s="190">
        <f t="shared" ca="1" si="805"/>
        <v>392</v>
      </c>
      <c r="B526" s="744" t="str">
        <f t="shared" ca="1" si="782"/>
        <v/>
      </c>
      <c r="C526" s="752"/>
      <c r="D526" s="753"/>
      <c r="E526" s="180" t="s">
        <v>962</v>
      </c>
      <c r="F526" s="181" t="s">
        <v>915</v>
      </c>
      <c r="G526" s="182"/>
      <c r="H526" s="863" t="s">
        <v>3</v>
      </c>
      <c r="I526" s="183"/>
      <c r="J526" s="184" t="s">
        <v>23</v>
      </c>
      <c r="K526" s="199" t="s">
        <v>439</v>
      </c>
      <c r="L526" s="366"/>
      <c r="M526" s="560">
        <f t="shared" si="779"/>
        <v>0</v>
      </c>
      <c r="N526" s="814" t="str">
        <f>IF(OR(W526="",W526=0,W526="-"),"-",IF(W526=1,1,"POK"))</f>
        <v>-</v>
      </c>
      <c r="O526" s="815" t="str">
        <f>IF(OR(AQ526="",AQ526=0,AQ526="-"),"-",IF(AQ526=1,1,"POK"))</f>
        <v>-</v>
      </c>
      <c r="P526" s="815" t="str">
        <f>IF(OR(BK526="",BK526=0,BK526="-"),"-",IF(BK526=1,1,"POK"))</f>
        <v>-</v>
      </c>
      <c r="Q526" s="815" t="str">
        <f>IF(OR(CE526="",CE526=0,CE526="-"),"-",IF(CE526=1,1,"POK"))</f>
        <v>-</v>
      </c>
      <c r="R526" s="815" t="str">
        <f>IF(OR(CY526="",CY526=0,CY526="-"),"-",IF(CY526=1,1,"POK"))</f>
        <v>-</v>
      </c>
      <c r="S526" s="816" t="str">
        <f>IF(OR(DS526="",DS526=0,DS526="-"),"-",IF(DS526=1,1,"POK"))</f>
        <v>-</v>
      </c>
      <c r="T526" s="293" t="str">
        <f t="shared" si="783"/>
        <v>OK</v>
      </c>
      <c r="U526" s="403"/>
      <c r="V526" s="19"/>
      <c r="W526" s="792">
        <f>IF(SUM(W527:W540)=0,0,1)</f>
        <v>0</v>
      </c>
      <c r="X526" s="325"/>
      <c r="Y526" s="326"/>
      <c r="Z526" s="326"/>
      <c r="AA526" s="326"/>
      <c r="AB526" s="326"/>
      <c r="AC526" s="326"/>
      <c r="AD526" s="326"/>
      <c r="AE526" s="326"/>
      <c r="AF526" s="326"/>
      <c r="AG526" s="326"/>
      <c r="AH526" s="326"/>
      <c r="AI526" s="327"/>
      <c r="AJ526" s="384">
        <f>SUM(AJ527:AJ540)</f>
        <v>0</v>
      </c>
      <c r="AK526" s="385">
        <f>SUM(AK527:AK540)</f>
        <v>0</v>
      </c>
      <c r="AL526" s="351">
        <f>AJ526+AK526</f>
        <v>0</v>
      </c>
      <c r="AM526" s="356" t="str">
        <f>IF(OR(AL526=0,AL526="-"),"-",AL526/CD_TOTAL_HOURS)</f>
        <v>-</v>
      </c>
      <c r="AN526" s="222"/>
      <c r="AO526" s="580" t="str">
        <f t="shared" si="820"/>
        <v>OK</v>
      </c>
      <c r="AP526" s="19"/>
      <c r="AQ526" s="792">
        <f>IF(SUM(AQ527:AQ540)=0,0,1)</f>
        <v>0</v>
      </c>
      <c r="AR526" s="325"/>
      <c r="AS526" s="326"/>
      <c r="AT526" s="326"/>
      <c r="AU526" s="326"/>
      <c r="AV526" s="326"/>
      <c r="AW526" s="326"/>
      <c r="AX526" s="326"/>
      <c r="AY526" s="326"/>
      <c r="AZ526" s="326"/>
      <c r="BA526" s="326"/>
      <c r="BB526" s="326"/>
      <c r="BC526" s="327"/>
      <c r="BD526" s="384">
        <f>SUM(BD527:BD540)</f>
        <v>0</v>
      </c>
      <c r="BE526" s="385">
        <f>SUM(BE527:BE540)</f>
        <v>0</v>
      </c>
      <c r="BF526" s="351">
        <f>BD526+BE526</f>
        <v>0</v>
      </c>
      <c r="BG526" s="356" t="str">
        <f>IF(OR(BF526=0,BF526="-"),"-",BF526/BD_TOTAL_HOURS)</f>
        <v>-</v>
      </c>
      <c r="BH526" s="222"/>
      <c r="BI526" s="580" t="str">
        <f t="shared" si="821"/>
        <v>OK</v>
      </c>
      <c r="BJ526" s="19"/>
      <c r="BK526" s="792">
        <f>IF(SUM(BK527:BK540)=0,0,1)</f>
        <v>0</v>
      </c>
      <c r="BL526" s="325"/>
      <c r="BM526" s="326"/>
      <c r="BN526" s="326"/>
      <c r="BO526" s="326"/>
      <c r="BP526" s="326"/>
      <c r="BQ526" s="326"/>
      <c r="BR526" s="326"/>
      <c r="BS526" s="326"/>
      <c r="BT526" s="326"/>
      <c r="BU526" s="326"/>
      <c r="BV526" s="326"/>
      <c r="BW526" s="327"/>
      <c r="BX526" s="384">
        <f>SUM(BX527:BX540)</f>
        <v>0</v>
      </c>
      <c r="BY526" s="385">
        <f>SUM(BY527:BY540)</f>
        <v>0</v>
      </c>
      <c r="BZ526" s="351">
        <f>BX526+BY526</f>
        <v>0</v>
      </c>
      <c r="CA526" s="356" t="str">
        <f>IF(OR(BZ526=0,BZ526="-"),"-",BZ526/DD_TOTAL_HOURS)</f>
        <v>-</v>
      </c>
      <c r="CB526" s="222"/>
      <c r="CC526" s="574" t="str">
        <f t="shared" si="823"/>
        <v>OK</v>
      </c>
      <c r="CD526" s="19"/>
      <c r="CE526" s="792">
        <f>IF(SUM(CE527:CE540)=0,0,1)</f>
        <v>0</v>
      </c>
      <c r="CF526" s="325"/>
      <c r="CG526" s="326"/>
      <c r="CH526" s="326"/>
      <c r="CI526" s="326"/>
      <c r="CJ526" s="326"/>
      <c r="CK526" s="326"/>
      <c r="CL526" s="326"/>
      <c r="CM526" s="326"/>
      <c r="CN526" s="326"/>
      <c r="CO526" s="326"/>
      <c r="CP526" s="326"/>
      <c r="CQ526" s="327"/>
      <c r="CR526" s="384">
        <f>SUM(CR527:CR540)</f>
        <v>0</v>
      </c>
      <c r="CS526" s="385">
        <f>SUM(CS527:CS540)</f>
        <v>0</v>
      </c>
      <c r="CT526" s="351">
        <f>CR526+CS526</f>
        <v>0</v>
      </c>
      <c r="CU526" s="356"/>
      <c r="CV526" s="222"/>
      <c r="CW526" s="580" t="str">
        <f t="shared" si="780"/>
        <v>OK</v>
      </c>
      <c r="CX526" s="19"/>
      <c r="CY526" s="788">
        <f>IF(SUM(CY527:CY540)=0,0,1)</f>
        <v>0</v>
      </c>
      <c r="CZ526" s="325"/>
      <c r="DA526" s="326"/>
      <c r="DB526" s="326"/>
      <c r="DC526" s="326"/>
      <c r="DD526" s="326"/>
      <c r="DE526" s="326"/>
      <c r="DF526" s="326"/>
      <c r="DG526" s="326"/>
      <c r="DH526" s="326"/>
      <c r="DI526" s="326"/>
      <c r="DJ526" s="326"/>
      <c r="DK526" s="327"/>
      <c r="DL526" s="384">
        <f>SUM(DL527:DL540)</f>
        <v>0</v>
      </c>
      <c r="DM526" s="385">
        <f>SUM(DM527:DM540)</f>
        <v>0</v>
      </c>
      <c r="DN526" s="351">
        <f>DL526+DM526</f>
        <v>0</v>
      </c>
      <c r="DO526" s="356" t="str">
        <f t="shared" si="824"/>
        <v>-</v>
      </c>
      <c r="DP526" s="222"/>
      <c r="DQ526" s="574" t="str">
        <f t="shared" si="781"/>
        <v>OK</v>
      </c>
      <c r="DR526" s="19"/>
      <c r="DS526" s="788">
        <f>IF(SUM(DS527:DS540)=0,0,1)</f>
        <v>0</v>
      </c>
      <c r="DT526" s="325"/>
      <c r="DU526" s="326"/>
      <c r="DV526" s="326"/>
      <c r="DW526" s="326"/>
      <c r="DX526" s="326"/>
      <c r="DY526" s="326"/>
      <c r="DZ526" s="326"/>
      <c r="EA526" s="326"/>
      <c r="EB526" s="384">
        <f>SUM(EB527:EB540)</f>
        <v>0</v>
      </c>
      <c r="EC526" s="710">
        <f>EB526</f>
        <v>0</v>
      </c>
      <c r="ED526" s="356" t="str">
        <f>IF(OR(EC526=0,EC526="-"),"-",EC526/QUALIF_TOTAL_HOURS)</f>
        <v>-</v>
      </c>
      <c r="EE526" s="222"/>
      <c r="EF526" s="574" t="str">
        <f t="shared" si="760"/>
        <v>-</v>
      </c>
      <c r="EG526" s="19"/>
      <c r="EH526" s="179" t="s">
        <v>5</v>
      </c>
      <c r="EI526" s="171" t="s">
        <v>4</v>
      </c>
      <c r="EJ526" s="134"/>
      <c r="EK526" s="133"/>
      <c r="EL526" s="19"/>
      <c r="EM526" s="19"/>
      <c r="EN526" s="135">
        <f t="shared" si="797"/>
        <v>0</v>
      </c>
      <c r="EO526" s="136">
        <f t="shared" si="798"/>
        <v>0</v>
      </c>
      <c r="EP526" s="137"/>
      <c r="EQ526" s="172"/>
      <c r="ER526" s="138" t="str">
        <f t="shared" si="807"/>
        <v>-</v>
      </c>
      <c r="ES526" s="139"/>
      <c r="ET526" s="172"/>
      <c r="EU526" s="138" t="str">
        <f t="shared" si="808"/>
        <v>-</v>
      </c>
      <c r="EV526" s="140" t="str">
        <f t="shared" si="809"/>
        <v>-</v>
      </c>
      <c r="EW526" s="19"/>
      <c r="EX526" s="19"/>
      <c r="EY526" s="135" t="e">
        <f>#REF!</f>
        <v>#REF!</v>
      </c>
      <c r="EZ526" s="136" t="e">
        <f>#REF!</f>
        <v>#REF!</v>
      </c>
      <c r="FA526" s="137"/>
      <c r="FB526" s="172"/>
      <c r="FC526" s="138" t="e">
        <f t="shared" si="810"/>
        <v>#REF!</v>
      </c>
      <c r="FD526" s="139"/>
      <c r="FE526" s="172"/>
      <c r="FF526" s="138" t="e">
        <f t="shared" si="811"/>
        <v>#REF!</v>
      </c>
      <c r="FG526" s="140" t="e">
        <f t="shared" si="812"/>
        <v>#REF!</v>
      </c>
      <c r="FH526" s="19"/>
      <c r="FI526" s="19"/>
      <c r="FJ526" s="135" t="e">
        <f>#REF!</f>
        <v>#REF!</v>
      </c>
      <c r="FK526" s="136" t="e">
        <f>#REF!</f>
        <v>#REF!</v>
      </c>
      <c r="FL526" s="137"/>
      <c r="FM526" s="172"/>
      <c r="FN526" s="138" t="e">
        <f t="shared" si="813"/>
        <v>#REF!</v>
      </c>
      <c r="FO526" s="139"/>
      <c r="FP526" s="172"/>
      <c r="FQ526" s="138" t="e">
        <f t="shared" si="814"/>
        <v>#REF!</v>
      </c>
      <c r="FR526" s="140" t="e">
        <f t="shared" si="815"/>
        <v>#REF!</v>
      </c>
      <c r="FS526" s="19"/>
      <c r="FT526" s="19"/>
      <c r="FU526" s="135" t="e">
        <f>#REF!</f>
        <v>#REF!</v>
      </c>
      <c r="FV526" s="137"/>
      <c r="FW526" s="172"/>
      <c r="FX526" s="138" t="e">
        <f t="shared" si="825"/>
        <v>#REF!</v>
      </c>
      <c r="FY526" s="19"/>
      <c r="FZ526" s="19"/>
      <c r="GA526" s="135" t="e">
        <f>#REF!</f>
        <v>#REF!</v>
      </c>
      <c r="GB526" s="136" t="e">
        <f>#REF!</f>
        <v>#REF!</v>
      </c>
      <c r="GC526" s="137"/>
      <c r="GD526" s="172"/>
      <c r="GE526" s="138" t="e">
        <f t="shared" si="817"/>
        <v>#REF!</v>
      </c>
      <c r="GF526" s="139"/>
      <c r="GG526" s="172"/>
      <c r="GH526" s="138" t="e">
        <f t="shared" si="818"/>
        <v>#REF!</v>
      </c>
      <c r="GI526" s="140" t="e">
        <f t="shared" si="819"/>
        <v>#REF!</v>
      </c>
      <c r="GJ526" s="19"/>
      <c r="GK526" s="141" t="str">
        <f t="shared" si="799"/>
        <v/>
      </c>
      <c r="GL526" s="142"/>
      <c r="GN526" s="826" t="str">
        <f t="shared" ca="1" si="784"/>
        <v/>
      </c>
      <c r="GO526" s="827"/>
    </row>
    <row r="527" spans="1:197" ht="12" customHeight="1" outlineLevel="3" x14ac:dyDescent="0.2">
      <c r="A527" s="187">
        <f t="shared" ca="1" si="805"/>
        <v>393</v>
      </c>
      <c r="B527" s="747" t="str">
        <f t="shared" ca="1" si="782"/>
        <v/>
      </c>
      <c r="C527" s="748"/>
      <c r="D527" s="749"/>
      <c r="E527" s="110"/>
      <c r="F527" s="108"/>
      <c r="G527" s="105" t="s">
        <v>956</v>
      </c>
      <c r="H527" s="128" t="s">
        <v>3</v>
      </c>
      <c r="I527" s="105"/>
      <c r="J527" s="364" t="s">
        <v>24</v>
      </c>
      <c r="K527" s="471" t="s">
        <v>439</v>
      </c>
      <c r="L527" s="367" t="s">
        <v>50</v>
      </c>
      <c r="M527" s="589">
        <f t="shared" si="779"/>
        <v>0</v>
      </c>
      <c r="N527" s="773" t="str">
        <f t="shared" si="785"/>
        <v>-</v>
      </c>
      <c r="O527" s="774" t="str">
        <f t="shared" si="786"/>
        <v>-</v>
      </c>
      <c r="P527" s="774" t="str">
        <f t="shared" si="787"/>
        <v>-</v>
      </c>
      <c r="Q527" s="774" t="str">
        <f t="shared" si="788"/>
        <v>-</v>
      </c>
      <c r="R527" s="774" t="str">
        <f t="shared" si="789"/>
        <v>-</v>
      </c>
      <c r="S527" s="280" t="str">
        <f t="shared" si="790"/>
        <v>-</v>
      </c>
      <c r="T527" s="291" t="str">
        <f t="shared" si="783"/>
        <v>OK</v>
      </c>
      <c r="U527" s="402"/>
      <c r="W527" s="504"/>
      <c r="X527" s="429"/>
      <c r="Z527" s="430"/>
      <c r="AA527" s="431"/>
      <c r="AB527" s="429"/>
      <c r="AD527" s="430"/>
      <c r="AE527" s="431"/>
      <c r="AF527" s="429"/>
      <c r="AH527" s="430"/>
      <c r="AI527" s="431"/>
      <c r="AJ527" s="607"/>
      <c r="AK527" s="598"/>
      <c r="AL527" s="608"/>
      <c r="AM527" s="630"/>
      <c r="AN527" s="221"/>
      <c r="AO527" s="574" t="str">
        <f t="shared" si="820"/>
        <v>OK</v>
      </c>
      <c r="AQ527" s="437"/>
      <c r="AR527" s="529"/>
      <c r="AS527" s="426"/>
      <c r="AT527" s="427"/>
      <c r="AU527" s="530"/>
      <c r="AV527" s="529"/>
      <c r="AW527" s="426"/>
      <c r="AX527" s="427"/>
      <c r="AY527" s="530"/>
      <c r="AZ527" s="529"/>
      <c r="BA527" s="426"/>
      <c r="BB527" s="427"/>
      <c r="BC527" s="530"/>
      <c r="BD527" s="607"/>
      <c r="BE527" s="598"/>
      <c r="BF527" s="608"/>
      <c r="BG527" s="630"/>
      <c r="BH527" s="221"/>
      <c r="BI527" s="574" t="str">
        <f t="shared" si="821"/>
        <v>OK</v>
      </c>
      <c r="BK527" s="437"/>
      <c r="BL527" s="529"/>
      <c r="BM527" s="426"/>
      <c r="BN527" s="427"/>
      <c r="BO527" s="530"/>
      <c r="BP527" s="529"/>
      <c r="BQ527" s="426"/>
      <c r="BR527" s="427"/>
      <c r="BS527" s="530"/>
      <c r="BT527" s="529"/>
      <c r="BU527" s="426"/>
      <c r="BV527" s="427"/>
      <c r="BW527" s="530"/>
      <c r="BX527" s="607"/>
      <c r="BY527" s="598"/>
      <c r="BZ527" s="608"/>
      <c r="CA527" s="680" t="str">
        <f>IF(OR(BZ527=0,BZ527="-"),"-",BZ527/DD_TOTAL_HOURS)</f>
        <v>-</v>
      </c>
      <c r="CB527" s="221"/>
      <c r="CC527" s="574" t="str">
        <f t="shared" si="823"/>
        <v>OK</v>
      </c>
      <c r="CE527" s="443"/>
      <c r="CF527" s="429"/>
      <c r="CH527" s="430"/>
      <c r="CI527" s="431"/>
      <c r="CJ527" s="429"/>
      <c r="CL527" s="430"/>
      <c r="CM527" s="431"/>
      <c r="CN527" s="429"/>
      <c r="CP527" s="430"/>
      <c r="CQ527" s="431"/>
      <c r="CR527" s="600"/>
      <c r="CS527" s="601"/>
      <c r="CT527" s="608"/>
      <c r="CU527" s="610"/>
      <c r="CV527" s="221"/>
      <c r="CW527" s="574" t="str">
        <f t="shared" si="780"/>
        <v>OK</v>
      </c>
      <c r="CY527" s="437"/>
      <c r="CZ527" s="429"/>
      <c r="DB527" s="430"/>
      <c r="DC527" s="431"/>
      <c r="DD527" s="429"/>
      <c r="DF527" s="430"/>
      <c r="DG527" s="431"/>
      <c r="DH527" s="429"/>
      <c r="DJ527" s="430"/>
      <c r="DK527" s="431"/>
      <c r="DL527" s="600"/>
      <c r="DM527" s="601"/>
      <c r="DN527" s="602"/>
      <c r="DO527" s="621"/>
      <c r="DP527" s="221"/>
      <c r="DQ527" s="574" t="str">
        <f t="shared" si="781"/>
        <v>OK</v>
      </c>
      <c r="DS527" s="263" t="s">
        <v>60</v>
      </c>
      <c r="DT527" s="208"/>
      <c r="DU527" s="277" t="s">
        <v>1033</v>
      </c>
      <c r="DV527" s="370"/>
      <c r="DW527" s="277" t="s">
        <v>1033</v>
      </c>
      <c r="DX527" s="370"/>
      <c r="DY527" s="277" t="s">
        <v>1033</v>
      </c>
      <c r="DZ527" s="370"/>
      <c r="EA527" s="274" t="s">
        <v>376</v>
      </c>
      <c r="EB527" s="712" t="str">
        <f t="shared" ref="EB527:EB530" si="826">IF(AND(DT527="",DV527="",DX527="",DZ527=""),"-",DT527+DV527+DX527+DZ527)</f>
        <v>-</v>
      </c>
      <c r="EC527" s="707" t="str">
        <f t="shared" ref="EC527:EC530" si="827">EB527</f>
        <v>-</v>
      </c>
      <c r="ED527" s="619" t="str">
        <f t="shared" ref="ED527:ED530" si="828">IF(OR(EC527=0,EC527="-"),"-",EC527/QUALIF_TOTAL_HOURS)</f>
        <v>-</v>
      </c>
      <c r="EE527" s="221"/>
      <c r="EF527" s="574" t="str">
        <f t="shared" si="760"/>
        <v>Missing Eng Hours</v>
      </c>
      <c r="EH527" s="82"/>
      <c r="EI527" s="34"/>
      <c r="EJ527" s="11"/>
      <c r="EK527" s="61"/>
      <c r="EN527" s="97">
        <f t="shared" si="797"/>
        <v>0</v>
      </c>
      <c r="EO527" s="91">
        <f t="shared" si="798"/>
        <v>0</v>
      </c>
      <c r="EP527" s="92"/>
      <c r="EQ527" s="85"/>
      <c r="ER527" s="89" t="str">
        <f t="shared" si="807"/>
        <v>-</v>
      </c>
      <c r="ES527" s="84"/>
      <c r="ET527" s="85"/>
      <c r="EU527" s="89" t="str">
        <f t="shared" si="808"/>
        <v>-</v>
      </c>
      <c r="EV527" s="90" t="str">
        <f t="shared" si="809"/>
        <v>-</v>
      </c>
      <c r="EY527" s="97" t="e">
        <f>#REF!</f>
        <v>#REF!</v>
      </c>
      <c r="EZ527" s="91" t="e">
        <f>#REF!</f>
        <v>#REF!</v>
      </c>
      <c r="FA527" s="92"/>
      <c r="FB527" s="85"/>
      <c r="FC527" s="89" t="e">
        <f t="shared" si="810"/>
        <v>#REF!</v>
      </c>
      <c r="FD527" s="84"/>
      <c r="FE527" s="85"/>
      <c r="FF527" s="89" t="e">
        <f t="shared" si="811"/>
        <v>#REF!</v>
      </c>
      <c r="FG527" s="90" t="e">
        <f t="shared" si="812"/>
        <v>#REF!</v>
      </c>
      <c r="FJ527" s="97" t="e">
        <f>#REF!</f>
        <v>#REF!</v>
      </c>
      <c r="FK527" s="91" t="e">
        <f>#REF!</f>
        <v>#REF!</v>
      </c>
      <c r="FL527" s="92"/>
      <c r="FM527" s="85"/>
      <c r="FN527" s="89" t="e">
        <f t="shared" si="813"/>
        <v>#REF!</v>
      </c>
      <c r="FO527" s="84"/>
      <c r="FP527" s="85"/>
      <c r="FQ527" s="89" t="e">
        <f t="shared" si="814"/>
        <v>#REF!</v>
      </c>
      <c r="FR527" s="90" t="e">
        <f t="shared" si="815"/>
        <v>#REF!</v>
      </c>
      <c r="FU527" s="97" t="e">
        <f>#REF!</f>
        <v>#REF!</v>
      </c>
      <c r="FV527" s="92"/>
      <c r="FW527" s="85"/>
      <c r="FX527" s="89" t="e">
        <f t="shared" si="825"/>
        <v>#REF!</v>
      </c>
      <c r="GA527" s="97" t="e">
        <f>#REF!</f>
        <v>#REF!</v>
      </c>
      <c r="GB527" s="91" t="e">
        <f>#REF!</f>
        <v>#REF!</v>
      </c>
      <c r="GC527" s="92"/>
      <c r="GD527" s="85"/>
      <c r="GE527" s="89" t="e">
        <f t="shared" si="817"/>
        <v>#REF!</v>
      </c>
      <c r="GF527" s="84"/>
      <c r="GG527" s="85"/>
      <c r="GH527" s="89" t="e">
        <f t="shared" si="818"/>
        <v>#REF!</v>
      </c>
      <c r="GI527" s="90" t="e">
        <f t="shared" si="819"/>
        <v>#REF!</v>
      </c>
      <c r="GK527" s="20" t="str">
        <f t="shared" si="799"/>
        <v/>
      </c>
      <c r="GL527" s="21"/>
      <c r="GN527" s="826" t="str">
        <f t="shared" ca="1" si="784"/>
        <v/>
      </c>
      <c r="GO527" s="827"/>
    </row>
    <row r="528" spans="1:197" ht="12" customHeight="1" outlineLevel="3" x14ac:dyDescent="0.2">
      <c r="A528" s="187">
        <f t="shared" ca="1" si="805"/>
        <v>394</v>
      </c>
      <c r="B528" s="747" t="str">
        <f t="shared" ca="1" si="782"/>
        <v/>
      </c>
      <c r="C528" s="748"/>
      <c r="D528" s="749"/>
      <c r="E528" s="110"/>
      <c r="F528" s="108"/>
      <c r="G528" s="105" t="s">
        <v>957</v>
      </c>
      <c r="H528" s="128" t="s">
        <v>3</v>
      </c>
      <c r="I528" s="105"/>
      <c r="J528" s="364" t="s">
        <v>24</v>
      </c>
      <c r="K528" s="471" t="s">
        <v>439</v>
      </c>
      <c r="L528" s="367" t="s">
        <v>50</v>
      </c>
      <c r="M528" s="589">
        <f t="shared" si="779"/>
        <v>0</v>
      </c>
      <c r="N528" s="773" t="str">
        <f t="shared" si="785"/>
        <v>-</v>
      </c>
      <c r="O528" s="774" t="str">
        <f t="shared" si="786"/>
        <v>-</v>
      </c>
      <c r="P528" s="774" t="str">
        <f t="shared" si="787"/>
        <v>-</v>
      </c>
      <c r="Q528" s="774" t="str">
        <f t="shared" si="788"/>
        <v>-</v>
      </c>
      <c r="R528" s="774" t="str">
        <f t="shared" si="789"/>
        <v>-</v>
      </c>
      <c r="S528" s="280" t="str">
        <f t="shared" si="790"/>
        <v>-</v>
      </c>
      <c r="T528" s="291" t="str">
        <f t="shared" si="783"/>
        <v>OK</v>
      </c>
      <c r="U528" s="402"/>
      <c r="W528" s="504"/>
      <c r="X528" s="429"/>
      <c r="Z528" s="430"/>
      <c r="AA528" s="431"/>
      <c r="AB528" s="429"/>
      <c r="AD528" s="430"/>
      <c r="AE528" s="431"/>
      <c r="AF528" s="429"/>
      <c r="AH528" s="430"/>
      <c r="AI528" s="431"/>
      <c r="AJ528" s="600"/>
      <c r="AK528" s="601"/>
      <c r="AL528" s="602"/>
      <c r="AM528" s="632"/>
      <c r="AN528" s="221"/>
      <c r="AO528" s="574" t="str">
        <f t="shared" si="820"/>
        <v>OK</v>
      </c>
      <c r="AQ528" s="437"/>
      <c r="AR528" s="429"/>
      <c r="AT528" s="430"/>
      <c r="AU528" s="431"/>
      <c r="AV528" s="429"/>
      <c r="AX528" s="430"/>
      <c r="AY528" s="431"/>
      <c r="AZ528" s="429"/>
      <c r="BB528" s="430"/>
      <c r="BC528" s="431"/>
      <c r="BD528" s="600"/>
      <c r="BE528" s="601"/>
      <c r="BF528" s="602"/>
      <c r="BG528" s="632"/>
      <c r="BH528" s="221"/>
      <c r="BI528" s="574" t="str">
        <f t="shared" si="821"/>
        <v>OK</v>
      </c>
      <c r="BK528" s="437"/>
      <c r="BL528" s="429"/>
      <c r="BN528" s="430"/>
      <c r="BO528" s="431"/>
      <c r="BP528" s="429"/>
      <c r="BR528" s="430"/>
      <c r="BS528" s="431"/>
      <c r="BT528" s="429"/>
      <c r="BV528" s="430"/>
      <c r="BW528" s="431"/>
      <c r="BX528" s="600"/>
      <c r="BY528" s="601"/>
      <c r="BZ528" s="602"/>
      <c r="CA528" s="680" t="str">
        <f>IF(OR(BZ528=0,BZ528="-"),"-",BZ528/DD_TOTAL_HOURS)</f>
        <v>-</v>
      </c>
      <c r="CB528" s="221"/>
      <c r="CC528" s="574" t="str">
        <f t="shared" si="823"/>
        <v>OK</v>
      </c>
      <c r="CE528" s="443"/>
      <c r="CF528" s="429"/>
      <c r="CH528" s="430"/>
      <c r="CI528" s="431"/>
      <c r="CJ528" s="429"/>
      <c r="CL528" s="430"/>
      <c r="CM528" s="431"/>
      <c r="CN528" s="429"/>
      <c r="CP528" s="430"/>
      <c r="CQ528" s="431"/>
      <c r="CR528" s="600"/>
      <c r="CS528" s="601"/>
      <c r="CT528" s="602"/>
      <c r="CU528" s="610"/>
      <c r="CV528" s="221"/>
      <c r="CW528" s="574" t="str">
        <f t="shared" si="780"/>
        <v>OK</v>
      </c>
      <c r="CY528" s="437"/>
      <c r="CZ528" s="429"/>
      <c r="DB528" s="430"/>
      <c r="DC528" s="431"/>
      <c r="DD528" s="429"/>
      <c r="DF528" s="430"/>
      <c r="DG528" s="431"/>
      <c r="DH528" s="429"/>
      <c r="DJ528" s="430"/>
      <c r="DK528" s="431"/>
      <c r="DL528" s="600"/>
      <c r="DM528" s="601"/>
      <c r="DN528" s="602"/>
      <c r="DO528" s="621"/>
      <c r="DP528" s="221"/>
      <c r="DQ528" s="574" t="str">
        <f t="shared" si="781"/>
        <v>OK</v>
      </c>
      <c r="DS528" s="263" t="s">
        <v>60</v>
      </c>
      <c r="DT528" s="208"/>
      <c r="DU528" s="277" t="s">
        <v>1033</v>
      </c>
      <c r="DV528" s="370"/>
      <c r="DW528" s="277" t="s">
        <v>1033</v>
      </c>
      <c r="DX528" s="370"/>
      <c r="DY528" s="277" t="s">
        <v>1033</v>
      </c>
      <c r="DZ528" s="370"/>
      <c r="EA528" s="274" t="s">
        <v>376</v>
      </c>
      <c r="EB528" s="712" t="str">
        <f t="shared" si="826"/>
        <v>-</v>
      </c>
      <c r="EC528" s="707" t="str">
        <f t="shared" si="827"/>
        <v>-</v>
      </c>
      <c r="ED528" s="619" t="str">
        <f t="shared" si="828"/>
        <v>-</v>
      </c>
      <c r="EE528" s="221"/>
      <c r="EF528" s="574" t="str">
        <f t="shared" si="760"/>
        <v>Missing Eng Hours</v>
      </c>
      <c r="EH528" s="82"/>
      <c r="EI528" s="34"/>
      <c r="EJ528" s="11"/>
      <c r="EK528" s="61"/>
      <c r="EN528" s="97">
        <f t="shared" si="797"/>
        <v>0</v>
      </c>
      <c r="EO528" s="91">
        <f t="shared" si="798"/>
        <v>0</v>
      </c>
      <c r="EP528" s="92"/>
      <c r="EQ528" s="85"/>
      <c r="ER528" s="89" t="str">
        <f t="shared" si="807"/>
        <v>-</v>
      </c>
      <c r="ES528" s="84"/>
      <c r="ET528" s="85"/>
      <c r="EU528" s="89" t="str">
        <f t="shared" si="808"/>
        <v>-</v>
      </c>
      <c r="EV528" s="90" t="str">
        <f t="shared" si="809"/>
        <v>-</v>
      </c>
      <c r="EY528" s="97" t="e">
        <f>#REF!</f>
        <v>#REF!</v>
      </c>
      <c r="EZ528" s="91" t="e">
        <f>#REF!</f>
        <v>#REF!</v>
      </c>
      <c r="FA528" s="92"/>
      <c r="FB528" s="85"/>
      <c r="FC528" s="89" t="e">
        <f t="shared" si="810"/>
        <v>#REF!</v>
      </c>
      <c r="FD528" s="84"/>
      <c r="FE528" s="85"/>
      <c r="FF528" s="89" t="e">
        <f t="shared" si="811"/>
        <v>#REF!</v>
      </c>
      <c r="FG528" s="90" t="e">
        <f t="shared" si="812"/>
        <v>#REF!</v>
      </c>
      <c r="FJ528" s="97" t="e">
        <f>#REF!</f>
        <v>#REF!</v>
      </c>
      <c r="FK528" s="91" t="e">
        <f>#REF!</f>
        <v>#REF!</v>
      </c>
      <c r="FL528" s="92"/>
      <c r="FM528" s="85"/>
      <c r="FN528" s="89" t="e">
        <f t="shared" si="813"/>
        <v>#REF!</v>
      </c>
      <c r="FO528" s="84"/>
      <c r="FP528" s="85"/>
      <c r="FQ528" s="89" t="e">
        <f t="shared" si="814"/>
        <v>#REF!</v>
      </c>
      <c r="FR528" s="90" t="e">
        <f t="shared" si="815"/>
        <v>#REF!</v>
      </c>
      <c r="FU528" s="97" t="e">
        <f>#REF!</f>
        <v>#REF!</v>
      </c>
      <c r="FV528" s="92"/>
      <c r="FW528" s="85"/>
      <c r="FX528" s="89" t="e">
        <f t="shared" si="825"/>
        <v>#REF!</v>
      </c>
      <c r="GA528" s="97" t="e">
        <f>#REF!</f>
        <v>#REF!</v>
      </c>
      <c r="GB528" s="91" t="e">
        <f>#REF!</f>
        <v>#REF!</v>
      </c>
      <c r="GC528" s="92"/>
      <c r="GD528" s="85"/>
      <c r="GE528" s="89" t="e">
        <f t="shared" si="817"/>
        <v>#REF!</v>
      </c>
      <c r="GF528" s="84"/>
      <c r="GG528" s="85"/>
      <c r="GH528" s="89" t="e">
        <f t="shared" si="818"/>
        <v>#REF!</v>
      </c>
      <c r="GI528" s="90" t="e">
        <f t="shared" si="819"/>
        <v>#REF!</v>
      </c>
      <c r="GK528" s="20" t="str">
        <f t="shared" si="799"/>
        <v/>
      </c>
      <c r="GL528" s="21"/>
      <c r="GN528" s="826" t="str">
        <f t="shared" ca="1" si="784"/>
        <v/>
      </c>
      <c r="GO528" s="827"/>
    </row>
    <row r="529" spans="1:197" ht="12" customHeight="1" outlineLevel="3" x14ac:dyDescent="0.2">
      <c r="A529" s="187">
        <f t="shared" ca="1" si="805"/>
        <v>395</v>
      </c>
      <c r="B529" s="747" t="str">
        <f t="shared" ca="1" si="782"/>
        <v/>
      </c>
      <c r="C529" s="748"/>
      <c r="D529" s="749"/>
      <c r="E529" s="272"/>
      <c r="F529" s="271"/>
      <c r="G529" s="105" t="s">
        <v>958</v>
      </c>
      <c r="H529" s="128" t="s">
        <v>3</v>
      </c>
      <c r="I529" s="105"/>
      <c r="J529" s="364" t="s">
        <v>24</v>
      </c>
      <c r="K529" s="471" t="s">
        <v>439</v>
      </c>
      <c r="L529" s="367" t="s">
        <v>50</v>
      </c>
      <c r="M529" s="589">
        <f t="shared" si="779"/>
        <v>0</v>
      </c>
      <c r="N529" s="773" t="str">
        <f t="shared" si="785"/>
        <v>-</v>
      </c>
      <c r="O529" s="774" t="str">
        <f t="shared" si="786"/>
        <v>-</v>
      </c>
      <c r="P529" s="774" t="str">
        <f t="shared" si="787"/>
        <v>-</v>
      </c>
      <c r="Q529" s="774" t="str">
        <f t="shared" si="788"/>
        <v>-</v>
      </c>
      <c r="R529" s="774" t="str">
        <f t="shared" si="789"/>
        <v>-</v>
      </c>
      <c r="S529" s="280" t="str">
        <f t="shared" si="790"/>
        <v>-</v>
      </c>
      <c r="T529" s="291" t="str">
        <f t="shared" si="783"/>
        <v>OK</v>
      </c>
      <c r="U529" s="402"/>
      <c r="W529" s="504"/>
      <c r="X529" s="429"/>
      <c r="Z529" s="430"/>
      <c r="AA529" s="431"/>
      <c r="AB529" s="429"/>
      <c r="AD529" s="430"/>
      <c r="AE529" s="431"/>
      <c r="AF529" s="429"/>
      <c r="AH529" s="430"/>
      <c r="AI529" s="431"/>
      <c r="AJ529" s="600"/>
      <c r="AK529" s="601"/>
      <c r="AL529" s="602"/>
      <c r="AM529" s="632"/>
      <c r="AN529" s="221"/>
      <c r="AO529" s="574" t="str">
        <f t="shared" si="820"/>
        <v>OK</v>
      </c>
      <c r="AQ529" s="437"/>
      <c r="AR529" s="429"/>
      <c r="AT529" s="430"/>
      <c r="AU529" s="431"/>
      <c r="AV529" s="429"/>
      <c r="AX529" s="430"/>
      <c r="AY529" s="431"/>
      <c r="AZ529" s="429"/>
      <c r="BB529" s="430"/>
      <c r="BC529" s="431"/>
      <c r="BD529" s="600"/>
      <c r="BE529" s="601"/>
      <c r="BF529" s="602"/>
      <c r="BG529" s="632"/>
      <c r="BH529" s="221"/>
      <c r="BI529" s="574" t="str">
        <f t="shared" si="821"/>
        <v>OK</v>
      </c>
      <c r="BK529" s="437"/>
      <c r="BL529" s="429"/>
      <c r="BN529" s="430"/>
      <c r="BO529" s="431"/>
      <c r="BP529" s="429"/>
      <c r="BR529" s="430"/>
      <c r="BS529" s="431"/>
      <c r="BT529" s="429"/>
      <c r="BV529" s="430"/>
      <c r="BW529" s="431"/>
      <c r="BX529" s="600"/>
      <c r="BY529" s="601"/>
      <c r="BZ529" s="602"/>
      <c r="CA529" s="680" t="str">
        <f>IF(OR(BZ529=0,BZ529="-"),"-",BZ529/DD_TOTAL_HOURS)</f>
        <v>-</v>
      </c>
      <c r="CB529" s="221"/>
      <c r="CC529" s="574" t="str">
        <f t="shared" si="823"/>
        <v>OK</v>
      </c>
      <c r="CE529" s="443"/>
      <c r="CF529" s="429"/>
      <c r="CH529" s="430"/>
      <c r="CI529" s="431"/>
      <c r="CJ529" s="429"/>
      <c r="CL529" s="430"/>
      <c r="CM529" s="431"/>
      <c r="CN529" s="429"/>
      <c r="CP529" s="430"/>
      <c r="CQ529" s="431"/>
      <c r="CR529" s="600"/>
      <c r="CS529" s="601"/>
      <c r="CT529" s="602"/>
      <c r="CU529" s="610"/>
      <c r="CV529" s="221"/>
      <c r="CW529" s="574" t="str">
        <f t="shared" si="780"/>
        <v>OK</v>
      </c>
      <c r="CY529" s="437"/>
      <c r="CZ529" s="429"/>
      <c r="DB529" s="430"/>
      <c r="DC529" s="431"/>
      <c r="DD529" s="429"/>
      <c r="DF529" s="430"/>
      <c r="DG529" s="431"/>
      <c r="DH529" s="429"/>
      <c r="DJ529" s="430"/>
      <c r="DK529" s="431"/>
      <c r="DL529" s="600"/>
      <c r="DM529" s="601"/>
      <c r="DN529" s="602"/>
      <c r="DO529" s="621"/>
      <c r="DP529" s="221"/>
      <c r="DQ529" s="574" t="str">
        <f t="shared" si="781"/>
        <v>OK</v>
      </c>
      <c r="DS529" s="263" t="s">
        <v>60</v>
      </c>
      <c r="DT529" s="208"/>
      <c r="DU529" s="277" t="s">
        <v>1033</v>
      </c>
      <c r="DV529" s="370"/>
      <c r="DW529" s="277" t="s">
        <v>1033</v>
      </c>
      <c r="DX529" s="370"/>
      <c r="DY529" s="277" t="s">
        <v>1033</v>
      </c>
      <c r="DZ529" s="370"/>
      <c r="EA529" s="274" t="s">
        <v>376</v>
      </c>
      <c r="EB529" s="712" t="str">
        <f t="shared" si="826"/>
        <v>-</v>
      </c>
      <c r="EC529" s="707" t="str">
        <f t="shared" si="827"/>
        <v>-</v>
      </c>
      <c r="ED529" s="619" t="str">
        <f t="shared" si="828"/>
        <v>-</v>
      </c>
      <c r="EE529" s="221"/>
      <c r="EF529" s="574" t="str">
        <f t="shared" si="760"/>
        <v>Missing Eng Hours</v>
      </c>
      <c r="EH529" s="82"/>
      <c r="EI529" s="34"/>
      <c r="EJ529" s="11"/>
      <c r="EK529" s="61"/>
      <c r="EN529" s="97">
        <f t="shared" si="797"/>
        <v>0</v>
      </c>
      <c r="EO529" s="91">
        <f t="shared" si="798"/>
        <v>0</v>
      </c>
      <c r="EP529" s="92"/>
      <c r="EQ529" s="85"/>
      <c r="ER529" s="89" t="str">
        <f t="shared" si="807"/>
        <v>-</v>
      </c>
      <c r="ES529" s="84"/>
      <c r="ET529" s="85"/>
      <c r="EU529" s="89" t="str">
        <f t="shared" si="808"/>
        <v>-</v>
      </c>
      <c r="EV529" s="90" t="str">
        <f t="shared" si="809"/>
        <v>-</v>
      </c>
      <c r="EY529" s="97" t="e">
        <f>#REF!</f>
        <v>#REF!</v>
      </c>
      <c r="EZ529" s="91" t="e">
        <f>#REF!</f>
        <v>#REF!</v>
      </c>
      <c r="FA529" s="92"/>
      <c r="FB529" s="85"/>
      <c r="FC529" s="89" t="e">
        <f t="shared" si="810"/>
        <v>#REF!</v>
      </c>
      <c r="FD529" s="84"/>
      <c r="FE529" s="85"/>
      <c r="FF529" s="89" t="e">
        <f t="shared" si="811"/>
        <v>#REF!</v>
      </c>
      <c r="FG529" s="90" t="e">
        <f t="shared" si="812"/>
        <v>#REF!</v>
      </c>
      <c r="FJ529" s="97" t="e">
        <f>#REF!</f>
        <v>#REF!</v>
      </c>
      <c r="FK529" s="91" t="e">
        <f>#REF!</f>
        <v>#REF!</v>
      </c>
      <c r="FL529" s="92"/>
      <c r="FM529" s="85"/>
      <c r="FN529" s="89" t="e">
        <f t="shared" si="813"/>
        <v>#REF!</v>
      </c>
      <c r="FO529" s="84"/>
      <c r="FP529" s="85"/>
      <c r="FQ529" s="89" t="e">
        <f t="shared" si="814"/>
        <v>#REF!</v>
      </c>
      <c r="FR529" s="90" t="e">
        <f t="shared" si="815"/>
        <v>#REF!</v>
      </c>
      <c r="FU529" s="97" t="e">
        <f>#REF!</f>
        <v>#REF!</v>
      </c>
      <c r="FV529" s="92"/>
      <c r="FW529" s="85"/>
      <c r="FX529" s="89" t="e">
        <f t="shared" si="825"/>
        <v>#REF!</v>
      </c>
      <c r="GA529" s="97" t="e">
        <f>#REF!</f>
        <v>#REF!</v>
      </c>
      <c r="GB529" s="91" t="e">
        <f>#REF!</f>
        <v>#REF!</v>
      </c>
      <c r="GC529" s="92"/>
      <c r="GD529" s="85"/>
      <c r="GE529" s="89" t="e">
        <f t="shared" si="817"/>
        <v>#REF!</v>
      </c>
      <c r="GF529" s="84"/>
      <c r="GG529" s="85"/>
      <c r="GH529" s="89" t="e">
        <f t="shared" si="818"/>
        <v>#REF!</v>
      </c>
      <c r="GI529" s="90" t="e">
        <f t="shared" si="819"/>
        <v>#REF!</v>
      </c>
      <c r="GK529" s="20" t="str">
        <f t="shared" si="799"/>
        <v/>
      </c>
      <c r="GL529" s="21"/>
      <c r="GN529" s="826" t="str">
        <f t="shared" ca="1" si="784"/>
        <v/>
      </c>
      <c r="GO529" s="827"/>
    </row>
    <row r="530" spans="1:197" ht="12" customHeight="1" outlineLevel="3" x14ac:dyDescent="0.2">
      <c r="A530" s="187">
        <f t="shared" ca="1" si="805"/>
        <v>396</v>
      </c>
      <c r="B530" s="747" t="str">
        <f t="shared" ca="1" si="782"/>
        <v/>
      </c>
      <c r="C530" s="748"/>
      <c r="D530" s="749"/>
      <c r="E530" s="272"/>
      <c r="F530" s="271"/>
      <c r="G530" s="105" t="s">
        <v>959</v>
      </c>
      <c r="H530" s="128" t="s">
        <v>3</v>
      </c>
      <c r="I530" s="105"/>
      <c r="J530" s="364" t="s">
        <v>24</v>
      </c>
      <c r="K530" s="471" t="s">
        <v>439</v>
      </c>
      <c r="L530" s="367" t="s">
        <v>50</v>
      </c>
      <c r="M530" s="589">
        <f t="shared" si="779"/>
        <v>0</v>
      </c>
      <c r="N530" s="773" t="str">
        <f t="shared" si="785"/>
        <v>-</v>
      </c>
      <c r="O530" s="774" t="str">
        <f t="shared" si="786"/>
        <v>-</v>
      </c>
      <c r="P530" s="774" t="str">
        <f t="shared" si="787"/>
        <v>-</v>
      </c>
      <c r="Q530" s="774" t="str">
        <f t="shared" si="788"/>
        <v>-</v>
      </c>
      <c r="R530" s="774" t="str">
        <f t="shared" si="789"/>
        <v>-</v>
      </c>
      <c r="S530" s="280" t="str">
        <f t="shared" si="790"/>
        <v>-</v>
      </c>
      <c r="T530" s="291" t="str">
        <f t="shared" si="783"/>
        <v>OK</v>
      </c>
      <c r="U530" s="402"/>
      <c r="W530" s="504"/>
      <c r="X530" s="429"/>
      <c r="Z530" s="430"/>
      <c r="AA530" s="431"/>
      <c r="AB530" s="429"/>
      <c r="AD530" s="430"/>
      <c r="AE530" s="431"/>
      <c r="AF530" s="429"/>
      <c r="AH530" s="430"/>
      <c r="AI530" s="431"/>
      <c r="AJ530" s="600"/>
      <c r="AK530" s="601"/>
      <c r="AL530" s="602"/>
      <c r="AM530" s="632"/>
      <c r="AN530" s="221"/>
      <c r="AO530" s="574" t="str">
        <f t="shared" si="820"/>
        <v>OK</v>
      </c>
      <c r="AQ530" s="437"/>
      <c r="AR530" s="429"/>
      <c r="AT530" s="430"/>
      <c r="AU530" s="431"/>
      <c r="AV530" s="429"/>
      <c r="AX530" s="430"/>
      <c r="AY530" s="431"/>
      <c r="AZ530" s="429"/>
      <c r="BB530" s="430"/>
      <c r="BC530" s="431"/>
      <c r="BD530" s="600"/>
      <c r="BE530" s="601"/>
      <c r="BF530" s="602"/>
      <c r="BG530" s="632"/>
      <c r="BH530" s="221"/>
      <c r="BI530" s="574" t="str">
        <f t="shared" si="821"/>
        <v>OK</v>
      </c>
      <c r="BK530" s="437"/>
      <c r="BL530" s="429"/>
      <c r="BN530" s="430"/>
      <c r="BO530" s="431"/>
      <c r="BP530" s="429"/>
      <c r="BR530" s="430"/>
      <c r="BS530" s="431"/>
      <c r="BT530" s="429"/>
      <c r="BV530" s="430"/>
      <c r="BW530" s="431"/>
      <c r="BX530" s="600"/>
      <c r="BY530" s="601"/>
      <c r="BZ530" s="602"/>
      <c r="CA530" s="680" t="str">
        <f>IF(OR(BZ530=0,BZ530="-"),"-",BZ530/DD_TOTAL_HOURS)</f>
        <v>-</v>
      </c>
      <c r="CB530" s="221"/>
      <c r="CC530" s="574" t="str">
        <f t="shared" si="823"/>
        <v>OK</v>
      </c>
      <c r="CE530" s="443"/>
      <c r="CF530" s="429"/>
      <c r="CH530" s="430"/>
      <c r="CI530" s="431"/>
      <c r="CJ530" s="429"/>
      <c r="CL530" s="430"/>
      <c r="CM530" s="431"/>
      <c r="CN530" s="429"/>
      <c r="CP530" s="430"/>
      <c r="CQ530" s="431"/>
      <c r="CR530" s="600"/>
      <c r="CS530" s="601"/>
      <c r="CT530" s="602"/>
      <c r="CU530" s="610"/>
      <c r="CV530" s="221"/>
      <c r="CW530" s="574" t="str">
        <f t="shared" si="780"/>
        <v>OK</v>
      </c>
      <c r="CY530" s="437"/>
      <c r="CZ530" s="429"/>
      <c r="DB530" s="430"/>
      <c r="DC530" s="431"/>
      <c r="DD530" s="429"/>
      <c r="DF530" s="430"/>
      <c r="DG530" s="431"/>
      <c r="DH530" s="429"/>
      <c r="DJ530" s="430"/>
      <c r="DK530" s="431"/>
      <c r="DL530" s="600"/>
      <c r="DM530" s="601"/>
      <c r="DN530" s="602"/>
      <c r="DO530" s="621"/>
      <c r="DP530" s="221"/>
      <c r="DQ530" s="574" t="str">
        <f t="shared" si="781"/>
        <v>OK</v>
      </c>
      <c r="DS530" s="263" t="s">
        <v>60</v>
      </c>
      <c r="DT530" s="208"/>
      <c r="DU530" s="277" t="s">
        <v>1033</v>
      </c>
      <c r="DV530" s="370"/>
      <c r="DW530" s="277" t="s">
        <v>1033</v>
      </c>
      <c r="DX530" s="370"/>
      <c r="DY530" s="277" t="s">
        <v>1033</v>
      </c>
      <c r="DZ530" s="370"/>
      <c r="EA530" s="274" t="s">
        <v>376</v>
      </c>
      <c r="EB530" s="712" t="str">
        <f t="shared" si="826"/>
        <v>-</v>
      </c>
      <c r="EC530" s="707" t="str">
        <f t="shared" si="827"/>
        <v>-</v>
      </c>
      <c r="ED530" s="619" t="str">
        <f t="shared" si="828"/>
        <v>-</v>
      </c>
      <c r="EE530" s="221"/>
      <c r="EF530" s="574" t="str">
        <f t="shared" ref="EF530:EF593" si="829">IF(AND(Type_1&lt;&gt;"Doc",Type_1&lt;&gt;"Dwg"),"-",IF(Type_1="Dwg","-",IF(Type_1="Doc",IF(OR(AND(DT530&lt;&gt;"",DU530=""),AND(DV530&lt;&gt;"",DW530=""),AND(DX530&lt;&gt;"",DY530="")),"Missing Eng Function",IF(OR(AND(DT530="",DU530&lt;&gt;""),AND(DV530="",DW530&lt;&gt;""),AND(DX530="",DY530&lt;&gt;"")),"Missing Eng Hours","OK")))))</f>
        <v>Missing Eng Hours</v>
      </c>
      <c r="EH530" s="82"/>
      <c r="EI530" s="34"/>
      <c r="EJ530" s="11"/>
      <c r="EK530" s="61"/>
      <c r="EN530" s="97">
        <f t="shared" si="797"/>
        <v>0</v>
      </c>
      <c r="EO530" s="91">
        <f t="shared" si="798"/>
        <v>0</v>
      </c>
      <c r="EP530" s="92"/>
      <c r="EQ530" s="85"/>
      <c r="ER530" s="89" t="str">
        <f t="shared" si="807"/>
        <v>-</v>
      </c>
      <c r="ES530" s="84"/>
      <c r="ET530" s="85"/>
      <c r="EU530" s="89" t="str">
        <f t="shared" si="808"/>
        <v>-</v>
      </c>
      <c r="EV530" s="90" t="str">
        <f t="shared" si="809"/>
        <v>-</v>
      </c>
      <c r="EY530" s="97" t="e">
        <f>#REF!</f>
        <v>#REF!</v>
      </c>
      <c r="EZ530" s="91" t="e">
        <f>#REF!</f>
        <v>#REF!</v>
      </c>
      <c r="FA530" s="92"/>
      <c r="FB530" s="85"/>
      <c r="FC530" s="89" t="e">
        <f t="shared" si="810"/>
        <v>#REF!</v>
      </c>
      <c r="FD530" s="84"/>
      <c r="FE530" s="85"/>
      <c r="FF530" s="89" t="e">
        <f t="shared" si="811"/>
        <v>#REF!</v>
      </c>
      <c r="FG530" s="90" t="e">
        <f t="shared" si="812"/>
        <v>#REF!</v>
      </c>
      <c r="FJ530" s="97" t="e">
        <f>#REF!</f>
        <v>#REF!</v>
      </c>
      <c r="FK530" s="91" t="e">
        <f>#REF!</f>
        <v>#REF!</v>
      </c>
      <c r="FL530" s="92"/>
      <c r="FM530" s="85"/>
      <c r="FN530" s="89" t="e">
        <f t="shared" si="813"/>
        <v>#REF!</v>
      </c>
      <c r="FO530" s="84"/>
      <c r="FP530" s="85"/>
      <c r="FQ530" s="89" t="e">
        <f t="shared" si="814"/>
        <v>#REF!</v>
      </c>
      <c r="FR530" s="90" t="e">
        <f t="shared" si="815"/>
        <v>#REF!</v>
      </c>
      <c r="FU530" s="97" t="e">
        <f>#REF!</f>
        <v>#REF!</v>
      </c>
      <c r="FV530" s="92"/>
      <c r="FW530" s="85"/>
      <c r="FX530" s="89" t="e">
        <f t="shared" si="825"/>
        <v>#REF!</v>
      </c>
      <c r="GA530" s="97" t="e">
        <f>#REF!</f>
        <v>#REF!</v>
      </c>
      <c r="GB530" s="91" t="e">
        <f>#REF!</f>
        <v>#REF!</v>
      </c>
      <c r="GC530" s="92"/>
      <c r="GD530" s="85"/>
      <c r="GE530" s="89" t="e">
        <f t="shared" si="817"/>
        <v>#REF!</v>
      </c>
      <c r="GF530" s="84"/>
      <c r="GG530" s="85"/>
      <c r="GH530" s="89" t="e">
        <f t="shared" si="818"/>
        <v>#REF!</v>
      </c>
      <c r="GI530" s="90" t="e">
        <f t="shared" si="819"/>
        <v>#REF!</v>
      </c>
      <c r="GK530" s="20" t="str">
        <f t="shared" si="799"/>
        <v/>
      </c>
      <c r="GL530" s="21"/>
      <c r="GN530" s="826" t="str">
        <f t="shared" ca="1" si="784"/>
        <v/>
      </c>
      <c r="GO530" s="827"/>
    </row>
    <row r="531" spans="1:197" ht="12" customHeight="1" outlineLevel="3" x14ac:dyDescent="0.2">
      <c r="A531" s="187">
        <f t="shared" ca="1" si="805"/>
        <v>397</v>
      </c>
      <c r="B531" s="747" t="str">
        <f t="shared" ca="1" si="782"/>
        <v/>
      </c>
      <c r="C531" s="748"/>
      <c r="D531" s="749"/>
      <c r="E531" s="272"/>
      <c r="F531" s="271"/>
      <c r="G531" s="105" t="s">
        <v>981</v>
      </c>
      <c r="H531" s="128" t="s">
        <v>3</v>
      </c>
      <c r="I531" s="105"/>
      <c r="J531" s="364" t="s">
        <v>24</v>
      </c>
      <c r="K531" s="471" t="s">
        <v>439</v>
      </c>
      <c r="L531" s="367" t="s">
        <v>50</v>
      </c>
      <c r="M531" s="589">
        <f t="shared" si="779"/>
        <v>0</v>
      </c>
      <c r="N531" s="773" t="str">
        <f t="shared" si="785"/>
        <v>-</v>
      </c>
      <c r="O531" s="774" t="str">
        <f t="shared" si="786"/>
        <v>-</v>
      </c>
      <c r="P531" s="774" t="str">
        <f t="shared" si="787"/>
        <v>-</v>
      </c>
      <c r="Q531" s="774" t="str">
        <f t="shared" si="788"/>
        <v>-</v>
      </c>
      <c r="R531" s="774" t="str">
        <f t="shared" si="789"/>
        <v>-</v>
      </c>
      <c r="S531" s="280" t="str">
        <f t="shared" si="790"/>
        <v>-</v>
      </c>
      <c r="T531" s="291" t="str">
        <f t="shared" si="783"/>
        <v>OK</v>
      </c>
      <c r="U531" s="402"/>
      <c r="W531" s="504"/>
      <c r="X531" s="429"/>
      <c r="Z531" s="430"/>
      <c r="AA531" s="431"/>
      <c r="AB531" s="429"/>
      <c r="AD531" s="430"/>
      <c r="AE531" s="431"/>
      <c r="AF531" s="429"/>
      <c r="AH531" s="430"/>
      <c r="AI531" s="431"/>
      <c r="AJ531" s="600"/>
      <c r="AK531" s="601"/>
      <c r="AL531" s="602"/>
      <c r="AM531" s="632"/>
      <c r="AN531" s="221"/>
      <c r="AO531" s="574" t="str">
        <f t="shared" si="820"/>
        <v>OK</v>
      </c>
      <c r="AQ531" s="437"/>
      <c r="AR531" s="429"/>
      <c r="AT531" s="430"/>
      <c r="AU531" s="431"/>
      <c r="AV531" s="429"/>
      <c r="AX531" s="430"/>
      <c r="AY531" s="431"/>
      <c r="AZ531" s="429"/>
      <c r="BB531" s="430"/>
      <c r="BC531" s="431"/>
      <c r="BD531" s="600"/>
      <c r="BE531" s="601"/>
      <c r="BF531" s="602"/>
      <c r="BG531" s="632"/>
      <c r="BH531" s="221"/>
      <c r="BI531" s="574" t="str">
        <f t="shared" si="821"/>
        <v>OK</v>
      </c>
      <c r="BK531" s="437"/>
      <c r="BL531" s="429"/>
      <c r="BN531" s="430"/>
      <c r="BO531" s="431"/>
      <c r="BP531" s="429"/>
      <c r="BR531" s="430"/>
      <c r="BS531" s="431"/>
      <c r="BT531" s="429"/>
      <c r="BV531" s="430"/>
      <c r="BW531" s="431"/>
      <c r="BX531" s="600"/>
      <c r="BY531" s="601"/>
      <c r="BZ531" s="602"/>
      <c r="CA531" s="610"/>
      <c r="CB531" s="221"/>
      <c r="CC531" s="574" t="str">
        <f t="shared" si="823"/>
        <v>OK</v>
      </c>
      <c r="CE531" s="443"/>
      <c r="CF531" s="429"/>
      <c r="CH531" s="430"/>
      <c r="CI531" s="431"/>
      <c r="CJ531" s="429"/>
      <c r="CL531" s="430"/>
      <c r="CM531" s="431"/>
      <c r="CN531" s="429"/>
      <c r="CP531" s="430"/>
      <c r="CQ531" s="431"/>
      <c r="CR531" s="600"/>
      <c r="CS531" s="601"/>
      <c r="CT531" s="602"/>
      <c r="CU531" s="610"/>
      <c r="CV531" s="221"/>
      <c r="CW531" s="574" t="str">
        <f t="shared" si="780"/>
        <v>OK</v>
      </c>
      <c r="CY531" s="437"/>
      <c r="CZ531" s="429"/>
      <c r="DB531" s="430"/>
      <c r="DC531" s="431"/>
      <c r="DD531" s="429"/>
      <c r="DF531" s="430"/>
      <c r="DG531" s="431"/>
      <c r="DH531" s="429"/>
      <c r="DJ531" s="430"/>
      <c r="DK531" s="431"/>
      <c r="DL531" s="600"/>
      <c r="DM531" s="601"/>
      <c r="DN531" s="602"/>
      <c r="DO531" s="621"/>
      <c r="DP531" s="221"/>
      <c r="DQ531" s="574" t="str">
        <f t="shared" si="781"/>
        <v>OK</v>
      </c>
      <c r="DS531" s="263" t="s">
        <v>60</v>
      </c>
      <c r="DT531" s="208"/>
      <c r="DU531" s="277" t="s">
        <v>1033</v>
      </c>
      <c r="DV531" s="370"/>
      <c r="DW531" s="277" t="s">
        <v>1033</v>
      </c>
      <c r="DX531" s="370"/>
      <c r="DY531" s="277" t="s">
        <v>1033</v>
      </c>
      <c r="DZ531" s="370"/>
      <c r="EA531" s="274" t="s">
        <v>376</v>
      </c>
      <c r="EB531" s="712" t="str">
        <f t="shared" ref="EB531:EB540" si="830">IF(AND(DT531="",DV531="",DX531="",DZ531=""),"-",DT531+DV531+DX531+DZ531)</f>
        <v>-</v>
      </c>
      <c r="EC531" s="707" t="str">
        <f t="shared" ref="EC531:EC540" si="831">EB531</f>
        <v>-</v>
      </c>
      <c r="ED531" s="619" t="str">
        <f t="shared" ref="ED531:ED537" si="832">IF(OR(EC531=0,EC531="-"),"-",EC531/QUALIF_TOTAL_HOURS)</f>
        <v>-</v>
      </c>
      <c r="EE531" s="221"/>
      <c r="EF531" s="574" t="str">
        <f t="shared" si="829"/>
        <v>Missing Eng Hours</v>
      </c>
      <c r="EH531" s="82"/>
      <c r="EI531" s="34"/>
      <c r="EJ531" s="11"/>
      <c r="EK531" s="61"/>
      <c r="EN531" s="97">
        <f t="shared" si="797"/>
        <v>0</v>
      </c>
      <c r="EO531" s="91">
        <f t="shared" si="798"/>
        <v>0</v>
      </c>
      <c r="EP531" s="92"/>
      <c r="EQ531" s="85"/>
      <c r="ER531" s="89" t="str">
        <f t="shared" si="807"/>
        <v>-</v>
      </c>
      <c r="ES531" s="84"/>
      <c r="ET531" s="85"/>
      <c r="EU531" s="89" t="str">
        <f t="shared" si="808"/>
        <v>-</v>
      </c>
      <c r="EV531" s="90" t="str">
        <f t="shared" si="809"/>
        <v>-</v>
      </c>
      <c r="EY531" s="97" t="e">
        <f>#REF!</f>
        <v>#REF!</v>
      </c>
      <c r="EZ531" s="91" t="e">
        <f>#REF!</f>
        <v>#REF!</v>
      </c>
      <c r="FA531" s="92"/>
      <c r="FB531" s="85"/>
      <c r="FC531" s="89" t="e">
        <f t="shared" si="810"/>
        <v>#REF!</v>
      </c>
      <c r="FD531" s="84"/>
      <c r="FE531" s="85"/>
      <c r="FF531" s="89" t="e">
        <f t="shared" si="811"/>
        <v>#REF!</v>
      </c>
      <c r="FG531" s="90" t="e">
        <f t="shared" si="812"/>
        <v>#REF!</v>
      </c>
      <c r="FJ531" s="97" t="e">
        <f>#REF!</f>
        <v>#REF!</v>
      </c>
      <c r="FK531" s="91" t="e">
        <f>#REF!</f>
        <v>#REF!</v>
      </c>
      <c r="FL531" s="92"/>
      <c r="FM531" s="85"/>
      <c r="FN531" s="89" t="e">
        <f t="shared" si="813"/>
        <v>#REF!</v>
      </c>
      <c r="FO531" s="84"/>
      <c r="FP531" s="85"/>
      <c r="FQ531" s="89" t="e">
        <f t="shared" si="814"/>
        <v>#REF!</v>
      </c>
      <c r="FR531" s="90" t="e">
        <f t="shared" si="815"/>
        <v>#REF!</v>
      </c>
      <c r="FU531" s="97" t="e">
        <f>#REF!</f>
        <v>#REF!</v>
      </c>
      <c r="FV531" s="92"/>
      <c r="FW531" s="85"/>
      <c r="FX531" s="89" t="e">
        <f t="shared" si="825"/>
        <v>#REF!</v>
      </c>
      <c r="GA531" s="97" t="e">
        <f>#REF!</f>
        <v>#REF!</v>
      </c>
      <c r="GB531" s="91" t="e">
        <f>#REF!</f>
        <v>#REF!</v>
      </c>
      <c r="GC531" s="92"/>
      <c r="GD531" s="85"/>
      <c r="GE531" s="89" t="e">
        <f t="shared" si="817"/>
        <v>#REF!</v>
      </c>
      <c r="GF531" s="84"/>
      <c r="GG531" s="85"/>
      <c r="GH531" s="89" t="e">
        <f t="shared" si="818"/>
        <v>#REF!</v>
      </c>
      <c r="GI531" s="90" t="e">
        <f t="shared" si="819"/>
        <v>#REF!</v>
      </c>
      <c r="GK531" s="20" t="str">
        <f t="shared" si="799"/>
        <v/>
      </c>
      <c r="GL531" s="21"/>
      <c r="GN531" s="826" t="str">
        <f t="shared" ca="1" si="784"/>
        <v/>
      </c>
      <c r="GO531" s="827"/>
    </row>
    <row r="532" spans="1:197" ht="12" customHeight="1" outlineLevel="3" x14ac:dyDescent="0.2">
      <c r="A532" s="187">
        <f t="shared" ca="1" si="805"/>
        <v>398</v>
      </c>
      <c r="B532" s="747" t="str">
        <f t="shared" ca="1" si="782"/>
        <v/>
      </c>
      <c r="C532" s="748"/>
      <c r="D532" s="749"/>
      <c r="E532" s="272"/>
      <c r="F532" s="271"/>
      <c r="G532" s="105" t="s">
        <v>982</v>
      </c>
      <c r="H532" s="128" t="s">
        <v>3</v>
      </c>
      <c r="I532" s="105"/>
      <c r="J532" s="364" t="s">
        <v>24</v>
      </c>
      <c r="K532" s="471" t="s">
        <v>439</v>
      </c>
      <c r="L532" s="367" t="s">
        <v>50</v>
      </c>
      <c r="M532" s="589">
        <f t="shared" si="779"/>
        <v>0</v>
      </c>
      <c r="N532" s="773" t="str">
        <f t="shared" si="785"/>
        <v>-</v>
      </c>
      <c r="O532" s="774" t="str">
        <f t="shared" si="786"/>
        <v>-</v>
      </c>
      <c r="P532" s="774" t="str">
        <f t="shared" si="787"/>
        <v>-</v>
      </c>
      <c r="Q532" s="774" t="str">
        <f t="shared" si="788"/>
        <v>-</v>
      </c>
      <c r="R532" s="774" t="str">
        <f t="shared" si="789"/>
        <v>-</v>
      </c>
      <c r="S532" s="280" t="str">
        <f t="shared" si="790"/>
        <v>-</v>
      </c>
      <c r="T532" s="291" t="str">
        <f t="shared" si="783"/>
        <v>OK</v>
      </c>
      <c r="U532" s="402"/>
      <c r="W532" s="504"/>
      <c r="X532" s="429"/>
      <c r="Z532" s="430"/>
      <c r="AA532" s="431"/>
      <c r="AB532" s="429"/>
      <c r="AD532" s="430"/>
      <c r="AE532" s="431"/>
      <c r="AF532" s="429"/>
      <c r="AH532" s="430"/>
      <c r="AI532" s="431"/>
      <c r="AJ532" s="600"/>
      <c r="AK532" s="601"/>
      <c r="AL532" s="602"/>
      <c r="AM532" s="632"/>
      <c r="AN532" s="221"/>
      <c r="AO532" s="574" t="str">
        <f>IF(AND(Type_1="Doc",OR(Y532&lt;&gt;"",AC532&lt;&gt;"",AG532&lt;&gt;"")),"Remove Value Cln 25, 29, 33",IF(AND(Type_1="Doc",OR(AA532&lt;&gt;"",AE532&lt;&gt;"",AI532&lt;&gt;"")),"Remove Value Cln 27, 31, 35",IF(OR(AND(X532&lt;&gt;"",Z532=""),AND(AB532&lt;&gt;"",AD532=""),AND(AF532&lt;&gt;"",AH532="")),"Missing Eng Function",IF(OR(AND(Y532&lt;&gt;"",AA532=""),AND(AC532&lt;&gt;"",AE532=""),AND(AG532&lt;&gt;"",AI532="")),"Missing Design Function","OK"))))</f>
        <v>OK</v>
      </c>
      <c r="AQ532" s="437"/>
      <c r="AR532" s="429"/>
      <c r="AT532" s="430"/>
      <c r="AU532" s="431"/>
      <c r="AV532" s="429"/>
      <c r="AX532" s="430"/>
      <c r="AY532" s="431"/>
      <c r="AZ532" s="429"/>
      <c r="BB532" s="430"/>
      <c r="BC532" s="431"/>
      <c r="BD532" s="600"/>
      <c r="BE532" s="601"/>
      <c r="BF532" s="602"/>
      <c r="BG532" s="632"/>
      <c r="BH532" s="221"/>
      <c r="BI532" s="574" t="str">
        <f>IF(AND(Type_1="Doc",OR(AS532&lt;&gt;"",AW532&lt;&gt;"",BA532&lt;&gt;"")),"Remove Value Cln 25, 29, 33",IF(AND(Type_1="Doc",OR(AU532&lt;&gt;"",AY532&lt;&gt;"",BC532&lt;&gt;"")),"Remove Value Cln 47, 51, 55",IF(OR(AND(AR532&lt;&gt;"",AT532=""),AND(AV532&lt;&gt;"",AX532=""),AND(AZ532&lt;&gt;"",BB532="")),"Missing Eng Function",IF(OR(AND(AS532&lt;&gt;"",AU532=""),AND(AW532&lt;&gt;"",AY532=""),AND(BA532&lt;&gt;"",BC532="")),"Missing Design Function","OK"))))</f>
        <v>OK</v>
      </c>
      <c r="BK532" s="437"/>
      <c r="BL532" s="429"/>
      <c r="BN532" s="430"/>
      <c r="BO532" s="431"/>
      <c r="BP532" s="429"/>
      <c r="BR532" s="430"/>
      <c r="BS532" s="431"/>
      <c r="BT532" s="429"/>
      <c r="BV532" s="430"/>
      <c r="BW532" s="431"/>
      <c r="BX532" s="600"/>
      <c r="BY532" s="601"/>
      <c r="BZ532" s="602"/>
      <c r="CA532" s="610"/>
      <c r="CB532" s="221"/>
      <c r="CC532" s="574" t="str">
        <f>IF(AND(Type_1="Doc",OR(BM532&lt;&gt;"",BQ532&lt;&gt;"",BU532&lt;&gt;"")),"Remove Value Cln 65, 69, 73",IF(AND(Type_1="Doc",OR(BO532&lt;&gt;"",BS532&lt;&gt;"",BW532&lt;&gt;"")),"Remove Value Cln 67, 71, 75",IF(OR(AND(BL532&lt;&gt;"",BN532=""),AND(BP532&lt;&gt;"",BR532=""),AND(BT532&lt;&gt;"",BV532="")),"Missing Eng Function",IF(OR(AND(BM532&lt;&gt;"",BO532=""),AND(BQ532&lt;&gt;"",BS532=""),AND(BU532&lt;&gt;"",BW532="")),"Missing Design Function","OK"))))</f>
        <v>OK</v>
      </c>
      <c r="CE532" s="443"/>
      <c r="CF532" s="429"/>
      <c r="CH532" s="430"/>
      <c r="CI532" s="431"/>
      <c r="CJ532" s="429"/>
      <c r="CL532" s="430"/>
      <c r="CM532" s="431"/>
      <c r="CN532" s="429"/>
      <c r="CP532" s="430"/>
      <c r="CQ532" s="431"/>
      <c r="CR532" s="600"/>
      <c r="CS532" s="601"/>
      <c r="CT532" s="602"/>
      <c r="CU532" s="610"/>
      <c r="CV532" s="221"/>
      <c r="CW532" s="574" t="str">
        <f t="shared" si="780"/>
        <v>OK</v>
      </c>
      <c r="CY532" s="437"/>
      <c r="CZ532" s="429"/>
      <c r="DB532" s="430"/>
      <c r="DC532" s="431"/>
      <c r="DD532" s="429"/>
      <c r="DF532" s="430"/>
      <c r="DG532" s="431"/>
      <c r="DH532" s="429"/>
      <c r="DJ532" s="430"/>
      <c r="DK532" s="431"/>
      <c r="DL532" s="600"/>
      <c r="DM532" s="601"/>
      <c r="DN532" s="602"/>
      <c r="DO532" s="621"/>
      <c r="DP532" s="221"/>
      <c r="DQ532" s="574" t="str">
        <f t="shared" si="781"/>
        <v>OK</v>
      </c>
      <c r="DS532" s="263" t="s">
        <v>60</v>
      </c>
      <c r="DT532" s="208"/>
      <c r="DU532" s="277" t="s">
        <v>1033</v>
      </c>
      <c r="DV532" s="370"/>
      <c r="DW532" s="277" t="s">
        <v>1033</v>
      </c>
      <c r="DX532" s="370"/>
      <c r="DY532" s="277" t="s">
        <v>1033</v>
      </c>
      <c r="DZ532" s="370"/>
      <c r="EA532" s="274" t="s">
        <v>376</v>
      </c>
      <c r="EB532" s="712" t="str">
        <f t="shared" si="830"/>
        <v>-</v>
      </c>
      <c r="EC532" s="707" t="str">
        <f t="shared" si="831"/>
        <v>-</v>
      </c>
      <c r="ED532" s="619" t="str">
        <f t="shared" si="832"/>
        <v>-</v>
      </c>
      <c r="EE532" s="221"/>
      <c r="EF532" s="574" t="str">
        <f t="shared" si="829"/>
        <v>Missing Eng Hours</v>
      </c>
      <c r="EH532" s="82"/>
      <c r="EI532" s="34"/>
      <c r="EJ532" s="11"/>
      <c r="EK532" s="61"/>
      <c r="EN532" s="97">
        <f t="shared" si="797"/>
        <v>0</v>
      </c>
      <c r="EO532" s="91">
        <f t="shared" si="798"/>
        <v>0</v>
      </c>
      <c r="EP532" s="92"/>
      <c r="EQ532" s="85"/>
      <c r="ER532" s="89" t="str">
        <f>IF(OR(EN532="-",EQ532=""),"-",EQ532*EN532)</f>
        <v>-</v>
      </c>
      <c r="ES532" s="84"/>
      <c r="ET532" s="85"/>
      <c r="EU532" s="89" t="str">
        <f>IF(OR(EO532="-",ET532=""),"-",ET532*EO532)</f>
        <v>-</v>
      </c>
      <c r="EV532" s="90" t="str">
        <f>IF(AND(ER532="-",EU532="-"),"-",IF(ER532="-",EU532,IF(EU532="-",ER532,ER532+EU532)))</f>
        <v>-</v>
      </c>
      <c r="EY532" s="97" t="e">
        <f>#REF!</f>
        <v>#REF!</v>
      </c>
      <c r="EZ532" s="91" t="e">
        <f>#REF!</f>
        <v>#REF!</v>
      </c>
      <c r="FA532" s="92"/>
      <c r="FB532" s="85"/>
      <c r="FC532" s="89" t="e">
        <f>IF(OR(EY532="-",FB532=""),"-",FB532*EY532)</f>
        <v>#REF!</v>
      </c>
      <c r="FD532" s="84"/>
      <c r="FE532" s="85"/>
      <c r="FF532" s="89" t="e">
        <f>IF(OR(EZ532="-",FE532=""),"-",FE532*EZ532)</f>
        <v>#REF!</v>
      </c>
      <c r="FG532" s="90" t="e">
        <f>IF(AND(FC532="-",FF532="-"),"-",IF(FC532="-",FF532,IF(FF532="-",FC532,FC532+FF532)))</f>
        <v>#REF!</v>
      </c>
      <c r="FJ532" s="97" t="e">
        <f>#REF!</f>
        <v>#REF!</v>
      </c>
      <c r="FK532" s="91" t="e">
        <f>#REF!</f>
        <v>#REF!</v>
      </c>
      <c r="FL532" s="92"/>
      <c r="FM532" s="85"/>
      <c r="FN532" s="89" t="e">
        <f>IF(OR(FJ532="-",FM532=""),"-",FM532*FJ532)</f>
        <v>#REF!</v>
      </c>
      <c r="FO532" s="84"/>
      <c r="FP532" s="85"/>
      <c r="FQ532" s="89" t="e">
        <f>IF(OR(FK532="-",FP532=""),"-",FP532*FK532)</f>
        <v>#REF!</v>
      </c>
      <c r="FR532" s="90" t="e">
        <f>IF(AND(FN532="-",FQ532="-"),"-",IF(FN532="-",FQ532,IF(FQ532="-",FN532,FN532+FQ532)))</f>
        <v>#REF!</v>
      </c>
      <c r="FU532" s="97" t="e">
        <f>#REF!</f>
        <v>#REF!</v>
      </c>
      <c r="FV532" s="92"/>
      <c r="FW532" s="85"/>
      <c r="FX532" s="89" t="e">
        <f>IF(OR(FU532="-",FW532=""),"-",FW532*FU532)</f>
        <v>#REF!</v>
      </c>
      <c r="GA532" s="97" t="e">
        <f>#REF!</f>
        <v>#REF!</v>
      </c>
      <c r="GB532" s="91" t="e">
        <f>#REF!</f>
        <v>#REF!</v>
      </c>
      <c r="GC532" s="92"/>
      <c r="GD532" s="85"/>
      <c r="GE532" s="89" t="e">
        <f>IF(OR(GA532="-",GD532=""),"-",GD532*GA532)</f>
        <v>#REF!</v>
      </c>
      <c r="GF532" s="84"/>
      <c r="GG532" s="85"/>
      <c r="GH532" s="89" t="e">
        <f>IF(OR(GB532="-",GG532=""),"-",GG532*GB532)</f>
        <v>#REF!</v>
      </c>
      <c r="GI532" s="90" t="e">
        <f>IF(AND(GE532="-",GH532="-"),"-",IF(GE532="-",GH532,IF(GH532="-",GE532,GE532+GH532)))</f>
        <v>#REF!</v>
      </c>
      <c r="GK532" s="20" t="str">
        <f t="shared" si="799"/>
        <v/>
      </c>
      <c r="GL532" s="21"/>
      <c r="GN532" s="826" t="str">
        <f t="shared" ca="1" si="784"/>
        <v/>
      </c>
      <c r="GO532" s="827"/>
    </row>
    <row r="533" spans="1:197" ht="12" customHeight="1" outlineLevel="3" x14ac:dyDescent="0.2">
      <c r="A533" s="187">
        <f t="shared" ca="1" si="805"/>
        <v>399</v>
      </c>
      <c r="B533" s="747" t="str">
        <f t="shared" ca="1" si="782"/>
        <v/>
      </c>
      <c r="C533" s="748"/>
      <c r="D533" s="749"/>
      <c r="E533" s="272"/>
      <c r="F533" s="271"/>
      <c r="G533" s="105" t="s">
        <v>983</v>
      </c>
      <c r="H533" s="128" t="s">
        <v>3</v>
      </c>
      <c r="I533" s="105"/>
      <c r="J533" s="364" t="s">
        <v>24</v>
      </c>
      <c r="K533" s="471" t="s">
        <v>439</v>
      </c>
      <c r="L533" s="367" t="s">
        <v>50</v>
      </c>
      <c r="M533" s="589">
        <f t="shared" si="779"/>
        <v>0</v>
      </c>
      <c r="N533" s="773" t="str">
        <f t="shared" si="785"/>
        <v>-</v>
      </c>
      <c r="O533" s="774" t="str">
        <f t="shared" si="786"/>
        <v>-</v>
      </c>
      <c r="P533" s="774" t="str">
        <f t="shared" si="787"/>
        <v>-</v>
      </c>
      <c r="Q533" s="774" t="str">
        <f t="shared" si="788"/>
        <v>-</v>
      </c>
      <c r="R533" s="774" t="str">
        <f t="shared" si="789"/>
        <v>-</v>
      </c>
      <c r="S533" s="280" t="str">
        <f t="shared" si="790"/>
        <v>-</v>
      </c>
      <c r="T533" s="291" t="str">
        <f t="shared" si="783"/>
        <v>OK</v>
      </c>
      <c r="U533" s="402"/>
      <c r="W533" s="504"/>
      <c r="X533" s="429"/>
      <c r="Z533" s="430"/>
      <c r="AA533" s="431"/>
      <c r="AB533" s="429"/>
      <c r="AD533" s="430"/>
      <c r="AE533" s="431"/>
      <c r="AF533" s="429"/>
      <c r="AH533" s="430"/>
      <c r="AI533" s="431"/>
      <c r="AJ533" s="600"/>
      <c r="AK533" s="601"/>
      <c r="AL533" s="602"/>
      <c r="AM533" s="632"/>
      <c r="AN533" s="221"/>
      <c r="AO533" s="574" t="str">
        <f>IF(AND(Type_1="Doc",OR(Y533&lt;&gt;"",AC533&lt;&gt;"",AG533&lt;&gt;"")),"Remove Value Cln 25, 29, 33",IF(AND(Type_1="Doc",OR(AA533&lt;&gt;"",AE533&lt;&gt;"",AI533&lt;&gt;"")),"Remove Value Cln 27, 31, 35",IF(OR(AND(X533&lt;&gt;"",Z533=""),AND(AB533&lt;&gt;"",AD533=""),AND(AF533&lt;&gt;"",AH533="")),"Missing Eng Function",IF(OR(AND(Y533&lt;&gt;"",AA533=""),AND(AC533&lt;&gt;"",AE533=""),AND(AG533&lt;&gt;"",AI533="")),"Missing Design Function","OK"))))</f>
        <v>OK</v>
      </c>
      <c r="AQ533" s="437"/>
      <c r="AR533" s="429"/>
      <c r="AT533" s="430"/>
      <c r="AU533" s="431"/>
      <c r="AV533" s="429"/>
      <c r="AX533" s="430"/>
      <c r="AY533" s="431"/>
      <c r="AZ533" s="429"/>
      <c r="BB533" s="430"/>
      <c r="BC533" s="431"/>
      <c r="BD533" s="600"/>
      <c r="BE533" s="601"/>
      <c r="BF533" s="602"/>
      <c r="BG533" s="632"/>
      <c r="BH533" s="221"/>
      <c r="BI533" s="574" t="str">
        <f>IF(AND(Type_1="Doc",OR(AS533&lt;&gt;"",AW533&lt;&gt;"",BA533&lt;&gt;"")),"Remove Value Cln 25, 29, 33",IF(AND(Type_1="Doc",OR(AU533&lt;&gt;"",AY533&lt;&gt;"",BC533&lt;&gt;"")),"Remove Value Cln 47, 51, 55",IF(OR(AND(AR533&lt;&gt;"",AT533=""),AND(AV533&lt;&gt;"",AX533=""),AND(AZ533&lt;&gt;"",BB533="")),"Missing Eng Function",IF(OR(AND(AS533&lt;&gt;"",AU533=""),AND(AW533&lt;&gt;"",AY533=""),AND(BA533&lt;&gt;"",BC533="")),"Missing Design Function","OK"))))</f>
        <v>OK</v>
      </c>
      <c r="BK533" s="437"/>
      <c r="BL533" s="429"/>
      <c r="BN533" s="430"/>
      <c r="BO533" s="431"/>
      <c r="BP533" s="429"/>
      <c r="BR533" s="430"/>
      <c r="BS533" s="431"/>
      <c r="BT533" s="429"/>
      <c r="BV533" s="430"/>
      <c r="BW533" s="431"/>
      <c r="BX533" s="600"/>
      <c r="BY533" s="601"/>
      <c r="BZ533" s="602"/>
      <c r="CA533" s="610"/>
      <c r="CB533" s="221"/>
      <c r="CC533" s="574" t="str">
        <f>IF(AND(Type_1="Doc",OR(BM533&lt;&gt;"",BQ533&lt;&gt;"",BU533&lt;&gt;"")),"Remove Value Cln 65, 69, 73",IF(AND(Type_1="Doc",OR(BO533&lt;&gt;"",BS533&lt;&gt;"",BW533&lt;&gt;"")),"Remove Value Cln 67, 71, 75",IF(OR(AND(BL533&lt;&gt;"",BN533=""),AND(BP533&lt;&gt;"",BR533=""),AND(BT533&lt;&gt;"",BV533="")),"Missing Eng Function",IF(OR(AND(BM533&lt;&gt;"",BO533=""),AND(BQ533&lt;&gt;"",BS533=""),AND(BU533&lt;&gt;"",BW533="")),"Missing Design Function","OK"))))</f>
        <v>OK</v>
      </c>
      <c r="CE533" s="443"/>
      <c r="CF533" s="429"/>
      <c r="CH533" s="430"/>
      <c r="CI533" s="431"/>
      <c r="CJ533" s="429"/>
      <c r="CL533" s="430"/>
      <c r="CM533" s="431"/>
      <c r="CN533" s="429"/>
      <c r="CP533" s="430"/>
      <c r="CQ533" s="431"/>
      <c r="CR533" s="600"/>
      <c r="CS533" s="601"/>
      <c r="CT533" s="602"/>
      <c r="CU533" s="610"/>
      <c r="CV533" s="221"/>
      <c r="CW533" s="574" t="str">
        <f t="shared" si="780"/>
        <v>OK</v>
      </c>
      <c r="CY533" s="437"/>
      <c r="CZ533" s="429"/>
      <c r="DB533" s="430"/>
      <c r="DC533" s="431"/>
      <c r="DD533" s="429"/>
      <c r="DF533" s="430"/>
      <c r="DG533" s="431"/>
      <c r="DH533" s="429"/>
      <c r="DJ533" s="430"/>
      <c r="DK533" s="431"/>
      <c r="DL533" s="600"/>
      <c r="DM533" s="601"/>
      <c r="DN533" s="602"/>
      <c r="DO533" s="621"/>
      <c r="DP533" s="221"/>
      <c r="DQ533" s="574" t="str">
        <f t="shared" si="781"/>
        <v>OK</v>
      </c>
      <c r="DS533" s="263" t="s">
        <v>60</v>
      </c>
      <c r="DT533" s="208"/>
      <c r="DU533" s="277" t="s">
        <v>1033</v>
      </c>
      <c r="DV533" s="370"/>
      <c r="DW533" s="277" t="s">
        <v>1033</v>
      </c>
      <c r="DX533" s="370"/>
      <c r="DY533" s="277" t="s">
        <v>1033</v>
      </c>
      <c r="DZ533" s="370"/>
      <c r="EA533" s="274" t="s">
        <v>376</v>
      </c>
      <c r="EB533" s="712" t="str">
        <f t="shared" si="830"/>
        <v>-</v>
      </c>
      <c r="EC533" s="707" t="str">
        <f t="shared" si="831"/>
        <v>-</v>
      </c>
      <c r="ED533" s="619" t="str">
        <f t="shared" si="832"/>
        <v>-</v>
      </c>
      <c r="EE533" s="221"/>
      <c r="EF533" s="574" t="str">
        <f t="shared" si="829"/>
        <v>Missing Eng Hours</v>
      </c>
      <c r="EH533" s="82"/>
      <c r="EI533" s="34"/>
      <c r="EJ533" s="11"/>
      <c r="EK533" s="61"/>
      <c r="EN533" s="97">
        <f t="shared" si="797"/>
        <v>0</v>
      </c>
      <c r="EO533" s="91">
        <f t="shared" si="798"/>
        <v>0</v>
      </c>
      <c r="EP533" s="92"/>
      <c r="EQ533" s="85"/>
      <c r="ER533" s="89" t="str">
        <f>IF(OR(EN533="-",EQ533=""),"-",EQ533*EN533)</f>
        <v>-</v>
      </c>
      <c r="ES533" s="84"/>
      <c r="ET533" s="85"/>
      <c r="EU533" s="89" t="str">
        <f>IF(OR(EO533="-",ET533=""),"-",ET533*EO533)</f>
        <v>-</v>
      </c>
      <c r="EV533" s="90" t="str">
        <f>IF(AND(ER533="-",EU533="-"),"-",IF(ER533="-",EU533,IF(EU533="-",ER533,ER533+EU533)))</f>
        <v>-</v>
      </c>
      <c r="EY533" s="97" t="e">
        <f>#REF!</f>
        <v>#REF!</v>
      </c>
      <c r="EZ533" s="91" t="e">
        <f>#REF!</f>
        <v>#REF!</v>
      </c>
      <c r="FA533" s="92"/>
      <c r="FB533" s="85"/>
      <c r="FC533" s="89" t="e">
        <f>IF(OR(EY533="-",FB533=""),"-",FB533*EY533)</f>
        <v>#REF!</v>
      </c>
      <c r="FD533" s="84"/>
      <c r="FE533" s="85"/>
      <c r="FF533" s="89" t="e">
        <f>IF(OR(EZ533="-",FE533=""),"-",FE533*EZ533)</f>
        <v>#REF!</v>
      </c>
      <c r="FG533" s="90" t="e">
        <f>IF(AND(FC533="-",FF533="-"),"-",IF(FC533="-",FF533,IF(FF533="-",FC533,FC533+FF533)))</f>
        <v>#REF!</v>
      </c>
      <c r="FJ533" s="97" t="e">
        <f>#REF!</f>
        <v>#REF!</v>
      </c>
      <c r="FK533" s="91" t="e">
        <f>#REF!</f>
        <v>#REF!</v>
      </c>
      <c r="FL533" s="92"/>
      <c r="FM533" s="85"/>
      <c r="FN533" s="89" t="e">
        <f>IF(OR(FJ533="-",FM533=""),"-",FM533*FJ533)</f>
        <v>#REF!</v>
      </c>
      <c r="FO533" s="84"/>
      <c r="FP533" s="85"/>
      <c r="FQ533" s="89" t="e">
        <f>IF(OR(FK533="-",FP533=""),"-",FP533*FK533)</f>
        <v>#REF!</v>
      </c>
      <c r="FR533" s="90" t="e">
        <f>IF(AND(FN533="-",FQ533="-"),"-",IF(FN533="-",FQ533,IF(FQ533="-",FN533,FN533+FQ533)))</f>
        <v>#REF!</v>
      </c>
      <c r="FU533" s="97" t="e">
        <f>#REF!</f>
        <v>#REF!</v>
      </c>
      <c r="FV533" s="92"/>
      <c r="FW533" s="85"/>
      <c r="FX533" s="89" t="e">
        <f>IF(OR(FU533="-",FW533=""),"-",FW533*FU533)</f>
        <v>#REF!</v>
      </c>
      <c r="GA533" s="97" t="e">
        <f>#REF!</f>
        <v>#REF!</v>
      </c>
      <c r="GB533" s="91" t="e">
        <f>#REF!</f>
        <v>#REF!</v>
      </c>
      <c r="GC533" s="92"/>
      <c r="GD533" s="85"/>
      <c r="GE533" s="89" t="e">
        <f>IF(OR(GA533="-",GD533=""),"-",GD533*GA533)</f>
        <v>#REF!</v>
      </c>
      <c r="GF533" s="84"/>
      <c r="GG533" s="85"/>
      <c r="GH533" s="89" t="e">
        <f>IF(OR(GB533="-",GG533=""),"-",GG533*GB533)</f>
        <v>#REF!</v>
      </c>
      <c r="GI533" s="90" t="e">
        <f>IF(AND(GE533="-",GH533="-"),"-",IF(GE533="-",GH533,IF(GH533="-",GE533,GE533+GH533)))</f>
        <v>#REF!</v>
      </c>
      <c r="GK533" s="20" t="str">
        <f t="shared" si="799"/>
        <v/>
      </c>
      <c r="GL533" s="21"/>
      <c r="GN533" s="826" t="str">
        <f t="shared" ca="1" si="784"/>
        <v/>
      </c>
      <c r="GO533" s="827"/>
    </row>
    <row r="534" spans="1:197" ht="12" customHeight="1" outlineLevel="3" x14ac:dyDescent="0.2">
      <c r="A534" s="187">
        <f t="shared" ca="1" si="805"/>
        <v>400</v>
      </c>
      <c r="B534" s="747" t="str">
        <f t="shared" ca="1" si="782"/>
        <v/>
      </c>
      <c r="C534" s="748"/>
      <c r="D534" s="749"/>
      <c r="E534" s="272"/>
      <c r="F534" s="271"/>
      <c r="G534" s="105" t="s">
        <v>984</v>
      </c>
      <c r="H534" s="128" t="s">
        <v>3</v>
      </c>
      <c r="I534" s="105"/>
      <c r="J534" s="364" t="s">
        <v>24</v>
      </c>
      <c r="K534" s="471" t="s">
        <v>439</v>
      </c>
      <c r="L534" s="367" t="s">
        <v>50</v>
      </c>
      <c r="M534" s="589">
        <f t="shared" si="779"/>
        <v>0</v>
      </c>
      <c r="N534" s="773" t="str">
        <f t="shared" si="785"/>
        <v>-</v>
      </c>
      <c r="O534" s="774" t="str">
        <f t="shared" si="786"/>
        <v>-</v>
      </c>
      <c r="P534" s="774" t="str">
        <f t="shared" si="787"/>
        <v>-</v>
      </c>
      <c r="Q534" s="774" t="str">
        <f t="shared" si="788"/>
        <v>-</v>
      </c>
      <c r="R534" s="774" t="str">
        <f t="shared" si="789"/>
        <v>-</v>
      </c>
      <c r="S534" s="280" t="str">
        <f t="shared" si="790"/>
        <v>-</v>
      </c>
      <c r="T534" s="291" t="str">
        <f t="shared" si="783"/>
        <v>OK</v>
      </c>
      <c r="U534" s="402"/>
      <c r="W534" s="504"/>
      <c r="X534" s="429"/>
      <c r="Z534" s="430"/>
      <c r="AA534" s="431"/>
      <c r="AB534" s="429"/>
      <c r="AD534" s="430"/>
      <c r="AE534" s="431"/>
      <c r="AF534" s="429"/>
      <c r="AH534" s="430"/>
      <c r="AI534" s="431"/>
      <c r="AJ534" s="600"/>
      <c r="AK534" s="601"/>
      <c r="AL534" s="602"/>
      <c r="AM534" s="632"/>
      <c r="AN534" s="221"/>
      <c r="AO534" s="574" t="str">
        <f>IF(AND(Type_1="Doc",OR(Y534&lt;&gt;"",AC534&lt;&gt;"",AG534&lt;&gt;"")),"Remove Value Cln 25, 29, 33",IF(AND(Type_1="Doc",OR(AA534&lt;&gt;"",AE534&lt;&gt;"",AI534&lt;&gt;"")),"Remove Value Cln 27, 31, 35",IF(OR(AND(X534&lt;&gt;"",Z534=""),AND(AB534&lt;&gt;"",AD534=""),AND(AF534&lt;&gt;"",AH534="")),"Missing Eng Function",IF(OR(AND(Y534&lt;&gt;"",AA534=""),AND(AC534&lt;&gt;"",AE534=""),AND(AG534&lt;&gt;"",AI534="")),"Missing Design Function","OK"))))</f>
        <v>OK</v>
      </c>
      <c r="AQ534" s="437"/>
      <c r="AR534" s="429"/>
      <c r="AT534" s="430"/>
      <c r="AU534" s="431"/>
      <c r="AV534" s="429"/>
      <c r="AX534" s="430"/>
      <c r="AY534" s="431"/>
      <c r="AZ534" s="429"/>
      <c r="BB534" s="430"/>
      <c r="BC534" s="431"/>
      <c r="BD534" s="600"/>
      <c r="BE534" s="601"/>
      <c r="BF534" s="602"/>
      <c r="BG534" s="632"/>
      <c r="BH534" s="221"/>
      <c r="BI534" s="574" t="str">
        <f>IF(AND(Type_1="Doc",OR(AS534&lt;&gt;"",AW534&lt;&gt;"",BA534&lt;&gt;"")),"Remove Value Cln 25, 29, 33",IF(AND(Type_1="Doc",OR(AU534&lt;&gt;"",AY534&lt;&gt;"",BC534&lt;&gt;"")),"Remove Value Cln 47, 51, 55",IF(OR(AND(AR534&lt;&gt;"",AT534=""),AND(AV534&lt;&gt;"",AX534=""),AND(AZ534&lt;&gt;"",BB534="")),"Missing Eng Function",IF(OR(AND(AS534&lt;&gt;"",AU534=""),AND(AW534&lt;&gt;"",AY534=""),AND(BA534&lt;&gt;"",BC534="")),"Missing Design Function","OK"))))</f>
        <v>OK</v>
      </c>
      <c r="BK534" s="437"/>
      <c r="BL534" s="429"/>
      <c r="BN534" s="430"/>
      <c r="BO534" s="431"/>
      <c r="BP534" s="429"/>
      <c r="BR534" s="430"/>
      <c r="BS534" s="431"/>
      <c r="BT534" s="429"/>
      <c r="BV534" s="430"/>
      <c r="BW534" s="431"/>
      <c r="BX534" s="600"/>
      <c r="BY534" s="601"/>
      <c r="BZ534" s="602"/>
      <c r="CA534" s="610"/>
      <c r="CB534" s="221"/>
      <c r="CC534" s="574" t="str">
        <f>IF(AND(Type_1="Doc",OR(BM534&lt;&gt;"",BQ534&lt;&gt;"",BU534&lt;&gt;"")),"Remove Value Cln 65, 69, 73",IF(AND(Type_1="Doc",OR(BO534&lt;&gt;"",BS534&lt;&gt;"",BW534&lt;&gt;"")),"Remove Value Cln 67, 71, 75",IF(OR(AND(BL534&lt;&gt;"",BN534=""),AND(BP534&lt;&gt;"",BR534=""),AND(BT534&lt;&gt;"",BV534="")),"Missing Eng Function",IF(OR(AND(BM534&lt;&gt;"",BO534=""),AND(BQ534&lt;&gt;"",BS534=""),AND(BU534&lt;&gt;"",BW534="")),"Missing Design Function","OK"))))</f>
        <v>OK</v>
      </c>
      <c r="CE534" s="443"/>
      <c r="CF534" s="429"/>
      <c r="CH534" s="430"/>
      <c r="CI534" s="431"/>
      <c r="CJ534" s="429"/>
      <c r="CL534" s="430"/>
      <c r="CM534" s="431"/>
      <c r="CN534" s="429"/>
      <c r="CP534" s="430"/>
      <c r="CQ534" s="431"/>
      <c r="CR534" s="600"/>
      <c r="CS534" s="601"/>
      <c r="CT534" s="602"/>
      <c r="CU534" s="610"/>
      <c r="CV534" s="221"/>
      <c r="CW534" s="574" t="str">
        <f t="shared" si="780"/>
        <v>OK</v>
      </c>
      <c r="CY534" s="437"/>
      <c r="CZ534" s="429"/>
      <c r="DB534" s="430"/>
      <c r="DC534" s="431"/>
      <c r="DD534" s="429"/>
      <c r="DF534" s="430"/>
      <c r="DG534" s="431"/>
      <c r="DH534" s="429"/>
      <c r="DJ534" s="430"/>
      <c r="DK534" s="431"/>
      <c r="DL534" s="600"/>
      <c r="DM534" s="601"/>
      <c r="DN534" s="602"/>
      <c r="DO534" s="621"/>
      <c r="DP534" s="221"/>
      <c r="DQ534" s="574" t="str">
        <f t="shared" si="781"/>
        <v>OK</v>
      </c>
      <c r="DS534" s="263" t="s">
        <v>60</v>
      </c>
      <c r="DT534" s="208"/>
      <c r="DU534" s="277" t="s">
        <v>1033</v>
      </c>
      <c r="DV534" s="370"/>
      <c r="DW534" s="277" t="s">
        <v>1033</v>
      </c>
      <c r="DX534" s="370"/>
      <c r="DY534" s="277" t="s">
        <v>1033</v>
      </c>
      <c r="DZ534" s="370"/>
      <c r="EA534" s="274" t="s">
        <v>376</v>
      </c>
      <c r="EB534" s="712" t="str">
        <f t="shared" si="830"/>
        <v>-</v>
      </c>
      <c r="EC534" s="707" t="str">
        <f t="shared" si="831"/>
        <v>-</v>
      </c>
      <c r="ED534" s="619" t="str">
        <f t="shared" si="832"/>
        <v>-</v>
      </c>
      <c r="EE534" s="221"/>
      <c r="EF534" s="574" t="str">
        <f t="shared" si="829"/>
        <v>Missing Eng Hours</v>
      </c>
      <c r="EH534" s="82"/>
      <c r="EI534" s="34"/>
      <c r="EJ534" s="11"/>
      <c r="EK534" s="61"/>
      <c r="EN534" s="97">
        <f t="shared" si="797"/>
        <v>0</v>
      </c>
      <c r="EO534" s="91">
        <f t="shared" si="798"/>
        <v>0</v>
      </c>
      <c r="EP534" s="92"/>
      <c r="EQ534" s="85"/>
      <c r="ER534" s="89" t="str">
        <f>IF(OR(EN534="-",EQ534=""),"-",EQ534*EN534)</f>
        <v>-</v>
      </c>
      <c r="ES534" s="84"/>
      <c r="ET534" s="85"/>
      <c r="EU534" s="89" t="str">
        <f>IF(OR(EO534="-",ET534=""),"-",ET534*EO534)</f>
        <v>-</v>
      </c>
      <c r="EV534" s="90" t="str">
        <f>IF(AND(ER534="-",EU534="-"),"-",IF(ER534="-",EU534,IF(EU534="-",ER534,ER534+EU534)))</f>
        <v>-</v>
      </c>
      <c r="EY534" s="97" t="e">
        <f>#REF!</f>
        <v>#REF!</v>
      </c>
      <c r="EZ534" s="91" t="e">
        <f>#REF!</f>
        <v>#REF!</v>
      </c>
      <c r="FA534" s="92"/>
      <c r="FB534" s="85"/>
      <c r="FC534" s="89" t="e">
        <f>IF(OR(EY534="-",FB534=""),"-",FB534*EY534)</f>
        <v>#REF!</v>
      </c>
      <c r="FD534" s="84"/>
      <c r="FE534" s="85"/>
      <c r="FF534" s="89" t="e">
        <f>IF(OR(EZ534="-",FE534=""),"-",FE534*EZ534)</f>
        <v>#REF!</v>
      </c>
      <c r="FG534" s="90" t="e">
        <f>IF(AND(FC534="-",FF534="-"),"-",IF(FC534="-",FF534,IF(FF534="-",FC534,FC534+FF534)))</f>
        <v>#REF!</v>
      </c>
      <c r="FJ534" s="97" t="e">
        <f>#REF!</f>
        <v>#REF!</v>
      </c>
      <c r="FK534" s="91" t="e">
        <f>#REF!</f>
        <v>#REF!</v>
      </c>
      <c r="FL534" s="92"/>
      <c r="FM534" s="85"/>
      <c r="FN534" s="89" t="e">
        <f>IF(OR(FJ534="-",FM534=""),"-",FM534*FJ534)</f>
        <v>#REF!</v>
      </c>
      <c r="FO534" s="84"/>
      <c r="FP534" s="85"/>
      <c r="FQ534" s="89" t="e">
        <f>IF(OR(FK534="-",FP534=""),"-",FP534*FK534)</f>
        <v>#REF!</v>
      </c>
      <c r="FR534" s="90" t="e">
        <f>IF(AND(FN534="-",FQ534="-"),"-",IF(FN534="-",FQ534,IF(FQ534="-",FN534,FN534+FQ534)))</f>
        <v>#REF!</v>
      </c>
      <c r="FU534" s="97" t="e">
        <f>#REF!</f>
        <v>#REF!</v>
      </c>
      <c r="FV534" s="92"/>
      <c r="FW534" s="85"/>
      <c r="FX534" s="89" t="e">
        <f>IF(OR(FU534="-",FW534=""),"-",FW534*FU534)</f>
        <v>#REF!</v>
      </c>
      <c r="GA534" s="97" t="e">
        <f>#REF!</f>
        <v>#REF!</v>
      </c>
      <c r="GB534" s="91" t="e">
        <f>#REF!</f>
        <v>#REF!</v>
      </c>
      <c r="GC534" s="92"/>
      <c r="GD534" s="85"/>
      <c r="GE534" s="89" t="e">
        <f>IF(OR(GA534="-",GD534=""),"-",GD534*GA534)</f>
        <v>#REF!</v>
      </c>
      <c r="GF534" s="84"/>
      <c r="GG534" s="85"/>
      <c r="GH534" s="89" t="e">
        <f>IF(OR(GB534="-",GG534=""),"-",GG534*GB534)</f>
        <v>#REF!</v>
      </c>
      <c r="GI534" s="90" t="e">
        <f>IF(AND(GE534="-",GH534="-"),"-",IF(GE534="-",GH534,IF(GH534="-",GE534,GE534+GH534)))</f>
        <v>#REF!</v>
      </c>
      <c r="GK534" s="20" t="str">
        <f t="shared" si="799"/>
        <v/>
      </c>
      <c r="GL534" s="21"/>
      <c r="GN534" s="826" t="str">
        <f t="shared" ca="1" si="784"/>
        <v/>
      </c>
      <c r="GO534" s="827"/>
    </row>
    <row r="535" spans="1:197" ht="12" customHeight="1" outlineLevel="3" x14ac:dyDescent="0.2">
      <c r="A535" s="187">
        <f t="shared" ca="1" si="805"/>
        <v>401</v>
      </c>
      <c r="B535" s="747" t="str">
        <f t="shared" ca="1" si="782"/>
        <v/>
      </c>
      <c r="C535" s="748"/>
      <c r="D535" s="749"/>
      <c r="E535" s="272"/>
      <c r="F535" s="271"/>
      <c r="G535" s="105" t="s">
        <v>916</v>
      </c>
      <c r="H535" s="128" t="s">
        <v>3</v>
      </c>
      <c r="I535" s="105"/>
      <c r="J535" s="364" t="s">
        <v>24</v>
      </c>
      <c r="K535" s="471" t="s">
        <v>439</v>
      </c>
      <c r="L535" s="367" t="s">
        <v>50</v>
      </c>
      <c r="M535" s="589">
        <f t="shared" si="779"/>
        <v>0</v>
      </c>
      <c r="N535" s="773" t="str">
        <f t="shared" si="785"/>
        <v>-</v>
      </c>
      <c r="O535" s="774" t="str">
        <f t="shared" si="786"/>
        <v>-</v>
      </c>
      <c r="P535" s="774" t="str">
        <f t="shared" si="787"/>
        <v>-</v>
      </c>
      <c r="Q535" s="774" t="str">
        <f t="shared" si="788"/>
        <v>-</v>
      </c>
      <c r="R535" s="774" t="str">
        <f t="shared" si="789"/>
        <v>-</v>
      </c>
      <c r="S535" s="280" t="str">
        <f t="shared" si="790"/>
        <v>-</v>
      </c>
      <c r="T535" s="291" t="str">
        <f t="shared" si="783"/>
        <v>OK</v>
      </c>
      <c r="U535" s="402"/>
      <c r="W535" s="504"/>
      <c r="X535" s="429"/>
      <c r="Z535" s="430"/>
      <c r="AA535" s="431"/>
      <c r="AB535" s="429"/>
      <c r="AD535" s="430"/>
      <c r="AE535" s="431"/>
      <c r="AF535" s="429"/>
      <c r="AH535" s="430"/>
      <c r="AI535" s="431"/>
      <c r="AJ535" s="600"/>
      <c r="AK535" s="601"/>
      <c r="AL535" s="602"/>
      <c r="AM535" s="632"/>
      <c r="AN535" s="221"/>
      <c r="AO535" s="574" t="str">
        <f t="shared" si="820"/>
        <v>OK</v>
      </c>
      <c r="AQ535" s="437"/>
      <c r="AR535" s="429"/>
      <c r="AT535" s="430"/>
      <c r="AU535" s="431"/>
      <c r="AV535" s="429"/>
      <c r="AX535" s="430"/>
      <c r="AY535" s="431"/>
      <c r="AZ535" s="429"/>
      <c r="BB535" s="430"/>
      <c r="BC535" s="431"/>
      <c r="BD535" s="600"/>
      <c r="BE535" s="601"/>
      <c r="BF535" s="602"/>
      <c r="BG535" s="632"/>
      <c r="BH535" s="221"/>
      <c r="BI535" s="574" t="str">
        <f t="shared" si="821"/>
        <v>OK</v>
      </c>
      <c r="BK535" s="437"/>
      <c r="BL535" s="429"/>
      <c r="BN535" s="430"/>
      <c r="BO535" s="431"/>
      <c r="BP535" s="429"/>
      <c r="BR535" s="430"/>
      <c r="BS535" s="431"/>
      <c r="BT535" s="429"/>
      <c r="BV535" s="430"/>
      <c r="BW535" s="431"/>
      <c r="BX535" s="600"/>
      <c r="BY535" s="601"/>
      <c r="BZ535" s="602"/>
      <c r="CA535" s="610"/>
      <c r="CB535" s="221"/>
      <c r="CC535" s="574" t="str">
        <f t="shared" si="823"/>
        <v>OK</v>
      </c>
      <c r="CE535" s="443"/>
      <c r="CF535" s="429"/>
      <c r="CH535" s="430"/>
      <c r="CI535" s="431"/>
      <c r="CJ535" s="429"/>
      <c r="CL535" s="430"/>
      <c r="CM535" s="431"/>
      <c r="CN535" s="429"/>
      <c r="CP535" s="430"/>
      <c r="CQ535" s="431"/>
      <c r="CR535" s="600"/>
      <c r="CS535" s="601"/>
      <c r="CT535" s="602"/>
      <c r="CU535" s="610"/>
      <c r="CV535" s="221"/>
      <c r="CW535" s="574" t="str">
        <f t="shared" si="780"/>
        <v>OK</v>
      </c>
      <c r="CY535" s="437"/>
      <c r="CZ535" s="429"/>
      <c r="DB535" s="430"/>
      <c r="DC535" s="431"/>
      <c r="DD535" s="429"/>
      <c r="DF535" s="430"/>
      <c r="DG535" s="431"/>
      <c r="DH535" s="429"/>
      <c r="DJ535" s="430"/>
      <c r="DK535" s="431"/>
      <c r="DL535" s="600"/>
      <c r="DM535" s="601"/>
      <c r="DN535" s="602"/>
      <c r="DO535" s="621"/>
      <c r="DP535" s="221"/>
      <c r="DQ535" s="574" t="str">
        <f t="shared" si="781"/>
        <v>OK</v>
      </c>
      <c r="DS535" s="263" t="s">
        <v>60</v>
      </c>
      <c r="DT535" s="208"/>
      <c r="DU535" s="277" t="s">
        <v>1033</v>
      </c>
      <c r="DV535" s="370"/>
      <c r="DW535" s="277" t="s">
        <v>1033</v>
      </c>
      <c r="DX535" s="370"/>
      <c r="DY535" s="277" t="s">
        <v>1033</v>
      </c>
      <c r="DZ535" s="370"/>
      <c r="EA535" s="274" t="s">
        <v>376</v>
      </c>
      <c r="EB535" s="712" t="str">
        <f t="shared" si="830"/>
        <v>-</v>
      </c>
      <c r="EC535" s="707" t="str">
        <f t="shared" si="831"/>
        <v>-</v>
      </c>
      <c r="ED535" s="619" t="str">
        <f t="shared" si="832"/>
        <v>-</v>
      </c>
      <c r="EE535" s="221"/>
      <c r="EF535" s="574" t="str">
        <f t="shared" si="829"/>
        <v>Missing Eng Hours</v>
      </c>
      <c r="EH535" s="82"/>
      <c r="EI535" s="34"/>
      <c r="EJ535" s="11"/>
      <c r="EK535" s="61"/>
      <c r="EN535" s="97">
        <f t="shared" si="797"/>
        <v>0</v>
      </c>
      <c r="EO535" s="91">
        <f t="shared" si="798"/>
        <v>0</v>
      </c>
      <c r="EP535" s="92"/>
      <c r="EQ535" s="85"/>
      <c r="ER535" s="89" t="str">
        <f t="shared" si="807"/>
        <v>-</v>
      </c>
      <c r="ES535" s="84"/>
      <c r="ET535" s="85"/>
      <c r="EU535" s="89" t="str">
        <f t="shared" si="808"/>
        <v>-</v>
      </c>
      <c r="EV535" s="90" t="str">
        <f t="shared" si="809"/>
        <v>-</v>
      </c>
      <c r="EY535" s="97" t="e">
        <f>#REF!</f>
        <v>#REF!</v>
      </c>
      <c r="EZ535" s="91" t="e">
        <f>#REF!</f>
        <v>#REF!</v>
      </c>
      <c r="FA535" s="92"/>
      <c r="FB535" s="85"/>
      <c r="FC535" s="89" t="e">
        <f t="shared" si="810"/>
        <v>#REF!</v>
      </c>
      <c r="FD535" s="84"/>
      <c r="FE535" s="85"/>
      <c r="FF535" s="89" t="e">
        <f t="shared" si="811"/>
        <v>#REF!</v>
      </c>
      <c r="FG535" s="90" t="e">
        <f t="shared" si="812"/>
        <v>#REF!</v>
      </c>
      <c r="FJ535" s="97" t="e">
        <f>#REF!</f>
        <v>#REF!</v>
      </c>
      <c r="FK535" s="91" t="e">
        <f>#REF!</f>
        <v>#REF!</v>
      </c>
      <c r="FL535" s="92"/>
      <c r="FM535" s="85"/>
      <c r="FN535" s="89" t="e">
        <f t="shared" si="813"/>
        <v>#REF!</v>
      </c>
      <c r="FO535" s="84"/>
      <c r="FP535" s="85"/>
      <c r="FQ535" s="89" t="e">
        <f t="shared" si="814"/>
        <v>#REF!</v>
      </c>
      <c r="FR535" s="90" t="e">
        <f t="shared" si="815"/>
        <v>#REF!</v>
      </c>
      <c r="FU535" s="97" t="e">
        <f>#REF!</f>
        <v>#REF!</v>
      </c>
      <c r="FV535" s="92"/>
      <c r="FW535" s="85"/>
      <c r="FX535" s="89" t="e">
        <f t="shared" si="825"/>
        <v>#REF!</v>
      </c>
      <c r="GA535" s="97" t="e">
        <f>#REF!</f>
        <v>#REF!</v>
      </c>
      <c r="GB535" s="91" t="e">
        <f>#REF!</f>
        <v>#REF!</v>
      </c>
      <c r="GC535" s="92"/>
      <c r="GD535" s="85"/>
      <c r="GE535" s="89" t="e">
        <f t="shared" si="817"/>
        <v>#REF!</v>
      </c>
      <c r="GF535" s="84"/>
      <c r="GG535" s="85"/>
      <c r="GH535" s="89" t="e">
        <f t="shared" si="818"/>
        <v>#REF!</v>
      </c>
      <c r="GI535" s="90" t="e">
        <f t="shared" si="819"/>
        <v>#REF!</v>
      </c>
      <c r="GK535" s="20" t="str">
        <f t="shared" si="799"/>
        <v/>
      </c>
      <c r="GL535" s="21"/>
      <c r="GN535" s="826" t="str">
        <f t="shared" ca="1" si="784"/>
        <v/>
      </c>
      <c r="GO535" s="827"/>
    </row>
    <row r="536" spans="1:197" ht="12" customHeight="1" outlineLevel="3" x14ac:dyDescent="0.2">
      <c r="A536" s="187">
        <f ca="1">OFFSET(A536,-1,0,1,1)+1</f>
        <v>402</v>
      </c>
      <c r="B536" s="747" t="str">
        <f t="shared" ca="1" si="782"/>
        <v/>
      </c>
      <c r="C536" s="748"/>
      <c r="D536" s="749"/>
      <c r="E536" s="272"/>
      <c r="F536" s="271"/>
      <c r="G536" s="105" t="s">
        <v>979</v>
      </c>
      <c r="H536" s="128" t="s">
        <v>3</v>
      </c>
      <c r="I536" s="105"/>
      <c r="J536" s="364" t="s">
        <v>24</v>
      </c>
      <c r="K536" s="471" t="s">
        <v>439</v>
      </c>
      <c r="L536" s="367" t="s">
        <v>50</v>
      </c>
      <c r="M536" s="589">
        <f t="shared" si="779"/>
        <v>0</v>
      </c>
      <c r="N536" s="773" t="str">
        <f t="shared" si="785"/>
        <v>-</v>
      </c>
      <c r="O536" s="774" t="str">
        <f t="shared" si="786"/>
        <v>-</v>
      </c>
      <c r="P536" s="774" t="str">
        <f t="shared" si="787"/>
        <v>-</v>
      </c>
      <c r="Q536" s="774" t="str">
        <f t="shared" si="788"/>
        <v>-</v>
      </c>
      <c r="R536" s="774" t="str">
        <f t="shared" si="789"/>
        <v>-</v>
      </c>
      <c r="S536" s="280" t="str">
        <f t="shared" si="790"/>
        <v>-</v>
      </c>
      <c r="T536" s="291" t="str">
        <f t="shared" si="783"/>
        <v>OK</v>
      </c>
      <c r="U536" s="402"/>
      <c r="W536" s="504"/>
      <c r="X536" s="429"/>
      <c r="Z536" s="430"/>
      <c r="AA536" s="431"/>
      <c r="AB536" s="429"/>
      <c r="AD536" s="430"/>
      <c r="AE536" s="431"/>
      <c r="AF536" s="429"/>
      <c r="AH536" s="430"/>
      <c r="AI536" s="431"/>
      <c r="AJ536" s="600"/>
      <c r="AK536" s="601"/>
      <c r="AL536" s="602"/>
      <c r="AM536" s="632"/>
      <c r="AN536" s="221"/>
      <c r="AO536" s="574" t="str">
        <f t="shared" si="820"/>
        <v>OK</v>
      </c>
      <c r="AQ536" s="437"/>
      <c r="AR536" s="429"/>
      <c r="AT536" s="430"/>
      <c r="AU536" s="431"/>
      <c r="AV536" s="429"/>
      <c r="AX536" s="430"/>
      <c r="AY536" s="431"/>
      <c r="AZ536" s="429"/>
      <c r="BB536" s="430"/>
      <c r="BC536" s="431"/>
      <c r="BD536" s="600"/>
      <c r="BE536" s="601"/>
      <c r="BF536" s="602"/>
      <c r="BG536" s="632"/>
      <c r="BH536" s="221"/>
      <c r="BI536" s="574" t="str">
        <f t="shared" si="821"/>
        <v>OK</v>
      </c>
      <c r="BK536" s="437"/>
      <c r="BL536" s="429"/>
      <c r="BN536" s="430"/>
      <c r="BO536" s="431"/>
      <c r="BP536" s="429"/>
      <c r="BR536" s="430"/>
      <c r="BS536" s="431"/>
      <c r="BT536" s="429"/>
      <c r="BV536" s="430"/>
      <c r="BW536" s="431"/>
      <c r="BX536" s="600"/>
      <c r="BY536" s="601"/>
      <c r="BZ536" s="602"/>
      <c r="CA536" s="680" t="str">
        <f>IF(OR(BZ536=0,BZ536="-"),"-",BZ536/DD_TOTAL_HOURS)</f>
        <v>-</v>
      </c>
      <c r="CB536" s="221"/>
      <c r="CC536" s="574" t="str">
        <f t="shared" si="823"/>
        <v>OK</v>
      </c>
      <c r="CE536" s="443"/>
      <c r="CF536" s="429"/>
      <c r="CH536" s="430"/>
      <c r="CI536" s="431"/>
      <c r="CJ536" s="429"/>
      <c r="CL536" s="430"/>
      <c r="CM536" s="431"/>
      <c r="CN536" s="429"/>
      <c r="CP536" s="430"/>
      <c r="CQ536" s="431"/>
      <c r="CR536" s="600"/>
      <c r="CS536" s="601"/>
      <c r="CT536" s="602"/>
      <c r="CU536" s="610"/>
      <c r="CV536" s="221"/>
      <c r="CW536" s="574" t="str">
        <f t="shared" si="780"/>
        <v>OK</v>
      </c>
      <c r="CY536" s="437"/>
      <c r="CZ536" s="429"/>
      <c r="DB536" s="430"/>
      <c r="DC536" s="431"/>
      <c r="DD536" s="429"/>
      <c r="DF536" s="430"/>
      <c r="DG536" s="431"/>
      <c r="DH536" s="429"/>
      <c r="DJ536" s="430"/>
      <c r="DK536" s="431"/>
      <c r="DL536" s="600"/>
      <c r="DM536" s="601"/>
      <c r="DN536" s="602"/>
      <c r="DO536" s="621"/>
      <c r="DP536" s="221"/>
      <c r="DQ536" s="574" t="str">
        <f t="shared" si="781"/>
        <v>OK</v>
      </c>
      <c r="DS536" s="263" t="s">
        <v>60</v>
      </c>
      <c r="DT536" s="208"/>
      <c r="DU536" s="277" t="s">
        <v>1033</v>
      </c>
      <c r="DV536" s="370"/>
      <c r="DW536" s="277" t="s">
        <v>1033</v>
      </c>
      <c r="DX536" s="370"/>
      <c r="DY536" s="277" t="s">
        <v>1033</v>
      </c>
      <c r="DZ536" s="370"/>
      <c r="EA536" s="274" t="s">
        <v>376</v>
      </c>
      <c r="EB536" s="712" t="str">
        <f t="shared" si="830"/>
        <v>-</v>
      </c>
      <c r="EC536" s="707" t="str">
        <f t="shared" si="831"/>
        <v>-</v>
      </c>
      <c r="ED536" s="619" t="str">
        <f t="shared" si="832"/>
        <v>-</v>
      </c>
      <c r="EE536" s="221"/>
      <c r="EF536" s="574" t="str">
        <f t="shared" si="829"/>
        <v>Missing Eng Hours</v>
      </c>
      <c r="EH536" s="82"/>
      <c r="EI536" s="34"/>
      <c r="EJ536" s="11"/>
      <c r="EK536" s="61"/>
      <c r="EN536" s="97">
        <f t="shared" si="797"/>
        <v>0</v>
      </c>
      <c r="EO536" s="91">
        <f t="shared" si="798"/>
        <v>0</v>
      </c>
      <c r="EP536" s="92"/>
      <c r="EQ536" s="85"/>
      <c r="ER536" s="89" t="str">
        <f t="shared" si="807"/>
        <v>-</v>
      </c>
      <c r="ES536" s="84"/>
      <c r="ET536" s="85"/>
      <c r="EU536" s="89" t="str">
        <f t="shared" si="808"/>
        <v>-</v>
      </c>
      <c r="EV536" s="90" t="str">
        <f t="shared" si="809"/>
        <v>-</v>
      </c>
      <c r="EY536" s="97" t="e">
        <f>#REF!</f>
        <v>#REF!</v>
      </c>
      <c r="EZ536" s="91" t="e">
        <f>#REF!</f>
        <v>#REF!</v>
      </c>
      <c r="FA536" s="92"/>
      <c r="FB536" s="85"/>
      <c r="FC536" s="89" t="e">
        <f t="shared" si="810"/>
        <v>#REF!</v>
      </c>
      <c r="FD536" s="84"/>
      <c r="FE536" s="85"/>
      <c r="FF536" s="89" t="e">
        <f t="shared" si="811"/>
        <v>#REF!</v>
      </c>
      <c r="FG536" s="90" t="e">
        <f t="shared" si="812"/>
        <v>#REF!</v>
      </c>
      <c r="FJ536" s="97" t="e">
        <f>#REF!</f>
        <v>#REF!</v>
      </c>
      <c r="FK536" s="91" t="e">
        <f>#REF!</f>
        <v>#REF!</v>
      </c>
      <c r="FL536" s="92"/>
      <c r="FM536" s="85"/>
      <c r="FN536" s="89" t="e">
        <f t="shared" si="813"/>
        <v>#REF!</v>
      </c>
      <c r="FO536" s="84"/>
      <c r="FP536" s="85"/>
      <c r="FQ536" s="89" t="e">
        <f t="shared" si="814"/>
        <v>#REF!</v>
      </c>
      <c r="FR536" s="90" t="e">
        <f t="shared" si="815"/>
        <v>#REF!</v>
      </c>
      <c r="FU536" s="97" t="e">
        <f>#REF!</f>
        <v>#REF!</v>
      </c>
      <c r="FV536" s="92"/>
      <c r="FW536" s="85"/>
      <c r="FX536" s="89" t="e">
        <f t="shared" si="825"/>
        <v>#REF!</v>
      </c>
      <c r="GA536" s="97" t="e">
        <f>#REF!</f>
        <v>#REF!</v>
      </c>
      <c r="GB536" s="91" t="e">
        <f>#REF!</f>
        <v>#REF!</v>
      </c>
      <c r="GC536" s="92"/>
      <c r="GD536" s="85"/>
      <c r="GE536" s="89" t="e">
        <f t="shared" si="817"/>
        <v>#REF!</v>
      </c>
      <c r="GF536" s="84"/>
      <c r="GG536" s="85"/>
      <c r="GH536" s="89" t="e">
        <f t="shared" si="818"/>
        <v>#REF!</v>
      </c>
      <c r="GI536" s="90" t="e">
        <f t="shared" si="819"/>
        <v>#REF!</v>
      </c>
      <c r="GK536" s="20" t="str">
        <f t="shared" si="799"/>
        <v/>
      </c>
      <c r="GL536" s="21"/>
      <c r="GN536" s="826" t="str">
        <f t="shared" ca="1" si="784"/>
        <v/>
      </c>
      <c r="GO536" s="827"/>
    </row>
    <row r="537" spans="1:197" ht="12" customHeight="1" outlineLevel="3" x14ac:dyDescent="0.2">
      <c r="A537" s="187">
        <f ca="1">OFFSET(A537,-1,0,1,1)+1</f>
        <v>403</v>
      </c>
      <c r="B537" s="747" t="str">
        <f t="shared" ca="1" si="782"/>
        <v/>
      </c>
      <c r="C537" s="748"/>
      <c r="D537" s="749"/>
      <c r="E537" s="272"/>
      <c r="F537" s="271"/>
      <c r="G537" s="105" t="s">
        <v>980</v>
      </c>
      <c r="H537" s="128" t="s">
        <v>3</v>
      </c>
      <c r="I537" s="105"/>
      <c r="J537" s="364" t="s">
        <v>24</v>
      </c>
      <c r="K537" s="471" t="s">
        <v>439</v>
      </c>
      <c r="L537" s="367" t="s">
        <v>50</v>
      </c>
      <c r="M537" s="589">
        <f t="shared" si="779"/>
        <v>0</v>
      </c>
      <c r="N537" s="773" t="str">
        <f t="shared" si="785"/>
        <v>-</v>
      </c>
      <c r="O537" s="774" t="str">
        <f t="shared" si="786"/>
        <v>-</v>
      </c>
      <c r="P537" s="774" t="str">
        <f t="shared" si="787"/>
        <v>-</v>
      </c>
      <c r="Q537" s="774" t="str">
        <f t="shared" si="788"/>
        <v>-</v>
      </c>
      <c r="R537" s="774" t="str">
        <f t="shared" si="789"/>
        <v>-</v>
      </c>
      <c r="S537" s="280" t="str">
        <f t="shared" si="790"/>
        <v>-</v>
      </c>
      <c r="T537" s="291" t="str">
        <f t="shared" si="783"/>
        <v>OK</v>
      </c>
      <c r="U537" s="402"/>
      <c r="W537" s="504"/>
      <c r="X537" s="429"/>
      <c r="Z537" s="430"/>
      <c r="AA537" s="431"/>
      <c r="AB537" s="429"/>
      <c r="AD537" s="430"/>
      <c r="AE537" s="431"/>
      <c r="AF537" s="429"/>
      <c r="AH537" s="430"/>
      <c r="AI537" s="431"/>
      <c r="AJ537" s="600"/>
      <c r="AK537" s="601"/>
      <c r="AL537" s="602"/>
      <c r="AM537" s="632"/>
      <c r="AN537" s="221"/>
      <c r="AO537" s="574" t="str">
        <f t="shared" si="820"/>
        <v>OK</v>
      </c>
      <c r="AQ537" s="437"/>
      <c r="AR537" s="429"/>
      <c r="AT537" s="430"/>
      <c r="AU537" s="431"/>
      <c r="AV537" s="429"/>
      <c r="AX537" s="430"/>
      <c r="AY537" s="431"/>
      <c r="AZ537" s="429"/>
      <c r="BB537" s="430"/>
      <c r="BC537" s="431"/>
      <c r="BD537" s="600"/>
      <c r="BE537" s="601"/>
      <c r="BF537" s="602"/>
      <c r="BG537" s="632"/>
      <c r="BH537" s="221"/>
      <c r="BI537" s="574" t="str">
        <f t="shared" si="821"/>
        <v>OK</v>
      </c>
      <c r="BK537" s="437"/>
      <c r="BL537" s="429"/>
      <c r="BN537" s="430"/>
      <c r="BO537" s="431"/>
      <c r="BP537" s="429"/>
      <c r="BR537" s="430"/>
      <c r="BS537" s="431"/>
      <c r="BT537" s="429"/>
      <c r="BV537" s="430"/>
      <c r="BW537" s="431"/>
      <c r="BX537" s="600"/>
      <c r="BY537" s="601"/>
      <c r="BZ537" s="602"/>
      <c r="CA537" s="680" t="str">
        <f>IF(OR(BZ537=0,BZ537="-"),"-",BZ537/DD_TOTAL_HOURS)</f>
        <v>-</v>
      </c>
      <c r="CB537" s="221"/>
      <c r="CC537" s="574" t="str">
        <f t="shared" si="823"/>
        <v>OK</v>
      </c>
      <c r="CE537" s="443"/>
      <c r="CF537" s="429"/>
      <c r="CH537" s="430"/>
      <c r="CI537" s="431"/>
      <c r="CJ537" s="429"/>
      <c r="CL537" s="430"/>
      <c r="CM537" s="431"/>
      <c r="CN537" s="429"/>
      <c r="CP537" s="430"/>
      <c r="CQ537" s="431"/>
      <c r="CR537" s="600"/>
      <c r="CS537" s="601"/>
      <c r="CT537" s="602"/>
      <c r="CU537" s="610"/>
      <c r="CV537" s="221"/>
      <c r="CW537" s="574" t="str">
        <f t="shared" si="780"/>
        <v>OK</v>
      </c>
      <c r="CY537" s="437"/>
      <c r="CZ537" s="429"/>
      <c r="DB537" s="430"/>
      <c r="DC537" s="431"/>
      <c r="DD537" s="429"/>
      <c r="DF537" s="430"/>
      <c r="DG537" s="431"/>
      <c r="DH537" s="429"/>
      <c r="DJ537" s="430"/>
      <c r="DK537" s="431"/>
      <c r="DL537" s="600"/>
      <c r="DM537" s="601"/>
      <c r="DN537" s="602"/>
      <c r="DO537" s="621"/>
      <c r="DP537" s="221"/>
      <c r="DQ537" s="574" t="str">
        <f t="shared" si="781"/>
        <v>OK</v>
      </c>
      <c r="DS537" s="263" t="s">
        <v>60</v>
      </c>
      <c r="DT537" s="208"/>
      <c r="DU537" s="277" t="s">
        <v>1033</v>
      </c>
      <c r="DV537" s="370"/>
      <c r="DW537" s="277" t="s">
        <v>1033</v>
      </c>
      <c r="DX537" s="370"/>
      <c r="DY537" s="277" t="s">
        <v>1033</v>
      </c>
      <c r="DZ537" s="370"/>
      <c r="EA537" s="274" t="s">
        <v>376</v>
      </c>
      <c r="EB537" s="712" t="str">
        <f t="shared" si="830"/>
        <v>-</v>
      </c>
      <c r="EC537" s="707" t="str">
        <f t="shared" si="831"/>
        <v>-</v>
      </c>
      <c r="ED537" s="619" t="str">
        <f t="shared" si="832"/>
        <v>-</v>
      </c>
      <c r="EE537" s="221"/>
      <c r="EF537" s="574" t="str">
        <f t="shared" si="829"/>
        <v>Missing Eng Hours</v>
      </c>
      <c r="EH537" s="82"/>
      <c r="EI537" s="34"/>
      <c r="EJ537" s="11"/>
      <c r="EK537" s="61"/>
      <c r="EN537" s="97">
        <f t="shared" si="797"/>
        <v>0</v>
      </c>
      <c r="EO537" s="91">
        <f t="shared" si="798"/>
        <v>0</v>
      </c>
      <c r="EP537" s="92"/>
      <c r="EQ537" s="85"/>
      <c r="ER537" s="89" t="str">
        <f t="shared" si="807"/>
        <v>-</v>
      </c>
      <c r="ES537" s="84"/>
      <c r="ET537" s="85"/>
      <c r="EU537" s="89" t="str">
        <f t="shared" si="808"/>
        <v>-</v>
      </c>
      <c r="EV537" s="90" t="str">
        <f t="shared" si="809"/>
        <v>-</v>
      </c>
      <c r="EY537" s="97" t="e">
        <f>#REF!</f>
        <v>#REF!</v>
      </c>
      <c r="EZ537" s="91" t="e">
        <f>#REF!</f>
        <v>#REF!</v>
      </c>
      <c r="FA537" s="92"/>
      <c r="FB537" s="85"/>
      <c r="FC537" s="89" t="e">
        <f t="shared" si="810"/>
        <v>#REF!</v>
      </c>
      <c r="FD537" s="84"/>
      <c r="FE537" s="85"/>
      <c r="FF537" s="89" t="e">
        <f t="shared" si="811"/>
        <v>#REF!</v>
      </c>
      <c r="FG537" s="90" t="e">
        <f t="shared" si="812"/>
        <v>#REF!</v>
      </c>
      <c r="FJ537" s="97" t="e">
        <f>#REF!</f>
        <v>#REF!</v>
      </c>
      <c r="FK537" s="91" t="e">
        <f>#REF!</f>
        <v>#REF!</v>
      </c>
      <c r="FL537" s="92"/>
      <c r="FM537" s="85"/>
      <c r="FN537" s="89" t="e">
        <f t="shared" si="813"/>
        <v>#REF!</v>
      </c>
      <c r="FO537" s="84"/>
      <c r="FP537" s="85"/>
      <c r="FQ537" s="89" t="e">
        <f t="shared" si="814"/>
        <v>#REF!</v>
      </c>
      <c r="FR537" s="90" t="e">
        <f t="shared" si="815"/>
        <v>#REF!</v>
      </c>
      <c r="FU537" s="97" t="e">
        <f>#REF!</f>
        <v>#REF!</v>
      </c>
      <c r="FV537" s="92"/>
      <c r="FW537" s="85"/>
      <c r="FX537" s="89" t="e">
        <f t="shared" si="825"/>
        <v>#REF!</v>
      </c>
      <c r="GA537" s="97" t="e">
        <f>#REF!</f>
        <v>#REF!</v>
      </c>
      <c r="GB537" s="91" t="e">
        <f>#REF!</f>
        <v>#REF!</v>
      </c>
      <c r="GC537" s="92"/>
      <c r="GD537" s="85"/>
      <c r="GE537" s="89" t="e">
        <f t="shared" si="817"/>
        <v>#REF!</v>
      </c>
      <c r="GF537" s="84"/>
      <c r="GG537" s="85"/>
      <c r="GH537" s="89" t="e">
        <f t="shared" si="818"/>
        <v>#REF!</v>
      </c>
      <c r="GI537" s="90" t="e">
        <f t="shared" si="819"/>
        <v>#REF!</v>
      </c>
      <c r="GK537" s="20" t="str">
        <f t="shared" si="799"/>
        <v/>
      </c>
      <c r="GL537" s="21"/>
      <c r="GN537" s="826" t="str">
        <f t="shared" ca="1" si="784"/>
        <v/>
      </c>
      <c r="GO537" s="827"/>
    </row>
    <row r="538" spans="1:197" ht="12" customHeight="1" outlineLevel="3" x14ac:dyDescent="0.2">
      <c r="A538" s="187">
        <f ca="1">OFFSET(A538,-1,0,1,1)+1</f>
        <v>404</v>
      </c>
      <c r="B538" s="747" t="str">
        <f t="shared" ca="1" si="782"/>
        <v/>
      </c>
      <c r="C538" s="748"/>
      <c r="D538" s="749"/>
      <c r="E538" s="272"/>
      <c r="F538" s="271"/>
      <c r="G538" s="105" t="s">
        <v>1023</v>
      </c>
      <c r="H538" s="128" t="s">
        <v>3</v>
      </c>
      <c r="I538" s="105"/>
      <c r="J538" s="364" t="s">
        <v>24</v>
      </c>
      <c r="K538" s="471" t="s">
        <v>439</v>
      </c>
      <c r="L538" s="367" t="s">
        <v>50</v>
      </c>
      <c r="M538" s="589">
        <f t="shared" si="779"/>
        <v>0</v>
      </c>
      <c r="N538" s="773" t="str">
        <f t="shared" si="785"/>
        <v>-</v>
      </c>
      <c r="O538" s="774" t="str">
        <f t="shared" si="786"/>
        <v>-</v>
      </c>
      <c r="P538" s="774" t="str">
        <f t="shared" si="787"/>
        <v>-</v>
      </c>
      <c r="Q538" s="774" t="str">
        <f t="shared" si="788"/>
        <v>-</v>
      </c>
      <c r="R538" s="774" t="str">
        <f t="shared" si="789"/>
        <v>-</v>
      </c>
      <c r="S538" s="280" t="str">
        <f t="shared" si="790"/>
        <v>-</v>
      </c>
      <c r="T538" s="291" t="str">
        <f t="shared" si="783"/>
        <v>OK</v>
      </c>
      <c r="U538" s="402"/>
      <c r="W538" s="504"/>
      <c r="X538" s="429"/>
      <c r="Z538" s="430"/>
      <c r="AA538" s="431"/>
      <c r="AB538" s="429"/>
      <c r="AD538" s="430"/>
      <c r="AE538" s="431"/>
      <c r="AF538" s="429"/>
      <c r="AH538" s="430"/>
      <c r="AI538" s="431"/>
      <c r="AJ538" s="600"/>
      <c r="AK538" s="601"/>
      <c r="AL538" s="602"/>
      <c r="AM538" s="632"/>
      <c r="AN538" s="221"/>
      <c r="AO538" s="574" t="str">
        <f t="shared" si="820"/>
        <v>OK</v>
      </c>
      <c r="AQ538" s="437"/>
      <c r="AR538" s="429"/>
      <c r="AT538" s="430"/>
      <c r="AU538" s="431"/>
      <c r="AV538" s="429"/>
      <c r="AX538" s="430"/>
      <c r="AY538" s="431"/>
      <c r="AZ538" s="429"/>
      <c r="BB538" s="430"/>
      <c r="BC538" s="431"/>
      <c r="BD538" s="600"/>
      <c r="BE538" s="601"/>
      <c r="BF538" s="602"/>
      <c r="BG538" s="632"/>
      <c r="BH538" s="221"/>
      <c r="BI538" s="574" t="str">
        <f t="shared" si="821"/>
        <v>OK</v>
      </c>
      <c r="BK538" s="437"/>
      <c r="BL538" s="429"/>
      <c r="BN538" s="430"/>
      <c r="BO538" s="431"/>
      <c r="BP538" s="429"/>
      <c r="BR538" s="430"/>
      <c r="BS538" s="431"/>
      <c r="BT538" s="429"/>
      <c r="BV538" s="430"/>
      <c r="BW538" s="431"/>
      <c r="BX538" s="600"/>
      <c r="BY538" s="601"/>
      <c r="BZ538" s="602"/>
      <c r="CA538" s="610"/>
      <c r="CB538" s="221"/>
      <c r="CC538" s="574" t="str">
        <f t="shared" si="823"/>
        <v>OK</v>
      </c>
      <c r="CE538" s="443"/>
      <c r="CF538" s="429"/>
      <c r="CH538" s="430"/>
      <c r="CI538" s="431"/>
      <c r="CJ538" s="429"/>
      <c r="CL538" s="430"/>
      <c r="CM538" s="431"/>
      <c r="CN538" s="429"/>
      <c r="CP538" s="430"/>
      <c r="CQ538" s="431"/>
      <c r="CR538" s="600"/>
      <c r="CS538" s="601"/>
      <c r="CT538" s="602"/>
      <c r="CU538" s="610"/>
      <c r="CV538" s="221"/>
      <c r="CW538" s="574" t="str">
        <f t="shared" si="780"/>
        <v>OK</v>
      </c>
      <c r="CY538" s="263"/>
      <c r="CZ538" s="208"/>
      <c r="DB538" s="563" t="s">
        <v>374</v>
      </c>
      <c r="DC538" s="431"/>
      <c r="DD538" s="429"/>
      <c r="DF538" s="430"/>
      <c r="DG538" s="431"/>
      <c r="DH538" s="429"/>
      <c r="DJ538" s="430"/>
      <c r="DK538" s="431"/>
      <c r="DL538" s="591" t="str">
        <f>IF(AND(CZ538="",DD538="",DH538=""),"-",CZ538+DD538+DH538)</f>
        <v>-</v>
      </c>
      <c r="DM538" s="601"/>
      <c r="DN538" s="593" t="str">
        <f>IF(AND(CZ538="",DD538="",DH538="",DA538="",DE538="",DI538=""),"-",SUM(CZ538:DI538))</f>
        <v>-</v>
      </c>
      <c r="DO538" s="677" t="str">
        <f>IF(OR(DN538=0,DN538="-"),"-",DN538/CONSTR_TOTAL_HOURS)</f>
        <v>-</v>
      </c>
      <c r="DP538" s="221"/>
      <c r="DQ538" s="574" t="str">
        <f t="shared" si="781"/>
        <v>OK</v>
      </c>
      <c r="DS538" s="437"/>
      <c r="DT538" s="429"/>
      <c r="DU538" s="431"/>
      <c r="DW538" s="431"/>
      <c r="DY538" s="431"/>
      <c r="EA538" s="430"/>
      <c r="EB538" s="600"/>
      <c r="EC538" s="602"/>
      <c r="ED538" s="621"/>
      <c r="EE538" s="221"/>
      <c r="EF538" s="574" t="str">
        <f t="shared" si="829"/>
        <v>OK</v>
      </c>
      <c r="EH538" s="82"/>
      <c r="EI538" s="34"/>
      <c r="EJ538" s="11"/>
      <c r="EK538" s="61"/>
      <c r="EN538" s="97">
        <f t="shared" si="797"/>
        <v>0</v>
      </c>
      <c r="EO538" s="91">
        <f t="shared" si="798"/>
        <v>0</v>
      </c>
      <c r="EP538" s="92"/>
      <c r="EQ538" s="85"/>
      <c r="ER538" s="89" t="str">
        <f t="shared" si="807"/>
        <v>-</v>
      </c>
      <c r="ES538" s="84"/>
      <c r="ET538" s="85"/>
      <c r="EU538" s="89" t="str">
        <f t="shared" si="808"/>
        <v>-</v>
      </c>
      <c r="EV538" s="90" t="str">
        <f t="shared" si="809"/>
        <v>-</v>
      </c>
      <c r="EY538" s="97" t="e">
        <f>#REF!</f>
        <v>#REF!</v>
      </c>
      <c r="EZ538" s="91" t="e">
        <f>#REF!</f>
        <v>#REF!</v>
      </c>
      <c r="FA538" s="92"/>
      <c r="FB538" s="85"/>
      <c r="FC538" s="89" t="e">
        <f t="shared" si="810"/>
        <v>#REF!</v>
      </c>
      <c r="FD538" s="84"/>
      <c r="FE538" s="85"/>
      <c r="FF538" s="89" t="e">
        <f t="shared" si="811"/>
        <v>#REF!</v>
      </c>
      <c r="FG538" s="90" t="e">
        <f t="shared" si="812"/>
        <v>#REF!</v>
      </c>
      <c r="FJ538" s="97" t="e">
        <f>#REF!</f>
        <v>#REF!</v>
      </c>
      <c r="FK538" s="91" t="e">
        <f>#REF!</f>
        <v>#REF!</v>
      </c>
      <c r="FL538" s="92"/>
      <c r="FM538" s="85"/>
      <c r="FN538" s="89" t="e">
        <f t="shared" si="813"/>
        <v>#REF!</v>
      </c>
      <c r="FO538" s="84"/>
      <c r="FP538" s="85"/>
      <c r="FQ538" s="89" t="e">
        <f t="shared" si="814"/>
        <v>#REF!</v>
      </c>
      <c r="FR538" s="90" t="e">
        <f t="shared" si="815"/>
        <v>#REF!</v>
      </c>
      <c r="FU538" s="97" t="e">
        <f>#REF!</f>
        <v>#REF!</v>
      </c>
      <c r="FV538" s="92"/>
      <c r="FW538" s="85"/>
      <c r="FX538" s="89" t="e">
        <f t="shared" si="825"/>
        <v>#REF!</v>
      </c>
      <c r="GA538" s="97" t="e">
        <f>#REF!</f>
        <v>#REF!</v>
      </c>
      <c r="GB538" s="91" t="e">
        <f>#REF!</f>
        <v>#REF!</v>
      </c>
      <c r="GC538" s="92"/>
      <c r="GD538" s="85"/>
      <c r="GE538" s="89" t="e">
        <f t="shared" si="817"/>
        <v>#REF!</v>
      </c>
      <c r="GF538" s="84"/>
      <c r="GG538" s="85"/>
      <c r="GH538" s="89" t="e">
        <f t="shared" si="818"/>
        <v>#REF!</v>
      </c>
      <c r="GI538" s="90" t="e">
        <f t="shared" si="819"/>
        <v>#REF!</v>
      </c>
      <c r="GK538" s="20" t="str">
        <f t="shared" si="799"/>
        <v/>
      </c>
      <c r="GL538" s="21"/>
      <c r="GN538" s="826" t="str">
        <f t="shared" ca="1" si="784"/>
        <v/>
      </c>
      <c r="GO538" s="827"/>
    </row>
    <row r="539" spans="1:197" ht="12" customHeight="1" outlineLevel="3" x14ac:dyDescent="0.2">
      <c r="A539" s="187">
        <f ca="1">OFFSET(A539,-1,0,1,1)+1</f>
        <v>405</v>
      </c>
      <c r="B539" s="747" t="str">
        <f t="shared" ca="1" si="782"/>
        <v/>
      </c>
      <c r="C539" s="748"/>
      <c r="D539" s="749"/>
      <c r="E539" s="272"/>
      <c r="F539" s="271"/>
      <c r="G539" s="105" t="s">
        <v>1024</v>
      </c>
      <c r="H539" s="128" t="s">
        <v>3</v>
      </c>
      <c r="I539" s="105"/>
      <c r="J539" s="364" t="s">
        <v>24</v>
      </c>
      <c r="K539" s="471" t="s">
        <v>439</v>
      </c>
      <c r="L539" s="367" t="s">
        <v>50</v>
      </c>
      <c r="M539" s="589">
        <f t="shared" si="779"/>
        <v>0</v>
      </c>
      <c r="N539" s="773" t="str">
        <f t="shared" si="785"/>
        <v>-</v>
      </c>
      <c r="O539" s="774" t="str">
        <f t="shared" si="786"/>
        <v>-</v>
      </c>
      <c r="P539" s="774" t="str">
        <f t="shared" si="787"/>
        <v>-</v>
      </c>
      <c r="Q539" s="774" t="str">
        <f t="shared" si="788"/>
        <v>-</v>
      </c>
      <c r="R539" s="774" t="str">
        <f t="shared" si="789"/>
        <v>-</v>
      </c>
      <c r="S539" s="280" t="str">
        <f t="shared" si="790"/>
        <v>-</v>
      </c>
      <c r="T539" s="291" t="str">
        <f t="shared" si="783"/>
        <v>OK</v>
      </c>
      <c r="U539" s="402"/>
      <c r="W539" s="504"/>
      <c r="X539" s="429"/>
      <c r="Z539" s="430"/>
      <c r="AA539" s="431"/>
      <c r="AB539" s="429"/>
      <c r="AD539" s="430"/>
      <c r="AE539" s="431"/>
      <c r="AF539" s="429"/>
      <c r="AH539" s="430"/>
      <c r="AI539" s="431"/>
      <c r="AJ539" s="600"/>
      <c r="AK539" s="601"/>
      <c r="AL539" s="602"/>
      <c r="AM539" s="632"/>
      <c r="AN539" s="221"/>
      <c r="AO539" s="574" t="str">
        <f t="shared" si="820"/>
        <v>OK</v>
      </c>
      <c r="AQ539" s="437"/>
      <c r="AR539" s="429"/>
      <c r="AT539" s="430"/>
      <c r="AU539" s="431"/>
      <c r="AV539" s="429"/>
      <c r="AX539" s="430"/>
      <c r="AY539" s="431"/>
      <c r="AZ539" s="429"/>
      <c r="BB539" s="430"/>
      <c r="BC539" s="431"/>
      <c r="BD539" s="600"/>
      <c r="BE539" s="601"/>
      <c r="BF539" s="602"/>
      <c r="BG539" s="632"/>
      <c r="BH539" s="221"/>
      <c r="BI539" s="574" t="str">
        <f t="shared" si="821"/>
        <v>OK</v>
      </c>
      <c r="BK539" s="437"/>
      <c r="BL539" s="429"/>
      <c r="BN539" s="430"/>
      <c r="BO539" s="431"/>
      <c r="BP539" s="429"/>
      <c r="BR539" s="430"/>
      <c r="BS539" s="431"/>
      <c r="BT539" s="429"/>
      <c r="BV539" s="430"/>
      <c r="BW539" s="431"/>
      <c r="BX539" s="600"/>
      <c r="BY539" s="601"/>
      <c r="BZ539" s="602"/>
      <c r="CA539" s="610"/>
      <c r="CB539" s="221"/>
      <c r="CC539" s="574" t="str">
        <f t="shared" si="823"/>
        <v>OK</v>
      </c>
      <c r="CE539" s="443"/>
      <c r="CF539" s="429"/>
      <c r="CH539" s="430"/>
      <c r="CI539" s="431"/>
      <c r="CJ539" s="429"/>
      <c r="CL539" s="430"/>
      <c r="CM539" s="431"/>
      <c r="CN539" s="429"/>
      <c r="CP539" s="430"/>
      <c r="CQ539" s="431"/>
      <c r="CR539" s="600"/>
      <c r="CS539" s="601"/>
      <c r="CT539" s="602"/>
      <c r="CU539" s="610"/>
      <c r="CV539" s="221"/>
      <c r="CW539" s="574" t="str">
        <f t="shared" si="780"/>
        <v>OK</v>
      </c>
      <c r="CY539" s="263"/>
      <c r="CZ539" s="208"/>
      <c r="DA539" s="420"/>
      <c r="DB539" s="410" t="s">
        <v>380</v>
      </c>
      <c r="DC539" s="423"/>
      <c r="DD539" s="429"/>
      <c r="DF539" s="430"/>
      <c r="DG539" s="431"/>
      <c r="DH539" s="429"/>
      <c r="DJ539" s="430"/>
      <c r="DK539" s="431"/>
      <c r="DL539" s="591" t="str">
        <f>IF(AND(CZ539="",DD539="",DH539=""),"-",CZ539+DD539+DH539)</f>
        <v>-</v>
      </c>
      <c r="DM539" s="629"/>
      <c r="DN539" s="593" t="str">
        <f>IF(AND(CZ539="",DD539="",DH539="",DA539="",DE539="",DI539=""),"-",SUM(CZ539:DI539))</f>
        <v>-</v>
      </c>
      <c r="DO539" s="677" t="str">
        <f>IF(OR(DN539=0,DN539="-"),"-",DN539/CONSTR_TOTAL_HOURS)</f>
        <v>-</v>
      </c>
      <c r="DP539" s="221"/>
      <c r="DQ539" s="574" t="str">
        <f t="shared" si="781"/>
        <v>OK</v>
      </c>
      <c r="DS539" s="437"/>
      <c r="DT539" s="429"/>
      <c r="DU539" s="431"/>
      <c r="DW539" s="431"/>
      <c r="DY539" s="431"/>
      <c r="EA539" s="430"/>
      <c r="EB539" s="600"/>
      <c r="EC539" s="602"/>
      <c r="ED539" s="621"/>
      <c r="EE539" s="221"/>
      <c r="EF539" s="574" t="str">
        <f t="shared" si="829"/>
        <v>OK</v>
      </c>
      <c r="EH539" s="82"/>
      <c r="EI539" s="34"/>
      <c r="EJ539" s="11"/>
      <c r="EK539" s="61"/>
      <c r="EN539" s="97">
        <f t="shared" si="797"/>
        <v>0</v>
      </c>
      <c r="EO539" s="91">
        <f t="shared" si="798"/>
        <v>0</v>
      </c>
      <c r="EP539" s="92"/>
      <c r="EQ539" s="85"/>
      <c r="ER539" s="89" t="str">
        <f t="shared" si="807"/>
        <v>-</v>
      </c>
      <c r="ES539" s="84"/>
      <c r="ET539" s="85"/>
      <c r="EU539" s="89" t="str">
        <f t="shared" si="808"/>
        <v>-</v>
      </c>
      <c r="EV539" s="90" t="str">
        <f t="shared" si="809"/>
        <v>-</v>
      </c>
      <c r="EY539" s="97" t="e">
        <f>#REF!</f>
        <v>#REF!</v>
      </c>
      <c r="EZ539" s="91" t="e">
        <f>#REF!</f>
        <v>#REF!</v>
      </c>
      <c r="FA539" s="92"/>
      <c r="FB539" s="85"/>
      <c r="FC539" s="89" t="e">
        <f t="shared" si="810"/>
        <v>#REF!</v>
      </c>
      <c r="FD539" s="84"/>
      <c r="FE539" s="85"/>
      <c r="FF539" s="89" t="e">
        <f t="shared" si="811"/>
        <v>#REF!</v>
      </c>
      <c r="FG539" s="90" t="e">
        <f t="shared" si="812"/>
        <v>#REF!</v>
      </c>
      <c r="FJ539" s="97" t="e">
        <f>#REF!</f>
        <v>#REF!</v>
      </c>
      <c r="FK539" s="91" t="e">
        <f>#REF!</f>
        <v>#REF!</v>
      </c>
      <c r="FL539" s="92"/>
      <c r="FM539" s="85"/>
      <c r="FN539" s="89" t="e">
        <f t="shared" si="813"/>
        <v>#REF!</v>
      </c>
      <c r="FO539" s="84"/>
      <c r="FP539" s="85"/>
      <c r="FQ539" s="89" t="e">
        <f t="shared" si="814"/>
        <v>#REF!</v>
      </c>
      <c r="FR539" s="90" t="e">
        <f t="shared" si="815"/>
        <v>#REF!</v>
      </c>
      <c r="FU539" s="97" t="e">
        <f>#REF!</f>
        <v>#REF!</v>
      </c>
      <c r="FV539" s="92"/>
      <c r="FW539" s="85"/>
      <c r="FX539" s="89" t="e">
        <f t="shared" si="825"/>
        <v>#REF!</v>
      </c>
      <c r="GA539" s="97" t="e">
        <f>#REF!</f>
        <v>#REF!</v>
      </c>
      <c r="GB539" s="91" t="e">
        <f>#REF!</f>
        <v>#REF!</v>
      </c>
      <c r="GC539" s="92"/>
      <c r="GD539" s="85"/>
      <c r="GE539" s="89" t="e">
        <f t="shared" si="817"/>
        <v>#REF!</v>
      </c>
      <c r="GF539" s="84"/>
      <c r="GG539" s="85"/>
      <c r="GH539" s="89" t="e">
        <f t="shared" si="818"/>
        <v>#REF!</v>
      </c>
      <c r="GI539" s="90" t="e">
        <f t="shared" si="819"/>
        <v>#REF!</v>
      </c>
      <c r="GK539" s="20" t="str">
        <f t="shared" si="799"/>
        <v/>
      </c>
      <c r="GL539" s="21"/>
      <c r="GN539" s="826" t="str">
        <f t="shared" ca="1" si="784"/>
        <v/>
      </c>
      <c r="GO539" s="827"/>
    </row>
    <row r="540" spans="1:197" ht="12" customHeight="1" outlineLevel="3" x14ac:dyDescent="0.2">
      <c r="A540" s="187">
        <f ca="1">OFFSET(A540,-1,0,1,1)+1</f>
        <v>406</v>
      </c>
      <c r="B540" s="747" t="str">
        <f t="shared" ca="1" si="782"/>
        <v/>
      </c>
      <c r="C540" s="748"/>
      <c r="D540" s="749"/>
      <c r="E540" s="272" t="s">
        <v>395</v>
      </c>
      <c r="F540" s="271"/>
      <c r="G540" s="105"/>
      <c r="H540" s="128" t="s">
        <v>3</v>
      </c>
      <c r="I540" s="105"/>
      <c r="J540" s="364" t="s">
        <v>24</v>
      </c>
      <c r="K540" s="471" t="s">
        <v>439</v>
      </c>
      <c r="L540" s="367" t="s">
        <v>50</v>
      </c>
      <c r="M540" s="589">
        <f t="shared" si="779"/>
        <v>0</v>
      </c>
      <c r="N540" s="773" t="str">
        <f t="shared" si="785"/>
        <v>-</v>
      </c>
      <c r="O540" s="774" t="str">
        <f t="shared" si="786"/>
        <v>-</v>
      </c>
      <c r="P540" s="774" t="str">
        <f t="shared" si="787"/>
        <v>-</v>
      </c>
      <c r="Q540" s="774" t="str">
        <f t="shared" si="788"/>
        <v>-</v>
      </c>
      <c r="R540" s="774" t="str">
        <f t="shared" si="789"/>
        <v>-</v>
      </c>
      <c r="S540" s="280" t="str">
        <f t="shared" si="790"/>
        <v>-</v>
      </c>
      <c r="T540" s="291" t="str">
        <f t="shared" si="783"/>
        <v>OK</v>
      </c>
      <c r="U540" s="402"/>
      <c r="W540" s="504"/>
      <c r="X540" s="429"/>
      <c r="Z540" s="430"/>
      <c r="AA540" s="431"/>
      <c r="AB540" s="429"/>
      <c r="AD540" s="430"/>
      <c r="AE540" s="431"/>
      <c r="AF540" s="429"/>
      <c r="AH540" s="430"/>
      <c r="AI540" s="431"/>
      <c r="AJ540" s="603"/>
      <c r="AK540" s="604"/>
      <c r="AL540" s="605"/>
      <c r="AM540" s="637"/>
      <c r="AN540" s="221"/>
      <c r="AO540" s="574" t="str">
        <f t="shared" si="820"/>
        <v>OK</v>
      </c>
      <c r="AQ540" s="437"/>
      <c r="AR540" s="432"/>
      <c r="AS540" s="433"/>
      <c r="AT540" s="434"/>
      <c r="AU540" s="435"/>
      <c r="AV540" s="432"/>
      <c r="AW540" s="433"/>
      <c r="AX540" s="434"/>
      <c r="AY540" s="435"/>
      <c r="AZ540" s="432"/>
      <c r="BA540" s="433"/>
      <c r="BB540" s="434"/>
      <c r="BC540" s="435"/>
      <c r="BD540" s="603"/>
      <c r="BE540" s="604"/>
      <c r="BF540" s="605"/>
      <c r="BG540" s="637"/>
      <c r="BH540" s="221"/>
      <c r="BI540" s="574" t="str">
        <f t="shared" si="821"/>
        <v>OK</v>
      </c>
      <c r="BK540" s="437"/>
      <c r="BL540" s="432"/>
      <c r="BM540" s="433"/>
      <c r="BN540" s="434"/>
      <c r="BO540" s="435"/>
      <c r="BP540" s="432"/>
      <c r="BQ540" s="433"/>
      <c r="BR540" s="434"/>
      <c r="BS540" s="435"/>
      <c r="BT540" s="432"/>
      <c r="BU540" s="433"/>
      <c r="BV540" s="434"/>
      <c r="BW540" s="435"/>
      <c r="BX540" s="603"/>
      <c r="BY540" s="604"/>
      <c r="BZ540" s="605"/>
      <c r="CA540" s="680" t="str">
        <f>IF(OR(BZ540=0,BZ540="-"),"-",BZ540/DD_TOTAL_HOURS)</f>
        <v>-</v>
      </c>
      <c r="CB540" s="221"/>
      <c r="CC540" s="574" t="str">
        <f t="shared" si="823"/>
        <v>OK</v>
      </c>
      <c r="CE540" s="443"/>
      <c r="CF540" s="429"/>
      <c r="CH540" s="430"/>
      <c r="CI540" s="431"/>
      <c r="CJ540" s="429"/>
      <c r="CL540" s="430"/>
      <c r="CM540" s="431"/>
      <c r="CN540" s="429"/>
      <c r="CP540" s="430"/>
      <c r="CQ540" s="431"/>
      <c r="CR540" s="600"/>
      <c r="CS540" s="601"/>
      <c r="CT540" s="605"/>
      <c r="CU540" s="610"/>
      <c r="CV540" s="221"/>
      <c r="CW540" s="574" t="str">
        <f t="shared" si="780"/>
        <v>OK</v>
      </c>
      <c r="CY540" s="263" t="s">
        <v>60</v>
      </c>
      <c r="CZ540" s="208"/>
      <c r="DB540" s="563"/>
      <c r="DC540" s="431"/>
      <c r="DD540" s="432"/>
      <c r="DE540" s="433"/>
      <c r="DF540" s="434"/>
      <c r="DG540" s="435"/>
      <c r="DH540" s="432"/>
      <c r="DI540" s="433"/>
      <c r="DJ540" s="434"/>
      <c r="DK540" s="435"/>
      <c r="DL540" s="591" t="str">
        <f>IF(AND(CZ540="",DD540="",DH540=""),"-",CZ540+DD540+DH540)</f>
        <v>-</v>
      </c>
      <c r="DM540" s="601"/>
      <c r="DN540" s="593" t="str">
        <f>IF(AND(CZ540="",DD540="",DH540="",DA540="",DE540="",DI540=""),"-",SUM(CZ540:DI540))</f>
        <v>-</v>
      </c>
      <c r="DO540" s="677" t="str">
        <f>IF(OR(DN540=0,DN540="-"),"-",DN540/CONSTR_TOTAL_HOURS)</f>
        <v>-</v>
      </c>
      <c r="DP540" s="221"/>
      <c r="DQ540" s="574" t="str">
        <f t="shared" si="781"/>
        <v>OK</v>
      </c>
      <c r="DS540" s="263" t="s">
        <v>60</v>
      </c>
      <c r="DT540" s="208"/>
      <c r="DU540" s="277" t="s">
        <v>1033</v>
      </c>
      <c r="DV540" s="370"/>
      <c r="DW540" s="277" t="s">
        <v>1033</v>
      </c>
      <c r="DX540" s="370"/>
      <c r="DY540" s="277" t="s">
        <v>1033</v>
      </c>
      <c r="DZ540" s="370"/>
      <c r="EA540" s="274" t="s">
        <v>376</v>
      </c>
      <c r="EB540" s="712" t="str">
        <f t="shared" si="830"/>
        <v>-</v>
      </c>
      <c r="EC540" s="707" t="str">
        <f t="shared" si="831"/>
        <v>-</v>
      </c>
      <c r="ED540" s="619" t="str">
        <f>IF(OR(EC540=0,EC540="-"),"-",EC540/QUALIF_TOTAL_HOURS)</f>
        <v>-</v>
      </c>
      <c r="EE540" s="221"/>
      <c r="EF540" s="574" t="str">
        <f t="shared" si="829"/>
        <v>Missing Eng Hours</v>
      </c>
      <c r="EH540" s="82"/>
      <c r="EI540" s="34"/>
      <c r="EJ540" s="11"/>
      <c r="EK540" s="61"/>
      <c r="EN540" s="97">
        <f t="shared" si="797"/>
        <v>0</v>
      </c>
      <c r="EO540" s="91">
        <f t="shared" si="798"/>
        <v>0</v>
      </c>
      <c r="EP540" s="92"/>
      <c r="EQ540" s="85"/>
      <c r="ER540" s="89" t="str">
        <f>IF(OR(EN540="-",EQ540=""),"-",EQ540*EN540)</f>
        <v>-</v>
      </c>
      <c r="ES540" s="84"/>
      <c r="ET540" s="85"/>
      <c r="EU540" s="89" t="str">
        <f>IF(OR(EO540="-",ET540=""),"-",ET540*EO540)</f>
        <v>-</v>
      </c>
      <c r="EV540" s="90" t="str">
        <f>IF(AND(ER540="-",EU540="-"),"-",IF(ER540="-",EU540,IF(EU540="-",ER540,ER540+EU540)))</f>
        <v>-</v>
      </c>
      <c r="EY540" s="97" t="e">
        <f>#REF!</f>
        <v>#REF!</v>
      </c>
      <c r="EZ540" s="91" t="e">
        <f>#REF!</f>
        <v>#REF!</v>
      </c>
      <c r="FA540" s="92"/>
      <c r="FB540" s="85"/>
      <c r="FC540" s="89" t="e">
        <f>IF(OR(EY540="-",FB540=""),"-",FB540*EY540)</f>
        <v>#REF!</v>
      </c>
      <c r="FD540" s="84"/>
      <c r="FE540" s="85"/>
      <c r="FF540" s="89" t="e">
        <f>IF(OR(EZ540="-",FE540=""),"-",FE540*EZ540)</f>
        <v>#REF!</v>
      </c>
      <c r="FG540" s="90" t="e">
        <f>IF(AND(FC540="-",FF540="-"),"-",IF(FC540="-",FF540,IF(FF540="-",FC540,FC540+FF540)))</f>
        <v>#REF!</v>
      </c>
      <c r="FJ540" s="97" t="e">
        <f>#REF!</f>
        <v>#REF!</v>
      </c>
      <c r="FK540" s="91" t="e">
        <f>#REF!</f>
        <v>#REF!</v>
      </c>
      <c r="FL540" s="92"/>
      <c r="FM540" s="85"/>
      <c r="FN540" s="89" t="e">
        <f>IF(OR(FJ540="-",FM540=""),"-",FM540*FJ540)</f>
        <v>#REF!</v>
      </c>
      <c r="FO540" s="84"/>
      <c r="FP540" s="85"/>
      <c r="FQ540" s="89" t="e">
        <f>IF(OR(FK540="-",FP540=""),"-",FP540*FK540)</f>
        <v>#REF!</v>
      </c>
      <c r="FR540" s="90" t="e">
        <f>IF(AND(FN540="-",FQ540="-"),"-",IF(FN540="-",FQ540,IF(FQ540="-",FN540,FN540+FQ540)))</f>
        <v>#REF!</v>
      </c>
      <c r="FU540" s="97" t="e">
        <f>#REF!</f>
        <v>#REF!</v>
      </c>
      <c r="FV540" s="92"/>
      <c r="FW540" s="85"/>
      <c r="FX540" s="89" t="e">
        <f t="shared" si="825"/>
        <v>#REF!</v>
      </c>
      <c r="GA540" s="97" t="e">
        <f>#REF!</f>
        <v>#REF!</v>
      </c>
      <c r="GB540" s="91" t="e">
        <f>#REF!</f>
        <v>#REF!</v>
      </c>
      <c r="GC540" s="92"/>
      <c r="GD540" s="85"/>
      <c r="GE540" s="89" t="e">
        <f>IF(OR(GA540="-",GD540=""),"-",GD540*GA540)</f>
        <v>#REF!</v>
      </c>
      <c r="GF540" s="84"/>
      <c r="GG540" s="85"/>
      <c r="GH540" s="89" t="e">
        <f>IF(OR(GB540="-",GG540=""),"-",GG540*GB540)</f>
        <v>#REF!</v>
      </c>
      <c r="GI540" s="90" t="e">
        <f>IF(AND(GE540="-",GH540="-"),"-",IF(GE540="-",GH540,IF(GH540="-",GE540,GE540+GH540)))</f>
        <v>#REF!</v>
      </c>
      <c r="GK540" s="20" t="str">
        <f t="shared" si="799"/>
        <v/>
      </c>
      <c r="GL540" s="21"/>
      <c r="GN540" s="826" t="str">
        <f t="shared" ca="1" si="784"/>
        <v/>
      </c>
      <c r="GO540" s="827"/>
    </row>
    <row r="541" spans="1:197" s="143" customFormat="1" ht="15.75" customHeight="1" outlineLevel="3" x14ac:dyDescent="0.2">
      <c r="A541" s="190">
        <f t="shared" ref="A541:A558" ca="1" si="833">OFFSET(A541,-1,0,1,1)+1</f>
        <v>407</v>
      </c>
      <c r="B541" s="744" t="str">
        <f t="shared" ca="1" si="782"/>
        <v/>
      </c>
      <c r="C541" s="752"/>
      <c r="D541" s="753"/>
      <c r="E541" s="185" t="s">
        <v>794</v>
      </c>
      <c r="F541" s="181" t="s">
        <v>170</v>
      </c>
      <c r="G541" s="182"/>
      <c r="H541" s="863" t="s">
        <v>3</v>
      </c>
      <c r="I541" s="183"/>
      <c r="J541" s="184" t="s">
        <v>23</v>
      </c>
      <c r="K541" s="199" t="s">
        <v>439</v>
      </c>
      <c r="L541" s="366"/>
      <c r="M541" s="560">
        <f t="shared" si="779"/>
        <v>0</v>
      </c>
      <c r="N541" s="814" t="str">
        <f>IF(OR(W541="",W541=0,W541="-"),"-",IF(W541=1,1,"POK"))</f>
        <v>-</v>
      </c>
      <c r="O541" s="815" t="str">
        <f>IF(OR(AQ541="",AQ541=0,AQ541="-"),"-",IF(AQ541=1,1,"POK"))</f>
        <v>-</v>
      </c>
      <c r="P541" s="815" t="str">
        <f>IF(OR(BK541="",BK541=0,BK541="-"),"-",IF(BK541=1,1,"POK"))</f>
        <v>-</v>
      </c>
      <c r="Q541" s="815" t="str">
        <f>IF(OR(CE541="",CE541=0,CE541="-"),"-",IF(CE541=1,1,"POK"))</f>
        <v>-</v>
      </c>
      <c r="R541" s="815" t="str">
        <f>IF(OR(CY541="",CY541=0,CY541="-"),"-",IF(CY541=1,1,"POK"))</f>
        <v>-</v>
      </c>
      <c r="S541" s="816" t="str">
        <f>IF(OR(DS541="",DS541=0,DS541="-"),"-",IF(DS541=1,1,"POK"))</f>
        <v>-</v>
      </c>
      <c r="T541" s="293" t="str">
        <f t="shared" si="783"/>
        <v>OK</v>
      </c>
      <c r="U541" s="403"/>
      <c r="V541" s="19"/>
      <c r="W541" s="788">
        <f>IF(SUM(W542:W548)=0,0,1)</f>
        <v>0</v>
      </c>
      <c r="X541" s="325"/>
      <c r="Y541" s="326"/>
      <c r="Z541" s="326"/>
      <c r="AA541" s="326"/>
      <c r="AB541" s="326"/>
      <c r="AC541" s="326"/>
      <c r="AD541" s="326"/>
      <c r="AE541" s="326"/>
      <c r="AF541" s="326"/>
      <c r="AG541" s="326"/>
      <c r="AH541" s="326"/>
      <c r="AI541" s="327"/>
      <c r="AJ541" s="353">
        <f>SUM(AJ542:AJ548)</f>
        <v>0</v>
      </c>
      <c r="AK541" s="354">
        <f>SUM(AK542:AK548)</f>
        <v>0</v>
      </c>
      <c r="AL541" s="351">
        <f>AJ541+AK541</f>
        <v>0</v>
      </c>
      <c r="AM541" s="356" t="str">
        <f>IF(OR(AL541=0,AL541="-"),"-",AL541/CD_TOTAL_HOURS)</f>
        <v>-</v>
      </c>
      <c r="AN541" s="222"/>
      <c r="AO541" s="580" t="str">
        <f t="shared" si="755"/>
        <v>OK</v>
      </c>
      <c r="AP541" s="19"/>
      <c r="AQ541" s="788">
        <f>IF(SUM(AQ542:AQ548)=0,0,1)</f>
        <v>0</v>
      </c>
      <c r="AR541" s="325"/>
      <c r="AS541" s="326"/>
      <c r="AT541" s="326"/>
      <c r="AU541" s="326"/>
      <c r="AV541" s="326"/>
      <c r="AW541" s="326"/>
      <c r="AX541" s="326"/>
      <c r="AY541" s="326"/>
      <c r="AZ541" s="326"/>
      <c r="BA541" s="326"/>
      <c r="BB541" s="326"/>
      <c r="BC541" s="327"/>
      <c r="BD541" s="353">
        <f>SUM(BD542:BD548)</f>
        <v>0</v>
      </c>
      <c r="BE541" s="354">
        <f>SUM(BE542:BE548)</f>
        <v>0</v>
      </c>
      <c r="BF541" s="351">
        <f>BD541+BE541</f>
        <v>0</v>
      </c>
      <c r="BG541" s="356" t="str">
        <f>IF(OR(BF541=0,BF541="-"),"-",BF541/BD_TOTAL_HOURS)</f>
        <v>-</v>
      </c>
      <c r="BH541" s="222"/>
      <c r="BI541" s="580" t="str">
        <f t="shared" si="756"/>
        <v>OK</v>
      </c>
      <c r="BJ541" s="19"/>
      <c r="BK541" s="788">
        <f>IF(SUM(BK542:BK548)=0,0,1)</f>
        <v>0</v>
      </c>
      <c r="BL541" s="325"/>
      <c r="BM541" s="326"/>
      <c r="BN541" s="326"/>
      <c r="BO541" s="326"/>
      <c r="BP541" s="326"/>
      <c r="BQ541" s="326"/>
      <c r="BR541" s="326"/>
      <c r="BS541" s="326"/>
      <c r="BT541" s="326"/>
      <c r="BU541" s="326"/>
      <c r="BV541" s="326"/>
      <c r="BW541" s="327"/>
      <c r="BX541" s="353">
        <f>SUM(BX542:BX548)</f>
        <v>0</v>
      </c>
      <c r="BY541" s="354">
        <f>SUM(BY542:BY548)</f>
        <v>0</v>
      </c>
      <c r="BZ541" s="351">
        <f>BX541+BY541</f>
        <v>0</v>
      </c>
      <c r="CA541" s="356" t="str">
        <f>IF(OR(BZ541=0,BZ541="-"),"-",BZ541/DD_TOTAL_HOURS)</f>
        <v>-</v>
      </c>
      <c r="CB541" s="222"/>
      <c r="CC541" s="574" t="str">
        <f t="shared" si="753"/>
        <v>OK</v>
      </c>
      <c r="CD541" s="19"/>
      <c r="CE541" s="788">
        <f>IF(SUM(CE542:CE548)=0,0,1)</f>
        <v>0</v>
      </c>
      <c r="CF541" s="325"/>
      <c r="CG541" s="326"/>
      <c r="CH541" s="326"/>
      <c r="CI541" s="326"/>
      <c r="CJ541" s="326"/>
      <c r="CK541" s="326"/>
      <c r="CL541" s="326"/>
      <c r="CM541" s="326"/>
      <c r="CN541" s="326"/>
      <c r="CO541" s="326"/>
      <c r="CP541" s="326"/>
      <c r="CQ541" s="327"/>
      <c r="CR541" s="353">
        <f>SUM(CR542:CR548)</f>
        <v>0</v>
      </c>
      <c r="CS541" s="354">
        <f>SUM(CS542:CS548)</f>
        <v>0</v>
      </c>
      <c r="CT541" s="351">
        <f>CR541+CS541</f>
        <v>0</v>
      </c>
      <c r="CU541" s="356" t="str">
        <f>IF(OR(CT541=0,CT541="-"),"-",CT541/PRO_TOTAL_HOURS)</f>
        <v>-</v>
      </c>
      <c r="CV541" s="222"/>
      <c r="CW541" s="580" t="str">
        <f t="shared" si="780"/>
        <v>OK</v>
      </c>
      <c r="CX541" s="19"/>
      <c r="CY541" s="788">
        <f>IF(SUM(CY542:CY548)=0,0,1)</f>
        <v>0</v>
      </c>
      <c r="CZ541" s="325"/>
      <c r="DA541" s="326"/>
      <c r="DB541" s="326"/>
      <c r="DC541" s="326"/>
      <c r="DD541" s="326"/>
      <c r="DE541" s="326"/>
      <c r="DF541" s="326"/>
      <c r="DG541" s="326"/>
      <c r="DH541" s="326"/>
      <c r="DI541" s="326"/>
      <c r="DJ541" s="326"/>
      <c r="DK541" s="327"/>
      <c r="DL541" s="353">
        <f>SUM(DL542:DL548)</f>
        <v>0</v>
      </c>
      <c r="DM541" s="354">
        <f>SUM(DM542:DM548)</f>
        <v>0</v>
      </c>
      <c r="DN541" s="351">
        <f>DL541+DM541</f>
        <v>0</v>
      </c>
      <c r="DO541" s="356" t="str">
        <f>IF(OR(DN541=0,DN541="-"),"-",DN541/CONSTR_TOTAL_HOURS)</f>
        <v>-</v>
      </c>
      <c r="DP541" s="222"/>
      <c r="DQ541" s="574" t="str">
        <f t="shared" si="781"/>
        <v>OK</v>
      </c>
      <c r="DR541" s="19"/>
      <c r="DS541" s="788">
        <f>IF(SUM(DS542:DS548)=0,0,1)</f>
        <v>0</v>
      </c>
      <c r="DT541" s="325"/>
      <c r="DU541" s="326"/>
      <c r="DV541" s="326"/>
      <c r="DW541" s="326"/>
      <c r="DX541" s="326"/>
      <c r="DY541" s="326"/>
      <c r="DZ541" s="326"/>
      <c r="EA541" s="326"/>
      <c r="EB541" s="353">
        <f>SUM(EB542:EB548)</f>
        <v>0</v>
      </c>
      <c r="EC541" s="723">
        <f>EB541</f>
        <v>0</v>
      </c>
      <c r="ED541" s="356" t="str">
        <f>IF(OR(EC541=0,EC541="-"),"-",EC541/QUALIF_TOTAL_HOURS)</f>
        <v>-</v>
      </c>
      <c r="EE541" s="222"/>
      <c r="EF541" s="574" t="str">
        <f t="shared" si="829"/>
        <v>-</v>
      </c>
      <c r="EG541" s="19"/>
      <c r="EH541" s="179" t="s">
        <v>5</v>
      </c>
      <c r="EI541" s="171" t="s">
        <v>4</v>
      </c>
      <c r="EJ541" s="134"/>
      <c r="EK541" s="133"/>
      <c r="EL541" s="19"/>
      <c r="EM541" s="19"/>
      <c r="EN541" s="135">
        <f t="shared" si="797"/>
        <v>0</v>
      </c>
      <c r="EO541" s="136">
        <f t="shared" si="798"/>
        <v>0</v>
      </c>
      <c r="EP541" s="137"/>
      <c r="EQ541" s="172"/>
      <c r="ER541" s="138" t="str">
        <f t="shared" si="807"/>
        <v>-</v>
      </c>
      <c r="ES541" s="139"/>
      <c r="ET541" s="172"/>
      <c r="EU541" s="138" t="str">
        <f t="shared" si="808"/>
        <v>-</v>
      </c>
      <c r="EV541" s="140" t="str">
        <f t="shared" si="809"/>
        <v>-</v>
      </c>
      <c r="EW541" s="19"/>
      <c r="EX541" s="19"/>
      <c r="EY541" s="135" t="e">
        <f>#REF!</f>
        <v>#REF!</v>
      </c>
      <c r="EZ541" s="136" t="e">
        <f>#REF!</f>
        <v>#REF!</v>
      </c>
      <c r="FA541" s="137"/>
      <c r="FB541" s="172"/>
      <c r="FC541" s="138" t="e">
        <f t="shared" si="810"/>
        <v>#REF!</v>
      </c>
      <c r="FD541" s="139"/>
      <c r="FE541" s="172"/>
      <c r="FF541" s="138" t="e">
        <f t="shared" si="811"/>
        <v>#REF!</v>
      </c>
      <c r="FG541" s="140" t="e">
        <f t="shared" si="812"/>
        <v>#REF!</v>
      </c>
      <c r="FH541" s="19"/>
      <c r="FI541" s="19"/>
      <c r="FJ541" s="135" t="e">
        <f>#REF!</f>
        <v>#REF!</v>
      </c>
      <c r="FK541" s="136" t="e">
        <f>#REF!</f>
        <v>#REF!</v>
      </c>
      <c r="FL541" s="137"/>
      <c r="FM541" s="172"/>
      <c r="FN541" s="138" t="e">
        <f t="shared" si="813"/>
        <v>#REF!</v>
      </c>
      <c r="FO541" s="139"/>
      <c r="FP541" s="172"/>
      <c r="FQ541" s="138" t="e">
        <f t="shared" si="814"/>
        <v>#REF!</v>
      </c>
      <c r="FR541" s="140" t="e">
        <f t="shared" si="815"/>
        <v>#REF!</v>
      </c>
      <c r="FS541" s="19"/>
      <c r="FT541" s="19"/>
      <c r="FU541" s="135" t="e">
        <f>#REF!</f>
        <v>#REF!</v>
      </c>
      <c r="FV541" s="137"/>
      <c r="FW541" s="172"/>
      <c r="FX541" s="138" t="e">
        <f t="shared" si="816"/>
        <v>#REF!</v>
      </c>
      <c r="FY541" s="19"/>
      <c r="FZ541" s="19"/>
      <c r="GA541" s="135" t="e">
        <f>#REF!</f>
        <v>#REF!</v>
      </c>
      <c r="GB541" s="136" t="e">
        <f>#REF!</f>
        <v>#REF!</v>
      </c>
      <c r="GC541" s="137"/>
      <c r="GD541" s="172"/>
      <c r="GE541" s="138" t="e">
        <f t="shared" si="817"/>
        <v>#REF!</v>
      </c>
      <c r="GF541" s="139"/>
      <c r="GG541" s="172"/>
      <c r="GH541" s="138" t="e">
        <f t="shared" si="818"/>
        <v>#REF!</v>
      </c>
      <c r="GI541" s="140" t="e">
        <f t="shared" si="819"/>
        <v>#REF!</v>
      </c>
      <c r="GJ541" s="19"/>
      <c r="GK541" s="141" t="str">
        <f t="shared" si="799"/>
        <v/>
      </c>
      <c r="GL541" s="142"/>
      <c r="GN541" s="826" t="str">
        <f t="shared" ca="1" si="784"/>
        <v/>
      </c>
      <c r="GO541" s="827"/>
    </row>
    <row r="542" spans="1:197" ht="12" customHeight="1" outlineLevel="3" x14ac:dyDescent="0.2">
      <c r="A542" s="187">
        <f t="shared" ca="1" si="833"/>
        <v>408</v>
      </c>
      <c r="B542" s="747" t="str">
        <f t="shared" ca="1" si="782"/>
        <v/>
      </c>
      <c r="C542" s="748"/>
      <c r="D542" s="749"/>
      <c r="E542" s="110"/>
      <c r="F542" s="104"/>
      <c r="G542" s="105" t="s">
        <v>171</v>
      </c>
      <c r="H542" s="128" t="s">
        <v>3</v>
      </c>
      <c r="I542" s="105"/>
      <c r="J542" s="364" t="s">
        <v>24</v>
      </c>
      <c r="K542" s="471" t="s">
        <v>439</v>
      </c>
      <c r="L542" s="367" t="s">
        <v>50</v>
      </c>
      <c r="M542" s="589">
        <f t="shared" si="779"/>
        <v>0</v>
      </c>
      <c r="N542" s="773" t="str">
        <f t="shared" si="785"/>
        <v>-</v>
      </c>
      <c r="O542" s="774" t="str">
        <f t="shared" si="786"/>
        <v>-</v>
      </c>
      <c r="P542" s="774" t="str">
        <f t="shared" si="787"/>
        <v>-</v>
      </c>
      <c r="Q542" s="774" t="str">
        <f t="shared" si="788"/>
        <v>-</v>
      </c>
      <c r="R542" s="774" t="str">
        <f t="shared" si="789"/>
        <v>-</v>
      </c>
      <c r="S542" s="280" t="str">
        <f t="shared" si="790"/>
        <v>-</v>
      </c>
      <c r="T542" s="291" t="str">
        <f t="shared" si="783"/>
        <v>OK</v>
      </c>
      <c r="U542" s="402"/>
      <c r="W542" s="643"/>
      <c r="X542" s="208"/>
      <c r="Y542" s="419"/>
      <c r="Z542" s="410" t="s">
        <v>374</v>
      </c>
      <c r="AA542" s="422"/>
      <c r="AB542" s="425"/>
      <c r="AC542" s="426"/>
      <c r="AD542" s="427"/>
      <c r="AE542" s="428"/>
      <c r="AF542" s="425"/>
      <c r="AG542" s="426"/>
      <c r="AH542" s="427"/>
      <c r="AI542" s="428"/>
      <c r="AJ542" s="591" t="str">
        <f>IF(AND(X542="",AB542="",AF542=""),"-",X542+AB542+AF542)</f>
        <v>-</v>
      </c>
      <c r="AK542" s="606"/>
      <c r="AL542" s="593" t="str">
        <f>IF(AND(X542="",AB542="",AF542="",Y542="",AC542="",AG542=""),"-",SUM(X542:AG542))</f>
        <v>-</v>
      </c>
      <c r="AM542" s="594" t="str">
        <f>IF(OR(AL542=0,AL542="-"),"-",AL542/CD_TOTAL_HOURS)</f>
        <v>-</v>
      </c>
      <c r="AN542" s="221"/>
      <c r="AO542" s="574" t="str">
        <f t="shared" si="755"/>
        <v>OK</v>
      </c>
      <c r="AQ542" s="263"/>
      <c r="AR542" s="208"/>
      <c r="AS542" s="419"/>
      <c r="AT542" s="410" t="s">
        <v>374</v>
      </c>
      <c r="AU542" s="422"/>
      <c r="AV542" s="425"/>
      <c r="AW542" s="426"/>
      <c r="AX542" s="427"/>
      <c r="AY542" s="428"/>
      <c r="AZ542" s="425"/>
      <c r="BA542" s="426"/>
      <c r="BB542" s="427"/>
      <c r="BC542" s="428"/>
      <c r="BD542" s="591" t="str">
        <f>IF(AND(AR542="",AV542="",AZ542=""),"-",AR542+AV542+AZ542)</f>
        <v>-</v>
      </c>
      <c r="BE542" s="606"/>
      <c r="BF542" s="593" t="str">
        <f>IF(AND(AR542="",AV542="",AZ542="",AS542="",AW542="",BA542=""),"-",SUM(AR542:BA542))</f>
        <v>-</v>
      </c>
      <c r="BG542" s="594" t="str">
        <f>IF(OR(BF542=0,BF542="-"),"-",BF542/BD_TOTAL_HOURS)</f>
        <v>-</v>
      </c>
      <c r="BH542" s="221"/>
      <c r="BI542" s="574" t="str">
        <f t="shared" si="756"/>
        <v>OK</v>
      </c>
      <c r="BK542" s="263"/>
      <c r="BL542" s="208"/>
      <c r="BM542" s="419"/>
      <c r="BN542" s="410" t="s">
        <v>374</v>
      </c>
      <c r="BO542" s="422"/>
      <c r="BP542" s="425"/>
      <c r="BQ542" s="426"/>
      <c r="BR542" s="427"/>
      <c r="BS542" s="428"/>
      <c r="BT542" s="425"/>
      <c r="BU542" s="426"/>
      <c r="BV542" s="427"/>
      <c r="BW542" s="428"/>
      <c r="BX542" s="591" t="str">
        <f>IF(AND(BL542="",BP542="",BT542=""),"-",BL542+BP542+BT542)</f>
        <v>-</v>
      </c>
      <c r="BY542" s="606"/>
      <c r="BZ542" s="593" t="str">
        <f>IF(AND(BL542="",BP542="",BT542="",BM542="",BQ542="",BU542=""),"-",SUM(BL542:BU542))</f>
        <v>-</v>
      </c>
      <c r="CA542" s="594" t="str">
        <f>IF(OR(BZ542=0,BZ542="-"),"-",BZ542/DD_TOTAL_HOURS)</f>
        <v>-</v>
      </c>
      <c r="CB542" s="221"/>
      <c r="CC542" s="574" t="str">
        <f t="shared" si="753"/>
        <v>OK</v>
      </c>
      <c r="CE542" s="443"/>
      <c r="CF542" s="425"/>
      <c r="CG542" s="426"/>
      <c r="CH542" s="427"/>
      <c r="CI542" s="428"/>
      <c r="CJ542" s="425"/>
      <c r="CK542" s="426"/>
      <c r="CL542" s="427"/>
      <c r="CM542" s="428"/>
      <c r="CN542" s="425"/>
      <c r="CO542" s="426"/>
      <c r="CP542" s="427"/>
      <c r="CQ542" s="428"/>
      <c r="CR542" s="597"/>
      <c r="CS542" s="598"/>
      <c r="CT542" s="599"/>
      <c r="CU542" s="594"/>
      <c r="CV542" s="221"/>
      <c r="CW542" s="574" t="str">
        <f t="shared" si="780"/>
        <v>OK</v>
      </c>
      <c r="CY542" s="443"/>
      <c r="CZ542" s="429"/>
      <c r="DB542" s="430"/>
      <c r="DC542" s="431"/>
      <c r="DD542" s="429"/>
      <c r="DF542" s="430"/>
      <c r="DG542" s="431"/>
      <c r="DH542" s="429"/>
      <c r="DJ542" s="430"/>
      <c r="DK542" s="431"/>
      <c r="DL542" s="600"/>
      <c r="DM542" s="601"/>
      <c r="DN542" s="602"/>
      <c r="DO542" s="610"/>
      <c r="DP542" s="221"/>
      <c r="DQ542" s="574" t="str">
        <f t="shared" si="781"/>
        <v>OK</v>
      </c>
      <c r="DS542" s="443"/>
      <c r="DT542" s="429"/>
      <c r="DU542" s="431"/>
      <c r="DW542" s="431"/>
      <c r="DY542" s="431"/>
      <c r="EA542" s="430"/>
      <c r="EB542" s="600"/>
      <c r="EC542" s="602"/>
      <c r="ED542" s="610"/>
      <c r="EE542" s="221"/>
      <c r="EF542" s="574" t="str">
        <f t="shared" si="829"/>
        <v>OK</v>
      </c>
      <c r="EH542" s="82"/>
      <c r="EI542" s="34" t="s">
        <v>4</v>
      </c>
      <c r="EJ542" s="11"/>
      <c r="EK542" s="61"/>
      <c r="EN542" s="97" t="str">
        <f t="shared" si="797"/>
        <v>-</v>
      </c>
      <c r="EO542" s="91">
        <f t="shared" si="798"/>
        <v>0</v>
      </c>
      <c r="EP542" s="92"/>
      <c r="EQ542" s="85"/>
      <c r="ER542" s="89" t="str">
        <f t="shared" si="807"/>
        <v>-</v>
      </c>
      <c r="ES542" s="84"/>
      <c r="ET542" s="85"/>
      <c r="EU542" s="89" t="str">
        <f t="shared" si="808"/>
        <v>-</v>
      </c>
      <c r="EV542" s="90" t="str">
        <f t="shared" si="809"/>
        <v>-</v>
      </c>
      <c r="EY542" s="97" t="e">
        <f>#REF!</f>
        <v>#REF!</v>
      </c>
      <c r="EZ542" s="91" t="e">
        <f>#REF!</f>
        <v>#REF!</v>
      </c>
      <c r="FA542" s="92"/>
      <c r="FB542" s="85"/>
      <c r="FC542" s="89" t="e">
        <f t="shared" si="810"/>
        <v>#REF!</v>
      </c>
      <c r="FD542" s="84"/>
      <c r="FE542" s="85"/>
      <c r="FF542" s="89" t="e">
        <f t="shared" si="811"/>
        <v>#REF!</v>
      </c>
      <c r="FG542" s="90" t="e">
        <f t="shared" si="812"/>
        <v>#REF!</v>
      </c>
      <c r="FJ542" s="97" t="e">
        <f>#REF!</f>
        <v>#REF!</v>
      </c>
      <c r="FK542" s="91" t="e">
        <f>#REF!</f>
        <v>#REF!</v>
      </c>
      <c r="FL542" s="92"/>
      <c r="FM542" s="85"/>
      <c r="FN542" s="89" t="e">
        <f t="shared" si="813"/>
        <v>#REF!</v>
      </c>
      <c r="FO542" s="84"/>
      <c r="FP542" s="85"/>
      <c r="FQ542" s="89" t="e">
        <f t="shared" si="814"/>
        <v>#REF!</v>
      </c>
      <c r="FR542" s="90" t="e">
        <f t="shared" si="815"/>
        <v>#REF!</v>
      </c>
      <c r="FU542" s="97" t="e">
        <f>#REF!</f>
        <v>#REF!</v>
      </c>
      <c r="FV542" s="92"/>
      <c r="FW542" s="85"/>
      <c r="FX542" s="89" t="e">
        <f t="shared" si="816"/>
        <v>#REF!</v>
      </c>
      <c r="GA542" s="97" t="e">
        <f>#REF!</f>
        <v>#REF!</v>
      </c>
      <c r="GB542" s="91" t="e">
        <f>#REF!</f>
        <v>#REF!</v>
      </c>
      <c r="GC542" s="92"/>
      <c r="GD542" s="85"/>
      <c r="GE542" s="89" t="e">
        <f t="shared" si="817"/>
        <v>#REF!</v>
      </c>
      <c r="GF542" s="84"/>
      <c r="GG542" s="85"/>
      <c r="GH542" s="89" t="e">
        <f t="shared" si="818"/>
        <v>#REF!</v>
      </c>
      <c r="GI542" s="90" t="e">
        <f t="shared" si="819"/>
        <v>#REF!</v>
      </c>
      <c r="GK542" s="20" t="str">
        <f t="shared" si="799"/>
        <v/>
      </c>
      <c r="GL542" s="21"/>
      <c r="GN542" s="826" t="str">
        <f t="shared" ca="1" si="784"/>
        <v/>
      </c>
      <c r="GO542" s="827"/>
    </row>
    <row r="543" spans="1:197" ht="24" customHeight="1" outlineLevel="3" x14ac:dyDescent="0.2">
      <c r="A543" s="187">
        <f t="shared" ca="1" si="833"/>
        <v>409</v>
      </c>
      <c r="B543" s="747" t="str">
        <f t="shared" ca="1" si="782"/>
        <v/>
      </c>
      <c r="C543" s="748"/>
      <c r="D543" s="749"/>
      <c r="E543" s="110"/>
      <c r="F543" s="104"/>
      <c r="G543" s="105" t="s">
        <v>174</v>
      </c>
      <c r="H543" s="128" t="s">
        <v>3</v>
      </c>
      <c r="I543" s="105"/>
      <c r="J543" s="364" t="s">
        <v>24</v>
      </c>
      <c r="K543" s="471" t="s">
        <v>439</v>
      </c>
      <c r="L543" s="367" t="s">
        <v>50</v>
      </c>
      <c r="M543" s="589">
        <f t="shared" si="779"/>
        <v>0</v>
      </c>
      <c r="N543" s="773" t="str">
        <f t="shared" si="785"/>
        <v>-</v>
      </c>
      <c r="O543" s="774" t="str">
        <f t="shared" si="786"/>
        <v>-</v>
      </c>
      <c r="P543" s="774" t="str">
        <f t="shared" si="787"/>
        <v>-</v>
      </c>
      <c r="Q543" s="774" t="str">
        <f t="shared" si="788"/>
        <v>-</v>
      </c>
      <c r="R543" s="774" t="str">
        <f t="shared" si="789"/>
        <v>-</v>
      </c>
      <c r="S543" s="280" t="str">
        <f t="shared" si="790"/>
        <v>-</v>
      </c>
      <c r="T543" s="291" t="str">
        <f t="shared" si="783"/>
        <v>OK</v>
      </c>
      <c r="U543" s="402"/>
      <c r="W543" s="504"/>
      <c r="X543" s="429"/>
      <c r="Z543" s="430"/>
      <c r="AA543" s="431"/>
      <c r="AB543" s="429"/>
      <c r="AD543" s="430"/>
      <c r="AE543" s="431"/>
      <c r="AF543" s="429"/>
      <c r="AH543" s="430"/>
      <c r="AI543" s="431"/>
      <c r="AJ543" s="600"/>
      <c r="AK543" s="601"/>
      <c r="AL543" s="602"/>
      <c r="AM543" s="621"/>
      <c r="AN543" s="221"/>
      <c r="AO543" s="574" t="str">
        <f t="shared" si="755"/>
        <v>OK</v>
      </c>
      <c r="AQ543" s="443"/>
      <c r="AR543" s="429"/>
      <c r="AT543" s="430"/>
      <c r="AU543" s="431"/>
      <c r="AV543" s="429"/>
      <c r="AX543" s="430"/>
      <c r="AY543" s="431"/>
      <c r="AZ543" s="429"/>
      <c r="BB543" s="430"/>
      <c r="BC543" s="431"/>
      <c r="BD543" s="600"/>
      <c r="BE543" s="601"/>
      <c r="BF543" s="602"/>
      <c r="BG543" s="609"/>
      <c r="BH543" s="221"/>
      <c r="BI543" s="574" t="str">
        <f t="shared" si="756"/>
        <v>OK</v>
      </c>
      <c r="BK543" s="443"/>
      <c r="BL543" s="429"/>
      <c r="BN543" s="430"/>
      <c r="BO543" s="431"/>
      <c r="BP543" s="429"/>
      <c r="BR543" s="430"/>
      <c r="BS543" s="431"/>
      <c r="BT543" s="429"/>
      <c r="BV543" s="430"/>
      <c r="BW543" s="431"/>
      <c r="BX543" s="600"/>
      <c r="BY543" s="601"/>
      <c r="BZ543" s="602"/>
      <c r="CA543" s="609"/>
      <c r="CB543" s="221"/>
      <c r="CC543" s="574" t="str">
        <f t="shared" si="753"/>
        <v>OK</v>
      </c>
      <c r="CE543" s="273"/>
      <c r="CF543" s="219"/>
      <c r="CG543" s="420"/>
      <c r="CH543" s="410" t="s">
        <v>374</v>
      </c>
      <c r="CI543" s="423"/>
      <c r="CJ543" s="429"/>
      <c r="CL543" s="430"/>
      <c r="CM543" s="431"/>
      <c r="CN543" s="429"/>
      <c r="CP543" s="430"/>
      <c r="CQ543" s="431"/>
      <c r="CR543" s="682" t="str">
        <f>IF(AND(CF543="",CJ543="",CN543=""),"-",CF543+CJ543+CN543)</f>
        <v>-</v>
      </c>
      <c r="CS543" s="596"/>
      <c r="CT543" s="683" t="str">
        <f>IF(AND(CF543="",CJ543="",CN543="",CG543="",CK543="",CO543=""),"-",SUM(CF543:CO543))</f>
        <v>-</v>
      </c>
      <c r="CU543" s="594" t="str">
        <f>IF(OR(CT543=0,CT543="-"),"-",CT543/PRO_TOTAL_HOURS)</f>
        <v>-</v>
      </c>
      <c r="CV543" s="221"/>
      <c r="CW543" s="574" t="str">
        <f t="shared" si="780"/>
        <v>OK</v>
      </c>
      <c r="CY543" s="443"/>
      <c r="CZ543" s="429"/>
      <c r="DB543" s="430"/>
      <c r="DC543" s="431"/>
      <c r="DD543" s="429"/>
      <c r="DF543" s="430"/>
      <c r="DG543" s="431"/>
      <c r="DH543" s="429"/>
      <c r="DJ543" s="430"/>
      <c r="DK543" s="431"/>
      <c r="DL543" s="600"/>
      <c r="DM543" s="601"/>
      <c r="DN543" s="602"/>
      <c r="DO543" s="610"/>
      <c r="DP543" s="221"/>
      <c r="DQ543" s="574" t="str">
        <f t="shared" si="781"/>
        <v>OK</v>
      </c>
      <c r="DS543" s="443"/>
      <c r="DT543" s="429"/>
      <c r="DU543" s="431"/>
      <c r="DW543" s="431"/>
      <c r="DY543" s="431"/>
      <c r="EA543" s="430"/>
      <c r="EB543" s="600"/>
      <c r="EC543" s="602"/>
      <c r="ED543" s="610"/>
      <c r="EE543" s="221"/>
      <c r="EF543" s="574" t="str">
        <f t="shared" si="829"/>
        <v>OK</v>
      </c>
      <c r="EH543" s="82"/>
      <c r="EI543" s="34" t="s">
        <v>4</v>
      </c>
      <c r="EJ543" s="11"/>
      <c r="EK543" s="61"/>
      <c r="EN543" s="97">
        <f t="shared" si="797"/>
        <v>0</v>
      </c>
      <c r="EO543" s="91">
        <f t="shared" si="798"/>
        <v>0</v>
      </c>
      <c r="EP543" s="92"/>
      <c r="EQ543" s="85"/>
      <c r="ER543" s="89" t="str">
        <f t="shared" si="807"/>
        <v>-</v>
      </c>
      <c r="ES543" s="84"/>
      <c r="ET543" s="85"/>
      <c r="EU543" s="89" t="str">
        <f t="shared" si="808"/>
        <v>-</v>
      </c>
      <c r="EV543" s="90" t="str">
        <f t="shared" si="809"/>
        <v>-</v>
      </c>
      <c r="EY543" s="97" t="e">
        <f>#REF!</f>
        <v>#REF!</v>
      </c>
      <c r="EZ543" s="91" t="e">
        <f>#REF!</f>
        <v>#REF!</v>
      </c>
      <c r="FA543" s="92"/>
      <c r="FB543" s="85"/>
      <c r="FC543" s="89" t="e">
        <f t="shared" si="810"/>
        <v>#REF!</v>
      </c>
      <c r="FD543" s="84"/>
      <c r="FE543" s="85"/>
      <c r="FF543" s="89" t="e">
        <f t="shared" si="811"/>
        <v>#REF!</v>
      </c>
      <c r="FG543" s="90" t="e">
        <f t="shared" si="812"/>
        <v>#REF!</v>
      </c>
      <c r="FJ543" s="97" t="e">
        <f>#REF!</f>
        <v>#REF!</v>
      </c>
      <c r="FK543" s="91" t="e">
        <f>#REF!</f>
        <v>#REF!</v>
      </c>
      <c r="FL543" s="92"/>
      <c r="FM543" s="85"/>
      <c r="FN543" s="89" t="e">
        <f t="shared" si="813"/>
        <v>#REF!</v>
      </c>
      <c r="FO543" s="84"/>
      <c r="FP543" s="85"/>
      <c r="FQ543" s="89" t="e">
        <f t="shared" si="814"/>
        <v>#REF!</v>
      </c>
      <c r="FR543" s="90" t="e">
        <f t="shared" si="815"/>
        <v>#REF!</v>
      </c>
      <c r="FU543" s="97" t="e">
        <f>#REF!</f>
        <v>#REF!</v>
      </c>
      <c r="FV543" s="92"/>
      <c r="FW543" s="85"/>
      <c r="FX543" s="89" t="e">
        <f t="shared" si="816"/>
        <v>#REF!</v>
      </c>
      <c r="GA543" s="97" t="e">
        <f>#REF!</f>
        <v>#REF!</v>
      </c>
      <c r="GB543" s="91" t="e">
        <f>#REF!</f>
        <v>#REF!</v>
      </c>
      <c r="GC543" s="92"/>
      <c r="GD543" s="85"/>
      <c r="GE543" s="89" t="e">
        <f t="shared" si="817"/>
        <v>#REF!</v>
      </c>
      <c r="GF543" s="84"/>
      <c r="GG543" s="85"/>
      <c r="GH543" s="89" t="e">
        <f t="shared" si="818"/>
        <v>#REF!</v>
      </c>
      <c r="GI543" s="90" t="e">
        <f t="shared" si="819"/>
        <v>#REF!</v>
      </c>
      <c r="GK543" s="20" t="str">
        <f t="shared" si="799"/>
        <v/>
      </c>
      <c r="GL543" s="21"/>
      <c r="GN543" s="826" t="str">
        <f t="shared" ca="1" si="784"/>
        <v/>
      </c>
      <c r="GO543" s="827"/>
    </row>
    <row r="544" spans="1:197" ht="12" customHeight="1" outlineLevel="3" x14ac:dyDescent="0.2">
      <c r="A544" s="187">
        <f t="shared" ca="1" si="833"/>
        <v>410</v>
      </c>
      <c r="B544" s="747" t="str">
        <f t="shared" ca="1" si="782"/>
        <v/>
      </c>
      <c r="C544" s="748"/>
      <c r="D544" s="749"/>
      <c r="E544" s="110"/>
      <c r="F544" s="104"/>
      <c r="G544" s="105" t="s">
        <v>929</v>
      </c>
      <c r="H544" s="128" t="s">
        <v>3</v>
      </c>
      <c r="I544" s="105"/>
      <c r="J544" s="364" t="s">
        <v>24</v>
      </c>
      <c r="K544" s="471" t="s">
        <v>439</v>
      </c>
      <c r="L544" s="367" t="s">
        <v>50</v>
      </c>
      <c r="M544" s="589">
        <f t="shared" ref="M544:M607" si="834">IF(SUM(W544,AQ544,BK544,CE544,CY544,DS544)=0,0,1)</f>
        <v>0</v>
      </c>
      <c r="N544" s="773" t="str">
        <f t="shared" si="785"/>
        <v>-</v>
      </c>
      <c r="O544" s="774" t="str">
        <f t="shared" si="786"/>
        <v>-</v>
      </c>
      <c r="P544" s="774" t="str">
        <f t="shared" si="787"/>
        <v>-</v>
      </c>
      <c r="Q544" s="774" t="str">
        <f t="shared" si="788"/>
        <v>-</v>
      </c>
      <c r="R544" s="774" t="str">
        <f t="shared" si="789"/>
        <v>-</v>
      </c>
      <c r="S544" s="280" t="str">
        <f t="shared" si="790"/>
        <v>-</v>
      </c>
      <c r="T544" s="291" t="str">
        <f t="shared" si="783"/>
        <v>OK</v>
      </c>
      <c r="U544" s="402"/>
      <c r="W544" s="504"/>
      <c r="X544" s="429"/>
      <c r="Z544" s="430"/>
      <c r="AA544" s="431"/>
      <c r="AB544" s="429"/>
      <c r="AD544" s="430"/>
      <c r="AE544" s="431"/>
      <c r="AF544" s="429"/>
      <c r="AH544" s="430"/>
      <c r="AI544" s="431"/>
      <c r="AJ544" s="600"/>
      <c r="AK544" s="601"/>
      <c r="AL544" s="602"/>
      <c r="AM544" s="621"/>
      <c r="AN544" s="221"/>
      <c r="AO544" s="574" t="str">
        <f t="shared" si="755"/>
        <v>OK</v>
      </c>
      <c r="AQ544" s="504"/>
      <c r="AR544" s="429"/>
      <c r="AT544" s="430"/>
      <c r="AU544" s="431"/>
      <c r="AV544" s="429"/>
      <c r="AX544" s="430"/>
      <c r="AY544" s="431"/>
      <c r="AZ544" s="429"/>
      <c r="BB544" s="430"/>
      <c r="BC544" s="431"/>
      <c r="BD544" s="600"/>
      <c r="BE544" s="601"/>
      <c r="BF544" s="602"/>
      <c r="BG544" s="610"/>
      <c r="BH544" s="221"/>
      <c r="BI544" s="574" t="str">
        <f t="shared" si="756"/>
        <v>OK</v>
      </c>
      <c r="BK544" s="504"/>
      <c r="BL544" s="429"/>
      <c r="BN544" s="430"/>
      <c r="BO544" s="431"/>
      <c r="BP544" s="429"/>
      <c r="BR544" s="430"/>
      <c r="BS544" s="431"/>
      <c r="BT544" s="429"/>
      <c r="BV544" s="430"/>
      <c r="BW544" s="431"/>
      <c r="BX544" s="600"/>
      <c r="BY544" s="601"/>
      <c r="BZ544" s="602"/>
      <c r="CA544" s="610"/>
      <c r="CB544" s="221"/>
      <c r="CC544" s="574" t="str">
        <f t="shared" si="753"/>
        <v>OK</v>
      </c>
      <c r="CE544" s="504"/>
      <c r="CF544" s="429"/>
      <c r="CH544" s="430"/>
      <c r="CI544" s="431"/>
      <c r="CJ544" s="429"/>
      <c r="CL544" s="430"/>
      <c r="CM544" s="431"/>
      <c r="CN544" s="429"/>
      <c r="CP544" s="430"/>
      <c r="CQ544" s="431"/>
      <c r="CR544" s="600"/>
      <c r="CS544" s="601"/>
      <c r="CT544" s="602"/>
      <c r="CU544" s="609"/>
      <c r="CV544" s="221"/>
      <c r="CW544" s="574" t="str">
        <f t="shared" ref="CW544:CW607" si="835">IF(AND(Type_1="Doc",OR(CG544&lt;&gt;"",CK544&lt;&gt;"",CO544&lt;&gt;"")),"Remove Value Cln 85, 89, 93",IF(AND(Type_1="Doc",OR(CI544&lt;&gt;"",CM544&lt;&gt;"",CQ544&lt;&gt;"")),"Remove Value Cln 87, 91, 95",IF(OR(AND(CF544&lt;&gt;"",CH544=""),AND(CJ544&lt;&gt;"",CL544=""),AND(CN544&lt;&gt;"",CP544="")),"Missing Eng Function",IF(OR(AND(CG544&lt;&gt;"",CI544=""),AND(CK544&lt;&gt;"",CM544=""),AND(CO544&lt;&gt;"",CQ544="")),"Missing Design Function","OK"))))</f>
        <v>OK</v>
      </c>
      <c r="CY544" s="263" t="s">
        <v>60</v>
      </c>
      <c r="CZ544" s="208"/>
      <c r="DB544" s="563" t="s">
        <v>374</v>
      </c>
      <c r="DC544" s="431"/>
      <c r="DD544" s="429"/>
      <c r="DF544" s="430"/>
      <c r="DG544" s="431"/>
      <c r="DH544" s="429"/>
      <c r="DJ544" s="430"/>
      <c r="DK544" s="431"/>
      <c r="DL544" s="591" t="str">
        <f>IF(AND(CZ544="",DD544="",DH544=""),"-",CZ544+DD544+DH544)</f>
        <v>-</v>
      </c>
      <c r="DM544" s="601"/>
      <c r="DN544" s="593" t="str">
        <f>IF(AND(CZ544="",DD544="",DH544="",DA544="",DE544="",DI544=""),"-",SUM(CZ544:DI544))</f>
        <v>-</v>
      </c>
      <c r="DO544" s="677" t="str">
        <f t="shared" ref="DO544:DO549" si="836">IF(OR(DN544=0,DN544="-"),"-",DN544/CONSTR_TOTAL_HOURS)</f>
        <v>-</v>
      </c>
      <c r="DP544" s="221"/>
      <c r="DQ544" s="574" t="str">
        <f t="shared" ref="DQ544:DQ607" si="837">IF(AND(Type_1="Doc",OR(DA544&lt;&gt;"",DE544&lt;&gt;"",DI544&lt;&gt;"")),"Remove Value Cln 105, 109, 113",IF(AND(Type_1="Doc",OR(DC544&lt;&gt;"",DG544&lt;&gt;"",DK544&lt;&gt;"")),"Remove Value Cln 107, 111, 115",IF(OR(AND(CZ544&lt;&gt;"",DB544=""),AND(DD544&lt;&gt;"",DF544=""),AND(DH544&lt;&gt;"",DJ544="")),"Missing Eng Function",IF(OR(AND(DA544&lt;&gt;"",DC544=""),AND(DE544&lt;&gt;"",DG544=""),AND(DI544&lt;&gt;"",DK544="")),"Missing Design Function","OK"))))</f>
        <v>OK</v>
      </c>
      <c r="DS544" s="263" t="s">
        <v>60</v>
      </c>
      <c r="DT544" s="208"/>
      <c r="DU544" s="721" t="s">
        <v>374</v>
      </c>
      <c r="DW544" s="431"/>
      <c r="DY544" s="431"/>
      <c r="EA544" s="430"/>
      <c r="EB544" s="712" t="str">
        <f>IF(AND(DT544="",DV544="",DX544="",DZ544=""),"-",DT544+DV544+DX544+DZ544)</f>
        <v>-</v>
      </c>
      <c r="EC544" s="707" t="str">
        <f>EB544</f>
        <v>-</v>
      </c>
      <c r="ED544" s="619" t="str">
        <f>IF(OR(EC544=0,EC544="-"),"-",EC544/QUALIF_TOTAL_HOURS)</f>
        <v>-</v>
      </c>
      <c r="EE544" s="221"/>
      <c r="EF544" s="574" t="str">
        <f t="shared" si="829"/>
        <v>Missing Eng Hours</v>
      </c>
      <c r="EH544" s="82"/>
      <c r="EI544" s="34" t="s">
        <v>4</v>
      </c>
      <c r="EJ544" s="11"/>
      <c r="EK544" s="61"/>
      <c r="EN544" s="97">
        <f t="shared" si="797"/>
        <v>0</v>
      </c>
      <c r="EO544" s="91">
        <f t="shared" si="798"/>
        <v>0</v>
      </c>
      <c r="EP544" s="92"/>
      <c r="EQ544" s="85"/>
      <c r="ER544" s="89" t="str">
        <f t="shared" si="807"/>
        <v>-</v>
      </c>
      <c r="ES544" s="84"/>
      <c r="ET544" s="85"/>
      <c r="EU544" s="89" t="str">
        <f t="shared" si="808"/>
        <v>-</v>
      </c>
      <c r="EV544" s="90" t="str">
        <f t="shared" si="809"/>
        <v>-</v>
      </c>
      <c r="EY544" s="97" t="e">
        <f>#REF!</f>
        <v>#REF!</v>
      </c>
      <c r="EZ544" s="91" t="e">
        <f>#REF!</f>
        <v>#REF!</v>
      </c>
      <c r="FA544" s="92"/>
      <c r="FB544" s="85"/>
      <c r="FC544" s="89" t="e">
        <f t="shared" si="810"/>
        <v>#REF!</v>
      </c>
      <c r="FD544" s="84"/>
      <c r="FE544" s="85"/>
      <c r="FF544" s="89" t="e">
        <f t="shared" si="811"/>
        <v>#REF!</v>
      </c>
      <c r="FG544" s="90" t="e">
        <f t="shared" si="812"/>
        <v>#REF!</v>
      </c>
      <c r="FJ544" s="97" t="e">
        <f>#REF!</f>
        <v>#REF!</v>
      </c>
      <c r="FK544" s="91" t="e">
        <f>#REF!</f>
        <v>#REF!</v>
      </c>
      <c r="FL544" s="92"/>
      <c r="FM544" s="85"/>
      <c r="FN544" s="89" t="e">
        <f t="shared" si="813"/>
        <v>#REF!</v>
      </c>
      <c r="FO544" s="84"/>
      <c r="FP544" s="85"/>
      <c r="FQ544" s="89" t="e">
        <f t="shared" si="814"/>
        <v>#REF!</v>
      </c>
      <c r="FR544" s="90" t="e">
        <f t="shared" si="815"/>
        <v>#REF!</v>
      </c>
      <c r="FU544" s="97" t="e">
        <f>#REF!</f>
        <v>#REF!</v>
      </c>
      <c r="FV544" s="92"/>
      <c r="FW544" s="85"/>
      <c r="FX544" s="89" t="e">
        <f t="shared" si="816"/>
        <v>#REF!</v>
      </c>
      <c r="GA544" s="97" t="e">
        <f>#REF!</f>
        <v>#REF!</v>
      </c>
      <c r="GB544" s="91" t="e">
        <f>#REF!</f>
        <v>#REF!</v>
      </c>
      <c r="GC544" s="92"/>
      <c r="GD544" s="85"/>
      <c r="GE544" s="89" t="e">
        <f t="shared" si="817"/>
        <v>#REF!</v>
      </c>
      <c r="GF544" s="84"/>
      <c r="GG544" s="85"/>
      <c r="GH544" s="89" t="e">
        <f t="shared" si="818"/>
        <v>#REF!</v>
      </c>
      <c r="GI544" s="90" t="e">
        <f t="shared" si="819"/>
        <v>#REF!</v>
      </c>
      <c r="GK544" s="20" t="str">
        <f t="shared" si="799"/>
        <v/>
      </c>
      <c r="GL544" s="21"/>
      <c r="GN544" s="826" t="str">
        <f t="shared" ca="1" si="784"/>
        <v/>
      </c>
      <c r="GO544" s="827"/>
    </row>
    <row r="545" spans="1:197" ht="12" customHeight="1" outlineLevel="3" x14ac:dyDescent="0.2">
      <c r="A545" s="187">
        <f t="shared" ca="1" si="833"/>
        <v>411</v>
      </c>
      <c r="B545" s="747" t="str">
        <f t="shared" ref="B545:B608" ca="1" si="838">IF(MAX(GN545:GO545)=0,"",MAX(GN545:GO545))</f>
        <v/>
      </c>
      <c r="C545" s="748"/>
      <c r="D545" s="749"/>
      <c r="E545" s="103"/>
      <c r="F545" s="104"/>
      <c r="G545" s="105" t="s">
        <v>921</v>
      </c>
      <c r="H545" s="128" t="s">
        <v>3</v>
      </c>
      <c r="I545" s="105"/>
      <c r="J545" s="364" t="s">
        <v>24</v>
      </c>
      <c r="K545" s="471" t="s">
        <v>439</v>
      </c>
      <c r="L545" s="367" t="s">
        <v>50</v>
      </c>
      <c r="M545" s="589">
        <f t="shared" si="834"/>
        <v>0</v>
      </c>
      <c r="N545" s="773" t="str">
        <f t="shared" ref="N545:N608" si="839">IF(OR(W545="",W545="-"),"-",IF(W545=1,1,"POK"))</f>
        <v>-</v>
      </c>
      <c r="O545" s="774" t="str">
        <f t="shared" ref="O545:O608" si="840">IF(OR(AQ545="",AQ545="-"),"-",IF(AQ545=1,1,"POK"))</f>
        <v>-</v>
      </c>
      <c r="P545" s="774" t="str">
        <f t="shared" ref="P545:P608" si="841">IF(OR(BK545="",BK545="-"),"-",IF(BK545=1,1,"POK"))</f>
        <v>-</v>
      </c>
      <c r="Q545" s="774" t="str">
        <f t="shared" ref="Q545:Q608" si="842">IF(OR(CE545="",CE545="-"),"-",IF(CE545=1,1,"POK"))</f>
        <v>-</v>
      </c>
      <c r="R545" s="774" t="str">
        <f t="shared" ref="R545:R608" si="843">IF(OR(CY545="",CY545="-"),"-",IF(CY545=1,1,"POK"))</f>
        <v>-</v>
      </c>
      <c r="S545" s="280" t="str">
        <f t="shared" ref="S545:S608" si="844">IF(OR(DS545="",DS545="-"),"-",IF(DS545=1,1,"POK"))</f>
        <v>-</v>
      </c>
      <c r="T545" s="291" t="str">
        <f t="shared" ref="T545:T608" si="845">IF(AND(M545="",OR(N545=1,O545=1,P545=1,Q545=1,R545=1,S545=1)),"Value is missing Cln 13","OK")</f>
        <v>OK</v>
      </c>
      <c r="U545" s="402"/>
      <c r="W545" s="504"/>
      <c r="X545" s="429"/>
      <c r="Z545" s="430"/>
      <c r="AA545" s="431"/>
      <c r="AB545" s="429"/>
      <c r="AD545" s="430"/>
      <c r="AE545" s="431"/>
      <c r="AF545" s="429"/>
      <c r="AH545" s="430"/>
      <c r="AI545" s="431"/>
      <c r="AJ545" s="600"/>
      <c r="AK545" s="601"/>
      <c r="AL545" s="602"/>
      <c r="AM545" s="621"/>
      <c r="AN545" s="221"/>
      <c r="AO545" s="574" t="str">
        <f>IF(AND(Type_1="Doc",OR(Y545&lt;&gt;"",AC545&lt;&gt;"",AG545&lt;&gt;"")),"Remove Value Cln 25, 29, 33",IF(AND(Type_1="Doc",OR(AA545&lt;&gt;"",AE545&lt;&gt;"",AI545&lt;&gt;"")),"Remove Value Cln 27, 31, 35",IF(OR(AND(X545&lt;&gt;"",Z545=""),AND(AB545&lt;&gt;"",AD545=""),AND(AF545&lt;&gt;"",AH545="")),"Missing Eng Function",IF(OR(AND(Y545&lt;&gt;"",AA545=""),AND(AC545&lt;&gt;"",AE545=""),AND(AG545&lt;&gt;"",AI545="")),"Missing Design Function","OK"))))</f>
        <v>OK</v>
      </c>
      <c r="AQ545" s="504"/>
      <c r="AR545" s="429"/>
      <c r="AT545" s="430"/>
      <c r="AU545" s="431"/>
      <c r="AV545" s="429"/>
      <c r="AX545" s="430"/>
      <c r="AY545" s="431"/>
      <c r="AZ545" s="429"/>
      <c r="BB545" s="430"/>
      <c r="BC545" s="431"/>
      <c r="BD545" s="600"/>
      <c r="BE545" s="601"/>
      <c r="BF545" s="602"/>
      <c r="BG545" s="610"/>
      <c r="BH545" s="221"/>
      <c r="BI545" s="574" t="str">
        <f>IF(AND(Type_1="Doc",OR(AS545&lt;&gt;"",AW545&lt;&gt;"",BA545&lt;&gt;"")),"Remove Value Cln 25, 29, 33",IF(AND(Type_1="Doc",OR(AU545&lt;&gt;"",AY545&lt;&gt;"",BC545&lt;&gt;"")),"Remove Value Cln 47, 51, 55",IF(OR(AND(AR545&lt;&gt;"",AT545=""),AND(AV545&lt;&gt;"",AX545=""),AND(AZ545&lt;&gt;"",BB545="")),"Missing Eng Function",IF(OR(AND(AS545&lt;&gt;"",AU545=""),AND(AW545&lt;&gt;"",AY545=""),AND(BA545&lt;&gt;"",BC545="")),"Missing Design Function","OK"))))</f>
        <v>OK</v>
      </c>
      <c r="BK545" s="504"/>
      <c r="BL545" s="429"/>
      <c r="BN545" s="430"/>
      <c r="BO545" s="431"/>
      <c r="BP545" s="429"/>
      <c r="BR545" s="430"/>
      <c r="BS545" s="431"/>
      <c r="BT545" s="429"/>
      <c r="BV545" s="430"/>
      <c r="BW545" s="431"/>
      <c r="BX545" s="600"/>
      <c r="BY545" s="601"/>
      <c r="BZ545" s="602"/>
      <c r="CA545" s="610"/>
      <c r="CB545" s="221"/>
      <c r="CC545" s="574" t="str">
        <f>IF(AND(Type_1="Doc",OR(BM545&lt;&gt;"",BQ545&lt;&gt;"",BU545&lt;&gt;"")),"Remove Value Cln 65, 69, 73",IF(AND(Type_1="Doc",OR(BO545&lt;&gt;"",BS545&lt;&gt;"",BW545&lt;&gt;"")),"Remove Value Cln 67, 71, 75",IF(OR(AND(BL545&lt;&gt;"",BN545=""),AND(BP545&lt;&gt;"",BR545=""),AND(BT545&lt;&gt;"",BV545="")),"Missing Eng Function",IF(OR(AND(BM545&lt;&gt;"",BO545=""),AND(BQ545&lt;&gt;"",BS545=""),AND(BU545&lt;&gt;"",BW545="")),"Missing Design Function","OK"))))</f>
        <v>OK</v>
      </c>
      <c r="CE545" s="504"/>
      <c r="CF545" s="429"/>
      <c r="CH545" s="430"/>
      <c r="CI545" s="431"/>
      <c r="CJ545" s="429"/>
      <c r="CL545" s="430"/>
      <c r="CM545" s="431"/>
      <c r="CN545" s="429"/>
      <c r="CP545" s="430"/>
      <c r="CQ545" s="431"/>
      <c r="CR545" s="600"/>
      <c r="CS545" s="617"/>
      <c r="CT545" s="602"/>
      <c r="CU545" s="610"/>
      <c r="CV545" s="221"/>
      <c r="CW545" s="574" t="str">
        <f t="shared" si="835"/>
        <v>OK</v>
      </c>
      <c r="CY545" s="263" t="s">
        <v>60</v>
      </c>
      <c r="CZ545" s="208"/>
      <c r="DB545" s="563" t="s">
        <v>374</v>
      </c>
      <c r="DC545" s="431"/>
      <c r="DD545" s="429"/>
      <c r="DF545" s="430"/>
      <c r="DG545" s="431"/>
      <c r="DH545" s="429"/>
      <c r="DJ545" s="430"/>
      <c r="DK545" s="431"/>
      <c r="DL545" s="591" t="str">
        <f>IF(AND(CZ545="",DD545="",DH545=""),"-",CZ545+DD545+DH545)</f>
        <v>-</v>
      </c>
      <c r="DM545" s="601"/>
      <c r="DN545" s="593" t="str">
        <f>IF(AND(CZ545="",DD545="",DH545="",DA545="",DE545="",DI545=""),"-",SUM(CZ545:DI545))</f>
        <v>-</v>
      </c>
      <c r="DO545" s="677" t="str">
        <f t="shared" si="836"/>
        <v>-</v>
      </c>
      <c r="DP545" s="221"/>
      <c r="DQ545" s="574" t="str">
        <f t="shared" si="837"/>
        <v>OK</v>
      </c>
      <c r="DS545" s="263" t="s">
        <v>60</v>
      </c>
      <c r="DT545" s="208"/>
      <c r="DU545" s="721" t="s">
        <v>374</v>
      </c>
      <c r="DW545" s="431"/>
      <c r="DY545" s="431"/>
      <c r="EA545" s="430"/>
      <c r="EB545" s="712" t="str">
        <f>IF(AND(DT545="",DV545="",DX545="",DZ545=""),"-",DT545+DV545+DX545+DZ545)</f>
        <v>-</v>
      </c>
      <c r="EC545" s="707" t="str">
        <f>EB545</f>
        <v>-</v>
      </c>
      <c r="ED545" s="619" t="str">
        <f>IF(OR(EC545=0,EC545="-"),"-",EC545/QUALIF_TOTAL_HOURS)</f>
        <v>-</v>
      </c>
      <c r="EE545" s="221"/>
      <c r="EF545" s="574" t="str">
        <f t="shared" si="829"/>
        <v>Missing Eng Hours</v>
      </c>
      <c r="EH545" s="82"/>
      <c r="EI545" s="34"/>
      <c r="EJ545" s="11"/>
      <c r="EK545" s="61"/>
      <c r="EN545" s="97">
        <f t="shared" si="797"/>
        <v>0</v>
      </c>
      <c r="EO545" s="91">
        <f t="shared" si="798"/>
        <v>0</v>
      </c>
      <c r="EP545" s="92"/>
      <c r="EQ545" s="85"/>
      <c r="ER545" s="89" t="str">
        <f>IF(OR(EN545="-",EQ545=""),"-",EQ545*EN545)</f>
        <v>-</v>
      </c>
      <c r="ES545" s="84"/>
      <c r="ET545" s="85"/>
      <c r="EU545" s="89" t="str">
        <f>IF(OR(EO545="-",ET545=""),"-",ET545*EO545)</f>
        <v>-</v>
      </c>
      <c r="EV545" s="90" t="str">
        <f>IF(AND(ER545="-",EU545="-"),"-",IF(ER545="-",EU545,IF(EU545="-",ER545,ER545+EU545)))</f>
        <v>-</v>
      </c>
      <c r="EY545" s="97" t="e">
        <f>#REF!</f>
        <v>#REF!</v>
      </c>
      <c r="EZ545" s="91" t="e">
        <f>#REF!</f>
        <v>#REF!</v>
      </c>
      <c r="FA545" s="92"/>
      <c r="FB545" s="85"/>
      <c r="FC545" s="89" t="e">
        <f>IF(OR(EY545="-",FB545=""),"-",FB545*EY545)</f>
        <v>#REF!</v>
      </c>
      <c r="FD545" s="84"/>
      <c r="FE545" s="85"/>
      <c r="FF545" s="89" t="e">
        <f>IF(OR(EZ545="-",FE545=""),"-",FE545*EZ545)</f>
        <v>#REF!</v>
      </c>
      <c r="FG545" s="90" t="e">
        <f>IF(AND(FC545="-",FF545="-"),"-",IF(FC545="-",FF545,IF(FF545="-",FC545,FC545+FF545)))</f>
        <v>#REF!</v>
      </c>
      <c r="FJ545" s="97" t="e">
        <f>#REF!</f>
        <v>#REF!</v>
      </c>
      <c r="FK545" s="91" t="e">
        <f>#REF!</f>
        <v>#REF!</v>
      </c>
      <c r="FL545" s="92"/>
      <c r="FM545" s="85"/>
      <c r="FN545" s="89" t="e">
        <f>IF(OR(FJ545="-",FM545=""),"-",FM545*FJ545)</f>
        <v>#REF!</v>
      </c>
      <c r="FO545" s="84"/>
      <c r="FP545" s="85"/>
      <c r="FQ545" s="89" t="e">
        <f>IF(OR(FK545="-",FP545=""),"-",FP545*FK545)</f>
        <v>#REF!</v>
      </c>
      <c r="FR545" s="90" t="e">
        <f>IF(AND(FN545="-",FQ545="-"),"-",IF(FN545="-",FQ545,IF(FQ545="-",FN545,FN545+FQ545)))</f>
        <v>#REF!</v>
      </c>
      <c r="FU545" s="97" t="e">
        <f>#REF!</f>
        <v>#REF!</v>
      </c>
      <c r="FV545" s="92"/>
      <c r="FW545" s="85"/>
      <c r="FX545" s="89" t="e">
        <f>IF(OR(FU545="-",FW545=""),"-",FW545*FU545)</f>
        <v>#REF!</v>
      </c>
      <c r="GA545" s="97" t="e">
        <f>#REF!</f>
        <v>#REF!</v>
      </c>
      <c r="GB545" s="91" t="e">
        <f>#REF!</f>
        <v>#REF!</v>
      </c>
      <c r="GC545" s="92"/>
      <c r="GD545" s="85"/>
      <c r="GE545" s="89" t="e">
        <f>IF(OR(GA545="-",GD545=""),"-",GD545*GA545)</f>
        <v>#REF!</v>
      </c>
      <c r="GF545" s="84"/>
      <c r="GG545" s="85"/>
      <c r="GH545" s="89" t="e">
        <f>IF(OR(GB545="-",GG545=""),"-",GG545*GB545)</f>
        <v>#REF!</v>
      </c>
      <c r="GI545" s="90" t="e">
        <f>IF(AND(GE545="-",GH545="-"),"-",IF(GE545="-",GH545,IF(GH545="-",GE545,GE545+GH545)))</f>
        <v>#REF!</v>
      </c>
      <c r="GK545" s="20" t="str">
        <f t="shared" si="799"/>
        <v/>
      </c>
      <c r="GL545" s="21"/>
      <c r="GN545" s="826" t="str">
        <f t="shared" ref="GN545:GN608" ca="1" si="846">IF($A545="-","-",IF($C545+$D545=0,"",$C545+$D545))</f>
        <v/>
      </c>
      <c r="GO545" s="827"/>
    </row>
    <row r="546" spans="1:197" ht="12" customHeight="1" outlineLevel="3" x14ac:dyDescent="0.2">
      <c r="A546" s="187">
        <f t="shared" ca="1" si="833"/>
        <v>412</v>
      </c>
      <c r="B546" s="747" t="str">
        <f t="shared" ca="1" si="838"/>
        <v/>
      </c>
      <c r="C546" s="748"/>
      <c r="D546" s="749"/>
      <c r="E546" s="103"/>
      <c r="F546" s="104"/>
      <c r="G546" s="105" t="s">
        <v>172</v>
      </c>
      <c r="H546" s="128" t="s">
        <v>3</v>
      </c>
      <c r="I546" s="105"/>
      <c r="J546" s="364" t="s">
        <v>24</v>
      </c>
      <c r="K546" s="471" t="s">
        <v>439</v>
      </c>
      <c r="L546" s="367" t="s">
        <v>50</v>
      </c>
      <c r="M546" s="589">
        <f t="shared" si="834"/>
        <v>0</v>
      </c>
      <c r="N546" s="773" t="str">
        <f t="shared" si="839"/>
        <v>-</v>
      </c>
      <c r="O546" s="774" t="str">
        <f t="shared" si="840"/>
        <v>-</v>
      </c>
      <c r="P546" s="774" t="str">
        <f t="shared" si="841"/>
        <v>-</v>
      </c>
      <c r="Q546" s="774" t="str">
        <f t="shared" si="842"/>
        <v>-</v>
      </c>
      <c r="R546" s="774" t="str">
        <f t="shared" si="843"/>
        <v>-</v>
      </c>
      <c r="S546" s="280" t="str">
        <f t="shared" si="844"/>
        <v>-</v>
      </c>
      <c r="T546" s="291" t="str">
        <f t="shared" si="845"/>
        <v>OK</v>
      </c>
      <c r="U546" s="402"/>
      <c r="W546" s="504"/>
      <c r="X546" s="429"/>
      <c r="Z546" s="430"/>
      <c r="AA546" s="431"/>
      <c r="AB546" s="429"/>
      <c r="AD546" s="430"/>
      <c r="AE546" s="431"/>
      <c r="AF546" s="429"/>
      <c r="AH546" s="430"/>
      <c r="AI546" s="431"/>
      <c r="AJ546" s="600"/>
      <c r="AK546" s="601"/>
      <c r="AL546" s="602"/>
      <c r="AM546" s="621"/>
      <c r="AN546" s="221"/>
      <c r="AO546" s="574" t="str">
        <f t="shared" si="755"/>
        <v>OK</v>
      </c>
      <c r="AQ546" s="504"/>
      <c r="AR546" s="429"/>
      <c r="AT546" s="430"/>
      <c r="AU546" s="431"/>
      <c r="AV546" s="429"/>
      <c r="AX546" s="430"/>
      <c r="AY546" s="431"/>
      <c r="AZ546" s="429"/>
      <c r="BB546" s="430"/>
      <c r="BC546" s="431"/>
      <c r="BD546" s="600"/>
      <c r="BE546" s="601"/>
      <c r="BF546" s="602"/>
      <c r="BG546" s="610"/>
      <c r="BH546" s="221"/>
      <c r="BI546" s="574" t="str">
        <f t="shared" si="756"/>
        <v>OK</v>
      </c>
      <c r="BK546" s="504"/>
      <c r="BL546" s="429"/>
      <c r="BN546" s="430"/>
      <c r="BO546" s="431"/>
      <c r="BP546" s="429"/>
      <c r="BR546" s="430"/>
      <c r="BS546" s="431"/>
      <c r="BT546" s="429"/>
      <c r="BV546" s="430"/>
      <c r="BW546" s="431"/>
      <c r="BX546" s="600"/>
      <c r="BY546" s="601"/>
      <c r="BZ546" s="602"/>
      <c r="CA546" s="610"/>
      <c r="CB546" s="221"/>
      <c r="CC546" s="574" t="str">
        <f t="shared" si="753"/>
        <v>OK</v>
      </c>
      <c r="CE546" s="504"/>
      <c r="CF546" s="429"/>
      <c r="CH546" s="430"/>
      <c r="CI546" s="431"/>
      <c r="CJ546" s="429"/>
      <c r="CL546" s="430"/>
      <c r="CM546" s="431"/>
      <c r="CN546" s="429"/>
      <c r="CP546" s="430"/>
      <c r="CQ546" s="431"/>
      <c r="CR546" s="600"/>
      <c r="CS546" s="617"/>
      <c r="CT546" s="602"/>
      <c r="CU546" s="610"/>
      <c r="CV546" s="221"/>
      <c r="CW546" s="574" t="str">
        <f t="shared" si="835"/>
        <v>OK</v>
      </c>
      <c r="CY546" s="263"/>
      <c r="CZ546" s="208"/>
      <c r="DB546" s="563" t="s">
        <v>374</v>
      </c>
      <c r="DC546" s="431"/>
      <c r="DD546" s="429"/>
      <c r="DF546" s="430"/>
      <c r="DG546" s="431"/>
      <c r="DH546" s="429"/>
      <c r="DJ546" s="430"/>
      <c r="DK546" s="431"/>
      <c r="DL546" s="591" t="str">
        <f>IF(AND(CZ546="",DD546="",DH546=""),"-",CZ546+DD546+DH546)</f>
        <v>-</v>
      </c>
      <c r="DM546" s="601"/>
      <c r="DN546" s="593" t="str">
        <f>IF(AND(CZ546="",DD546="",DH546="",DA546="",DE546="",DI546=""),"-",SUM(CZ546:DI546))</f>
        <v>-</v>
      </c>
      <c r="DO546" s="677" t="str">
        <f t="shared" si="836"/>
        <v>-</v>
      </c>
      <c r="DP546" s="221"/>
      <c r="DQ546" s="574" t="str">
        <f t="shared" si="837"/>
        <v>OK</v>
      </c>
      <c r="DS546" s="437"/>
      <c r="DT546" s="429"/>
      <c r="DU546" s="431"/>
      <c r="DW546" s="431"/>
      <c r="DY546" s="431"/>
      <c r="EA546" s="430"/>
      <c r="EB546" s="600"/>
      <c r="EC546" s="602"/>
      <c r="ED546" s="610"/>
      <c r="EE546" s="221"/>
      <c r="EF546" s="574" t="str">
        <f t="shared" si="829"/>
        <v>OK</v>
      </c>
      <c r="EH546" s="82"/>
      <c r="EI546" s="34"/>
      <c r="EJ546" s="11"/>
      <c r="EK546" s="61"/>
      <c r="EN546" s="97">
        <f t="shared" si="797"/>
        <v>0</v>
      </c>
      <c r="EO546" s="91">
        <f t="shared" si="798"/>
        <v>0</v>
      </c>
      <c r="EP546" s="92"/>
      <c r="EQ546" s="85"/>
      <c r="ER546" s="89" t="str">
        <f t="shared" si="807"/>
        <v>-</v>
      </c>
      <c r="ES546" s="84"/>
      <c r="ET546" s="85"/>
      <c r="EU546" s="89" t="str">
        <f t="shared" si="808"/>
        <v>-</v>
      </c>
      <c r="EV546" s="90" t="str">
        <f t="shared" si="809"/>
        <v>-</v>
      </c>
      <c r="EY546" s="97" t="e">
        <f>#REF!</f>
        <v>#REF!</v>
      </c>
      <c r="EZ546" s="91" t="e">
        <f>#REF!</f>
        <v>#REF!</v>
      </c>
      <c r="FA546" s="92"/>
      <c r="FB546" s="85"/>
      <c r="FC546" s="89" t="e">
        <f t="shared" si="810"/>
        <v>#REF!</v>
      </c>
      <c r="FD546" s="84"/>
      <c r="FE546" s="85"/>
      <c r="FF546" s="89" t="e">
        <f t="shared" si="811"/>
        <v>#REF!</v>
      </c>
      <c r="FG546" s="90" t="e">
        <f t="shared" si="812"/>
        <v>#REF!</v>
      </c>
      <c r="FJ546" s="97" t="e">
        <f>#REF!</f>
        <v>#REF!</v>
      </c>
      <c r="FK546" s="91" t="e">
        <f>#REF!</f>
        <v>#REF!</v>
      </c>
      <c r="FL546" s="92"/>
      <c r="FM546" s="85"/>
      <c r="FN546" s="89" t="e">
        <f t="shared" si="813"/>
        <v>#REF!</v>
      </c>
      <c r="FO546" s="84"/>
      <c r="FP546" s="85"/>
      <c r="FQ546" s="89" t="e">
        <f t="shared" si="814"/>
        <v>#REF!</v>
      </c>
      <c r="FR546" s="90" t="e">
        <f t="shared" si="815"/>
        <v>#REF!</v>
      </c>
      <c r="FU546" s="97" t="e">
        <f>#REF!</f>
        <v>#REF!</v>
      </c>
      <c r="FV546" s="92"/>
      <c r="FW546" s="85"/>
      <c r="FX546" s="89" t="e">
        <f t="shared" si="816"/>
        <v>#REF!</v>
      </c>
      <c r="GA546" s="97" t="e">
        <f>#REF!</f>
        <v>#REF!</v>
      </c>
      <c r="GB546" s="91" t="e">
        <f>#REF!</f>
        <v>#REF!</v>
      </c>
      <c r="GC546" s="92"/>
      <c r="GD546" s="85"/>
      <c r="GE546" s="89" t="e">
        <f t="shared" si="817"/>
        <v>#REF!</v>
      </c>
      <c r="GF546" s="84"/>
      <c r="GG546" s="85"/>
      <c r="GH546" s="89" t="e">
        <f t="shared" si="818"/>
        <v>#REF!</v>
      </c>
      <c r="GI546" s="90" t="e">
        <f t="shared" si="819"/>
        <v>#REF!</v>
      </c>
      <c r="GK546" s="20" t="str">
        <f t="shared" si="799"/>
        <v/>
      </c>
      <c r="GL546" s="21"/>
      <c r="GN546" s="826" t="str">
        <f t="shared" ca="1" si="846"/>
        <v/>
      </c>
      <c r="GO546" s="827"/>
    </row>
    <row r="547" spans="1:197" ht="12" customHeight="1" outlineLevel="3" x14ac:dyDescent="0.2">
      <c r="A547" s="187">
        <f t="shared" ca="1" si="833"/>
        <v>413</v>
      </c>
      <c r="B547" s="747" t="str">
        <f t="shared" ca="1" si="838"/>
        <v/>
      </c>
      <c r="C547" s="748"/>
      <c r="D547" s="749"/>
      <c r="E547" s="110"/>
      <c r="F547" s="104"/>
      <c r="G547" s="105" t="s">
        <v>173</v>
      </c>
      <c r="H547" s="128" t="s">
        <v>3</v>
      </c>
      <c r="I547" s="105"/>
      <c r="J547" s="364" t="s">
        <v>24</v>
      </c>
      <c r="K547" s="471" t="s">
        <v>439</v>
      </c>
      <c r="L547" s="367" t="s">
        <v>50</v>
      </c>
      <c r="M547" s="589">
        <f t="shared" si="834"/>
        <v>0</v>
      </c>
      <c r="N547" s="773" t="str">
        <f t="shared" si="839"/>
        <v>-</v>
      </c>
      <c r="O547" s="774" t="str">
        <f t="shared" si="840"/>
        <v>-</v>
      </c>
      <c r="P547" s="774" t="str">
        <f t="shared" si="841"/>
        <v>-</v>
      </c>
      <c r="Q547" s="774" t="str">
        <f t="shared" si="842"/>
        <v>-</v>
      </c>
      <c r="R547" s="774" t="str">
        <f t="shared" si="843"/>
        <v>-</v>
      </c>
      <c r="S547" s="280" t="str">
        <f t="shared" si="844"/>
        <v>-</v>
      </c>
      <c r="T547" s="291" t="str">
        <f t="shared" si="845"/>
        <v>OK</v>
      </c>
      <c r="U547" s="402"/>
      <c r="W547" s="504"/>
      <c r="X547" s="429"/>
      <c r="Z547" s="430"/>
      <c r="AA547" s="431"/>
      <c r="AB547" s="429"/>
      <c r="AD547" s="430"/>
      <c r="AE547" s="431"/>
      <c r="AF547" s="429"/>
      <c r="AH547" s="430"/>
      <c r="AI547" s="431"/>
      <c r="AJ547" s="603"/>
      <c r="AK547" s="617"/>
      <c r="AL547" s="605"/>
      <c r="AM547" s="611"/>
      <c r="AN547" s="221"/>
      <c r="AO547" s="574" t="str">
        <f t="shared" si="755"/>
        <v>OK</v>
      </c>
      <c r="AQ547" s="504"/>
      <c r="AR547" s="429"/>
      <c r="AT547" s="430"/>
      <c r="AU547" s="431"/>
      <c r="AV547" s="429"/>
      <c r="AX547" s="430"/>
      <c r="AY547" s="431"/>
      <c r="AZ547" s="429"/>
      <c r="BB547" s="430"/>
      <c r="BC547" s="431"/>
      <c r="BD547" s="603"/>
      <c r="BE547" s="617"/>
      <c r="BF547" s="605"/>
      <c r="BG547" s="611"/>
      <c r="BH547" s="221"/>
      <c r="BI547" s="574" t="str">
        <f t="shared" si="756"/>
        <v>OK</v>
      </c>
      <c r="BK547" s="504"/>
      <c r="BL547" s="429"/>
      <c r="BN547" s="430"/>
      <c r="BO547" s="431"/>
      <c r="BP547" s="429"/>
      <c r="BR547" s="430"/>
      <c r="BS547" s="431"/>
      <c r="BT547" s="429"/>
      <c r="BV547" s="430"/>
      <c r="BW547" s="431"/>
      <c r="BX547" s="603"/>
      <c r="BY547" s="617"/>
      <c r="BZ547" s="605"/>
      <c r="CA547" s="611"/>
      <c r="CB547" s="221"/>
      <c r="CC547" s="574" t="str">
        <f t="shared" si="753"/>
        <v>OK</v>
      </c>
      <c r="CE547" s="504"/>
      <c r="CF547" s="432"/>
      <c r="CH547" s="430"/>
      <c r="CI547" s="431"/>
      <c r="CJ547" s="429"/>
      <c r="CL547" s="430"/>
      <c r="CM547" s="431"/>
      <c r="CN547" s="429"/>
      <c r="CP547" s="430"/>
      <c r="CQ547" s="431"/>
      <c r="CR547" s="603"/>
      <c r="CS547" s="617"/>
      <c r="CT547" s="605"/>
      <c r="CU547" s="638"/>
      <c r="CV547" s="221"/>
      <c r="CW547" s="574" t="str">
        <f t="shared" si="835"/>
        <v>OK</v>
      </c>
      <c r="CY547" s="263" t="s">
        <v>60</v>
      </c>
      <c r="CZ547" s="208"/>
      <c r="DB547" s="563" t="s">
        <v>374</v>
      </c>
      <c r="DC547" s="431"/>
      <c r="DD547" s="429"/>
      <c r="DF547" s="430"/>
      <c r="DG547" s="431"/>
      <c r="DH547" s="429"/>
      <c r="DJ547" s="430"/>
      <c r="DK547" s="431"/>
      <c r="DL547" s="591" t="str">
        <f>IF(AND(CZ547="",DD547="",DH547=""),"-",CZ547+DD547+DH547)</f>
        <v>-</v>
      </c>
      <c r="DM547" s="601"/>
      <c r="DN547" s="593" t="str">
        <f>IF(AND(CZ547="",DD547="",DH547="",DA547="",DE547="",DI547=""),"-",SUM(CZ547:DI547))</f>
        <v>-</v>
      </c>
      <c r="DO547" s="677" t="str">
        <f t="shared" si="836"/>
        <v>-</v>
      </c>
      <c r="DP547" s="221"/>
      <c r="DQ547" s="574" t="str">
        <f t="shared" si="837"/>
        <v>OK</v>
      </c>
      <c r="DS547" s="263" t="s">
        <v>60</v>
      </c>
      <c r="DT547" s="208"/>
      <c r="DU547" s="721" t="s">
        <v>374</v>
      </c>
      <c r="DW547" s="431"/>
      <c r="DY547" s="431"/>
      <c r="EA547" s="430"/>
      <c r="EB547" s="712" t="str">
        <f>IF(AND(DT547="",DV547="",DX547="",DZ547=""),"-",DT547+DV547+DX547+DZ547)</f>
        <v>-</v>
      </c>
      <c r="EC547" s="707" t="str">
        <f>EB547</f>
        <v>-</v>
      </c>
      <c r="ED547" s="619" t="str">
        <f>IF(OR(EC547=0,EC547="-"),"-",EC547/QUALIF_TOTAL_HOURS)</f>
        <v>-</v>
      </c>
      <c r="EE547" s="221"/>
      <c r="EF547" s="574" t="str">
        <f t="shared" si="829"/>
        <v>Missing Eng Hours</v>
      </c>
      <c r="EH547" s="82"/>
      <c r="EI547" s="34" t="s">
        <v>4</v>
      </c>
      <c r="EJ547" s="11"/>
      <c r="EK547" s="61"/>
      <c r="EN547" s="97">
        <f t="shared" si="797"/>
        <v>0</v>
      </c>
      <c r="EO547" s="91">
        <f t="shared" si="798"/>
        <v>0</v>
      </c>
      <c r="EP547" s="92"/>
      <c r="EQ547" s="85"/>
      <c r="ER547" s="89" t="str">
        <f t="shared" si="807"/>
        <v>-</v>
      </c>
      <c r="ES547" s="84"/>
      <c r="ET547" s="85"/>
      <c r="EU547" s="89" t="str">
        <f t="shared" si="808"/>
        <v>-</v>
      </c>
      <c r="EV547" s="90" t="str">
        <f t="shared" si="809"/>
        <v>-</v>
      </c>
      <c r="EY547" s="97" t="e">
        <f>#REF!</f>
        <v>#REF!</v>
      </c>
      <c r="EZ547" s="91" t="e">
        <f>#REF!</f>
        <v>#REF!</v>
      </c>
      <c r="FA547" s="92"/>
      <c r="FB547" s="85"/>
      <c r="FC547" s="89" t="e">
        <f t="shared" si="810"/>
        <v>#REF!</v>
      </c>
      <c r="FD547" s="84"/>
      <c r="FE547" s="85"/>
      <c r="FF547" s="89" t="e">
        <f t="shared" si="811"/>
        <v>#REF!</v>
      </c>
      <c r="FG547" s="90" t="e">
        <f t="shared" si="812"/>
        <v>#REF!</v>
      </c>
      <c r="FJ547" s="97" t="e">
        <f>#REF!</f>
        <v>#REF!</v>
      </c>
      <c r="FK547" s="91" t="e">
        <f>#REF!</f>
        <v>#REF!</v>
      </c>
      <c r="FL547" s="92"/>
      <c r="FM547" s="85"/>
      <c r="FN547" s="89" t="e">
        <f t="shared" si="813"/>
        <v>#REF!</v>
      </c>
      <c r="FO547" s="84"/>
      <c r="FP547" s="85"/>
      <c r="FQ547" s="89" t="e">
        <f t="shared" si="814"/>
        <v>#REF!</v>
      </c>
      <c r="FR547" s="90" t="e">
        <f t="shared" si="815"/>
        <v>#REF!</v>
      </c>
      <c r="FU547" s="97" t="e">
        <f>#REF!</f>
        <v>#REF!</v>
      </c>
      <c r="FV547" s="92"/>
      <c r="FW547" s="85"/>
      <c r="FX547" s="89" t="e">
        <f t="shared" si="816"/>
        <v>#REF!</v>
      </c>
      <c r="GA547" s="97" t="e">
        <f>#REF!</f>
        <v>#REF!</v>
      </c>
      <c r="GB547" s="91" t="e">
        <f>#REF!</f>
        <v>#REF!</v>
      </c>
      <c r="GC547" s="92"/>
      <c r="GD547" s="85"/>
      <c r="GE547" s="89" t="e">
        <f t="shared" si="817"/>
        <v>#REF!</v>
      </c>
      <c r="GF547" s="84"/>
      <c r="GG547" s="85"/>
      <c r="GH547" s="89" t="e">
        <f t="shared" si="818"/>
        <v>#REF!</v>
      </c>
      <c r="GI547" s="90" t="e">
        <f t="shared" si="819"/>
        <v>#REF!</v>
      </c>
      <c r="GK547" s="20" t="str">
        <f t="shared" si="799"/>
        <v/>
      </c>
      <c r="GL547" s="21"/>
      <c r="GN547" s="826" t="str">
        <f t="shared" ca="1" si="846"/>
        <v/>
      </c>
      <c r="GO547" s="827"/>
    </row>
    <row r="548" spans="1:197" ht="12" customHeight="1" outlineLevel="3" x14ac:dyDescent="0.2">
      <c r="A548" s="187">
        <f ca="1">OFFSET(A548,-1,0,1,1)+1</f>
        <v>414</v>
      </c>
      <c r="B548" s="747" t="str">
        <f t="shared" ca="1" si="838"/>
        <v/>
      </c>
      <c r="C548" s="748"/>
      <c r="D548" s="749"/>
      <c r="E548" s="272" t="s">
        <v>395</v>
      </c>
      <c r="F548" s="271"/>
      <c r="G548" s="105"/>
      <c r="H548" s="128" t="s">
        <v>3</v>
      </c>
      <c r="I548" s="105"/>
      <c r="J548" s="364" t="s">
        <v>24</v>
      </c>
      <c r="K548" s="471" t="s">
        <v>439</v>
      </c>
      <c r="L548" s="367" t="s">
        <v>50</v>
      </c>
      <c r="M548" s="589">
        <f t="shared" si="834"/>
        <v>0</v>
      </c>
      <c r="N548" s="773" t="str">
        <f t="shared" si="839"/>
        <v>-</v>
      </c>
      <c r="O548" s="774" t="str">
        <f t="shared" si="840"/>
        <v>-</v>
      </c>
      <c r="P548" s="774" t="str">
        <f t="shared" si="841"/>
        <v>-</v>
      </c>
      <c r="Q548" s="774" t="str">
        <f t="shared" si="842"/>
        <v>-</v>
      </c>
      <c r="R548" s="774" t="str">
        <f t="shared" si="843"/>
        <v>-</v>
      </c>
      <c r="S548" s="280" t="str">
        <f t="shared" si="844"/>
        <v>-</v>
      </c>
      <c r="T548" s="291" t="str">
        <f t="shared" si="845"/>
        <v>OK</v>
      </c>
      <c r="U548" s="402"/>
      <c r="W548" s="643" t="s">
        <v>60</v>
      </c>
      <c r="X548" s="208"/>
      <c r="Y548" s="421"/>
      <c r="Z548" s="410" t="s">
        <v>374</v>
      </c>
      <c r="AA548" s="424"/>
      <c r="AB548" s="432"/>
      <c r="AC548" s="433"/>
      <c r="AD548" s="434"/>
      <c r="AE548" s="435"/>
      <c r="AF548" s="432"/>
      <c r="AG548" s="433"/>
      <c r="AH548" s="434"/>
      <c r="AI548" s="435"/>
      <c r="AJ548" s="591" t="str">
        <f>IF(AND(X548="",AB548="",AF548=""),"-",X548+AB548+AF548)</f>
        <v>-</v>
      </c>
      <c r="AK548" s="618"/>
      <c r="AL548" s="593" t="str">
        <f>IF(AND(X548="",AB548="",AF548="",Y548="",AC548="",AG548=""),"-",SUM(X548:AG548))</f>
        <v>-</v>
      </c>
      <c r="AM548" s="619" t="str">
        <f>IF(OR(AL548=0,AL548="-"),"-",AL548/CD_TOTAL_HOURS)</f>
        <v>-</v>
      </c>
      <c r="AN548" s="221"/>
      <c r="AO548" s="574" t="str">
        <f t="shared" si="755"/>
        <v>OK</v>
      </c>
      <c r="AQ548" s="263" t="s">
        <v>60</v>
      </c>
      <c r="AR548" s="208"/>
      <c r="AS548" s="421"/>
      <c r="AT548" s="410" t="s">
        <v>374</v>
      </c>
      <c r="AU548" s="424"/>
      <c r="AV548" s="432"/>
      <c r="AW548" s="433"/>
      <c r="AX548" s="434"/>
      <c r="AY548" s="435"/>
      <c r="AZ548" s="432"/>
      <c r="BA548" s="433"/>
      <c r="BB548" s="434"/>
      <c r="BC548" s="435"/>
      <c r="BD548" s="591" t="str">
        <f>IF(AND(AR548="",AV548="",AZ548=""),"-",AR548+AV548+AZ548)</f>
        <v>-</v>
      </c>
      <c r="BE548" s="618"/>
      <c r="BF548" s="593" t="str">
        <f>IF(AND(AR548="",AV548="",AZ548="",AS548="",AW548="",BA548=""),"-",SUM(AR548:BA548))</f>
        <v>-</v>
      </c>
      <c r="BG548" s="677" t="str">
        <f>IF(OR(BF548=0,BF548="-"),"-",BF548/BD_TOTAL_HOURS)</f>
        <v>-</v>
      </c>
      <c r="BH548" s="221"/>
      <c r="BI548" s="574" t="str">
        <f t="shared" si="756"/>
        <v>OK</v>
      </c>
      <c r="BK548" s="263" t="s">
        <v>60</v>
      </c>
      <c r="BL548" s="208"/>
      <c r="BM548" s="421"/>
      <c r="BN548" s="410" t="s">
        <v>374</v>
      </c>
      <c r="BO548" s="424"/>
      <c r="BP548" s="432"/>
      <c r="BQ548" s="433"/>
      <c r="BR548" s="434"/>
      <c r="BS548" s="435"/>
      <c r="BT548" s="432"/>
      <c r="BU548" s="433"/>
      <c r="BV548" s="434"/>
      <c r="BW548" s="435"/>
      <c r="BX548" s="591" t="str">
        <f>IF(AND(BL548="",BP548="",BT548=""),"-",BL548+BP548+BT548)</f>
        <v>-</v>
      </c>
      <c r="BY548" s="618"/>
      <c r="BZ548" s="593" t="str">
        <f>IF(AND(BL548="",BP548="",BT548="",BM548="",BQ548="",BU548=""),"-",SUM(BL548:BU548))</f>
        <v>-</v>
      </c>
      <c r="CA548" s="677" t="str">
        <f>IF(OR(BZ548=0,BZ548="-"),"-",BZ548/DD_TOTAL_HOURS)</f>
        <v>-</v>
      </c>
      <c r="CB548" s="221"/>
      <c r="CC548" s="574" t="str">
        <f t="shared" si="753"/>
        <v>OK</v>
      </c>
      <c r="CE548" s="263" t="s">
        <v>60</v>
      </c>
      <c r="CF548" s="208"/>
      <c r="CG548" s="421"/>
      <c r="CH548" s="410" t="s">
        <v>374</v>
      </c>
      <c r="CI548" s="424"/>
      <c r="CJ548" s="432"/>
      <c r="CK548" s="433"/>
      <c r="CL548" s="434"/>
      <c r="CM548" s="435"/>
      <c r="CN548" s="432"/>
      <c r="CO548" s="433"/>
      <c r="CP548" s="434"/>
      <c r="CQ548" s="435"/>
      <c r="CR548" s="591" t="str">
        <f>IF(AND(CF548="",CJ548="",CN548=""),"-",CF548+CJ548+CN548)</f>
        <v>-</v>
      </c>
      <c r="CS548" s="472"/>
      <c r="CT548" s="593" t="str">
        <f>IF(AND(CF548="",CJ548="",CN548="",CG548="",CK548="",CO548=""),"-",SUM(CF548:CO548))</f>
        <v>-</v>
      </c>
      <c r="CU548" s="677" t="str">
        <f>IF(OR(CT548=0,CT548="-"),"-",CT548/PRO_TOTAL_HOURS)</f>
        <v>-</v>
      </c>
      <c r="CV548" s="221"/>
      <c r="CW548" s="574" t="str">
        <f t="shared" si="835"/>
        <v>OK</v>
      </c>
      <c r="CY548" s="263" t="s">
        <v>60</v>
      </c>
      <c r="CZ548" s="208"/>
      <c r="DB548" s="563"/>
      <c r="DC548" s="431"/>
      <c r="DD548" s="432"/>
      <c r="DE548" s="433"/>
      <c r="DF548" s="434"/>
      <c r="DG548" s="435"/>
      <c r="DH548" s="432"/>
      <c r="DI548" s="433"/>
      <c r="DJ548" s="434"/>
      <c r="DK548" s="435"/>
      <c r="DL548" s="591" t="str">
        <f>IF(AND(CZ548="",DD548="",DH548=""),"-",CZ548+DD548+DH548)</f>
        <v>-</v>
      </c>
      <c r="DM548" s="601"/>
      <c r="DN548" s="593" t="str">
        <f>IF(AND(CZ548="",DD548="",DH548="",DA548="",DE548="",DI548=""),"-",SUM(CZ548:DI548))</f>
        <v>-</v>
      </c>
      <c r="DO548" s="677" t="str">
        <f t="shared" si="836"/>
        <v>-</v>
      </c>
      <c r="DP548" s="221"/>
      <c r="DQ548" s="574" t="str">
        <f t="shared" si="837"/>
        <v>OK</v>
      </c>
      <c r="DS548" s="263" t="s">
        <v>60</v>
      </c>
      <c r="DT548" s="208"/>
      <c r="DU548" s="721"/>
      <c r="DV548" s="433"/>
      <c r="DW548" s="435"/>
      <c r="DX548" s="433"/>
      <c r="DY548" s="435"/>
      <c r="DZ548" s="433"/>
      <c r="EA548" s="434"/>
      <c r="EB548" s="712" t="str">
        <f>IF(AND(DT548="",DV548="",DX548="",DZ548=""),"-",DT548+DV548+DX548+DZ548)</f>
        <v>-</v>
      </c>
      <c r="EC548" s="707" t="str">
        <f>EB548</f>
        <v>-</v>
      </c>
      <c r="ED548" s="619" t="str">
        <f>IF(OR(EC548=0,EC548="-"),"-",EC548/QUALIF_TOTAL_HOURS)</f>
        <v>-</v>
      </c>
      <c r="EE548" s="221"/>
      <c r="EF548" s="574" t="str">
        <f t="shared" si="829"/>
        <v>OK</v>
      </c>
      <c r="EH548" s="82"/>
      <c r="EI548" s="34"/>
      <c r="EJ548" s="11"/>
      <c r="EK548" s="61"/>
      <c r="EN548" s="97" t="str">
        <f t="shared" si="797"/>
        <v>-</v>
      </c>
      <c r="EO548" s="91">
        <f t="shared" si="798"/>
        <v>0</v>
      </c>
      <c r="EP548" s="92"/>
      <c r="EQ548" s="85"/>
      <c r="ER548" s="89" t="str">
        <f t="shared" si="807"/>
        <v>-</v>
      </c>
      <c r="ES548" s="84"/>
      <c r="ET548" s="85"/>
      <c r="EU548" s="89" t="str">
        <f t="shared" si="808"/>
        <v>-</v>
      </c>
      <c r="EV548" s="90" t="str">
        <f t="shared" si="809"/>
        <v>-</v>
      </c>
      <c r="EY548" s="97" t="e">
        <f>#REF!</f>
        <v>#REF!</v>
      </c>
      <c r="EZ548" s="91" t="e">
        <f>#REF!</f>
        <v>#REF!</v>
      </c>
      <c r="FA548" s="92"/>
      <c r="FB548" s="85"/>
      <c r="FC548" s="89" t="e">
        <f t="shared" si="810"/>
        <v>#REF!</v>
      </c>
      <c r="FD548" s="84"/>
      <c r="FE548" s="85"/>
      <c r="FF548" s="89" t="e">
        <f t="shared" si="811"/>
        <v>#REF!</v>
      </c>
      <c r="FG548" s="90" t="e">
        <f t="shared" si="812"/>
        <v>#REF!</v>
      </c>
      <c r="FJ548" s="97" t="e">
        <f>#REF!</f>
        <v>#REF!</v>
      </c>
      <c r="FK548" s="91" t="e">
        <f>#REF!</f>
        <v>#REF!</v>
      </c>
      <c r="FL548" s="92"/>
      <c r="FM548" s="85"/>
      <c r="FN548" s="89" t="e">
        <f t="shared" si="813"/>
        <v>#REF!</v>
      </c>
      <c r="FO548" s="84"/>
      <c r="FP548" s="85"/>
      <c r="FQ548" s="89" t="e">
        <f t="shared" si="814"/>
        <v>#REF!</v>
      </c>
      <c r="FR548" s="90" t="e">
        <f t="shared" si="815"/>
        <v>#REF!</v>
      </c>
      <c r="FU548" s="97" t="e">
        <f>#REF!</f>
        <v>#REF!</v>
      </c>
      <c r="FV548" s="92"/>
      <c r="FW548" s="85"/>
      <c r="FX548" s="89" t="e">
        <f t="shared" si="816"/>
        <v>#REF!</v>
      </c>
      <c r="GA548" s="97" t="e">
        <f>#REF!</f>
        <v>#REF!</v>
      </c>
      <c r="GB548" s="91" t="e">
        <f>#REF!</f>
        <v>#REF!</v>
      </c>
      <c r="GC548" s="92"/>
      <c r="GD548" s="85"/>
      <c r="GE548" s="89" t="e">
        <f t="shared" si="817"/>
        <v>#REF!</v>
      </c>
      <c r="GF548" s="84"/>
      <c r="GG548" s="85"/>
      <c r="GH548" s="89" t="e">
        <f t="shared" si="818"/>
        <v>#REF!</v>
      </c>
      <c r="GI548" s="90" t="e">
        <f t="shared" si="819"/>
        <v>#REF!</v>
      </c>
      <c r="GK548" s="20" t="str">
        <f t="shared" si="799"/>
        <v/>
      </c>
      <c r="GL548" s="21"/>
      <c r="GN548" s="826" t="str">
        <f t="shared" ca="1" si="846"/>
        <v/>
      </c>
      <c r="GO548" s="827"/>
    </row>
    <row r="549" spans="1:197" s="143" customFormat="1" ht="15.75" customHeight="1" outlineLevel="3" x14ac:dyDescent="0.2">
      <c r="A549" s="190">
        <f t="shared" ca="1" si="833"/>
        <v>415</v>
      </c>
      <c r="B549" s="744" t="str">
        <f t="shared" ca="1" si="838"/>
        <v/>
      </c>
      <c r="C549" s="752"/>
      <c r="D549" s="753"/>
      <c r="E549" s="185" t="s">
        <v>795</v>
      </c>
      <c r="F549" s="181" t="s">
        <v>203</v>
      </c>
      <c r="G549" s="182"/>
      <c r="H549" s="863" t="s">
        <v>3</v>
      </c>
      <c r="I549" s="183"/>
      <c r="J549" s="184" t="s">
        <v>23</v>
      </c>
      <c r="K549" s="199" t="s">
        <v>439</v>
      </c>
      <c r="L549" s="366"/>
      <c r="M549" s="560">
        <f t="shared" si="834"/>
        <v>0</v>
      </c>
      <c r="N549" s="814" t="str">
        <f>IF(OR(W549="",W549=0,W549="-"),"-",IF(W549=1,1,"POK"))</f>
        <v>-</v>
      </c>
      <c r="O549" s="815" t="str">
        <f>IF(OR(AQ549="",AQ549=0,AQ549="-"),"-",IF(AQ549=1,1,"POK"))</f>
        <v>-</v>
      </c>
      <c r="P549" s="815" t="str">
        <f>IF(OR(BK549="",BK549=0,BK549="-"),"-",IF(BK549=1,1,"POK"))</f>
        <v>-</v>
      </c>
      <c r="Q549" s="815" t="str">
        <f>IF(OR(CE549="",CE549=0,CE549="-"),"-",IF(CE549=1,1,"POK"))</f>
        <v>-</v>
      </c>
      <c r="R549" s="815" t="str">
        <f>IF(OR(CY549="",CY549=0,CY549="-"),"-",IF(CY549=1,1,"POK"))</f>
        <v>-</v>
      </c>
      <c r="S549" s="816" t="str">
        <f>IF(OR(DS549="",DS549=0,DS549="-"),"-",IF(DS549=1,1,"POK"))</f>
        <v>-</v>
      </c>
      <c r="T549" s="293" t="str">
        <f t="shared" si="845"/>
        <v>OK</v>
      </c>
      <c r="U549" s="403"/>
      <c r="V549" s="19"/>
      <c r="W549" s="799">
        <f>IF(SUM(W550:W559)=0,0,1)</f>
        <v>0</v>
      </c>
      <c r="X549" s="325"/>
      <c r="Y549" s="326"/>
      <c r="Z549" s="326"/>
      <c r="AA549" s="326"/>
      <c r="AB549" s="326"/>
      <c r="AC549" s="326"/>
      <c r="AD549" s="326"/>
      <c r="AE549" s="326"/>
      <c r="AF549" s="326"/>
      <c r="AG549" s="326"/>
      <c r="AH549" s="326"/>
      <c r="AI549" s="327"/>
      <c r="AJ549" s="353">
        <f>SUM(AJ550:AJ559)</f>
        <v>0</v>
      </c>
      <c r="AK549" s="354">
        <f>SUM(AK550:AK559)</f>
        <v>0</v>
      </c>
      <c r="AL549" s="351">
        <f>AJ549+AK549</f>
        <v>0</v>
      </c>
      <c r="AM549" s="356" t="str">
        <f>IF(OR(AL549=0,AL549="-"),"-",AL549/CD_TOTAL_HOURS)</f>
        <v>-</v>
      </c>
      <c r="AN549" s="222"/>
      <c r="AO549" s="580" t="str">
        <f t="shared" si="755"/>
        <v>OK</v>
      </c>
      <c r="AP549" s="19"/>
      <c r="AQ549" s="799">
        <f>IF(SUM(AQ550:AQ559)=0,0,1)</f>
        <v>0</v>
      </c>
      <c r="AR549" s="325"/>
      <c r="AS549" s="326"/>
      <c r="AT549" s="326"/>
      <c r="AU549" s="326"/>
      <c r="AV549" s="326"/>
      <c r="AW549" s="326"/>
      <c r="AX549" s="326"/>
      <c r="AY549" s="326"/>
      <c r="AZ549" s="326"/>
      <c r="BA549" s="326"/>
      <c r="BB549" s="326"/>
      <c r="BC549" s="327"/>
      <c r="BD549" s="353">
        <f>SUM(BD550:BD559)</f>
        <v>0</v>
      </c>
      <c r="BE549" s="354">
        <f>SUM(BE550:BE559)</f>
        <v>0</v>
      </c>
      <c r="BF549" s="351">
        <f>BD549+BE549</f>
        <v>0</v>
      </c>
      <c r="BG549" s="356" t="str">
        <f>IF(OR(BF549=0,BF549="-"),"-",BF549/BD_TOTAL_HOURS)</f>
        <v>-</v>
      </c>
      <c r="BH549" s="222"/>
      <c r="BI549" s="580" t="str">
        <f t="shared" si="756"/>
        <v>OK</v>
      </c>
      <c r="BJ549" s="19"/>
      <c r="BK549" s="788">
        <f>IF(SUM(BK550:BK559)=0,0,1)</f>
        <v>0</v>
      </c>
      <c r="BL549" s="325"/>
      <c r="BM549" s="326"/>
      <c r="BN549" s="326"/>
      <c r="BO549" s="326"/>
      <c r="BP549" s="326"/>
      <c r="BQ549" s="326"/>
      <c r="BR549" s="326"/>
      <c r="BS549" s="326"/>
      <c r="BT549" s="326"/>
      <c r="BU549" s="326"/>
      <c r="BV549" s="326"/>
      <c r="BW549" s="327"/>
      <c r="BX549" s="353">
        <f>SUM(BX550:BX559)</f>
        <v>0</v>
      </c>
      <c r="BY549" s="354">
        <f>SUM(BY550:BY559)</f>
        <v>0</v>
      </c>
      <c r="BZ549" s="351">
        <f>BX549+BY549</f>
        <v>0</v>
      </c>
      <c r="CA549" s="356" t="str">
        <f>IF(OR(BZ549=0,BZ549="-"),"-",BZ549/DD_TOTAL_HOURS)</f>
        <v>-</v>
      </c>
      <c r="CB549" s="222"/>
      <c r="CC549" s="574" t="str">
        <f t="shared" si="753"/>
        <v>OK</v>
      </c>
      <c r="CD549" s="19"/>
      <c r="CE549" s="788">
        <f>IF(SUM(CE550:CE559)=0,0,1)</f>
        <v>0</v>
      </c>
      <c r="CF549" s="325"/>
      <c r="CG549" s="326"/>
      <c r="CH549" s="326"/>
      <c r="CI549" s="326"/>
      <c r="CJ549" s="326"/>
      <c r="CK549" s="326"/>
      <c r="CL549" s="326"/>
      <c r="CM549" s="326"/>
      <c r="CN549" s="326"/>
      <c r="CO549" s="326"/>
      <c r="CP549" s="326"/>
      <c r="CQ549" s="327"/>
      <c r="CR549" s="353">
        <f>SUM(CR550:CR559)</f>
        <v>0</v>
      </c>
      <c r="CS549" s="354">
        <f>SUM(CS550:CS559)</f>
        <v>0</v>
      </c>
      <c r="CT549" s="351">
        <f>CR549+CS549</f>
        <v>0</v>
      </c>
      <c r="CU549" s="356" t="str">
        <f>IF(OR(CT549=0,CT549="-"),"-",CT549/PRO_TOTAL_HOURS)</f>
        <v>-</v>
      </c>
      <c r="CV549" s="222"/>
      <c r="CW549" s="580" t="str">
        <f t="shared" si="835"/>
        <v>OK</v>
      </c>
      <c r="CX549" s="19"/>
      <c r="CY549" s="798">
        <f>IF(SUM(CY550:CY559)=0,0,1)</f>
        <v>0</v>
      </c>
      <c r="CZ549" s="325"/>
      <c r="DA549" s="326"/>
      <c r="DB549" s="326"/>
      <c r="DC549" s="326"/>
      <c r="DD549" s="326"/>
      <c r="DE549" s="326"/>
      <c r="DF549" s="326"/>
      <c r="DG549" s="326"/>
      <c r="DH549" s="326"/>
      <c r="DI549" s="326"/>
      <c r="DJ549" s="326"/>
      <c r="DK549" s="327"/>
      <c r="DL549" s="353">
        <f>SUM(DL550:DL559)</f>
        <v>0</v>
      </c>
      <c r="DM549" s="354">
        <f>SUM(DM550:DM559)</f>
        <v>0</v>
      </c>
      <c r="DN549" s="351">
        <f>DL549+DM549</f>
        <v>0</v>
      </c>
      <c r="DO549" s="356" t="str">
        <f t="shared" si="836"/>
        <v>-</v>
      </c>
      <c r="DP549" s="222"/>
      <c r="DQ549" s="574" t="str">
        <f t="shared" si="837"/>
        <v>OK</v>
      </c>
      <c r="DR549" s="19"/>
      <c r="DS549" s="788">
        <f>IF(SUM(DS550:DS559)=0,0,1)</f>
        <v>0</v>
      </c>
      <c r="DT549" s="325"/>
      <c r="DU549" s="326"/>
      <c r="DV549" s="326"/>
      <c r="DW549" s="326"/>
      <c r="DX549" s="326"/>
      <c r="DY549" s="326"/>
      <c r="DZ549" s="326"/>
      <c r="EA549" s="326"/>
      <c r="EB549" s="353">
        <f>SUM(EB550:EB559)</f>
        <v>0</v>
      </c>
      <c r="EC549" s="723">
        <f>EB549</f>
        <v>0</v>
      </c>
      <c r="ED549" s="356" t="str">
        <f>IF(OR(EC549=0,EC549="-"),"-",EC549/QUALIF_TOTAL_HOURS)</f>
        <v>-</v>
      </c>
      <c r="EE549" s="222"/>
      <c r="EF549" s="574" t="str">
        <f t="shared" si="829"/>
        <v>-</v>
      </c>
      <c r="EG549" s="19"/>
      <c r="EH549" s="179" t="s">
        <v>5</v>
      </c>
      <c r="EI549" s="171" t="s">
        <v>4</v>
      </c>
      <c r="EJ549" s="134"/>
      <c r="EK549" s="133"/>
      <c r="EL549" s="19"/>
      <c r="EM549" s="19"/>
      <c r="EN549" s="135">
        <f t="shared" si="797"/>
        <v>0</v>
      </c>
      <c r="EO549" s="136">
        <f t="shared" si="798"/>
        <v>0</v>
      </c>
      <c r="EP549" s="137"/>
      <c r="EQ549" s="172"/>
      <c r="ER549" s="138" t="str">
        <f t="shared" si="807"/>
        <v>-</v>
      </c>
      <c r="ES549" s="139"/>
      <c r="ET549" s="172"/>
      <c r="EU549" s="138" t="str">
        <f t="shared" si="808"/>
        <v>-</v>
      </c>
      <c r="EV549" s="140" t="str">
        <f t="shared" si="809"/>
        <v>-</v>
      </c>
      <c r="EW549" s="19"/>
      <c r="EX549" s="19"/>
      <c r="EY549" s="135" t="e">
        <f>#REF!</f>
        <v>#REF!</v>
      </c>
      <c r="EZ549" s="136" t="e">
        <f>#REF!</f>
        <v>#REF!</v>
      </c>
      <c r="FA549" s="137"/>
      <c r="FB549" s="172"/>
      <c r="FC549" s="138" t="e">
        <f t="shared" si="810"/>
        <v>#REF!</v>
      </c>
      <c r="FD549" s="139"/>
      <c r="FE549" s="172"/>
      <c r="FF549" s="138" t="e">
        <f t="shared" si="811"/>
        <v>#REF!</v>
      </c>
      <c r="FG549" s="140" t="e">
        <f t="shared" si="812"/>
        <v>#REF!</v>
      </c>
      <c r="FH549" s="19"/>
      <c r="FI549" s="19"/>
      <c r="FJ549" s="135" t="e">
        <f>#REF!</f>
        <v>#REF!</v>
      </c>
      <c r="FK549" s="136" t="e">
        <f>#REF!</f>
        <v>#REF!</v>
      </c>
      <c r="FL549" s="137"/>
      <c r="FM549" s="172"/>
      <c r="FN549" s="138" t="e">
        <f t="shared" si="813"/>
        <v>#REF!</v>
      </c>
      <c r="FO549" s="139"/>
      <c r="FP549" s="172"/>
      <c r="FQ549" s="138" t="e">
        <f t="shared" si="814"/>
        <v>#REF!</v>
      </c>
      <c r="FR549" s="140" t="e">
        <f t="shared" si="815"/>
        <v>#REF!</v>
      </c>
      <c r="FS549" s="19"/>
      <c r="FT549" s="19"/>
      <c r="FU549" s="135" t="e">
        <f>#REF!</f>
        <v>#REF!</v>
      </c>
      <c r="FV549" s="137"/>
      <c r="FW549" s="172"/>
      <c r="FX549" s="138" t="e">
        <f t="shared" si="816"/>
        <v>#REF!</v>
      </c>
      <c r="FY549" s="19"/>
      <c r="FZ549" s="19"/>
      <c r="GA549" s="135" t="e">
        <f>#REF!</f>
        <v>#REF!</v>
      </c>
      <c r="GB549" s="136" t="e">
        <f>#REF!</f>
        <v>#REF!</v>
      </c>
      <c r="GC549" s="137"/>
      <c r="GD549" s="172"/>
      <c r="GE549" s="138" t="e">
        <f t="shared" si="817"/>
        <v>#REF!</v>
      </c>
      <c r="GF549" s="139"/>
      <c r="GG549" s="172"/>
      <c r="GH549" s="138" t="e">
        <f t="shared" si="818"/>
        <v>#REF!</v>
      </c>
      <c r="GI549" s="140" t="e">
        <f t="shared" si="819"/>
        <v>#REF!</v>
      </c>
      <c r="GJ549" s="19"/>
      <c r="GK549" s="141" t="str">
        <f t="shared" si="799"/>
        <v/>
      </c>
      <c r="GL549" s="142"/>
      <c r="GN549" s="826" t="str">
        <f t="shared" ca="1" si="846"/>
        <v/>
      </c>
      <c r="GO549" s="827"/>
    </row>
    <row r="550" spans="1:197" ht="12" customHeight="1" outlineLevel="3" x14ac:dyDescent="0.2">
      <c r="A550" s="187">
        <f t="shared" ca="1" si="833"/>
        <v>416</v>
      </c>
      <c r="B550" s="747" t="str">
        <f t="shared" ca="1" si="838"/>
        <v/>
      </c>
      <c r="C550" s="748"/>
      <c r="D550" s="749"/>
      <c r="E550" s="110"/>
      <c r="F550" s="108"/>
      <c r="G550" s="105" t="s">
        <v>78</v>
      </c>
      <c r="H550" s="128" t="s">
        <v>3</v>
      </c>
      <c r="I550" s="105"/>
      <c r="J550" s="364" t="s">
        <v>24</v>
      </c>
      <c r="K550" s="471" t="s">
        <v>439</v>
      </c>
      <c r="L550" s="367" t="s">
        <v>50</v>
      </c>
      <c r="M550" s="589">
        <f t="shared" si="834"/>
        <v>0</v>
      </c>
      <c r="N550" s="773" t="str">
        <f t="shared" si="839"/>
        <v>-</v>
      </c>
      <c r="O550" s="774" t="str">
        <f t="shared" si="840"/>
        <v>-</v>
      </c>
      <c r="P550" s="774" t="str">
        <f t="shared" si="841"/>
        <v>-</v>
      </c>
      <c r="Q550" s="774" t="str">
        <f t="shared" si="842"/>
        <v>-</v>
      </c>
      <c r="R550" s="774" t="str">
        <f t="shared" si="843"/>
        <v>-</v>
      </c>
      <c r="S550" s="280" t="str">
        <f t="shared" si="844"/>
        <v>-</v>
      </c>
      <c r="T550" s="291" t="str">
        <f t="shared" si="845"/>
        <v>OK</v>
      </c>
      <c r="U550" s="402"/>
      <c r="W550" s="504"/>
      <c r="X550" s="425"/>
      <c r="Y550" s="426"/>
      <c r="Z550" s="427"/>
      <c r="AA550" s="428"/>
      <c r="AB550" s="425"/>
      <c r="AC550" s="426"/>
      <c r="AD550" s="427"/>
      <c r="AE550" s="428"/>
      <c r="AF550" s="425"/>
      <c r="AG550" s="426"/>
      <c r="AH550" s="427"/>
      <c r="AI550" s="428"/>
      <c r="AJ550" s="597"/>
      <c r="AK550" s="598"/>
      <c r="AL550" s="599"/>
      <c r="AM550" s="620"/>
      <c r="AN550" s="221"/>
      <c r="AO550" s="574" t="str">
        <f t="shared" si="755"/>
        <v>OK</v>
      </c>
      <c r="AQ550" s="437"/>
      <c r="AR550" s="425"/>
      <c r="AS550" s="426"/>
      <c r="AT550" s="427"/>
      <c r="AU550" s="428"/>
      <c r="AV550" s="425"/>
      <c r="AW550" s="426"/>
      <c r="AX550" s="427"/>
      <c r="AY550" s="428"/>
      <c r="AZ550" s="425"/>
      <c r="BA550" s="426"/>
      <c r="BB550" s="427"/>
      <c r="BC550" s="428"/>
      <c r="BD550" s="597"/>
      <c r="BE550" s="598"/>
      <c r="BF550" s="599"/>
      <c r="BG550" s="620"/>
      <c r="BH550" s="221"/>
      <c r="BI550" s="574" t="str">
        <f t="shared" si="756"/>
        <v>OK</v>
      </c>
      <c r="BK550" s="263"/>
      <c r="BL550" s="208"/>
      <c r="BM550" s="419"/>
      <c r="BN550" s="410" t="s">
        <v>374</v>
      </c>
      <c r="BO550" s="422"/>
      <c r="BP550" s="209"/>
      <c r="BQ550" s="419"/>
      <c r="BR550" s="410" t="s">
        <v>375</v>
      </c>
      <c r="BS550" s="422"/>
      <c r="BT550" s="209"/>
      <c r="BU550" s="419"/>
      <c r="BV550" s="410" t="s">
        <v>376</v>
      </c>
      <c r="BW550" s="422"/>
      <c r="BX550" s="591" t="str">
        <f>IF(AND(BL550="",BP550="",BT550=""),"-",BL550+BP550+BT550)</f>
        <v>-</v>
      </c>
      <c r="BY550" s="601"/>
      <c r="BZ550" s="593" t="str">
        <f>IF(AND(BL550="",BP550="",BT550="",BM550="",BQ550="",BU550=""),"-",SUM(BL550:BU550))</f>
        <v>-</v>
      </c>
      <c r="CA550" s="680" t="str">
        <f>IF(OR(BZ550=0,BZ550="-"),"-",BZ550/DD_TOTAL_HOURS)</f>
        <v>-</v>
      </c>
      <c r="CB550" s="221"/>
      <c r="CC550" s="574" t="str">
        <f t="shared" si="753"/>
        <v>OK</v>
      </c>
      <c r="CE550" s="443"/>
      <c r="CF550" s="429"/>
      <c r="CG550" s="426"/>
      <c r="CH550" s="430"/>
      <c r="CI550" s="428"/>
      <c r="CJ550" s="429"/>
      <c r="CK550" s="426"/>
      <c r="CL550" s="430"/>
      <c r="CM550" s="428"/>
      <c r="CN550" s="429"/>
      <c r="CO550" s="426"/>
      <c r="CP550" s="430"/>
      <c r="CQ550" s="428"/>
      <c r="CR550" s="600"/>
      <c r="CS550" s="601"/>
      <c r="CT550" s="602"/>
      <c r="CU550" s="594"/>
      <c r="CV550" s="221"/>
      <c r="CW550" s="574" t="str">
        <f t="shared" si="835"/>
        <v>OK</v>
      </c>
      <c r="CY550" s="437"/>
      <c r="CZ550" s="429"/>
      <c r="DB550" s="430"/>
      <c r="DC550" s="431"/>
      <c r="DD550" s="429"/>
      <c r="DF550" s="430"/>
      <c r="DG550" s="431"/>
      <c r="DH550" s="429"/>
      <c r="DJ550" s="430"/>
      <c r="DK550" s="431"/>
      <c r="DL550" s="600"/>
      <c r="DM550" s="601"/>
      <c r="DN550" s="602"/>
      <c r="DO550" s="621"/>
      <c r="DP550" s="221"/>
      <c r="DQ550" s="574" t="str">
        <f t="shared" si="837"/>
        <v>OK</v>
      </c>
      <c r="DS550" s="437"/>
      <c r="DT550" s="429"/>
      <c r="DU550" s="431"/>
      <c r="DW550" s="431"/>
      <c r="DY550" s="431"/>
      <c r="EA550" s="430"/>
      <c r="EB550" s="600"/>
      <c r="EC550" s="602"/>
      <c r="ED550" s="621"/>
      <c r="EE550" s="221"/>
      <c r="EF550" s="574" t="str">
        <f t="shared" si="829"/>
        <v>OK</v>
      </c>
      <c r="EH550" s="82"/>
      <c r="EI550" s="34" t="s">
        <v>4</v>
      </c>
      <c r="EJ550" s="11"/>
      <c r="EK550" s="61"/>
      <c r="EN550" s="97">
        <f t="shared" si="797"/>
        <v>0</v>
      </c>
      <c r="EO550" s="91">
        <f t="shared" si="798"/>
        <v>0</v>
      </c>
      <c r="EP550" s="92"/>
      <c r="EQ550" s="85"/>
      <c r="ER550" s="89" t="str">
        <f t="shared" si="807"/>
        <v>-</v>
      </c>
      <c r="ES550" s="84"/>
      <c r="ET550" s="85"/>
      <c r="EU550" s="89" t="str">
        <f t="shared" si="808"/>
        <v>-</v>
      </c>
      <c r="EV550" s="90" t="str">
        <f t="shared" si="809"/>
        <v>-</v>
      </c>
      <c r="EY550" s="97" t="e">
        <f>#REF!</f>
        <v>#REF!</v>
      </c>
      <c r="EZ550" s="91" t="e">
        <f>#REF!</f>
        <v>#REF!</v>
      </c>
      <c r="FA550" s="92"/>
      <c r="FB550" s="85"/>
      <c r="FC550" s="89" t="e">
        <f t="shared" si="810"/>
        <v>#REF!</v>
      </c>
      <c r="FD550" s="84"/>
      <c r="FE550" s="85"/>
      <c r="FF550" s="89" t="e">
        <f t="shared" si="811"/>
        <v>#REF!</v>
      </c>
      <c r="FG550" s="90" t="e">
        <f t="shared" si="812"/>
        <v>#REF!</v>
      </c>
      <c r="FJ550" s="97" t="e">
        <f>#REF!</f>
        <v>#REF!</v>
      </c>
      <c r="FK550" s="91" t="e">
        <f>#REF!</f>
        <v>#REF!</v>
      </c>
      <c r="FL550" s="92"/>
      <c r="FM550" s="85"/>
      <c r="FN550" s="89" t="e">
        <f t="shared" si="813"/>
        <v>#REF!</v>
      </c>
      <c r="FO550" s="84"/>
      <c r="FP550" s="85"/>
      <c r="FQ550" s="89" t="e">
        <f t="shared" si="814"/>
        <v>#REF!</v>
      </c>
      <c r="FR550" s="90" t="e">
        <f t="shared" si="815"/>
        <v>#REF!</v>
      </c>
      <c r="FU550" s="97" t="e">
        <f>#REF!</f>
        <v>#REF!</v>
      </c>
      <c r="FV550" s="92"/>
      <c r="FW550" s="85"/>
      <c r="FX550" s="89" t="e">
        <f t="shared" si="816"/>
        <v>#REF!</v>
      </c>
      <c r="GA550" s="97" t="e">
        <f>#REF!</f>
        <v>#REF!</v>
      </c>
      <c r="GB550" s="91" t="e">
        <f>#REF!</f>
        <v>#REF!</v>
      </c>
      <c r="GC550" s="92"/>
      <c r="GD550" s="85"/>
      <c r="GE550" s="89" t="e">
        <f t="shared" si="817"/>
        <v>#REF!</v>
      </c>
      <c r="GF550" s="84"/>
      <c r="GG550" s="85"/>
      <c r="GH550" s="89" t="e">
        <f t="shared" si="818"/>
        <v>#REF!</v>
      </c>
      <c r="GI550" s="90" t="e">
        <f t="shared" si="819"/>
        <v>#REF!</v>
      </c>
      <c r="GK550" s="20" t="str">
        <f t="shared" si="799"/>
        <v/>
      </c>
      <c r="GL550" s="21"/>
      <c r="GN550" s="826" t="str">
        <f t="shared" ca="1" si="846"/>
        <v/>
      </c>
      <c r="GO550" s="827"/>
    </row>
    <row r="551" spans="1:197" ht="12" customHeight="1" outlineLevel="3" x14ac:dyDescent="0.2">
      <c r="A551" s="187">
        <f t="shared" ca="1" si="833"/>
        <v>417</v>
      </c>
      <c r="B551" s="747" t="str">
        <f t="shared" ca="1" si="838"/>
        <v/>
      </c>
      <c r="C551" s="748"/>
      <c r="D551" s="749"/>
      <c r="E551" s="110"/>
      <c r="F551" s="108"/>
      <c r="G551" s="105" t="s">
        <v>79</v>
      </c>
      <c r="H551" s="128" t="s">
        <v>3</v>
      </c>
      <c r="I551" s="105"/>
      <c r="J551" s="364" t="s">
        <v>24</v>
      </c>
      <c r="K551" s="471" t="s">
        <v>439</v>
      </c>
      <c r="L551" s="367" t="s">
        <v>50</v>
      </c>
      <c r="M551" s="589">
        <f t="shared" si="834"/>
        <v>0</v>
      </c>
      <c r="N551" s="773" t="str">
        <f t="shared" si="839"/>
        <v>-</v>
      </c>
      <c r="O551" s="774" t="str">
        <f t="shared" si="840"/>
        <v>-</v>
      </c>
      <c r="P551" s="774" t="str">
        <f t="shared" si="841"/>
        <v>-</v>
      </c>
      <c r="Q551" s="774" t="str">
        <f t="shared" si="842"/>
        <v>-</v>
      </c>
      <c r="R551" s="774" t="str">
        <f t="shared" si="843"/>
        <v>-</v>
      </c>
      <c r="S551" s="280" t="str">
        <f t="shared" si="844"/>
        <v>-</v>
      </c>
      <c r="T551" s="291" t="str">
        <f t="shared" si="845"/>
        <v>OK</v>
      </c>
      <c r="U551" s="402"/>
      <c r="W551" s="504"/>
      <c r="X551" s="429"/>
      <c r="Z551" s="430"/>
      <c r="AA551" s="431"/>
      <c r="AB551" s="429"/>
      <c r="AD551" s="430"/>
      <c r="AE551" s="431"/>
      <c r="AF551" s="429"/>
      <c r="AH551" s="430"/>
      <c r="AI551" s="431"/>
      <c r="AJ551" s="600"/>
      <c r="AK551" s="601"/>
      <c r="AL551" s="602"/>
      <c r="AM551" s="621"/>
      <c r="AN551" s="221"/>
      <c r="AO551" s="574" t="str">
        <f t="shared" si="755"/>
        <v>OK</v>
      </c>
      <c r="AQ551" s="437"/>
      <c r="AR551" s="429"/>
      <c r="AT551" s="430"/>
      <c r="AU551" s="431"/>
      <c r="AV551" s="429"/>
      <c r="AX551" s="430"/>
      <c r="AY551" s="431"/>
      <c r="AZ551" s="429"/>
      <c r="BB551" s="430"/>
      <c r="BC551" s="431"/>
      <c r="BD551" s="600"/>
      <c r="BE551" s="601"/>
      <c r="BF551" s="602"/>
      <c r="BG551" s="621"/>
      <c r="BH551" s="221"/>
      <c r="BI551" s="574" t="str">
        <f t="shared" si="756"/>
        <v>OK</v>
      </c>
      <c r="BK551" s="437"/>
      <c r="BL551" s="429"/>
      <c r="BN551" s="430"/>
      <c r="BO551" s="431"/>
      <c r="BP551" s="429"/>
      <c r="BR551" s="430"/>
      <c r="BS551" s="431"/>
      <c r="BT551" s="429"/>
      <c r="BV551" s="430"/>
      <c r="BW551" s="431"/>
      <c r="BX551" s="600"/>
      <c r="BY551" s="601"/>
      <c r="BZ551" s="602"/>
      <c r="CA551" s="621"/>
      <c r="CB551" s="221"/>
      <c r="CC551" s="574" t="str">
        <f t="shared" si="753"/>
        <v>OK</v>
      </c>
      <c r="CE551" s="263"/>
      <c r="CF551" s="208"/>
      <c r="CG551" s="420"/>
      <c r="CH551" s="410" t="s">
        <v>374</v>
      </c>
      <c r="CI551" s="423"/>
      <c r="CJ551" s="209"/>
      <c r="CK551" s="420"/>
      <c r="CL551" s="410" t="s">
        <v>375</v>
      </c>
      <c r="CM551" s="423"/>
      <c r="CN551" s="209"/>
      <c r="CO551" s="420"/>
      <c r="CP551" s="410" t="s">
        <v>376</v>
      </c>
      <c r="CQ551" s="423"/>
      <c r="CR551" s="591" t="str">
        <f t="shared" ref="CR551:CR559" si="847">IF(AND(CF551="",CJ551="",CN551=""),"-",CF551+CJ551+CN551)</f>
        <v>-</v>
      </c>
      <c r="CS551" s="629"/>
      <c r="CT551" s="593" t="str">
        <f t="shared" ref="CT551:CT559" si="848">IF(AND(CF551="",CJ551="",CN551="",CG551="",CK551="",CO551=""),"-",SUM(CF551:CO551))</f>
        <v>-</v>
      </c>
      <c r="CU551" s="594" t="str">
        <f t="shared" ref="CU551:CU559" si="849">IF(OR(CT551=0,CT551="-"),"-",CT551/PRO_TOTAL_HOURS)</f>
        <v>-</v>
      </c>
      <c r="CV551" s="221"/>
      <c r="CW551" s="574" t="str">
        <f t="shared" si="835"/>
        <v>OK</v>
      </c>
      <c r="CY551" s="437"/>
      <c r="CZ551" s="429"/>
      <c r="DB551" s="430"/>
      <c r="DC551" s="431"/>
      <c r="DD551" s="429"/>
      <c r="DF551" s="430"/>
      <c r="DG551" s="431"/>
      <c r="DH551" s="429"/>
      <c r="DJ551" s="430"/>
      <c r="DK551" s="431"/>
      <c r="DL551" s="600"/>
      <c r="DM551" s="601"/>
      <c r="DN551" s="602"/>
      <c r="DO551" s="621"/>
      <c r="DP551" s="221"/>
      <c r="DQ551" s="574" t="str">
        <f t="shared" si="837"/>
        <v>OK</v>
      </c>
      <c r="DS551" s="437"/>
      <c r="DT551" s="429"/>
      <c r="DU551" s="431"/>
      <c r="DW551" s="431"/>
      <c r="DY551" s="431"/>
      <c r="EA551" s="430"/>
      <c r="EB551" s="600"/>
      <c r="EC551" s="602"/>
      <c r="ED551" s="621"/>
      <c r="EE551" s="221"/>
      <c r="EF551" s="574" t="str">
        <f t="shared" si="829"/>
        <v>OK</v>
      </c>
      <c r="EH551" s="82"/>
      <c r="EI551" s="34" t="s">
        <v>4</v>
      </c>
      <c r="EJ551" s="11"/>
      <c r="EK551" s="61"/>
      <c r="EN551" s="97">
        <f t="shared" si="797"/>
        <v>0</v>
      </c>
      <c r="EO551" s="91">
        <f t="shared" si="798"/>
        <v>0</v>
      </c>
      <c r="EP551" s="92"/>
      <c r="EQ551" s="85"/>
      <c r="ER551" s="89" t="str">
        <f t="shared" si="807"/>
        <v>-</v>
      </c>
      <c r="ES551" s="84"/>
      <c r="ET551" s="85"/>
      <c r="EU551" s="89" t="str">
        <f t="shared" si="808"/>
        <v>-</v>
      </c>
      <c r="EV551" s="90" t="str">
        <f t="shared" si="809"/>
        <v>-</v>
      </c>
      <c r="EY551" s="97" t="e">
        <f>#REF!</f>
        <v>#REF!</v>
      </c>
      <c r="EZ551" s="91" t="e">
        <f>#REF!</f>
        <v>#REF!</v>
      </c>
      <c r="FA551" s="92"/>
      <c r="FB551" s="85"/>
      <c r="FC551" s="89" t="e">
        <f t="shared" si="810"/>
        <v>#REF!</v>
      </c>
      <c r="FD551" s="84"/>
      <c r="FE551" s="85"/>
      <c r="FF551" s="89" t="e">
        <f t="shared" si="811"/>
        <v>#REF!</v>
      </c>
      <c r="FG551" s="90" t="e">
        <f t="shared" si="812"/>
        <v>#REF!</v>
      </c>
      <c r="FJ551" s="97" t="e">
        <f>#REF!</f>
        <v>#REF!</v>
      </c>
      <c r="FK551" s="91" t="e">
        <f>#REF!</f>
        <v>#REF!</v>
      </c>
      <c r="FL551" s="92"/>
      <c r="FM551" s="85"/>
      <c r="FN551" s="89" t="e">
        <f t="shared" si="813"/>
        <v>#REF!</v>
      </c>
      <c r="FO551" s="84"/>
      <c r="FP551" s="85"/>
      <c r="FQ551" s="89" t="e">
        <f t="shared" si="814"/>
        <v>#REF!</v>
      </c>
      <c r="FR551" s="90" t="e">
        <f t="shared" si="815"/>
        <v>#REF!</v>
      </c>
      <c r="FU551" s="97" t="e">
        <f>#REF!</f>
        <v>#REF!</v>
      </c>
      <c r="FV551" s="92"/>
      <c r="FW551" s="85"/>
      <c r="FX551" s="89" t="e">
        <f t="shared" si="816"/>
        <v>#REF!</v>
      </c>
      <c r="GA551" s="97" t="e">
        <f>#REF!</f>
        <v>#REF!</v>
      </c>
      <c r="GB551" s="91" t="e">
        <f>#REF!</f>
        <v>#REF!</v>
      </c>
      <c r="GC551" s="92"/>
      <c r="GD551" s="85"/>
      <c r="GE551" s="89" t="e">
        <f t="shared" si="817"/>
        <v>#REF!</v>
      </c>
      <c r="GF551" s="84"/>
      <c r="GG551" s="85"/>
      <c r="GH551" s="89" t="e">
        <f t="shared" si="818"/>
        <v>#REF!</v>
      </c>
      <c r="GI551" s="90" t="e">
        <f t="shared" si="819"/>
        <v>#REF!</v>
      </c>
      <c r="GK551" s="20" t="str">
        <f t="shared" si="799"/>
        <v/>
      </c>
      <c r="GL551" s="21"/>
      <c r="GN551" s="826" t="str">
        <f t="shared" ca="1" si="846"/>
        <v/>
      </c>
      <c r="GO551" s="827"/>
    </row>
    <row r="552" spans="1:197" ht="12" customHeight="1" outlineLevel="3" x14ac:dyDescent="0.2">
      <c r="A552" s="187">
        <f t="shared" ca="1" si="833"/>
        <v>418</v>
      </c>
      <c r="B552" s="747" t="str">
        <f t="shared" ca="1" si="838"/>
        <v/>
      </c>
      <c r="C552" s="748"/>
      <c r="D552" s="749"/>
      <c r="E552" s="110"/>
      <c r="F552" s="108"/>
      <c r="G552" s="105" t="s">
        <v>295</v>
      </c>
      <c r="H552" s="128" t="s">
        <v>3</v>
      </c>
      <c r="I552" s="105"/>
      <c r="J552" s="364" t="s">
        <v>24</v>
      </c>
      <c r="K552" s="471" t="s">
        <v>439</v>
      </c>
      <c r="L552" s="367" t="s">
        <v>50</v>
      </c>
      <c r="M552" s="589">
        <f t="shared" si="834"/>
        <v>0</v>
      </c>
      <c r="N552" s="773" t="str">
        <f t="shared" si="839"/>
        <v>-</v>
      </c>
      <c r="O552" s="774" t="str">
        <f t="shared" si="840"/>
        <v>-</v>
      </c>
      <c r="P552" s="774" t="str">
        <f t="shared" si="841"/>
        <v>-</v>
      </c>
      <c r="Q552" s="774" t="str">
        <f t="shared" si="842"/>
        <v>-</v>
      </c>
      <c r="R552" s="774" t="str">
        <f t="shared" si="843"/>
        <v>-</v>
      </c>
      <c r="S552" s="280" t="str">
        <f t="shared" si="844"/>
        <v>-</v>
      </c>
      <c r="T552" s="291" t="str">
        <f t="shared" si="845"/>
        <v>OK</v>
      </c>
      <c r="U552" s="402"/>
      <c r="W552" s="504"/>
      <c r="X552" s="429"/>
      <c r="Z552" s="430"/>
      <c r="AA552" s="431"/>
      <c r="AB552" s="429"/>
      <c r="AD552" s="430"/>
      <c r="AE552" s="431"/>
      <c r="AF552" s="429"/>
      <c r="AH552" s="430"/>
      <c r="AI552" s="431"/>
      <c r="AJ552" s="600"/>
      <c r="AK552" s="601"/>
      <c r="AL552" s="602"/>
      <c r="AM552" s="621"/>
      <c r="AN552" s="221"/>
      <c r="AO552" s="574" t="str">
        <f t="shared" si="755"/>
        <v>OK</v>
      </c>
      <c r="AQ552" s="437"/>
      <c r="AR552" s="429"/>
      <c r="AT552" s="430"/>
      <c r="AU552" s="431"/>
      <c r="AV552" s="429"/>
      <c r="AX552" s="430"/>
      <c r="AY552" s="431"/>
      <c r="AZ552" s="429"/>
      <c r="BB552" s="430"/>
      <c r="BC552" s="431"/>
      <c r="BD552" s="600"/>
      <c r="BE552" s="601"/>
      <c r="BF552" s="602"/>
      <c r="BG552" s="621"/>
      <c r="BH552" s="221"/>
      <c r="BI552" s="574" t="str">
        <f t="shared" si="756"/>
        <v>OK</v>
      </c>
      <c r="BK552" s="437"/>
      <c r="BL552" s="429"/>
      <c r="BN552" s="430"/>
      <c r="BO552" s="431"/>
      <c r="BP552" s="429"/>
      <c r="BR552" s="430"/>
      <c r="BS552" s="431"/>
      <c r="BT552" s="429"/>
      <c r="BV552" s="430"/>
      <c r="BW552" s="431"/>
      <c r="BX552" s="600"/>
      <c r="BY552" s="601"/>
      <c r="BZ552" s="602"/>
      <c r="CA552" s="621"/>
      <c r="CB552" s="221"/>
      <c r="CC552" s="574" t="str">
        <f t="shared" si="753"/>
        <v>OK</v>
      </c>
      <c r="CE552" s="263"/>
      <c r="CF552" s="208"/>
      <c r="CG552" s="420"/>
      <c r="CH552" s="410" t="s">
        <v>374</v>
      </c>
      <c r="CI552" s="423"/>
      <c r="CJ552" s="209"/>
      <c r="CK552" s="420"/>
      <c r="CL552" s="410" t="s">
        <v>375</v>
      </c>
      <c r="CM552" s="423"/>
      <c r="CN552" s="209"/>
      <c r="CO552" s="420"/>
      <c r="CP552" s="410" t="s">
        <v>376</v>
      </c>
      <c r="CQ552" s="423"/>
      <c r="CR552" s="591" t="str">
        <f t="shared" si="847"/>
        <v>-</v>
      </c>
      <c r="CS552" s="629"/>
      <c r="CT552" s="593" t="str">
        <f t="shared" si="848"/>
        <v>-</v>
      </c>
      <c r="CU552" s="594" t="str">
        <f t="shared" si="849"/>
        <v>-</v>
      </c>
      <c r="CV552" s="221"/>
      <c r="CW552" s="574" t="str">
        <f t="shared" si="835"/>
        <v>OK</v>
      </c>
      <c r="CY552" s="437"/>
      <c r="CZ552" s="429"/>
      <c r="DB552" s="430"/>
      <c r="DC552" s="431"/>
      <c r="DD552" s="429"/>
      <c r="DF552" s="430"/>
      <c r="DG552" s="431"/>
      <c r="DH552" s="429"/>
      <c r="DJ552" s="430"/>
      <c r="DK552" s="431"/>
      <c r="DL552" s="600"/>
      <c r="DM552" s="601"/>
      <c r="DN552" s="602"/>
      <c r="DO552" s="621"/>
      <c r="DP552" s="221"/>
      <c r="DQ552" s="574" t="str">
        <f t="shared" si="837"/>
        <v>OK</v>
      </c>
      <c r="DS552" s="437"/>
      <c r="DT552" s="429"/>
      <c r="DU552" s="431"/>
      <c r="DW552" s="431"/>
      <c r="DY552" s="431"/>
      <c r="EA552" s="430"/>
      <c r="EB552" s="600"/>
      <c r="EC552" s="602"/>
      <c r="ED552" s="621"/>
      <c r="EE552" s="221"/>
      <c r="EF552" s="574" t="str">
        <f t="shared" si="829"/>
        <v>OK</v>
      </c>
      <c r="EH552" s="82"/>
      <c r="EI552" s="34"/>
      <c r="EJ552" s="11"/>
      <c r="EK552" s="61"/>
      <c r="EN552" s="97">
        <f t="shared" si="797"/>
        <v>0</v>
      </c>
      <c r="EO552" s="91">
        <f t="shared" si="798"/>
        <v>0</v>
      </c>
      <c r="EP552" s="92"/>
      <c r="EQ552" s="85"/>
      <c r="ER552" s="89" t="str">
        <f t="shared" si="807"/>
        <v>-</v>
      </c>
      <c r="ES552" s="84"/>
      <c r="ET552" s="85"/>
      <c r="EU552" s="89" t="str">
        <f t="shared" si="808"/>
        <v>-</v>
      </c>
      <c r="EV552" s="90" t="str">
        <f t="shared" si="809"/>
        <v>-</v>
      </c>
      <c r="EY552" s="97" t="e">
        <f>#REF!</f>
        <v>#REF!</v>
      </c>
      <c r="EZ552" s="91" t="e">
        <f>#REF!</f>
        <v>#REF!</v>
      </c>
      <c r="FA552" s="92"/>
      <c r="FB552" s="85"/>
      <c r="FC552" s="89" t="e">
        <f t="shared" si="810"/>
        <v>#REF!</v>
      </c>
      <c r="FD552" s="84"/>
      <c r="FE552" s="85"/>
      <c r="FF552" s="89" t="e">
        <f t="shared" si="811"/>
        <v>#REF!</v>
      </c>
      <c r="FG552" s="90" t="e">
        <f t="shared" si="812"/>
        <v>#REF!</v>
      </c>
      <c r="FJ552" s="97" t="e">
        <f>#REF!</f>
        <v>#REF!</v>
      </c>
      <c r="FK552" s="91" t="e">
        <f>#REF!</f>
        <v>#REF!</v>
      </c>
      <c r="FL552" s="92"/>
      <c r="FM552" s="85"/>
      <c r="FN552" s="89" t="e">
        <f t="shared" si="813"/>
        <v>#REF!</v>
      </c>
      <c r="FO552" s="84"/>
      <c r="FP552" s="85"/>
      <c r="FQ552" s="89" t="e">
        <f t="shared" si="814"/>
        <v>#REF!</v>
      </c>
      <c r="FR552" s="90" t="e">
        <f t="shared" si="815"/>
        <v>#REF!</v>
      </c>
      <c r="FU552" s="97" t="e">
        <f>#REF!</f>
        <v>#REF!</v>
      </c>
      <c r="FV552" s="92"/>
      <c r="FW552" s="85"/>
      <c r="FX552" s="89" t="e">
        <f t="shared" si="816"/>
        <v>#REF!</v>
      </c>
      <c r="GA552" s="97" t="e">
        <f>#REF!</f>
        <v>#REF!</v>
      </c>
      <c r="GB552" s="91" t="e">
        <f>#REF!</f>
        <v>#REF!</v>
      </c>
      <c r="GC552" s="92"/>
      <c r="GD552" s="85"/>
      <c r="GE552" s="89" t="e">
        <f t="shared" si="817"/>
        <v>#REF!</v>
      </c>
      <c r="GF552" s="84"/>
      <c r="GG552" s="85"/>
      <c r="GH552" s="89" t="e">
        <f t="shared" si="818"/>
        <v>#REF!</v>
      </c>
      <c r="GI552" s="90" t="e">
        <f t="shared" si="819"/>
        <v>#REF!</v>
      </c>
      <c r="GK552" s="20" t="str">
        <f t="shared" si="799"/>
        <v/>
      </c>
      <c r="GL552" s="21"/>
      <c r="GN552" s="826" t="str">
        <f t="shared" ca="1" si="846"/>
        <v/>
      </c>
      <c r="GO552" s="827"/>
    </row>
    <row r="553" spans="1:197" ht="12" customHeight="1" outlineLevel="3" x14ac:dyDescent="0.2">
      <c r="A553" s="187">
        <f t="shared" ca="1" si="833"/>
        <v>419</v>
      </c>
      <c r="B553" s="747" t="str">
        <f t="shared" ca="1" si="838"/>
        <v/>
      </c>
      <c r="C553" s="748"/>
      <c r="D553" s="749"/>
      <c r="E553" s="110"/>
      <c r="F553" s="108"/>
      <c r="G553" s="105" t="s">
        <v>80</v>
      </c>
      <c r="H553" s="128" t="s">
        <v>3</v>
      </c>
      <c r="I553" s="105"/>
      <c r="J553" s="364" t="s">
        <v>24</v>
      </c>
      <c r="K553" s="471" t="s">
        <v>439</v>
      </c>
      <c r="L553" s="367" t="s">
        <v>50</v>
      </c>
      <c r="M553" s="589">
        <f t="shared" si="834"/>
        <v>0</v>
      </c>
      <c r="N553" s="773" t="str">
        <f t="shared" si="839"/>
        <v>-</v>
      </c>
      <c r="O553" s="774" t="str">
        <f t="shared" si="840"/>
        <v>-</v>
      </c>
      <c r="P553" s="774" t="str">
        <f t="shared" si="841"/>
        <v>-</v>
      </c>
      <c r="Q553" s="774" t="str">
        <f t="shared" si="842"/>
        <v>-</v>
      </c>
      <c r="R553" s="774" t="str">
        <f t="shared" si="843"/>
        <v>-</v>
      </c>
      <c r="S553" s="280" t="str">
        <f t="shared" si="844"/>
        <v>-</v>
      </c>
      <c r="T553" s="291" t="str">
        <f t="shared" si="845"/>
        <v>OK</v>
      </c>
      <c r="U553" s="402"/>
      <c r="W553" s="504"/>
      <c r="X553" s="429"/>
      <c r="Z553" s="430"/>
      <c r="AA553" s="431"/>
      <c r="AB553" s="429"/>
      <c r="AD553" s="430"/>
      <c r="AE553" s="431"/>
      <c r="AF553" s="429"/>
      <c r="AH553" s="430"/>
      <c r="AI553" s="431"/>
      <c r="AJ553" s="600"/>
      <c r="AK553" s="601"/>
      <c r="AL553" s="602"/>
      <c r="AM553" s="621"/>
      <c r="AN553" s="221"/>
      <c r="AO553" s="574" t="str">
        <f t="shared" si="755"/>
        <v>OK</v>
      </c>
      <c r="AQ553" s="437"/>
      <c r="AR553" s="429"/>
      <c r="AT553" s="430"/>
      <c r="AU553" s="431"/>
      <c r="AV553" s="429"/>
      <c r="AX553" s="430"/>
      <c r="AY553" s="431"/>
      <c r="AZ553" s="429"/>
      <c r="BB553" s="430"/>
      <c r="BC553" s="431"/>
      <c r="BD553" s="600"/>
      <c r="BE553" s="601"/>
      <c r="BF553" s="602"/>
      <c r="BG553" s="621"/>
      <c r="BH553" s="221"/>
      <c r="BI553" s="574" t="str">
        <f t="shared" si="756"/>
        <v>OK</v>
      </c>
      <c r="BK553" s="437"/>
      <c r="BL553" s="429"/>
      <c r="BN553" s="430"/>
      <c r="BO553" s="431"/>
      <c r="BP553" s="429"/>
      <c r="BR553" s="430"/>
      <c r="BS553" s="431"/>
      <c r="BT553" s="429"/>
      <c r="BV553" s="430"/>
      <c r="BW553" s="431"/>
      <c r="BX553" s="600"/>
      <c r="BY553" s="601"/>
      <c r="BZ553" s="602"/>
      <c r="CA553" s="621"/>
      <c r="CB553" s="221"/>
      <c r="CC553" s="574" t="str">
        <f t="shared" si="753"/>
        <v>OK</v>
      </c>
      <c r="CE553" s="263"/>
      <c r="CF553" s="208"/>
      <c r="CG553" s="420"/>
      <c r="CH553" s="410" t="s">
        <v>374</v>
      </c>
      <c r="CI553" s="423"/>
      <c r="CJ553" s="209"/>
      <c r="CK553" s="420"/>
      <c r="CL553" s="410" t="s">
        <v>375</v>
      </c>
      <c r="CM553" s="423"/>
      <c r="CN553" s="209"/>
      <c r="CO553" s="420"/>
      <c r="CP553" s="410" t="s">
        <v>376</v>
      </c>
      <c r="CQ553" s="423"/>
      <c r="CR553" s="591" t="str">
        <f t="shared" si="847"/>
        <v>-</v>
      </c>
      <c r="CS553" s="629"/>
      <c r="CT553" s="593" t="str">
        <f t="shared" si="848"/>
        <v>-</v>
      </c>
      <c r="CU553" s="594" t="str">
        <f t="shared" si="849"/>
        <v>-</v>
      </c>
      <c r="CV553" s="221"/>
      <c r="CW553" s="574" t="str">
        <f t="shared" si="835"/>
        <v>OK</v>
      </c>
      <c r="CY553" s="437"/>
      <c r="CZ553" s="429"/>
      <c r="DB553" s="430"/>
      <c r="DC553" s="431"/>
      <c r="DD553" s="429"/>
      <c r="DF553" s="430"/>
      <c r="DG553" s="431"/>
      <c r="DH553" s="429"/>
      <c r="DJ553" s="430"/>
      <c r="DK553" s="431"/>
      <c r="DL553" s="600"/>
      <c r="DM553" s="601"/>
      <c r="DN553" s="602"/>
      <c r="DO553" s="621"/>
      <c r="DP553" s="221"/>
      <c r="DQ553" s="574" t="str">
        <f t="shared" si="837"/>
        <v>OK</v>
      </c>
      <c r="DS553" s="437"/>
      <c r="DT553" s="429"/>
      <c r="DU553" s="431"/>
      <c r="DW553" s="431"/>
      <c r="DY553" s="431"/>
      <c r="EA553" s="430"/>
      <c r="EB553" s="600"/>
      <c r="EC553" s="602"/>
      <c r="ED553" s="621"/>
      <c r="EE553" s="221"/>
      <c r="EF553" s="574" t="str">
        <f t="shared" si="829"/>
        <v>OK</v>
      </c>
      <c r="EH553" s="82"/>
      <c r="EI553" s="34" t="s">
        <v>4</v>
      </c>
      <c r="EJ553" s="11"/>
      <c r="EK553" s="61"/>
      <c r="EN553" s="97">
        <f t="shared" si="797"/>
        <v>0</v>
      </c>
      <c r="EO553" s="91">
        <f t="shared" si="798"/>
        <v>0</v>
      </c>
      <c r="EP553" s="92"/>
      <c r="EQ553" s="85"/>
      <c r="ER553" s="89" t="str">
        <f t="shared" si="807"/>
        <v>-</v>
      </c>
      <c r="ES553" s="84"/>
      <c r="ET553" s="85"/>
      <c r="EU553" s="89" t="str">
        <f t="shared" si="808"/>
        <v>-</v>
      </c>
      <c r="EV553" s="90" t="str">
        <f t="shared" si="809"/>
        <v>-</v>
      </c>
      <c r="EY553" s="97" t="e">
        <f>#REF!</f>
        <v>#REF!</v>
      </c>
      <c r="EZ553" s="91" t="e">
        <f>#REF!</f>
        <v>#REF!</v>
      </c>
      <c r="FA553" s="92"/>
      <c r="FB553" s="85"/>
      <c r="FC553" s="89" t="e">
        <f t="shared" si="810"/>
        <v>#REF!</v>
      </c>
      <c r="FD553" s="84"/>
      <c r="FE553" s="85"/>
      <c r="FF553" s="89" t="e">
        <f t="shared" si="811"/>
        <v>#REF!</v>
      </c>
      <c r="FG553" s="90" t="e">
        <f t="shared" si="812"/>
        <v>#REF!</v>
      </c>
      <c r="FJ553" s="97" t="e">
        <f>#REF!</f>
        <v>#REF!</v>
      </c>
      <c r="FK553" s="91" t="e">
        <f>#REF!</f>
        <v>#REF!</v>
      </c>
      <c r="FL553" s="92"/>
      <c r="FM553" s="85"/>
      <c r="FN553" s="89" t="e">
        <f t="shared" si="813"/>
        <v>#REF!</v>
      </c>
      <c r="FO553" s="84"/>
      <c r="FP553" s="85"/>
      <c r="FQ553" s="89" t="e">
        <f t="shared" si="814"/>
        <v>#REF!</v>
      </c>
      <c r="FR553" s="90" t="e">
        <f t="shared" si="815"/>
        <v>#REF!</v>
      </c>
      <c r="FU553" s="97" t="e">
        <f>#REF!</f>
        <v>#REF!</v>
      </c>
      <c r="FV553" s="92"/>
      <c r="FW553" s="85"/>
      <c r="FX553" s="89" t="e">
        <f t="shared" si="816"/>
        <v>#REF!</v>
      </c>
      <c r="GA553" s="97" t="e">
        <f>#REF!</f>
        <v>#REF!</v>
      </c>
      <c r="GB553" s="91" t="e">
        <f>#REF!</f>
        <v>#REF!</v>
      </c>
      <c r="GC553" s="92"/>
      <c r="GD553" s="85"/>
      <c r="GE553" s="89" t="e">
        <f t="shared" si="817"/>
        <v>#REF!</v>
      </c>
      <c r="GF553" s="84"/>
      <c r="GG553" s="85"/>
      <c r="GH553" s="89" t="e">
        <f t="shared" si="818"/>
        <v>#REF!</v>
      </c>
      <c r="GI553" s="90" t="e">
        <f t="shared" si="819"/>
        <v>#REF!</v>
      </c>
      <c r="GK553" s="20" t="str">
        <f t="shared" si="799"/>
        <v/>
      </c>
      <c r="GL553" s="21"/>
      <c r="GN553" s="826" t="str">
        <f t="shared" ca="1" si="846"/>
        <v/>
      </c>
      <c r="GO553" s="827"/>
    </row>
    <row r="554" spans="1:197" ht="12" customHeight="1" outlineLevel="3" x14ac:dyDescent="0.2">
      <c r="A554" s="187">
        <f t="shared" ca="1" si="833"/>
        <v>420</v>
      </c>
      <c r="B554" s="747" t="str">
        <f t="shared" ca="1" si="838"/>
        <v/>
      </c>
      <c r="C554" s="748"/>
      <c r="D554" s="749"/>
      <c r="E554" s="110"/>
      <c r="F554" s="108"/>
      <c r="G554" s="105" t="s">
        <v>202</v>
      </c>
      <c r="H554" s="128" t="s">
        <v>3</v>
      </c>
      <c r="I554" s="105"/>
      <c r="J554" s="364" t="s">
        <v>24</v>
      </c>
      <c r="K554" s="471" t="s">
        <v>439</v>
      </c>
      <c r="L554" s="367" t="s">
        <v>50</v>
      </c>
      <c r="M554" s="589">
        <f t="shared" si="834"/>
        <v>0</v>
      </c>
      <c r="N554" s="773" t="str">
        <f t="shared" si="839"/>
        <v>-</v>
      </c>
      <c r="O554" s="774" t="str">
        <f t="shared" si="840"/>
        <v>-</v>
      </c>
      <c r="P554" s="774" t="str">
        <f t="shared" si="841"/>
        <v>-</v>
      </c>
      <c r="Q554" s="774" t="str">
        <f t="shared" si="842"/>
        <v>-</v>
      </c>
      <c r="R554" s="774" t="str">
        <f t="shared" si="843"/>
        <v>-</v>
      </c>
      <c r="S554" s="280" t="str">
        <f t="shared" si="844"/>
        <v>-</v>
      </c>
      <c r="T554" s="291" t="str">
        <f t="shared" si="845"/>
        <v>OK</v>
      </c>
      <c r="U554" s="402"/>
      <c r="W554" s="504"/>
      <c r="X554" s="429"/>
      <c r="Z554" s="430"/>
      <c r="AA554" s="431"/>
      <c r="AB554" s="429"/>
      <c r="AD554" s="430"/>
      <c r="AE554" s="431"/>
      <c r="AF554" s="429"/>
      <c r="AH554" s="430"/>
      <c r="AI554" s="431"/>
      <c r="AJ554" s="600"/>
      <c r="AK554" s="601"/>
      <c r="AL554" s="602"/>
      <c r="AM554" s="621"/>
      <c r="AN554" s="221"/>
      <c r="AO554" s="574" t="str">
        <f t="shared" si="755"/>
        <v>OK</v>
      </c>
      <c r="AQ554" s="437"/>
      <c r="AR554" s="429"/>
      <c r="AT554" s="430"/>
      <c r="AU554" s="431"/>
      <c r="AV554" s="429"/>
      <c r="AX554" s="430"/>
      <c r="AY554" s="431"/>
      <c r="AZ554" s="429"/>
      <c r="BB554" s="430"/>
      <c r="BC554" s="431"/>
      <c r="BD554" s="600"/>
      <c r="BE554" s="601"/>
      <c r="BF554" s="602"/>
      <c r="BG554" s="621"/>
      <c r="BH554" s="221"/>
      <c r="BI554" s="574" t="str">
        <f t="shared" si="756"/>
        <v>OK</v>
      </c>
      <c r="BK554" s="437"/>
      <c r="BL554" s="429"/>
      <c r="BN554" s="430"/>
      <c r="BO554" s="431"/>
      <c r="BP554" s="429"/>
      <c r="BR554" s="430"/>
      <c r="BS554" s="431"/>
      <c r="BT554" s="429"/>
      <c r="BV554" s="430"/>
      <c r="BW554" s="431"/>
      <c r="BX554" s="600"/>
      <c r="BY554" s="601"/>
      <c r="BZ554" s="602"/>
      <c r="CA554" s="621"/>
      <c r="CB554" s="221"/>
      <c r="CC554" s="574" t="str">
        <f t="shared" si="753"/>
        <v>OK</v>
      </c>
      <c r="CE554" s="263"/>
      <c r="CF554" s="208"/>
      <c r="CG554" s="420"/>
      <c r="CH554" s="410" t="s">
        <v>374</v>
      </c>
      <c r="CI554" s="423"/>
      <c r="CJ554" s="209"/>
      <c r="CK554" s="420"/>
      <c r="CL554" s="410" t="s">
        <v>375</v>
      </c>
      <c r="CM554" s="423"/>
      <c r="CN554" s="209"/>
      <c r="CO554" s="420"/>
      <c r="CP554" s="410" t="s">
        <v>376</v>
      </c>
      <c r="CQ554" s="423"/>
      <c r="CR554" s="591" t="str">
        <f t="shared" si="847"/>
        <v>-</v>
      </c>
      <c r="CS554" s="629"/>
      <c r="CT554" s="593" t="str">
        <f t="shared" si="848"/>
        <v>-</v>
      </c>
      <c r="CU554" s="594" t="str">
        <f t="shared" si="849"/>
        <v>-</v>
      </c>
      <c r="CV554" s="221"/>
      <c r="CW554" s="574" t="str">
        <f t="shared" si="835"/>
        <v>OK</v>
      </c>
      <c r="CY554" s="437"/>
      <c r="CZ554" s="429"/>
      <c r="DB554" s="430"/>
      <c r="DC554" s="431"/>
      <c r="DD554" s="429"/>
      <c r="DF554" s="430"/>
      <c r="DG554" s="431"/>
      <c r="DH554" s="429"/>
      <c r="DJ554" s="430"/>
      <c r="DK554" s="431"/>
      <c r="DL554" s="600"/>
      <c r="DM554" s="601"/>
      <c r="DN554" s="602"/>
      <c r="DO554" s="621"/>
      <c r="DP554" s="221"/>
      <c r="DQ554" s="574" t="str">
        <f t="shared" si="837"/>
        <v>OK</v>
      </c>
      <c r="DS554" s="437"/>
      <c r="DT554" s="429"/>
      <c r="DU554" s="431"/>
      <c r="DW554" s="431"/>
      <c r="DY554" s="431"/>
      <c r="EA554" s="430"/>
      <c r="EB554" s="600"/>
      <c r="EC554" s="602"/>
      <c r="ED554" s="621"/>
      <c r="EE554" s="221"/>
      <c r="EF554" s="574" t="str">
        <f t="shared" si="829"/>
        <v>OK</v>
      </c>
      <c r="EH554" s="82"/>
      <c r="EI554" s="34" t="s">
        <v>4</v>
      </c>
      <c r="EJ554" s="11"/>
      <c r="EK554" s="61"/>
      <c r="EN554" s="97">
        <f t="shared" si="797"/>
        <v>0</v>
      </c>
      <c r="EO554" s="91">
        <f t="shared" si="798"/>
        <v>0</v>
      </c>
      <c r="EP554" s="92"/>
      <c r="EQ554" s="85"/>
      <c r="ER554" s="89" t="str">
        <f t="shared" si="807"/>
        <v>-</v>
      </c>
      <c r="ES554" s="84"/>
      <c r="ET554" s="85"/>
      <c r="EU554" s="89" t="str">
        <f t="shared" si="808"/>
        <v>-</v>
      </c>
      <c r="EV554" s="90" t="str">
        <f t="shared" si="809"/>
        <v>-</v>
      </c>
      <c r="EY554" s="97" t="e">
        <f>#REF!</f>
        <v>#REF!</v>
      </c>
      <c r="EZ554" s="91" t="e">
        <f>#REF!</f>
        <v>#REF!</v>
      </c>
      <c r="FA554" s="92"/>
      <c r="FB554" s="85"/>
      <c r="FC554" s="89" t="e">
        <f t="shared" si="810"/>
        <v>#REF!</v>
      </c>
      <c r="FD554" s="84"/>
      <c r="FE554" s="85"/>
      <c r="FF554" s="89" t="e">
        <f t="shared" si="811"/>
        <v>#REF!</v>
      </c>
      <c r="FG554" s="90" t="e">
        <f t="shared" si="812"/>
        <v>#REF!</v>
      </c>
      <c r="FJ554" s="97" t="e">
        <f>#REF!</f>
        <v>#REF!</v>
      </c>
      <c r="FK554" s="91" t="e">
        <f>#REF!</f>
        <v>#REF!</v>
      </c>
      <c r="FL554" s="92"/>
      <c r="FM554" s="85"/>
      <c r="FN554" s="89" t="e">
        <f t="shared" si="813"/>
        <v>#REF!</v>
      </c>
      <c r="FO554" s="84"/>
      <c r="FP554" s="85"/>
      <c r="FQ554" s="89" t="e">
        <f t="shared" si="814"/>
        <v>#REF!</v>
      </c>
      <c r="FR554" s="90" t="e">
        <f t="shared" si="815"/>
        <v>#REF!</v>
      </c>
      <c r="FU554" s="97" t="e">
        <f>#REF!</f>
        <v>#REF!</v>
      </c>
      <c r="FV554" s="92"/>
      <c r="FW554" s="85"/>
      <c r="FX554" s="89" t="e">
        <f t="shared" si="816"/>
        <v>#REF!</v>
      </c>
      <c r="GA554" s="97" t="e">
        <f>#REF!</f>
        <v>#REF!</v>
      </c>
      <c r="GB554" s="91" t="e">
        <f>#REF!</f>
        <v>#REF!</v>
      </c>
      <c r="GC554" s="92"/>
      <c r="GD554" s="85"/>
      <c r="GE554" s="89" t="e">
        <f t="shared" si="817"/>
        <v>#REF!</v>
      </c>
      <c r="GF554" s="84"/>
      <c r="GG554" s="85"/>
      <c r="GH554" s="89" t="e">
        <f t="shared" si="818"/>
        <v>#REF!</v>
      </c>
      <c r="GI554" s="90" t="e">
        <f t="shared" si="819"/>
        <v>#REF!</v>
      </c>
      <c r="GK554" s="20" t="str">
        <f t="shared" si="799"/>
        <v/>
      </c>
      <c r="GL554" s="21"/>
      <c r="GN554" s="826" t="str">
        <f t="shared" ca="1" si="846"/>
        <v/>
      </c>
      <c r="GO554" s="827"/>
    </row>
    <row r="555" spans="1:197" ht="12" customHeight="1" outlineLevel="3" x14ac:dyDescent="0.2">
      <c r="A555" s="187">
        <f t="shared" ca="1" si="833"/>
        <v>421</v>
      </c>
      <c r="B555" s="747" t="str">
        <f t="shared" ca="1" si="838"/>
        <v/>
      </c>
      <c r="C555" s="748"/>
      <c r="D555" s="749"/>
      <c r="E555" s="110"/>
      <c r="F555" s="108"/>
      <c r="G555" s="105" t="s">
        <v>82</v>
      </c>
      <c r="H555" s="128" t="s">
        <v>3</v>
      </c>
      <c r="I555" s="105"/>
      <c r="J555" s="364" t="s">
        <v>24</v>
      </c>
      <c r="K555" s="471" t="s">
        <v>439</v>
      </c>
      <c r="L555" s="367" t="s">
        <v>50</v>
      </c>
      <c r="M555" s="589">
        <f t="shared" si="834"/>
        <v>0</v>
      </c>
      <c r="N555" s="773" t="str">
        <f t="shared" si="839"/>
        <v>-</v>
      </c>
      <c r="O555" s="774" t="str">
        <f t="shared" si="840"/>
        <v>-</v>
      </c>
      <c r="P555" s="774" t="str">
        <f t="shared" si="841"/>
        <v>-</v>
      </c>
      <c r="Q555" s="774" t="str">
        <f t="shared" si="842"/>
        <v>-</v>
      </c>
      <c r="R555" s="774" t="str">
        <f t="shared" si="843"/>
        <v>-</v>
      </c>
      <c r="S555" s="280" t="str">
        <f t="shared" si="844"/>
        <v>-</v>
      </c>
      <c r="T555" s="291" t="str">
        <f t="shared" si="845"/>
        <v>OK</v>
      </c>
      <c r="U555" s="402"/>
      <c r="W555" s="504"/>
      <c r="X555" s="429"/>
      <c r="Z555" s="430"/>
      <c r="AA555" s="431"/>
      <c r="AB555" s="429"/>
      <c r="AD555" s="430"/>
      <c r="AE555" s="431"/>
      <c r="AF555" s="429"/>
      <c r="AH555" s="430"/>
      <c r="AI555" s="431"/>
      <c r="AJ555" s="600"/>
      <c r="AK555" s="601"/>
      <c r="AL555" s="602"/>
      <c r="AM555" s="621"/>
      <c r="AN555" s="221"/>
      <c r="AO555" s="574" t="str">
        <f t="shared" si="755"/>
        <v>OK</v>
      </c>
      <c r="AQ555" s="437"/>
      <c r="AR555" s="429"/>
      <c r="AT555" s="430"/>
      <c r="AU555" s="431"/>
      <c r="AV555" s="429"/>
      <c r="AX555" s="430"/>
      <c r="AY555" s="431"/>
      <c r="AZ555" s="429"/>
      <c r="BB555" s="430"/>
      <c r="BC555" s="431"/>
      <c r="BD555" s="600"/>
      <c r="BE555" s="601"/>
      <c r="BF555" s="602"/>
      <c r="BG555" s="621"/>
      <c r="BH555" s="221"/>
      <c r="BI555" s="574" t="str">
        <f t="shared" si="756"/>
        <v>OK</v>
      </c>
      <c r="BK555" s="437"/>
      <c r="BL555" s="429"/>
      <c r="BN555" s="430"/>
      <c r="BO555" s="431"/>
      <c r="BP555" s="429"/>
      <c r="BR555" s="430"/>
      <c r="BS555" s="431"/>
      <c r="BT555" s="429"/>
      <c r="BV555" s="430"/>
      <c r="BW555" s="431"/>
      <c r="BX555" s="600"/>
      <c r="BY555" s="601"/>
      <c r="BZ555" s="602"/>
      <c r="CA555" s="621"/>
      <c r="CB555" s="221"/>
      <c r="CC555" s="574" t="str">
        <f t="shared" si="753"/>
        <v>OK</v>
      </c>
      <c r="CE555" s="263"/>
      <c r="CF555" s="208"/>
      <c r="CG555" s="420"/>
      <c r="CH555" s="410" t="s">
        <v>374</v>
      </c>
      <c r="CI555" s="423"/>
      <c r="CJ555" s="209"/>
      <c r="CK555" s="420"/>
      <c r="CL555" s="410" t="s">
        <v>375</v>
      </c>
      <c r="CM555" s="423"/>
      <c r="CN555" s="209"/>
      <c r="CO555" s="420"/>
      <c r="CP555" s="410" t="s">
        <v>376</v>
      </c>
      <c r="CQ555" s="423"/>
      <c r="CR555" s="591" t="str">
        <f t="shared" si="847"/>
        <v>-</v>
      </c>
      <c r="CS555" s="629"/>
      <c r="CT555" s="593" t="str">
        <f t="shared" si="848"/>
        <v>-</v>
      </c>
      <c r="CU555" s="594" t="str">
        <f t="shared" si="849"/>
        <v>-</v>
      </c>
      <c r="CV555" s="221"/>
      <c r="CW555" s="574" t="str">
        <f t="shared" si="835"/>
        <v>OK</v>
      </c>
      <c r="CY555" s="437"/>
      <c r="CZ555" s="429"/>
      <c r="DB555" s="430"/>
      <c r="DC555" s="431"/>
      <c r="DD555" s="429"/>
      <c r="DF555" s="430"/>
      <c r="DG555" s="431"/>
      <c r="DH555" s="429"/>
      <c r="DJ555" s="430"/>
      <c r="DK555" s="431"/>
      <c r="DL555" s="600"/>
      <c r="DM555" s="601"/>
      <c r="DN555" s="602"/>
      <c r="DO555" s="621"/>
      <c r="DP555" s="221"/>
      <c r="DQ555" s="574" t="str">
        <f t="shared" si="837"/>
        <v>OK</v>
      </c>
      <c r="DS555" s="437"/>
      <c r="DT555" s="429"/>
      <c r="DU555" s="431"/>
      <c r="DW555" s="431"/>
      <c r="DY555" s="431"/>
      <c r="EA555" s="430"/>
      <c r="EB555" s="600"/>
      <c r="EC555" s="602"/>
      <c r="ED555" s="621"/>
      <c r="EE555" s="221"/>
      <c r="EF555" s="574" t="str">
        <f t="shared" si="829"/>
        <v>OK</v>
      </c>
      <c r="EH555" s="82"/>
      <c r="EI555" s="34" t="s">
        <v>4</v>
      </c>
      <c r="EJ555" s="11"/>
      <c r="EK555" s="61"/>
      <c r="EN555" s="97">
        <f t="shared" si="797"/>
        <v>0</v>
      </c>
      <c r="EO555" s="91">
        <f t="shared" si="798"/>
        <v>0</v>
      </c>
      <c r="EP555" s="92"/>
      <c r="EQ555" s="85"/>
      <c r="ER555" s="89" t="str">
        <f t="shared" si="807"/>
        <v>-</v>
      </c>
      <c r="ES555" s="84"/>
      <c r="ET555" s="85"/>
      <c r="EU555" s="89" t="str">
        <f t="shared" si="808"/>
        <v>-</v>
      </c>
      <c r="EV555" s="90" t="str">
        <f t="shared" si="809"/>
        <v>-</v>
      </c>
      <c r="EY555" s="97" t="e">
        <f>#REF!</f>
        <v>#REF!</v>
      </c>
      <c r="EZ555" s="91" t="e">
        <f>#REF!</f>
        <v>#REF!</v>
      </c>
      <c r="FA555" s="92"/>
      <c r="FB555" s="85"/>
      <c r="FC555" s="89" t="e">
        <f t="shared" si="810"/>
        <v>#REF!</v>
      </c>
      <c r="FD555" s="84"/>
      <c r="FE555" s="85"/>
      <c r="FF555" s="89" t="e">
        <f t="shared" si="811"/>
        <v>#REF!</v>
      </c>
      <c r="FG555" s="90" t="e">
        <f t="shared" si="812"/>
        <v>#REF!</v>
      </c>
      <c r="FJ555" s="97" t="e">
        <f>#REF!</f>
        <v>#REF!</v>
      </c>
      <c r="FK555" s="91" t="e">
        <f>#REF!</f>
        <v>#REF!</v>
      </c>
      <c r="FL555" s="92"/>
      <c r="FM555" s="85"/>
      <c r="FN555" s="89" t="e">
        <f t="shared" si="813"/>
        <v>#REF!</v>
      </c>
      <c r="FO555" s="84"/>
      <c r="FP555" s="85"/>
      <c r="FQ555" s="89" t="e">
        <f t="shared" si="814"/>
        <v>#REF!</v>
      </c>
      <c r="FR555" s="90" t="e">
        <f t="shared" si="815"/>
        <v>#REF!</v>
      </c>
      <c r="FU555" s="97" t="e">
        <f>#REF!</f>
        <v>#REF!</v>
      </c>
      <c r="FV555" s="92"/>
      <c r="FW555" s="85"/>
      <c r="FX555" s="89" t="e">
        <f t="shared" si="816"/>
        <v>#REF!</v>
      </c>
      <c r="GA555" s="97" t="e">
        <f>#REF!</f>
        <v>#REF!</v>
      </c>
      <c r="GB555" s="91" t="e">
        <f>#REF!</f>
        <v>#REF!</v>
      </c>
      <c r="GC555" s="92"/>
      <c r="GD555" s="85"/>
      <c r="GE555" s="89" t="e">
        <f t="shared" si="817"/>
        <v>#REF!</v>
      </c>
      <c r="GF555" s="84"/>
      <c r="GG555" s="85"/>
      <c r="GH555" s="89" t="e">
        <f t="shared" si="818"/>
        <v>#REF!</v>
      </c>
      <c r="GI555" s="90" t="e">
        <f t="shared" si="819"/>
        <v>#REF!</v>
      </c>
      <c r="GK555" s="20" t="str">
        <f t="shared" si="799"/>
        <v/>
      </c>
      <c r="GL555" s="21"/>
      <c r="GN555" s="826" t="str">
        <f t="shared" ca="1" si="846"/>
        <v/>
      </c>
      <c r="GO555" s="827"/>
    </row>
    <row r="556" spans="1:197" ht="12" customHeight="1" outlineLevel="3" x14ac:dyDescent="0.2">
      <c r="A556" s="187">
        <f t="shared" ca="1" si="833"/>
        <v>422</v>
      </c>
      <c r="B556" s="747" t="str">
        <f t="shared" ca="1" si="838"/>
        <v/>
      </c>
      <c r="C556" s="748"/>
      <c r="D556" s="749"/>
      <c r="E556" s="110"/>
      <c r="F556" s="108"/>
      <c r="G556" s="105" t="s">
        <v>200</v>
      </c>
      <c r="H556" s="128" t="s">
        <v>3</v>
      </c>
      <c r="I556" s="105"/>
      <c r="J556" s="364" t="s">
        <v>24</v>
      </c>
      <c r="K556" s="471" t="s">
        <v>439</v>
      </c>
      <c r="L556" s="367" t="s">
        <v>50</v>
      </c>
      <c r="M556" s="589">
        <f t="shared" si="834"/>
        <v>0</v>
      </c>
      <c r="N556" s="773" t="str">
        <f t="shared" si="839"/>
        <v>-</v>
      </c>
      <c r="O556" s="774" t="str">
        <f t="shared" si="840"/>
        <v>-</v>
      </c>
      <c r="P556" s="774" t="str">
        <f t="shared" si="841"/>
        <v>-</v>
      </c>
      <c r="Q556" s="774" t="str">
        <f t="shared" si="842"/>
        <v>-</v>
      </c>
      <c r="R556" s="774" t="str">
        <f t="shared" si="843"/>
        <v>-</v>
      </c>
      <c r="S556" s="280" t="str">
        <f t="shared" si="844"/>
        <v>-</v>
      </c>
      <c r="T556" s="291" t="str">
        <f t="shared" si="845"/>
        <v>OK</v>
      </c>
      <c r="U556" s="402"/>
      <c r="W556" s="504"/>
      <c r="X556" s="429"/>
      <c r="Z556" s="430"/>
      <c r="AA556" s="431"/>
      <c r="AB556" s="429"/>
      <c r="AD556" s="430"/>
      <c r="AE556" s="431"/>
      <c r="AF556" s="429"/>
      <c r="AH556" s="430"/>
      <c r="AI556" s="431"/>
      <c r="AJ556" s="600"/>
      <c r="AK556" s="601"/>
      <c r="AL556" s="602"/>
      <c r="AM556" s="621"/>
      <c r="AN556" s="221"/>
      <c r="AO556" s="574" t="str">
        <f t="shared" si="755"/>
        <v>OK</v>
      </c>
      <c r="AQ556" s="437"/>
      <c r="AR556" s="429"/>
      <c r="AT556" s="430"/>
      <c r="AU556" s="431"/>
      <c r="AV556" s="429"/>
      <c r="AX556" s="430"/>
      <c r="AY556" s="431"/>
      <c r="AZ556" s="429"/>
      <c r="BB556" s="430"/>
      <c r="BC556" s="431"/>
      <c r="BD556" s="600"/>
      <c r="BE556" s="601"/>
      <c r="BF556" s="602"/>
      <c r="BG556" s="621"/>
      <c r="BH556" s="221"/>
      <c r="BI556" s="574" t="str">
        <f t="shared" si="756"/>
        <v>OK</v>
      </c>
      <c r="BK556" s="437"/>
      <c r="BL556" s="429"/>
      <c r="BN556" s="430"/>
      <c r="BO556" s="431"/>
      <c r="BP556" s="429"/>
      <c r="BR556" s="430"/>
      <c r="BS556" s="431"/>
      <c r="BT556" s="429"/>
      <c r="BV556" s="430"/>
      <c r="BW556" s="431"/>
      <c r="BX556" s="600"/>
      <c r="BY556" s="601"/>
      <c r="BZ556" s="602"/>
      <c r="CA556" s="621"/>
      <c r="CB556" s="221"/>
      <c r="CC556" s="574" t="str">
        <f t="shared" si="753"/>
        <v>OK</v>
      </c>
      <c r="CE556" s="263"/>
      <c r="CF556" s="208"/>
      <c r="CG556" s="420"/>
      <c r="CH556" s="410" t="s">
        <v>374</v>
      </c>
      <c r="CI556" s="423"/>
      <c r="CJ556" s="209"/>
      <c r="CK556" s="420"/>
      <c r="CL556" s="410" t="s">
        <v>375</v>
      </c>
      <c r="CM556" s="423"/>
      <c r="CN556" s="209"/>
      <c r="CO556" s="420"/>
      <c r="CP556" s="410" t="s">
        <v>376</v>
      </c>
      <c r="CQ556" s="423"/>
      <c r="CR556" s="591" t="str">
        <f t="shared" si="847"/>
        <v>-</v>
      </c>
      <c r="CS556" s="629"/>
      <c r="CT556" s="593" t="str">
        <f t="shared" si="848"/>
        <v>-</v>
      </c>
      <c r="CU556" s="594" t="str">
        <f t="shared" si="849"/>
        <v>-</v>
      </c>
      <c r="CV556" s="221"/>
      <c r="CW556" s="574" t="str">
        <f t="shared" si="835"/>
        <v>OK</v>
      </c>
      <c r="CY556" s="437"/>
      <c r="CZ556" s="429"/>
      <c r="DB556" s="430"/>
      <c r="DC556" s="431"/>
      <c r="DD556" s="429"/>
      <c r="DF556" s="430"/>
      <c r="DG556" s="431"/>
      <c r="DH556" s="429"/>
      <c r="DJ556" s="430"/>
      <c r="DK556" s="431"/>
      <c r="DL556" s="600"/>
      <c r="DM556" s="601"/>
      <c r="DN556" s="602"/>
      <c r="DO556" s="621"/>
      <c r="DP556" s="221"/>
      <c r="DQ556" s="574" t="str">
        <f t="shared" si="837"/>
        <v>OK</v>
      </c>
      <c r="DS556" s="437"/>
      <c r="DT556" s="429"/>
      <c r="DU556" s="431"/>
      <c r="DW556" s="431"/>
      <c r="DY556" s="431"/>
      <c r="EA556" s="430"/>
      <c r="EB556" s="600"/>
      <c r="EC556" s="602"/>
      <c r="ED556" s="621"/>
      <c r="EE556" s="221"/>
      <c r="EF556" s="574" t="str">
        <f t="shared" si="829"/>
        <v>OK</v>
      </c>
      <c r="EH556" s="82"/>
      <c r="EI556" s="34" t="s">
        <v>4</v>
      </c>
      <c r="EJ556" s="11"/>
      <c r="EK556" s="61"/>
      <c r="EN556" s="97">
        <f t="shared" si="797"/>
        <v>0</v>
      </c>
      <c r="EO556" s="91">
        <f t="shared" si="798"/>
        <v>0</v>
      </c>
      <c r="EP556" s="92"/>
      <c r="EQ556" s="85"/>
      <c r="ER556" s="89" t="str">
        <f t="shared" si="807"/>
        <v>-</v>
      </c>
      <c r="ES556" s="84"/>
      <c r="ET556" s="85"/>
      <c r="EU556" s="89" t="str">
        <f t="shared" si="808"/>
        <v>-</v>
      </c>
      <c r="EV556" s="90" t="str">
        <f t="shared" si="809"/>
        <v>-</v>
      </c>
      <c r="EY556" s="97" t="e">
        <f>#REF!</f>
        <v>#REF!</v>
      </c>
      <c r="EZ556" s="91" t="e">
        <f>#REF!</f>
        <v>#REF!</v>
      </c>
      <c r="FA556" s="92"/>
      <c r="FB556" s="85"/>
      <c r="FC556" s="89" t="e">
        <f t="shared" si="810"/>
        <v>#REF!</v>
      </c>
      <c r="FD556" s="84"/>
      <c r="FE556" s="85"/>
      <c r="FF556" s="89" t="e">
        <f t="shared" si="811"/>
        <v>#REF!</v>
      </c>
      <c r="FG556" s="90" t="e">
        <f t="shared" si="812"/>
        <v>#REF!</v>
      </c>
      <c r="FJ556" s="97" t="e">
        <f>#REF!</f>
        <v>#REF!</v>
      </c>
      <c r="FK556" s="91" t="e">
        <f>#REF!</f>
        <v>#REF!</v>
      </c>
      <c r="FL556" s="92"/>
      <c r="FM556" s="85"/>
      <c r="FN556" s="89" t="e">
        <f t="shared" si="813"/>
        <v>#REF!</v>
      </c>
      <c r="FO556" s="84"/>
      <c r="FP556" s="85"/>
      <c r="FQ556" s="89" t="e">
        <f t="shared" si="814"/>
        <v>#REF!</v>
      </c>
      <c r="FR556" s="90" t="e">
        <f t="shared" si="815"/>
        <v>#REF!</v>
      </c>
      <c r="FU556" s="97" t="e">
        <f>#REF!</f>
        <v>#REF!</v>
      </c>
      <c r="FV556" s="92"/>
      <c r="FW556" s="85"/>
      <c r="FX556" s="89" t="e">
        <f t="shared" si="816"/>
        <v>#REF!</v>
      </c>
      <c r="GA556" s="97" t="e">
        <f>#REF!</f>
        <v>#REF!</v>
      </c>
      <c r="GB556" s="91" t="e">
        <f>#REF!</f>
        <v>#REF!</v>
      </c>
      <c r="GC556" s="92"/>
      <c r="GD556" s="85"/>
      <c r="GE556" s="89" t="e">
        <f t="shared" si="817"/>
        <v>#REF!</v>
      </c>
      <c r="GF556" s="84"/>
      <c r="GG556" s="85"/>
      <c r="GH556" s="89" t="e">
        <f t="shared" si="818"/>
        <v>#REF!</v>
      </c>
      <c r="GI556" s="90" t="e">
        <f t="shared" si="819"/>
        <v>#REF!</v>
      </c>
      <c r="GK556" s="20" t="str">
        <f t="shared" si="799"/>
        <v/>
      </c>
      <c r="GL556" s="21"/>
      <c r="GN556" s="826" t="str">
        <f t="shared" ca="1" si="846"/>
        <v/>
      </c>
      <c r="GO556" s="827"/>
    </row>
    <row r="557" spans="1:197" ht="12" customHeight="1" outlineLevel="3" x14ac:dyDescent="0.2">
      <c r="A557" s="187">
        <f t="shared" ca="1" si="833"/>
        <v>423</v>
      </c>
      <c r="B557" s="747" t="str">
        <f t="shared" ca="1" si="838"/>
        <v/>
      </c>
      <c r="C557" s="748"/>
      <c r="D557" s="749"/>
      <c r="E557" s="110"/>
      <c r="F557" s="108"/>
      <c r="G557" s="105" t="s">
        <v>925</v>
      </c>
      <c r="H557" s="128" t="s">
        <v>3</v>
      </c>
      <c r="I557" s="105"/>
      <c r="J557" s="364" t="s">
        <v>24</v>
      </c>
      <c r="K557" s="471" t="s">
        <v>439</v>
      </c>
      <c r="L557" s="367" t="s">
        <v>50</v>
      </c>
      <c r="M557" s="589">
        <f t="shared" si="834"/>
        <v>0</v>
      </c>
      <c r="N557" s="773" t="str">
        <f t="shared" si="839"/>
        <v>-</v>
      </c>
      <c r="O557" s="774" t="str">
        <f t="shared" si="840"/>
        <v>-</v>
      </c>
      <c r="P557" s="774" t="str">
        <f t="shared" si="841"/>
        <v>-</v>
      </c>
      <c r="Q557" s="774" t="str">
        <f t="shared" si="842"/>
        <v>-</v>
      </c>
      <c r="R557" s="774" t="str">
        <f t="shared" si="843"/>
        <v>-</v>
      </c>
      <c r="S557" s="280" t="str">
        <f t="shared" si="844"/>
        <v>-</v>
      </c>
      <c r="T557" s="291" t="str">
        <f t="shared" si="845"/>
        <v>OK</v>
      </c>
      <c r="U557" s="402"/>
      <c r="W557" s="504"/>
      <c r="X557" s="429"/>
      <c r="Z557" s="430"/>
      <c r="AA557" s="431"/>
      <c r="AB557" s="429"/>
      <c r="AD557" s="430"/>
      <c r="AE557" s="431"/>
      <c r="AF557" s="429"/>
      <c r="AH557" s="430"/>
      <c r="AI557" s="431"/>
      <c r="AJ557" s="600"/>
      <c r="AK557" s="601"/>
      <c r="AL557" s="602"/>
      <c r="AM557" s="621"/>
      <c r="AN557" s="221"/>
      <c r="AO557" s="574" t="str">
        <f t="shared" si="755"/>
        <v>OK</v>
      </c>
      <c r="AQ557" s="437"/>
      <c r="AR557" s="429"/>
      <c r="AT557" s="430"/>
      <c r="AU557" s="431"/>
      <c r="AV557" s="429"/>
      <c r="AX557" s="430"/>
      <c r="AY557" s="431"/>
      <c r="AZ557" s="429"/>
      <c r="BB557" s="430"/>
      <c r="BC557" s="431"/>
      <c r="BD557" s="600"/>
      <c r="BE557" s="601"/>
      <c r="BF557" s="602"/>
      <c r="BG557" s="621"/>
      <c r="BH557" s="221"/>
      <c r="BI557" s="574" t="str">
        <f t="shared" si="756"/>
        <v>OK</v>
      </c>
      <c r="BK557" s="437"/>
      <c r="BL557" s="429"/>
      <c r="BN557" s="430"/>
      <c r="BO557" s="431"/>
      <c r="BP557" s="429"/>
      <c r="BR557" s="430"/>
      <c r="BS557" s="431"/>
      <c r="BT557" s="429"/>
      <c r="BV557" s="430"/>
      <c r="BW557" s="431"/>
      <c r="BX557" s="600"/>
      <c r="BY557" s="601"/>
      <c r="BZ557" s="602"/>
      <c r="CA557" s="621"/>
      <c r="CB557" s="221"/>
      <c r="CC557" s="574" t="str">
        <f t="shared" si="753"/>
        <v>OK</v>
      </c>
      <c r="CE557" s="263"/>
      <c r="CF557" s="208"/>
      <c r="CG557" s="420"/>
      <c r="CH557" s="410" t="s">
        <v>374</v>
      </c>
      <c r="CI557" s="423"/>
      <c r="CJ557" s="209"/>
      <c r="CK557" s="420"/>
      <c r="CL557" s="410" t="s">
        <v>375</v>
      </c>
      <c r="CM557" s="423"/>
      <c r="CN557" s="209"/>
      <c r="CO557" s="420"/>
      <c r="CP557" s="410" t="s">
        <v>376</v>
      </c>
      <c r="CQ557" s="423"/>
      <c r="CR557" s="591" t="str">
        <f t="shared" si="847"/>
        <v>-</v>
      </c>
      <c r="CS557" s="629"/>
      <c r="CT557" s="593" t="str">
        <f t="shared" si="848"/>
        <v>-</v>
      </c>
      <c r="CU557" s="594" t="str">
        <f t="shared" si="849"/>
        <v>-</v>
      </c>
      <c r="CV557" s="221"/>
      <c r="CW557" s="574" t="str">
        <f t="shared" si="835"/>
        <v>OK</v>
      </c>
      <c r="CY557" s="437"/>
      <c r="CZ557" s="429"/>
      <c r="DB557" s="430"/>
      <c r="DC557" s="431"/>
      <c r="DD557" s="429"/>
      <c r="DF557" s="430"/>
      <c r="DG557" s="431"/>
      <c r="DH557" s="429"/>
      <c r="DJ557" s="430"/>
      <c r="DK557" s="431"/>
      <c r="DL557" s="600"/>
      <c r="DM557" s="601"/>
      <c r="DN557" s="602"/>
      <c r="DO557" s="621"/>
      <c r="DP557" s="221"/>
      <c r="DQ557" s="574" t="str">
        <f t="shared" si="837"/>
        <v>OK</v>
      </c>
      <c r="DS557" s="437"/>
      <c r="DT557" s="429"/>
      <c r="DU557" s="431"/>
      <c r="DW557" s="431"/>
      <c r="DY557" s="431"/>
      <c r="EA557" s="430"/>
      <c r="EB557" s="600"/>
      <c r="EC557" s="602"/>
      <c r="ED557" s="621"/>
      <c r="EE557" s="221"/>
      <c r="EF557" s="574" t="str">
        <f t="shared" si="829"/>
        <v>OK</v>
      </c>
      <c r="EH557" s="82"/>
      <c r="EI557" s="34" t="s">
        <v>4</v>
      </c>
      <c r="EJ557" s="11"/>
      <c r="EK557" s="61"/>
      <c r="EN557" s="97">
        <f t="shared" si="797"/>
        <v>0</v>
      </c>
      <c r="EO557" s="91">
        <f t="shared" si="798"/>
        <v>0</v>
      </c>
      <c r="EP557" s="92"/>
      <c r="EQ557" s="85"/>
      <c r="ER557" s="89" t="str">
        <f t="shared" si="807"/>
        <v>-</v>
      </c>
      <c r="ES557" s="84"/>
      <c r="ET557" s="85"/>
      <c r="EU557" s="89" t="str">
        <f t="shared" si="808"/>
        <v>-</v>
      </c>
      <c r="EV557" s="90" t="str">
        <f t="shared" si="809"/>
        <v>-</v>
      </c>
      <c r="EY557" s="97" t="e">
        <f>#REF!</f>
        <v>#REF!</v>
      </c>
      <c r="EZ557" s="91" t="e">
        <f>#REF!</f>
        <v>#REF!</v>
      </c>
      <c r="FA557" s="92"/>
      <c r="FB557" s="85"/>
      <c r="FC557" s="89" t="e">
        <f t="shared" si="810"/>
        <v>#REF!</v>
      </c>
      <c r="FD557" s="84"/>
      <c r="FE557" s="85"/>
      <c r="FF557" s="89" t="e">
        <f t="shared" si="811"/>
        <v>#REF!</v>
      </c>
      <c r="FG557" s="90" t="e">
        <f t="shared" si="812"/>
        <v>#REF!</v>
      </c>
      <c r="FJ557" s="97" t="e">
        <f>#REF!</f>
        <v>#REF!</v>
      </c>
      <c r="FK557" s="91" t="e">
        <f>#REF!</f>
        <v>#REF!</v>
      </c>
      <c r="FL557" s="92"/>
      <c r="FM557" s="85"/>
      <c r="FN557" s="89" t="e">
        <f t="shared" si="813"/>
        <v>#REF!</v>
      </c>
      <c r="FO557" s="84"/>
      <c r="FP557" s="85"/>
      <c r="FQ557" s="89" t="e">
        <f t="shared" si="814"/>
        <v>#REF!</v>
      </c>
      <c r="FR557" s="90" t="e">
        <f t="shared" si="815"/>
        <v>#REF!</v>
      </c>
      <c r="FU557" s="97" t="e">
        <f>#REF!</f>
        <v>#REF!</v>
      </c>
      <c r="FV557" s="92"/>
      <c r="FW557" s="85"/>
      <c r="FX557" s="89" t="e">
        <f t="shared" si="816"/>
        <v>#REF!</v>
      </c>
      <c r="GA557" s="97" t="e">
        <f>#REF!</f>
        <v>#REF!</v>
      </c>
      <c r="GB557" s="91" t="e">
        <f>#REF!</f>
        <v>#REF!</v>
      </c>
      <c r="GC557" s="92"/>
      <c r="GD557" s="85"/>
      <c r="GE557" s="89" t="e">
        <f t="shared" si="817"/>
        <v>#REF!</v>
      </c>
      <c r="GF557" s="84"/>
      <c r="GG557" s="85"/>
      <c r="GH557" s="89" t="e">
        <f t="shared" si="818"/>
        <v>#REF!</v>
      </c>
      <c r="GI557" s="90" t="e">
        <f t="shared" si="819"/>
        <v>#REF!</v>
      </c>
      <c r="GK557" s="20" t="str">
        <f t="shared" si="799"/>
        <v/>
      </c>
      <c r="GL557" s="21"/>
      <c r="GN557" s="826" t="str">
        <f t="shared" ca="1" si="846"/>
        <v/>
      </c>
      <c r="GO557" s="827"/>
    </row>
    <row r="558" spans="1:197" ht="12" customHeight="1" outlineLevel="3" x14ac:dyDescent="0.2">
      <c r="A558" s="187">
        <f t="shared" ca="1" si="833"/>
        <v>424</v>
      </c>
      <c r="B558" s="747" t="str">
        <f t="shared" ca="1" si="838"/>
        <v/>
      </c>
      <c r="C558" s="748"/>
      <c r="D558" s="749"/>
      <c r="E558" s="110"/>
      <c r="F558" s="108"/>
      <c r="G558" s="105" t="s">
        <v>81</v>
      </c>
      <c r="H558" s="128" t="s">
        <v>3</v>
      </c>
      <c r="I558" s="105"/>
      <c r="J558" s="364" t="s">
        <v>24</v>
      </c>
      <c r="K558" s="471" t="s">
        <v>439</v>
      </c>
      <c r="L558" s="367" t="s">
        <v>50</v>
      </c>
      <c r="M558" s="589">
        <f t="shared" si="834"/>
        <v>0</v>
      </c>
      <c r="N558" s="773" t="str">
        <f t="shared" si="839"/>
        <v>-</v>
      </c>
      <c r="O558" s="774" t="str">
        <f t="shared" si="840"/>
        <v>-</v>
      </c>
      <c r="P558" s="774" t="str">
        <f t="shared" si="841"/>
        <v>-</v>
      </c>
      <c r="Q558" s="774" t="str">
        <f t="shared" si="842"/>
        <v>-</v>
      </c>
      <c r="R558" s="774" t="str">
        <f t="shared" si="843"/>
        <v>-</v>
      </c>
      <c r="S558" s="280" t="str">
        <f t="shared" si="844"/>
        <v>-</v>
      </c>
      <c r="T558" s="291" t="str">
        <f t="shared" si="845"/>
        <v>OK</v>
      </c>
      <c r="U558" s="402"/>
      <c r="W558" s="504"/>
      <c r="X558" s="429"/>
      <c r="Z558" s="430"/>
      <c r="AA558" s="431"/>
      <c r="AB558" s="429"/>
      <c r="AD558" s="430"/>
      <c r="AE558" s="431"/>
      <c r="AF558" s="429"/>
      <c r="AH558" s="430"/>
      <c r="AI558" s="431"/>
      <c r="AJ558" s="600"/>
      <c r="AK558" s="601"/>
      <c r="AL558" s="602"/>
      <c r="AM558" s="621"/>
      <c r="AN558" s="221"/>
      <c r="AO558" s="574" t="str">
        <f t="shared" si="755"/>
        <v>OK</v>
      </c>
      <c r="AQ558" s="437"/>
      <c r="AR558" s="429"/>
      <c r="AT558" s="430"/>
      <c r="AU558" s="431"/>
      <c r="AV558" s="429"/>
      <c r="AX558" s="430"/>
      <c r="AY558" s="431"/>
      <c r="AZ558" s="429"/>
      <c r="BB558" s="430"/>
      <c r="BC558" s="431"/>
      <c r="BD558" s="600"/>
      <c r="BE558" s="601"/>
      <c r="BF558" s="602"/>
      <c r="BG558" s="621"/>
      <c r="BH558" s="221"/>
      <c r="BI558" s="574" t="str">
        <f t="shared" si="756"/>
        <v>OK</v>
      </c>
      <c r="BK558" s="437"/>
      <c r="BL558" s="429"/>
      <c r="BN558" s="430"/>
      <c r="BO558" s="431"/>
      <c r="BP558" s="429"/>
      <c r="BR558" s="430"/>
      <c r="BS558" s="431"/>
      <c r="BT558" s="429"/>
      <c r="BV558" s="430"/>
      <c r="BW558" s="431"/>
      <c r="BX558" s="600"/>
      <c r="BY558" s="601"/>
      <c r="BZ558" s="602"/>
      <c r="CA558" s="621"/>
      <c r="CB558" s="221"/>
      <c r="CC558" s="574" t="str">
        <f t="shared" si="753"/>
        <v>OK</v>
      </c>
      <c r="CE558" s="263"/>
      <c r="CF558" s="208"/>
      <c r="CG558" s="420"/>
      <c r="CH558" s="410" t="s">
        <v>374</v>
      </c>
      <c r="CI558" s="423"/>
      <c r="CJ558" s="209"/>
      <c r="CK558" s="420"/>
      <c r="CL558" s="410" t="s">
        <v>375</v>
      </c>
      <c r="CM558" s="423"/>
      <c r="CN558" s="209"/>
      <c r="CO558" s="420"/>
      <c r="CP558" s="410" t="s">
        <v>376</v>
      </c>
      <c r="CQ558" s="423"/>
      <c r="CR558" s="591" t="str">
        <f t="shared" si="847"/>
        <v>-</v>
      </c>
      <c r="CS558" s="629"/>
      <c r="CT558" s="593" t="str">
        <f t="shared" si="848"/>
        <v>-</v>
      </c>
      <c r="CU558" s="594" t="str">
        <f t="shared" si="849"/>
        <v>-</v>
      </c>
      <c r="CV558" s="221"/>
      <c r="CW558" s="574" t="str">
        <f t="shared" si="835"/>
        <v>OK</v>
      </c>
      <c r="CY558" s="437"/>
      <c r="CZ558" s="429"/>
      <c r="DB558" s="430"/>
      <c r="DC558" s="431"/>
      <c r="DD558" s="429"/>
      <c r="DF558" s="430"/>
      <c r="DG558" s="431"/>
      <c r="DH558" s="429"/>
      <c r="DJ558" s="430"/>
      <c r="DK558" s="431"/>
      <c r="DL558" s="600"/>
      <c r="DM558" s="601"/>
      <c r="DN558" s="602"/>
      <c r="DO558" s="621"/>
      <c r="DP558" s="221"/>
      <c r="DQ558" s="574" t="str">
        <f t="shared" si="837"/>
        <v>OK</v>
      </c>
      <c r="DS558" s="437"/>
      <c r="DT558" s="429"/>
      <c r="DU558" s="431"/>
      <c r="DW558" s="431"/>
      <c r="DY558" s="431"/>
      <c r="EA558" s="430"/>
      <c r="EB558" s="600"/>
      <c r="EC558" s="602"/>
      <c r="ED558" s="621"/>
      <c r="EE558" s="221"/>
      <c r="EF558" s="574" t="str">
        <f t="shared" si="829"/>
        <v>OK</v>
      </c>
      <c r="EH558" s="82"/>
      <c r="EI558" s="34" t="s">
        <v>4</v>
      </c>
      <c r="EJ558" s="11"/>
      <c r="EK558" s="61"/>
      <c r="EN558" s="97">
        <f t="shared" ref="EN558:EN621" si="850">AJ558</f>
        <v>0</v>
      </c>
      <c r="EO558" s="91">
        <f t="shared" ref="EO558:EO621" si="851">AK558</f>
        <v>0</v>
      </c>
      <c r="EP558" s="92"/>
      <c r="EQ558" s="85"/>
      <c r="ER558" s="89" t="str">
        <f t="shared" si="807"/>
        <v>-</v>
      </c>
      <c r="ES558" s="84"/>
      <c r="ET558" s="85"/>
      <c r="EU558" s="89" t="str">
        <f t="shared" si="808"/>
        <v>-</v>
      </c>
      <c r="EV558" s="90" t="str">
        <f t="shared" si="809"/>
        <v>-</v>
      </c>
      <c r="EY558" s="97" t="e">
        <f>#REF!</f>
        <v>#REF!</v>
      </c>
      <c r="EZ558" s="91" t="e">
        <f>#REF!</f>
        <v>#REF!</v>
      </c>
      <c r="FA558" s="92"/>
      <c r="FB558" s="85"/>
      <c r="FC558" s="89" t="e">
        <f t="shared" si="810"/>
        <v>#REF!</v>
      </c>
      <c r="FD558" s="84"/>
      <c r="FE558" s="85"/>
      <c r="FF558" s="89" t="e">
        <f t="shared" si="811"/>
        <v>#REF!</v>
      </c>
      <c r="FG558" s="90" t="e">
        <f t="shared" si="812"/>
        <v>#REF!</v>
      </c>
      <c r="FJ558" s="97" t="e">
        <f>#REF!</f>
        <v>#REF!</v>
      </c>
      <c r="FK558" s="91" t="e">
        <f>#REF!</f>
        <v>#REF!</v>
      </c>
      <c r="FL558" s="92"/>
      <c r="FM558" s="85"/>
      <c r="FN558" s="89" t="e">
        <f t="shared" si="813"/>
        <v>#REF!</v>
      </c>
      <c r="FO558" s="84"/>
      <c r="FP558" s="85"/>
      <c r="FQ558" s="89" t="e">
        <f t="shared" si="814"/>
        <v>#REF!</v>
      </c>
      <c r="FR558" s="90" t="e">
        <f t="shared" si="815"/>
        <v>#REF!</v>
      </c>
      <c r="FU558" s="97" t="e">
        <f>#REF!</f>
        <v>#REF!</v>
      </c>
      <c r="FV558" s="92"/>
      <c r="FW558" s="85"/>
      <c r="FX558" s="89" t="e">
        <f t="shared" si="816"/>
        <v>#REF!</v>
      </c>
      <c r="GA558" s="97" t="e">
        <f>#REF!</f>
        <v>#REF!</v>
      </c>
      <c r="GB558" s="91" t="e">
        <f>#REF!</f>
        <v>#REF!</v>
      </c>
      <c r="GC558" s="92"/>
      <c r="GD558" s="85"/>
      <c r="GE558" s="89" t="e">
        <f t="shared" si="817"/>
        <v>#REF!</v>
      </c>
      <c r="GF558" s="84"/>
      <c r="GG558" s="85"/>
      <c r="GH558" s="89" t="e">
        <f t="shared" si="818"/>
        <v>#REF!</v>
      </c>
      <c r="GI558" s="90" t="e">
        <f t="shared" si="819"/>
        <v>#REF!</v>
      </c>
      <c r="GK558" s="20" t="str">
        <f t="shared" ref="GK558:GK621" si="852">IF(C558+D558=0,"",C558+D558)</f>
        <v/>
      </c>
      <c r="GL558" s="21"/>
      <c r="GN558" s="826" t="str">
        <f t="shared" ca="1" si="846"/>
        <v/>
      </c>
      <c r="GO558" s="827"/>
    </row>
    <row r="559" spans="1:197" ht="12" customHeight="1" outlineLevel="3" x14ac:dyDescent="0.2">
      <c r="A559" s="187">
        <f ca="1">OFFSET(A559,-1,0,1,1)+1</f>
        <v>425</v>
      </c>
      <c r="B559" s="747" t="str">
        <f t="shared" ca="1" si="838"/>
        <v/>
      </c>
      <c r="C559" s="748"/>
      <c r="D559" s="749"/>
      <c r="E559" s="272" t="s">
        <v>395</v>
      </c>
      <c r="F559" s="271"/>
      <c r="G559" s="105"/>
      <c r="H559" s="128" t="s">
        <v>3</v>
      </c>
      <c r="I559" s="105"/>
      <c r="J559" s="364" t="s">
        <v>24</v>
      </c>
      <c r="K559" s="471" t="s">
        <v>439</v>
      </c>
      <c r="L559" s="367" t="s">
        <v>50</v>
      </c>
      <c r="M559" s="589">
        <f t="shared" si="834"/>
        <v>0</v>
      </c>
      <c r="N559" s="773" t="str">
        <f t="shared" si="839"/>
        <v>-</v>
      </c>
      <c r="O559" s="774" t="str">
        <f t="shared" si="840"/>
        <v>-</v>
      </c>
      <c r="P559" s="774" t="str">
        <f t="shared" si="841"/>
        <v>-</v>
      </c>
      <c r="Q559" s="774" t="str">
        <f t="shared" si="842"/>
        <v>-</v>
      </c>
      <c r="R559" s="774" t="str">
        <f t="shared" si="843"/>
        <v>-</v>
      </c>
      <c r="S559" s="280" t="str">
        <f t="shared" si="844"/>
        <v>-</v>
      </c>
      <c r="T559" s="291" t="str">
        <f t="shared" si="845"/>
        <v>OK</v>
      </c>
      <c r="U559" s="402"/>
      <c r="W559" s="505"/>
      <c r="X559" s="429"/>
      <c r="Z559" s="430"/>
      <c r="AA559" s="431"/>
      <c r="AB559" s="429"/>
      <c r="AD559" s="430"/>
      <c r="AE559" s="431"/>
      <c r="AF559" s="429"/>
      <c r="AH559" s="430"/>
      <c r="AI559" s="431"/>
      <c r="AJ559" s="603"/>
      <c r="AK559" s="604"/>
      <c r="AL559" s="605"/>
      <c r="AM559" s="622"/>
      <c r="AN559" s="221"/>
      <c r="AO559" s="574" t="str">
        <f t="shared" si="755"/>
        <v>OK</v>
      </c>
      <c r="AQ559" s="438"/>
      <c r="AR559" s="429"/>
      <c r="AT559" s="430"/>
      <c r="AU559" s="431"/>
      <c r="AV559" s="429"/>
      <c r="AX559" s="430"/>
      <c r="AY559" s="431"/>
      <c r="AZ559" s="429"/>
      <c r="BB559" s="430"/>
      <c r="BC559" s="431"/>
      <c r="BD559" s="603"/>
      <c r="BE559" s="604"/>
      <c r="BF559" s="605"/>
      <c r="BG559" s="678"/>
      <c r="BH559" s="221"/>
      <c r="BI559" s="574" t="str">
        <f t="shared" si="756"/>
        <v>OK</v>
      </c>
      <c r="BK559" s="263"/>
      <c r="BL559" s="208"/>
      <c r="BM559" s="421"/>
      <c r="BN559" s="410"/>
      <c r="BO559" s="424"/>
      <c r="BP559" s="209"/>
      <c r="BQ559" s="421"/>
      <c r="BR559" s="410"/>
      <c r="BS559" s="424"/>
      <c r="BT559" s="209"/>
      <c r="BU559" s="421"/>
      <c r="BV559" s="410"/>
      <c r="BW559" s="424"/>
      <c r="BX559" s="591" t="str">
        <f>IF(AND(BL559="",BP559="",BT559=""),"-",BL559+BP559+BT559)</f>
        <v>-</v>
      </c>
      <c r="BY559" s="601"/>
      <c r="BZ559" s="593" t="str">
        <f>IF(AND(BL559="",BP559="",BT559="",BM559="",BQ559="",BU559=""),"-",SUM(BL559:BU559))</f>
        <v>-</v>
      </c>
      <c r="CA559" s="680" t="str">
        <f>IF(OR(BZ559=0,BZ559="-"),"-",BZ559/DD_TOTAL_HOURS)</f>
        <v>-</v>
      </c>
      <c r="CB559" s="221"/>
      <c r="CC559" s="574" t="str">
        <f t="shared" si="753"/>
        <v>OK</v>
      </c>
      <c r="CE559" s="263"/>
      <c r="CF559" s="208"/>
      <c r="CG559" s="433"/>
      <c r="CH559" s="489"/>
      <c r="CI559" s="435"/>
      <c r="CJ559" s="209"/>
      <c r="CK559" s="433"/>
      <c r="CL559" s="489"/>
      <c r="CM559" s="435"/>
      <c r="CN559" s="209"/>
      <c r="CO559" s="433"/>
      <c r="CP559" s="489"/>
      <c r="CQ559" s="424"/>
      <c r="CR559" s="591" t="str">
        <f t="shared" si="847"/>
        <v>-</v>
      </c>
      <c r="CS559" s="629"/>
      <c r="CT559" s="593" t="str">
        <f t="shared" si="848"/>
        <v>-</v>
      </c>
      <c r="CU559" s="594" t="str">
        <f t="shared" si="849"/>
        <v>-</v>
      </c>
      <c r="CV559" s="221"/>
      <c r="CW559" s="574" t="str">
        <f t="shared" si="835"/>
        <v>OK</v>
      </c>
      <c r="CY559" s="438"/>
      <c r="CZ559" s="429"/>
      <c r="DB559" s="430"/>
      <c r="DC559" s="431"/>
      <c r="DD559" s="429"/>
      <c r="DF559" s="430"/>
      <c r="DG559" s="431"/>
      <c r="DH559" s="429"/>
      <c r="DJ559" s="430"/>
      <c r="DK559" s="431"/>
      <c r="DL559" s="603"/>
      <c r="DM559" s="604"/>
      <c r="DN559" s="605"/>
      <c r="DO559" s="678"/>
      <c r="DP559" s="221"/>
      <c r="DQ559" s="574" t="str">
        <f t="shared" si="837"/>
        <v>OK</v>
      </c>
      <c r="DS559" s="438"/>
      <c r="DT559" s="429"/>
      <c r="DU559" s="431"/>
      <c r="DW559" s="435"/>
      <c r="DY559" s="435"/>
      <c r="EA559" s="430"/>
      <c r="EB559" s="603"/>
      <c r="EC559" s="605"/>
      <c r="ED559" s="622"/>
      <c r="EE559" s="221"/>
      <c r="EF559" s="574" t="str">
        <f t="shared" si="829"/>
        <v>OK</v>
      </c>
      <c r="EH559" s="82"/>
      <c r="EI559" s="34"/>
      <c r="EJ559" s="11"/>
      <c r="EK559" s="61"/>
      <c r="EN559" s="97">
        <f t="shared" si="850"/>
        <v>0</v>
      </c>
      <c r="EO559" s="91">
        <f t="shared" si="851"/>
        <v>0</v>
      </c>
      <c r="EP559" s="92"/>
      <c r="EQ559" s="85"/>
      <c r="ER559" s="89" t="str">
        <f t="shared" si="807"/>
        <v>-</v>
      </c>
      <c r="ES559" s="84"/>
      <c r="ET559" s="85"/>
      <c r="EU559" s="89" t="str">
        <f t="shared" si="808"/>
        <v>-</v>
      </c>
      <c r="EV559" s="90" t="str">
        <f t="shared" si="809"/>
        <v>-</v>
      </c>
      <c r="EY559" s="97" t="e">
        <f>#REF!</f>
        <v>#REF!</v>
      </c>
      <c r="EZ559" s="91" t="e">
        <f>#REF!</f>
        <v>#REF!</v>
      </c>
      <c r="FA559" s="92"/>
      <c r="FB559" s="85"/>
      <c r="FC559" s="89" t="e">
        <f t="shared" si="810"/>
        <v>#REF!</v>
      </c>
      <c r="FD559" s="84"/>
      <c r="FE559" s="85"/>
      <c r="FF559" s="89" t="e">
        <f t="shared" si="811"/>
        <v>#REF!</v>
      </c>
      <c r="FG559" s="90" t="e">
        <f t="shared" si="812"/>
        <v>#REF!</v>
      </c>
      <c r="FJ559" s="97" t="e">
        <f>#REF!</f>
        <v>#REF!</v>
      </c>
      <c r="FK559" s="91" t="e">
        <f>#REF!</f>
        <v>#REF!</v>
      </c>
      <c r="FL559" s="92"/>
      <c r="FM559" s="85"/>
      <c r="FN559" s="89" t="e">
        <f t="shared" si="813"/>
        <v>#REF!</v>
      </c>
      <c r="FO559" s="84"/>
      <c r="FP559" s="85"/>
      <c r="FQ559" s="89" t="e">
        <f t="shared" si="814"/>
        <v>#REF!</v>
      </c>
      <c r="FR559" s="90" t="e">
        <f t="shared" si="815"/>
        <v>#REF!</v>
      </c>
      <c r="FU559" s="97" t="e">
        <f>#REF!</f>
        <v>#REF!</v>
      </c>
      <c r="FV559" s="92"/>
      <c r="FW559" s="85"/>
      <c r="FX559" s="89" t="e">
        <f t="shared" si="816"/>
        <v>#REF!</v>
      </c>
      <c r="GA559" s="97" t="e">
        <f>#REF!</f>
        <v>#REF!</v>
      </c>
      <c r="GB559" s="91" t="e">
        <f>#REF!</f>
        <v>#REF!</v>
      </c>
      <c r="GC559" s="92"/>
      <c r="GD559" s="85"/>
      <c r="GE559" s="89" t="e">
        <f t="shared" si="817"/>
        <v>#REF!</v>
      </c>
      <c r="GF559" s="84"/>
      <c r="GG559" s="85"/>
      <c r="GH559" s="89" t="e">
        <f t="shared" si="818"/>
        <v>#REF!</v>
      </c>
      <c r="GI559" s="90" t="e">
        <f t="shared" si="819"/>
        <v>#REF!</v>
      </c>
      <c r="GK559" s="20" t="str">
        <f t="shared" si="852"/>
        <v/>
      </c>
      <c r="GL559" s="21"/>
      <c r="GN559" s="826" t="str">
        <f t="shared" ca="1" si="846"/>
        <v/>
      </c>
      <c r="GO559" s="827"/>
    </row>
    <row r="560" spans="1:197" ht="12" customHeight="1" outlineLevel="3" x14ac:dyDescent="0.2">
      <c r="A560" s="187">
        <f ca="1">OFFSET(A560,-1,0,1,1)+1</f>
        <v>426</v>
      </c>
      <c r="B560" s="747" t="str">
        <f t="shared" ca="1" si="838"/>
        <v/>
      </c>
      <c r="C560" s="766"/>
      <c r="D560" s="767"/>
      <c r="E560" s="231"/>
      <c r="F560" s="227"/>
      <c r="G560" s="228"/>
      <c r="H560" s="865"/>
      <c r="I560" s="229"/>
      <c r="J560" s="359"/>
      <c r="K560" s="359"/>
      <c r="L560" s="359"/>
      <c r="M560" s="397">
        <f t="shared" si="834"/>
        <v>0</v>
      </c>
      <c r="N560" s="775"/>
      <c r="O560" s="776"/>
      <c r="P560" s="776"/>
      <c r="Q560" s="776"/>
      <c r="R560" s="776"/>
      <c r="S560" s="282"/>
      <c r="T560" s="295"/>
      <c r="U560" s="406"/>
      <c r="W560" s="663"/>
      <c r="X560" s="664"/>
      <c r="Y560" s="664"/>
      <c r="Z560" s="664"/>
      <c r="AA560" s="664"/>
      <c r="AB560" s="664"/>
      <c r="AC560" s="664"/>
      <c r="AD560" s="664"/>
      <c r="AE560" s="664"/>
      <c r="AF560" s="664"/>
      <c r="AG560" s="664"/>
      <c r="AH560" s="664"/>
      <c r="AI560" s="665"/>
      <c r="AJ560" s="963"/>
      <c r="AK560" s="973"/>
      <c r="AL560" s="964"/>
      <c r="AM560" s="466"/>
      <c r="AN560" s="304"/>
      <c r="AO560" s="574"/>
      <c r="AQ560" s="663"/>
      <c r="AR560" s="664"/>
      <c r="AS560" s="664"/>
      <c r="AT560" s="664"/>
      <c r="AU560" s="664"/>
      <c r="AV560" s="664"/>
      <c r="AW560" s="664"/>
      <c r="AX560" s="664"/>
      <c r="AY560" s="664"/>
      <c r="AZ560" s="664"/>
      <c r="BA560" s="664"/>
      <c r="BB560" s="664"/>
      <c r="BC560" s="665"/>
      <c r="BD560" s="963"/>
      <c r="BE560" s="973"/>
      <c r="BF560" s="964"/>
      <c r="BG560" s="466"/>
      <c r="BH560" s="304"/>
      <c r="BI560" s="574"/>
      <c r="BK560" s="663"/>
      <c r="BL560" s="664"/>
      <c r="BM560" s="664"/>
      <c r="BN560" s="664"/>
      <c r="BO560" s="664"/>
      <c r="BP560" s="664"/>
      <c r="BQ560" s="664"/>
      <c r="BR560" s="664"/>
      <c r="BS560" s="664"/>
      <c r="BT560" s="664"/>
      <c r="BU560" s="664"/>
      <c r="BV560" s="664"/>
      <c r="BW560" s="665"/>
      <c r="BX560" s="963"/>
      <c r="BY560" s="973"/>
      <c r="BZ560" s="964"/>
      <c r="CA560" s="486"/>
      <c r="CB560" s="304"/>
      <c r="CC560" s="574"/>
      <c r="CE560" s="663"/>
      <c r="CF560" s="664"/>
      <c r="CG560" s="664"/>
      <c r="CH560" s="664"/>
      <c r="CI560" s="664"/>
      <c r="CJ560" s="664"/>
      <c r="CK560" s="664"/>
      <c r="CL560" s="664"/>
      <c r="CM560" s="664"/>
      <c r="CN560" s="664"/>
      <c r="CO560" s="664"/>
      <c r="CP560" s="664"/>
      <c r="CQ560" s="665"/>
      <c r="CR560" s="963"/>
      <c r="CS560" s="973"/>
      <c r="CT560" s="964"/>
      <c r="CU560" s="500"/>
      <c r="CV560" s="304"/>
      <c r="CW560" s="574" t="str">
        <f t="shared" si="835"/>
        <v>OK</v>
      </c>
      <c r="CY560" s="663"/>
      <c r="CZ560" s="664"/>
      <c r="DA560" s="664"/>
      <c r="DB560" s="664"/>
      <c r="DC560" s="664"/>
      <c r="DD560" s="664"/>
      <c r="DE560" s="664"/>
      <c r="DF560" s="664"/>
      <c r="DG560" s="664"/>
      <c r="DH560" s="664"/>
      <c r="DI560" s="664"/>
      <c r="DJ560" s="664"/>
      <c r="DK560" s="665"/>
      <c r="DL560" s="963"/>
      <c r="DM560" s="973"/>
      <c r="DN560" s="964"/>
      <c r="DO560" s="583"/>
      <c r="DP560" s="304"/>
      <c r="DQ560" s="574" t="str">
        <f t="shared" si="837"/>
        <v>OK</v>
      </c>
      <c r="DS560" s="663"/>
      <c r="DT560" s="664"/>
      <c r="DU560" s="664"/>
      <c r="DV560" s="664"/>
      <c r="DW560" s="664"/>
      <c r="DX560" s="664"/>
      <c r="DY560" s="664"/>
      <c r="DZ560" s="664"/>
      <c r="EA560" s="664"/>
      <c r="EB560" s="963"/>
      <c r="EC560" s="964"/>
      <c r="ED560" s="703"/>
      <c r="EE560" s="304"/>
      <c r="EF560" s="574" t="str">
        <f t="shared" si="829"/>
        <v>-</v>
      </c>
      <c r="EH560" s="82" t="s">
        <v>5</v>
      </c>
      <c r="EI560" s="34"/>
      <c r="EJ560" s="11"/>
      <c r="EK560" s="61"/>
      <c r="EN560" s="97">
        <f t="shared" si="850"/>
        <v>0</v>
      </c>
      <c r="EO560" s="91">
        <f t="shared" si="851"/>
        <v>0</v>
      </c>
      <c r="EP560" s="92"/>
      <c r="EQ560" s="85"/>
      <c r="ER560" s="89" t="str">
        <f t="shared" si="807"/>
        <v>-</v>
      </c>
      <c r="ES560" s="84"/>
      <c r="ET560" s="85"/>
      <c r="EU560" s="89" t="str">
        <f t="shared" si="808"/>
        <v>-</v>
      </c>
      <c r="EV560" s="90" t="str">
        <f t="shared" si="809"/>
        <v>-</v>
      </c>
      <c r="EY560" s="97" t="e">
        <f>#REF!</f>
        <v>#REF!</v>
      </c>
      <c r="EZ560" s="91" t="e">
        <f>#REF!</f>
        <v>#REF!</v>
      </c>
      <c r="FA560" s="92"/>
      <c r="FB560" s="85"/>
      <c r="FC560" s="89" t="e">
        <f t="shared" si="810"/>
        <v>#REF!</v>
      </c>
      <c r="FD560" s="84"/>
      <c r="FE560" s="85"/>
      <c r="FF560" s="89" t="e">
        <f t="shared" si="811"/>
        <v>#REF!</v>
      </c>
      <c r="FG560" s="90" t="e">
        <f t="shared" si="812"/>
        <v>#REF!</v>
      </c>
      <c r="FJ560" s="97" t="e">
        <f>#REF!</f>
        <v>#REF!</v>
      </c>
      <c r="FK560" s="91" t="e">
        <f>#REF!</f>
        <v>#REF!</v>
      </c>
      <c r="FL560" s="92"/>
      <c r="FM560" s="85"/>
      <c r="FN560" s="89" t="e">
        <f t="shared" si="813"/>
        <v>#REF!</v>
      </c>
      <c r="FO560" s="84"/>
      <c r="FP560" s="85"/>
      <c r="FQ560" s="89" t="e">
        <f t="shared" si="814"/>
        <v>#REF!</v>
      </c>
      <c r="FR560" s="90" t="e">
        <f t="shared" si="815"/>
        <v>#REF!</v>
      </c>
      <c r="FU560" s="97" t="e">
        <f>#REF!</f>
        <v>#REF!</v>
      </c>
      <c r="FV560" s="92"/>
      <c r="FW560" s="85"/>
      <c r="FX560" s="89" t="e">
        <f t="shared" si="816"/>
        <v>#REF!</v>
      </c>
      <c r="GA560" s="97" t="e">
        <f>#REF!</f>
        <v>#REF!</v>
      </c>
      <c r="GB560" s="91" t="e">
        <f>#REF!</f>
        <v>#REF!</v>
      </c>
      <c r="GC560" s="92"/>
      <c r="GD560" s="85"/>
      <c r="GE560" s="89" t="e">
        <f t="shared" si="817"/>
        <v>#REF!</v>
      </c>
      <c r="GF560" s="84"/>
      <c r="GG560" s="85"/>
      <c r="GH560" s="89" t="e">
        <f t="shared" si="818"/>
        <v>#REF!</v>
      </c>
      <c r="GI560" s="90" t="e">
        <f t="shared" si="819"/>
        <v>#REF!</v>
      </c>
      <c r="GK560" s="20" t="str">
        <f t="shared" si="852"/>
        <v/>
      </c>
      <c r="GL560" s="21"/>
      <c r="GN560" s="826" t="str">
        <f t="shared" ca="1" si="846"/>
        <v/>
      </c>
      <c r="GO560" s="827"/>
    </row>
    <row r="561" spans="1:197" s="143" customFormat="1" ht="12.75" customHeight="1" outlineLevel="2" x14ac:dyDescent="0.2">
      <c r="A561" s="187">
        <f ca="1">OFFSET(A561,-1,0,1,1)+1</f>
        <v>427</v>
      </c>
      <c r="B561" s="763" t="str">
        <f t="shared" ca="1" si="838"/>
        <v/>
      </c>
      <c r="C561" s="764"/>
      <c r="D561" s="765"/>
      <c r="E561" s="252" t="s">
        <v>126</v>
      </c>
      <c r="F561" s="253" t="s">
        <v>995</v>
      </c>
      <c r="G561" s="254"/>
      <c r="H561" s="879" t="s">
        <v>3</v>
      </c>
      <c r="I561" s="255"/>
      <c r="J561" s="256" t="s">
        <v>356</v>
      </c>
      <c r="K561" s="257" t="s">
        <v>95</v>
      </c>
      <c r="L561" s="459"/>
      <c r="M561" s="559">
        <f t="shared" si="834"/>
        <v>0</v>
      </c>
      <c r="N561" s="780" t="str">
        <f t="shared" si="839"/>
        <v>-</v>
      </c>
      <c r="O561" s="781" t="str">
        <f t="shared" si="840"/>
        <v>-</v>
      </c>
      <c r="P561" s="781" t="str">
        <f t="shared" si="841"/>
        <v>-</v>
      </c>
      <c r="Q561" s="781" t="str">
        <f t="shared" si="842"/>
        <v>-</v>
      </c>
      <c r="R561" s="781" t="str">
        <f t="shared" si="843"/>
        <v>-</v>
      </c>
      <c r="S561" s="782" t="str">
        <f t="shared" si="844"/>
        <v>-</v>
      </c>
      <c r="T561" s="293" t="str">
        <f t="shared" si="845"/>
        <v>OK</v>
      </c>
      <c r="U561" s="405"/>
      <c r="V561" s="19"/>
      <c r="W561" s="381"/>
      <c r="X561" s="657"/>
      <c r="Y561" s="658"/>
      <c r="Z561" s="658"/>
      <c r="AA561" s="658"/>
      <c r="AB561" s="658"/>
      <c r="AC561" s="658"/>
      <c r="AD561" s="658"/>
      <c r="AE561" s="658"/>
      <c r="AF561" s="658"/>
      <c r="AG561" s="658"/>
      <c r="AH561" s="658"/>
      <c r="AI561" s="659"/>
      <c r="AJ561" s="340">
        <f>AJ562+AJ567+AJ571+AJ576+AJ581+AJ586+AJ601+AJ606+AJ614</f>
        <v>0</v>
      </c>
      <c r="AK561" s="341">
        <f>AK562+AK567+AK571+AK576+AK581+AK586+AK601+AK606+AK614</f>
        <v>0</v>
      </c>
      <c r="AL561" s="342">
        <f>CD_TOTAL_04_26_ENG+CD_TOTAL_04_26_DESIGNER</f>
        <v>0</v>
      </c>
      <c r="AM561" s="343" t="str">
        <f t="shared" ref="AM561:AM576" si="853">IF(OR(AL561=0,AL561="-"),"-",AL561/CD_TOTAL_HOURS)</f>
        <v>-</v>
      </c>
      <c r="AN561" s="259"/>
      <c r="AO561" s="376" t="str">
        <f t="shared" si="755"/>
        <v>OK</v>
      </c>
      <c r="AP561" s="19"/>
      <c r="AQ561" s="381"/>
      <c r="AR561" s="657"/>
      <c r="AS561" s="658"/>
      <c r="AT561" s="658"/>
      <c r="AU561" s="658"/>
      <c r="AV561" s="658"/>
      <c r="AW561" s="658"/>
      <c r="AX561" s="658"/>
      <c r="AY561" s="658"/>
      <c r="AZ561" s="658"/>
      <c r="BA561" s="658"/>
      <c r="BB561" s="658"/>
      <c r="BC561" s="659"/>
      <c r="BD561" s="340">
        <f>BD562+BD567+BD571+BD576+BD581+BD586+BD601+BD606+BD614</f>
        <v>0</v>
      </c>
      <c r="BE561" s="341">
        <f>BE562+BE567+BE571+BE576+BE581+BE586+BE601+BE606+BE614</f>
        <v>0</v>
      </c>
      <c r="BF561" s="342">
        <f>BD_TOTAL_04_26_ENG+BD_TOTAL_04_26_DESIGNER</f>
        <v>0</v>
      </c>
      <c r="BG561" s="343" t="str">
        <f>IF(OR(BF561=0,BF561="-"),"-",BF561/BD_TOTAL_HOURS)</f>
        <v>-</v>
      </c>
      <c r="BH561" s="686"/>
      <c r="BI561" s="376" t="str">
        <f t="shared" si="756"/>
        <v>OK</v>
      </c>
      <c r="BJ561" s="19"/>
      <c r="BK561" s="381"/>
      <c r="BL561" s="657"/>
      <c r="BM561" s="658"/>
      <c r="BN561" s="658"/>
      <c r="BO561" s="658"/>
      <c r="BP561" s="658"/>
      <c r="BQ561" s="658"/>
      <c r="BR561" s="658"/>
      <c r="BS561" s="658"/>
      <c r="BT561" s="658"/>
      <c r="BU561" s="658"/>
      <c r="BV561" s="658"/>
      <c r="BW561" s="659"/>
      <c r="BX561" s="340">
        <f>BX562+BX567+BX571+BX576+BX581+BX586+BX601+BX606+BX614</f>
        <v>0</v>
      </c>
      <c r="BY561" s="341">
        <f>BY562+BY567+BY571+BY576+BY581+BY586+BY601+BY606+BY614</f>
        <v>0</v>
      </c>
      <c r="BZ561" s="342">
        <f>DD_TOTAL_04_26_ENG+DD_TOTAL_04_26_DESIGNER</f>
        <v>0</v>
      </c>
      <c r="CA561" s="343" t="str">
        <f t="shared" ref="CA561:CA606" si="854">IF(OR(BZ561=0,BZ561="-"),"-",BZ561/DD_TOTAL_HOURS)</f>
        <v>-</v>
      </c>
      <c r="CB561" s="259"/>
      <c r="CC561" s="376" t="str">
        <f t="shared" si="753"/>
        <v>OK</v>
      </c>
      <c r="CD561" s="19"/>
      <c r="CE561" s="381"/>
      <c r="CF561" s="657"/>
      <c r="CG561" s="658"/>
      <c r="CH561" s="658"/>
      <c r="CI561" s="658"/>
      <c r="CJ561" s="658"/>
      <c r="CK561" s="658"/>
      <c r="CL561" s="658"/>
      <c r="CM561" s="658"/>
      <c r="CN561" s="658"/>
      <c r="CO561" s="658"/>
      <c r="CP561" s="658"/>
      <c r="CQ561" s="659"/>
      <c r="CR561" s="340">
        <f>CR606+CR614</f>
        <v>0</v>
      </c>
      <c r="CS561" s="341"/>
      <c r="CT561" s="342">
        <f>PRO_TOTAL_04_26_ENG</f>
        <v>0</v>
      </c>
      <c r="CU561" s="343" t="str">
        <f>IF(OR(CT561=0,CT561="-"),"-",CT561/PRO_TOTAL_HOURS)</f>
        <v>-</v>
      </c>
      <c r="CV561" s="259"/>
      <c r="CW561" s="376" t="str">
        <f t="shared" si="835"/>
        <v>OK</v>
      </c>
      <c r="CX561" s="19"/>
      <c r="CY561" s="381"/>
      <c r="CZ561" s="657"/>
      <c r="DA561" s="658"/>
      <c r="DB561" s="658"/>
      <c r="DC561" s="658"/>
      <c r="DD561" s="658"/>
      <c r="DE561" s="658"/>
      <c r="DF561" s="658"/>
      <c r="DG561" s="658"/>
      <c r="DH561" s="658"/>
      <c r="DI561" s="658"/>
      <c r="DJ561" s="658"/>
      <c r="DK561" s="659"/>
      <c r="DL561" s="340">
        <f>DL562+DL567+DL571+DL576+DL581+DL586+DL601+DL606+DL614</f>
        <v>0</v>
      </c>
      <c r="DM561" s="341">
        <f>DM562+DM567+DM571+DM576+DM581+DM586+DM601+DM606+DM614</f>
        <v>0</v>
      </c>
      <c r="DN561" s="342">
        <f>CONSTR_TOTAL_04_26_ENG+CONSTR_TOTAL_04_26_DESIGNER</f>
        <v>0</v>
      </c>
      <c r="DO561" s="343" t="str">
        <f>IF(OR(DN561=0,DN561="-"),"-",DN561/CONSTR_TOTAL_HOURS)</f>
        <v>-</v>
      </c>
      <c r="DP561" s="259"/>
      <c r="DQ561" s="376" t="str">
        <f t="shared" si="837"/>
        <v>OK</v>
      </c>
      <c r="DR561" s="19"/>
      <c r="DS561" s="381"/>
      <c r="DT561" s="657"/>
      <c r="DU561" s="658"/>
      <c r="DV561" s="658"/>
      <c r="DW561" s="658"/>
      <c r="DX561" s="658"/>
      <c r="DY561" s="658"/>
      <c r="DZ561" s="658"/>
      <c r="EA561" s="658"/>
      <c r="EB561" s="727">
        <f>EB562+EB567+EB571+EB576+EB581+EB586+EB601+EB606+EB614</f>
        <v>0</v>
      </c>
      <c r="EC561" s="731">
        <f>QUALIF_TOTAL_04_26_ENG</f>
        <v>0</v>
      </c>
      <c r="ED561" s="343" t="str">
        <f>IF(OR(EC561=0,EC561="-"),"-",EC561/QUALIF_TOTAL_HOURS)</f>
        <v>-</v>
      </c>
      <c r="EE561" s="259"/>
      <c r="EF561" s="376" t="str">
        <f t="shared" si="829"/>
        <v>-</v>
      </c>
      <c r="EG561" s="19"/>
      <c r="EH561" s="179" t="s">
        <v>5</v>
      </c>
      <c r="EI561" s="171"/>
      <c r="EJ561" s="134"/>
      <c r="EK561" s="133"/>
      <c r="EL561" s="19"/>
      <c r="EM561" s="19"/>
      <c r="EN561" s="135">
        <f t="shared" si="850"/>
        <v>0</v>
      </c>
      <c r="EO561" s="136">
        <f t="shared" si="851"/>
        <v>0</v>
      </c>
      <c r="EP561" s="137"/>
      <c r="EQ561" s="172"/>
      <c r="ER561" s="138" t="str">
        <f t="shared" ref="ER561:ER602" si="855">IF(OR(EN561="-",EQ561=""),"-",EQ561*EN561)</f>
        <v>-</v>
      </c>
      <c r="ES561" s="139"/>
      <c r="ET561" s="172"/>
      <c r="EU561" s="138" t="str">
        <f t="shared" ref="EU561:EU602" si="856">IF(OR(EO561="-",ET561=""),"-",ET561*EO561)</f>
        <v>-</v>
      </c>
      <c r="EV561" s="140" t="str">
        <f t="shared" ref="EV561:EV602" si="857">IF(AND(ER561="-",EU561="-"),"-",IF(ER561="-",EU561,IF(EU561="-",ER561,ER561+EU561)))</f>
        <v>-</v>
      </c>
      <c r="EW561" s="19"/>
      <c r="EX561" s="19"/>
      <c r="EY561" s="135" t="e">
        <f>#REF!</f>
        <v>#REF!</v>
      </c>
      <c r="EZ561" s="136" t="e">
        <f>#REF!</f>
        <v>#REF!</v>
      </c>
      <c r="FA561" s="137"/>
      <c r="FB561" s="172"/>
      <c r="FC561" s="138" t="e">
        <f t="shared" ref="FC561:FC618" si="858">IF(OR(EY561="-",FB561=""),"-",FB561*EY561)</f>
        <v>#REF!</v>
      </c>
      <c r="FD561" s="139"/>
      <c r="FE561" s="172"/>
      <c r="FF561" s="138" t="e">
        <f t="shared" ref="FF561:FF618" si="859">IF(OR(EZ561="-",FE561=""),"-",FE561*EZ561)</f>
        <v>#REF!</v>
      </c>
      <c r="FG561" s="140" t="e">
        <f t="shared" ref="FG561:FG618" si="860">IF(AND(FC561="-",FF561="-"),"-",IF(FC561="-",FF561,IF(FF561="-",FC561,FC561+FF561)))</f>
        <v>#REF!</v>
      </c>
      <c r="FH561" s="19"/>
      <c r="FI561" s="19"/>
      <c r="FJ561" s="135" t="e">
        <f>#REF!</f>
        <v>#REF!</v>
      </c>
      <c r="FK561" s="136" t="e">
        <f>#REF!</f>
        <v>#REF!</v>
      </c>
      <c r="FL561" s="137"/>
      <c r="FM561" s="172"/>
      <c r="FN561" s="138" t="e">
        <f t="shared" ref="FN561:FN602" si="861">IF(OR(FJ561="-",FM561=""),"-",FM561*FJ561)</f>
        <v>#REF!</v>
      </c>
      <c r="FO561" s="139"/>
      <c r="FP561" s="172"/>
      <c r="FQ561" s="138" t="e">
        <f t="shared" ref="FQ561:FQ602" si="862">IF(OR(FK561="-",FP561=""),"-",FP561*FK561)</f>
        <v>#REF!</v>
      </c>
      <c r="FR561" s="140" t="e">
        <f t="shared" ref="FR561:FR602" si="863">IF(AND(FN561="-",FQ561="-"),"-",IF(FN561="-",FQ561,IF(FQ561="-",FN561,FN561+FQ561)))</f>
        <v>#REF!</v>
      </c>
      <c r="FS561" s="19"/>
      <c r="FT561" s="19"/>
      <c r="FU561" s="135" t="e">
        <f>#REF!</f>
        <v>#REF!</v>
      </c>
      <c r="FV561" s="137"/>
      <c r="FW561" s="172"/>
      <c r="FX561" s="138" t="e">
        <f t="shared" ref="FX561:FX601" si="864">IF(OR(FU561="-",FW561=""),"-",FW561*FU561)</f>
        <v>#REF!</v>
      </c>
      <c r="FY561" s="19"/>
      <c r="FZ561" s="19"/>
      <c r="GA561" s="135" t="e">
        <f>#REF!</f>
        <v>#REF!</v>
      </c>
      <c r="GB561" s="136" t="e">
        <f>#REF!</f>
        <v>#REF!</v>
      </c>
      <c r="GC561" s="137"/>
      <c r="GD561" s="172"/>
      <c r="GE561" s="138" t="e">
        <f t="shared" ref="GE561:GE602" si="865">IF(OR(GA561="-",GD561=""),"-",GD561*GA561)</f>
        <v>#REF!</v>
      </c>
      <c r="GF561" s="139"/>
      <c r="GG561" s="172"/>
      <c r="GH561" s="138" t="e">
        <f t="shared" ref="GH561:GH602" si="866">IF(OR(GB561="-",GG561=""),"-",GG561*GB561)</f>
        <v>#REF!</v>
      </c>
      <c r="GI561" s="140" t="e">
        <f t="shared" ref="GI561:GI602" si="867">IF(AND(GE561="-",GH561="-"),"-",IF(GE561="-",GH561,IF(GH561="-",GE561,GE561+GH561)))</f>
        <v>#REF!</v>
      </c>
      <c r="GJ561" s="19"/>
      <c r="GK561" s="141" t="str">
        <f t="shared" si="852"/>
        <v/>
      </c>
      <c r="GL561" s="142"/>
      <c r="GN561" s="826" t="str">
        <f t="shared" ca="1" si="846"/>
        <v/>
      </c>
      <c r="GO561" s="827"/>
    </row>
    <row r="562" spans="1:197" s="143" customFormat="1" ht="15.75" customHeight="1" outlineLevel="3" x14ac:dyDescent="0.2">
      <c r="A562" s="190">
        <f t="shared" ref="A562:A569" ca="1" si="868">OFFSET(A562,-1,0,1,1)+1</f>
        <v>428</v>
      </c>
      <c r="B562" s="744" t="str">
        <f t="shared" ca="1" si="838"/>
        <v/>
      </c>
      <c r="C562" s="752"/>
      <c r="D562" s="753"/>
      <c r="E562" s="180" t="s">
        <v>131</v>
      </c>
      <c r="F562" s="181" t="s">
        <v>58</v>
      </c>
      <c r="G562" s="182"/>
      <c r="H562" s="863" t="s">
        <v>3</v>
      </c>
      <c r="I562" s="183"/>
      <c r="J562" s="184" t="s">
        <v>23</v>
      </c>
      <c r="K562" s="199" t="s">
        <v>126</v>
      </c>
      <c r="L562" s="366"/>
      <c r="M562" s="560">
        <f t="shared" si="834"/>
        <v>0</v>
      </c>
      <c r="N562" s="814" t="str">
        <f>IF(OR(W562="",W562=0,W562="-"),"-",IF(W562=1,1,"POK"))</f>
        <v>-</v>
      </c>
      <c r="O562" s="815" t="str">
        <f>IF(OR(AQ562="",AQ562=0,AQ562="-"),"-",IF(AQ562=1,1,"POK"))</f>
        <v>-</v>
      </c>
      <c r="P562" s="815" t="str">
        <f>IF(OR(BK562="",BK562=0,BK562="-"),"-",IF(BK562=1,1,"POK"))</f>
        <v>-</v>
      </c>
      <c r="Q562" s="815" t="str">
        <f>IF(OR(CE562="",CE562=0,CE562="-"),"-",IF(CE562=1,1,"POK"))</f>
        <v>-</v>
      </c>
      <c r="R562" s="815" t="str">
        <f>IF(OR(CY562="",CY562=0,CY562="-"),"-",IF(CY562=1,1,"POK"))</f>
        <v>-</v>
      </c>
      <c r="S562" s="816" t="str">
        <f>IF(OR(DS562="",DS562=0,DS562="-"),"-",IF(DS562=1,1,"POK"))</f>
        <v>-</v>
      </c>
      <c r="T562" s="293" t="str">
        <f t="shared" si="845"/>
        <v>OK</v>
      </c>
      <c r="U562" s="403"/>
      <c r="V562" s="19"/>
      <c r="W562" s="788">
        <f>IF(SUM(W563:W566)=0,0,1)</f>
        <v>0</v>
      </c>
      <c r="X562" s="325"/>
      <c r="Y562" s="326"/>
      <c r="Z562" s="326"/>
      <c r="AA562" s="326"/>
      <c r="AB562" s="326"/>
      <c r="AC562" s="326"/>
      <c r="AD562" s="326"/>
      <c r="AE562" s="326"/>
      <c r="AF562" s="326"/>
      <c r="AG562" s="326"/>
      <c r="AH562" s="326"/>
      <c r="AI562" s="327"/>
      <c r="AJ562" s="353">
        <f>SUM(AJ563:AJ566)</f>
        <v>0</v>
      </c>
      <c r="AK562" s="354">
        <f>SUM(AK563:AK566)</f>
        <v>0</v>
      </c>
      <c r="AL562" s="351">
        <f>AJ562+AK562</f>
        <v>0</v>
      </c>
      <c r="AM562" s="356" t="str">
        <f t="shared" si="853"/>
        <v>-</v>
      </c>
      <c r="AN562" s="222"/>
      <c r="AO562" s="580" t="str">
        <f t="shared" si="755"/>
        <v>OK</v>
      </c>
      <c r="AP562" s="19"/>
      <c r="AQ562" s="792">
        <f>IF(SUM(AQ563:AQ566)=0,0,1)</f>
        <v>0</v>
      </c>
      <c r="AR562" s="325"/>
      <c r="AS562" s="326"/>
      <c r="AT562" s="326"/>
      <c r="AU562" s="326"/>
      <c r="AV562" s="326"/>
      <c r="AW562" s="326"/>
      <c r="AX562" s="326"/>
      <c r="AY562" s="326"/>
      <c r="AZ562" s="326"/>
      <c r="BA562" s="326"/>
      <c r="BB562" s="326"/>
      <c r="BC562" s="327"/>
      <c r="BD562" s="353">
        <f>SUM(BD563:BD566)</f>
        <v>0</v>
      </c>
      <c r="BE562" s="354">
        <f>SUM(BE563:BE566)</f>
        <v>0</v>
      </c>
      <c r="BF562" s="351">
        <f>BD562+BE562</f>
        <v>0</v>
      </c>
      <c r="BG562" s="356" t="str">
        <f>IF(OR(BF562=0,BF562="-"),"-",BF562/BD_TOTAL_HOURS)</f>
        <v>-</v>
      </c>
      <c r="BH562" s="222"/>
      <c r="BI562" s="580" t="str">
        <f t="shared" si="756"/>
        <v>OK</v>
      </c>
      <c r="BJ562" s="19"/>
      <c r="BK562" s="794">
        <f>IF(SUM(BK563:BK566)=0,0,1)</f>
        <v>0</v>
      </c>
      <c r="BL562" s="325"/>
      <c r="BM562" s="326"/>
      <c r="BN562" s="326"/>
      <c r="BO562" s="326"/>
      <c r="BP562" s="326"/>
      <c r="BQ562" s="326"/>
      <c r="BR562" s="326"/>
      <c r="BS562" s="326"/>
      <c r="BT562" s="326"/>
      <c r="BU562" s="326"/>
      <c r="BV562" s="326"/>
      <c r="BW562" s="327"/>
      <c r="BX562" s="353">
        <f>SUM(BX563:BX566)</f>
        <v>0</v>
      </c>
      <c r="BY562" s="354">
        <f>SUM(BY563:BY566)</f>
        <v>0</v>
      </c>
      <c r="BZ562" s="351">
        <f>BX562+BY562</f>
        <v>0</v>
      </c>
      <c r="CA562" s="356" t="str">
        <f t="shared" si="854"/>
        <v>-</v>
      </c>
      <c r="CB562" s="222"/>
      <c r="CC562" s="574" t="str">
        <f t="shared" si="753"/>
        <v>OK</v>
      </c>
      <c r="CD562" s="19"/>
      <c r="CE562" s="794">
        <f>IF(SUM(CE563:CE566)=0,0,1)</f>
        <v>0</v>
      </c>
      <c r="CF562" s="325"/>
      <c r="CG562" s="326"/>
      <c r="CH562" s="326"/>
      <c r="CI562" s="326"/>
      <c r="CJ562" s="326"/>
      <c r="CK562" s="326"/>
      <c r="CL562" s="326"/>
      <c r="CM562" s="326"/>
      <c r="CN562" s="326"/>
      <c r="CO562" s="326"/>
      <c r="CP562" s="326"/>
      <c r="CQ562" s="327"/>
      <c r="CR562" s="353">
        <f>SUM(CR563:CR566)</f>
        <v>0</v>
      </c>
      <c r="CS562" s="354">
        <f>SUM(CS563:CS566)</f>
        <v>0</v>
      </c>
      <c r="CT562" s="351">
        <f>CR562+CS562</f>
        <v>0</v>
      </c>
      <c r="CU562" s="356"/>
      <c r="CV562" s="222"/>
      <c r="CW562" s="580" t="str">
        <f t="shared" si="835"/>
        <v>OK</v>
      </c>
      <c r="CX562" s="19"/>
      <c r="CY562" s="794">
        <f>IF(SUM(CY563:CY566)=0,0,1)</f>
        <v>0</v>
      </c>
      <c r="CZ562" s="325"/>
      <c r="DA562" s="326"/>
      <c r="DB562" s="326"/>
      <c r="DC562" s="326"/>
      <c r="DD562" s="326"/>
      <c r="DE562" s="326"/>
      <c r="DF562" s="326"/>
      <c r="DG562" s="326"/>
      <c r="DH562" s="326"/>
      <c r="DI562" s="326"/>
      <c r="DJ562" s="326"/>
      <c r="DK562" s="327"/>
      <c r="DL562" s="353">
        <f>SUM(DL563:DL566)</f>
        <v>0</v>
      </c>
      <c r="DM562" s="354">
        <f>SUM(DM563:DM566)</f>
        <v>0</v>
      </c>
      <c r="DN562" s="351">
        <f>DL562+DM562</f>
        <v>0</v>
      </c>
      <c r="DO562" s="356" t="str">
        <f>IF(OR(DN562=0,DN562="-"),"-",DN562/CONSTR_TOTAL_HOURS)</f>
        <v>-</v>
      </c>
      <c r="DP562" s="222"/>
      <c r="DQ562" s="574" t="str">
        <f t="shared" si="837"/>
        <v>OK</v>
      </c>
      <c r="DR562" s="19"/>
      <c r="DS562" s="788">
        <f>IF(SUM(DS563:DS566)=0,0,1)</f>
        <v>0</v>
      </c>
      <c r="DT562" s="325"/>
      <c r="DU562" s="326"/>
      <c r="DV562" s="326"/>
      <c r="DW562" s="326"/>
      <c r="DX562" s="326"/>
      <c r="DY562" s="326"/>
      <c r="DZ562" s="326"/>
      <c r="EA562" s="326"/>
      <c r="EB562" s="353">
        <f>SUM(EB563:EB566)</f>
        <v>0</v>
      </c>
      <c r="EC562" s="723">
        <f>EB562</f>
        <v>0</v>
      </c>
      <c r="ED562" s="356" t="str">
        <f>IF(OR(EC562=0,EC562="-"),"-",EC562/QUALIF_TOTAL_HOURS)</f>
        <v>-</v>
      </c>
      <c r="EE562" s="222"/>
      <c r="EF562" s="574" t="str">
        <f t="shared" si="829"/>
        <v>-</v>
      </c>
      <c r="EG562" s="19"/>
      <c r="EH562" s="179" t="s">
        <v>5</v>
      </c>
      <c r="EI562" s="171" t="s">
        <v>184</v>
      </c>
      <c r="EJ562" s="134"/>
      <c r="EK562" s="133"/>
      <c r="EL562" s="19"/>
      <c r="EM562" s="19"/>
      <c r="EN562" s="135">
        <f t="shared" si="850"/>
        <v>0</v>
      </c>
      <c r="EO562" s="136">
        <f t="shared" si="851"/>
        <v>0</v>
      </c>
      <c r="EP562" s="137"/>
      <c r="EQ562" s="172"/>
      <c r="ER562" s="138" t="str">
        <f t="shared" si="855"/>
        <v>-</v>
      </c>
      <c r="ES562" s="139"/>
      <c r="ET562" s="172"/>
      <c r="EU562" s="138" t="str">
        <f t="shared" si="856"/>
        <v>-</v>
      </c>
      <c r="EV562" s="140" t="str">
        <f t="shared" si="857"/>
        <v>-</v>
      </c>
      <c r="EW562" s="19"/>
      <c r="EX562" s="19"/>
      <c r="EY562" s="135" t="e">
        <f>#REF!</f>
        <v>#REF!</v>
      </c>
      <c r="EZ562" s="136" t="e">
        <f>#REF!</f>
        <v>#REF!</v>
      </c>
      <c r="FA562" s="137"/>
      <c r="FB562" s="172"/>
      <c r="FC562" s="138" t="e">
        <f t="shared" si="858"/>
        <v>#REF!</v>
      </c>
      <c r="FD562" s="139"/>
      <c r="FE562" s="172"/>
      <c r="FF562" s="138" t="e">
        <f t="shared" si="859"/>
        <v>#REF!</v>
      </c>
      <c r="FG562" s="140" t="e">
        <f t="shared" si="860"/>
        <v>#REF!</v>
      </c>
      <c r="FH562" s="19"/>
      <c r="FI562" s="19"/>
      <c r="FJ562" s="135" t="e">
        <f>#REF!</f>
        <v>#REF!</v>
      </c>
      <c r="FK562" s="136" t="e">
        <f>#REF!</f>
        <v>#REF!</v>
      </c>
      <c r="FL562" s="137"/>
      <c r="FM562" s="172"/>
      <c r="FN562" s="138" t="e">
        <f t="shared" si="861"/>
        <v>#REF!</v>
      </c>
      <c r="FO562" s="139"/>
      <c r="FP562" s="172"/>
      <c r="FQ562" s="138" t="e">
        <f t="shared" si="862"/>
        <v>#REF!</v>
      </c>
      <c r="FR562" s="140" t="e">
        <f t="shared" si="863"/>
        <v>#REF!</v>
      </c>
      <c r="FS562" s="19"/>
      <c r="FT562" s="19"/>
      <c r="FU562" s="135" t="e">
        <f>#REF!</f>
        <v>#REF!</v>
      </c>
      <c r="FV562" s="137"/>
      <c r="FW562" s="172"/>
      <c r="FX562" s="138" t="e">
        <f t="shared" si="864"/>
        <v>#REF!</v>
      </c>
      <c r="FY562" s="19"/>
      <c r="FZ562" s="19"/>
      <c r="GA562" s="135" t="e">
        <f>#REF!</f>
        <v>#REF!</v>
      </c>
      <c r="GB562" s="136" t="e">
        <f>#REF!</f>
        <v>#REF!</v>
      </c>
      <c r="GC562" s="137"/>
      <c r="GD562" s="172"/>
      <c r="GE562" s="138" t="e">
        <f t="shared" si="865"/>
        <v>#REF!</v>
      </c>
      <c r="GF562" s="139"/>
      <c r="GG562" s="172"/>
      <c r="GH562" s="138" t="e">
        <f t="shared" si="866"/>
        <v>#REF!</v>
      </c>
      <c r="GI562" s="140" t="e">
        <f t="shared" si="867"/>
        <v>#REF!</v>
      </c>
      <c r="GJ562" s="19"/>
      <c r="GK562" s="141" t="str">
        <f t="shared" si="852"/>
        <v/>
      </c>
      <c r="GL562" s="142"/>
      <c r="GN562" s="826" t="str">
        <f t="shared" ca="1" si="846"/>
        <v/>
      </c>
      <c r="GO562" s="827"/>
    </row>
    <row r="563" spans="1:197" ht="12" customHeight="1" outlineLevel="3" x14ac:dyDescent="0.2">
      <c r="A563" s="187">
        <f t="shared" ca="1" si="868"/>
        <v>429</v>
      </c>
      <c r="B563" s="747" t="str">
        <f t="shared" ca="1" si="838"/>
        <v/>
      </c>
      <c r="C563" s="748"/>
      <c r="D563" s="749"/>
      <c r="E563" s="110"/>
      <c r="F563" s="108"/>
      <c r="G563" s="105" t="s">
        <v>786</v>
      </c>
      <c r="H563" s="128" t="s">
        <v>3</v>
      </c>
      <c r="I563" s="105" t="s">
        <v>72</v>
      </c>
      <c r="J563" s="364" t="s">
        <v>26</v>
      </c>
      <c r="K563" s="471" t="s">
        <v>126</v>
      </c>
      <c r="L563" s="367" t="s">
        <v>50</v>
      </c>
      <c r="M563" s="589">
        <f t="shared" si="834"/>
        <v>0</v>
      </c>
      <c r="N563" s="773" t="str">
        <f t="shared" si="839"/>
        <v>-</v>
      </c>
      <c r="O563" s="774" t="str">
        <f t="shared" si="840"/>
        <v>-</v>
      </c>
      <c r="P563" s="774" t="str">
        <f t="shared" si="841"/>
        <v>-</v>
      </c>
      <c r="Q563" s="774" t="str">
        <f t="shared" si="842"/>
        <v>-</v>
      </c>
      <c r="R563" s="774" t="str">
        <f t="shared" si="843"/>
        <v>-</v>
      </c>
      <c r="S563" s="280" t="str">
        <f t="shared" si="844"/>
        <v>-</v>
      </c>
      <c r="T563" s="291" t="str">
        <f t="shared" si="845"/>
        <v>OK</v>
      </c>
      <c r="U563" s="402"/>
      <c r="W563" s="643"/>
      <c r="X563" s="575"/>
      <c r="Y563" s="576"/>
      <c r="Z563" s="410" t="s">
        <v>374</v>
      </c>
      <c r="AA563" s="411" t="s">
        <v>407</v>
      </c>
      <c r="AB563" s="576"/>
      <c r="AC563" s="576"/>
      <c r="AD563" s="410" t="s">
        <v>375</v>
      </c>
      <c r="AE563" s="411" t="s">
        <v>408</v>
      </c>
      <c r="AF563" s="576"/>
      <c r="AG563" s="576"/>
      <c r="AH563" s="410" t="s">
        <v>376</v>
      </c>
      <c r="AI563" s="411" t="s">
        <v>409</v>
      </c>
      <c r="AJ563" s="591" t="str">
        <f t="shared" ref="AJ563:AK566" si="869">IF(AND(X563="",AB563="",AF563=""),"-",X563+AB563+AF563)</f>
        <v>-</v>
      </c>
      <c r="AK563" s="592" t="str">
        <f t="shared" si="869"/>
        <v>-</v>
      </c>
      <c r="AL563" s="593" t="str">
        <f>IF(AND(X563="",AB563="",AF563="",Y563="",AC563="",AG563=""),"-",SUM(X563:AG563))</f>
        <v>-</v>
      </c>
      <c r="AM563" s="594" t="str">
        <f t="shared" si="853"/>
        <v>-</v>
      </c>
      <c r="AN563" s="221"/>
      <c r="AO563" s="574" t="str">
        <f t="shared" si="755"/>
        <v>OK</v>
      </c>
      <c r="AQ563" s="437"/>
      <c r="AR563" s="429"/>
      <c r="AT563" s="430"/>
      <c r="AU563" s="431"/>
      <c r="AV563" s="429"/>
      <c r="AX563" s="430"/>
      <c r="AY563" s="431"/>
      <c r="AZ563" s="429"/>
      <c r="BB563" s="430"/>
      <c r="BC563" s="431"/>
      <c r="BD563" s="600"/>
      <c r="BE563" s="601"/>
      <c r="BF563" s="602"/>
      <c r="BG563" s="621"/>
      <c r="BH563" s="221"/>
      <c r="BI563" s="574" t="str">
        <f t="shared" si="756"/>
        <v>OK</v>
      </c>
      <c r="BK563" s="443"/>
      <c r="BL563" s="425"/>
      <c r="BN563" s="430"/>
      <c r="BO563" s="431"/>
      <c r="BP563" s="429"/>
      <c r="BR563" s="430"/>
      <c r="BS563" s="431"/>
      <c r="BT563" s="429"/>
      <c r="BV563" s="430"/>
      <c r="BW563" s="431"/>
      <c r="BX563" s="600"/>
      <c r="BY563" s="601"/>
      <c r="BZ563" s="602"/>
      <c r="CA563" s="610"/>
      <c r="CB563" s="221"/>
      <c r="CC563" s="574" t="str">
        <f t="shared" ref="CC563:CC680" si="870">IF(AND(Type_1="Doc",OR(BM563&lt;&gt;"",BQ563&lt;&gt;"",BU563&lt;&gt;"")),"Remove Value Cln 65, 69, 73",IF(AND(Type_1="Doc",OR(BO563&lt;&gt;"",BS563&lt;&gt;"",BW563&lt;&gt;"")),"Remove Value Cln 67, 71, 75",IF(OR(AND(BL563&lt;&gt;"",BN563=""),AND(BP563&lt;&gt;"",BR563=""),AND(BT563&lt;&gt;"",BV563="")),"Missing Eng Function",IF(OR(AND(BM563&lt;&gt;"",BO563=""),AND(BQ563&lt;&gt;"",BS563=""),AND(BU563&lt;&gt;"",BW563="")),"Missing Design Function","OK"))))</f>
        <v>OK</v>
      </c>
      <c r="CE563" s="443"/>
      <c r="CF563" s="425"/>
      <c r="CH563" s="430"/>
      <c r="CI563" s="431"/>
      <c r="CJ563" s="429"/>
      <c r="CL563" s="430"/>
      <c r="CM563" s="431"/>
      <c r="CN563" s="429"/>
      <c r="CP563" s="430"/>
      <c r="CQ563" s="431"/>
      <c r="CR563" s="597"/>
      <c r="CS563" s="617"/>
      <c r="CT563" s="599"/>
      <c r="CU563" s="609"/>
      <c r="CV563" s="221"/>
      <c r="CW563" s="574" t="str">
        <f t="shared" si="835"/>
        <v>OK</v>
      </c>
      <c r="CY563" s="443"/>
      <c r="CZ563" s="425"/>
      <c r="DB563" s="430"/>
      <c r="DC563" s="431"/>
      <c r="DD563" s="429"/>
      <c r="DF563" s="430"/>
      <c r="DG563" s="431"/>
      <c r="DH563" s="429"/>
      <c r="DJ563" s="430"/>
      <c r="DK563" s="431"/>
      <c r="DL563" s="607"/>
      <c r="DM563" s="598"/>
      <c r="DN563" s="608"/>
      <c r="DO563" s="609"/>
      <c r="DP563" s="221"/>
      <c r="DQ563" s="574" t="str">
        <f t="shared" si="837"/>
        <v>OK</v>
      </c>
      <c r="DS563" s="443"/>
      <c r="DT563" s="425"/>
      <c r="DU563" s="431"/>
      <c r="DW563" s="431"/>
      <c r="DY563" s="431"/>
      <c r="EA563" s="430"/>
      <c r="EB563" s="607"/>
      <c r="EC563" s="608"/>
      <c r="ED563" s="609"/>
      <c r="EE563" s="221"/>
      <c r="EF563" s="574" t="str">
        <f t="shared" si="829"/>
        <v>-</v>
      </c>
      <c r="EH563" s="82"/>
      <c r="EI563" s="34"/>
      <c r="EJ563" s="11"/>
      <c r="EK563" s="61"/>
      <c r="EN563" s="97" t="str">
        <f t="shared" si="850"/>
        <v>-</v>
      </c>
      <c r="EO563" s="91" t="str">
        <f t="shared" si="851"/>
        <v>-</v>
      </c>
      <c r="EP563" s="92"/>
      <c r="EQ563" s="85"/>
      <c r="ER563" s="89" t="str">
        <f t="shared" si="855"/>
        <v>-</v>
      </c>
      <c r="ES563" s="84"/>
      <c r="ET563" s="85"/>
      <c r="EU563" s="89" t="str">
        <f t="shared" si="856"/>
        <v>-</v>
      </c>
      <c r="EV563" s="90" t="str">
        <f t="shared" si="857"/>
        <v>-</v>
      </c>
      <c r="EY563" s="97" t="e">
        <f>#REF!</f>
        <v>#REF!</v>
      </c>
      <c r="EZ563" s="91" t="e">
        <f>#REF!</f>
        <v>#REF!</v>
      </c>
      <c r="FA563" s="92"/>
      <c r="FB563" s="85"/>
      <c r="FC563" s="89" t="e">
        <f t="shared" si="858"/>
        <v>#REF!</v>
      </c>
      <c r="FD563" s="84"/>
      <c r="FE563" s="85"/>
      <c r="FF563" s="89" t="e">
        <f t="shared" si="859"/>
        <v>#REF!</v>
      </c>
      <c r="FG563" s="90" t="e">
        <f t="shared" si="860"/>
        <v>#REF!</v>
      </c>
      <c r="FJ563" s="97" t="e">
        <f>#REF!</f>
        <v>#REF!</v>
      </c>
      <c r="FK563" s="91" t="e">
        <f>#REF!</f>
        <v>#REF!</v>
      </c>
      <c r="FL563" s="92"/>
      <c r="FM563" s="85"/>
      <c r="FN563" s="89" t="e">
        <f t="shared" si="861"/>
        <v>#REF!</v>
      </c>
      <c r="FO563" s="84"/>
      <c r="FP563" s="85"/>
      <c r="FQ563" s="89" t="e">
        <f t="shared" si="862"/>
        <v>#REF!</v>
      </c>
      <c r="FR563" s="90" t="e">
        <f t="shared" si="863"/>
        <v>#REF!</v>
      </c>
      <c r="FU563" s="97" t="e">
        <f>#REF!</f>
        <v>#REF!</v>
      </c>
      <c r="FV563" s="92"/>
      <c r="FW563" s="85"/>
      <c r="FX563" s="89" t="e">
        <f t="shared" si="864"/>
        <v>#REF!</v>
      </c>
      <c r="GA563" s="97" t="e">
        <f>#REF!</f>
        <v>#REF!</v>
      </c>
      <c r="GB563" s="91" t="e">
        <f>#REF!</f>
        <v>#REF!</v>
      </c>
      <c r="GC563" s="92"/>
      <c r="GD563" s="85"/>
      <c r="GE563" s="89" t="e">
        <f t="shared" si="865"/>
        <v>#REF!</v>
      </c>
      <c r="GF563" s="84"/>
      <c r="GG563" s="85"/>
      <c r="GH563" s="89" t="e">
        <f t="shared" si="866"/>
        <v>#REF!</v>
      </c>
      <c r="GI563" s="90" t="e">
        <f t="shared" si="867"/>
        <v>#REF!</v>
      </c>
      <c r="GK563" s="20" t="str">
        <f t="shared" si="852"/>
        <v/>
      </c>
      <c r="GL563" s="21"/>
      <c r="GN563" s="826" t="str">
        <f t="shared" ca="1" si="846"/>
        <v/>
      </c>
      <c r="GO563" s="827"/>
    </row>
    <row r="564" spans="1:197" ht="12" customHeight="1" outlineLevel="3" x14ac:dyDescent="0.2">
      <c r="A564" s="187">
        <f t="shared" ca="1" si="868"/>
        <v>430</v>
      </c>
      <c r="B564" s="747" t="str">
        <f t="shared" ca="1" si="838"/>
        <v/>
      </c>
      <c r="C564" s="748"/>
      <c r="D564" s="749"/>
      <c r="E564" s="110"/>
      <c r="F564" s="108"/>
      <c r="G564" s="105" t="s">
        <v>786</v>
      </c>
      <c r="H564" s="128" t="s">
        <v>3</v>
      </c>
      <c r="I564" s="105" t="s">
        <v>72</v>
      </c>
      <c r="J564" s="364" t="s">
        <v>26</v>
      </c>
      <c r="K564" s="471" t="s">
        <v>126</v>
      </c>
      <c r="L564" s="367" t="s">
        <v>50</v>
      </c>
      <c r="M564" s="589">
        <f t="shared" si="834"/>
        <v>0</v>
      </c>
      <c r="N564" s="773" t="str">
        <f t="shared" si="839"/>
        <v>-</v>
      </c>
      <c r="O564" s="774" t="str">
        <f t="shared" si="840"/>
        <v>-</v>
      </c>
      <c r="P564" s="774" t="str">
        <f t="shared" si="841"/>
        <v>-</v>
      </c>
      <c r="Q564" s="774" t="str">
        <f t="shared" si="842"/>
        <v>-</v>
      </c>
      <c r="R564" s="774" t="str">
        <f t="shared" si="843"/>
        <v>-</v>
      </c>
      <c r="S564" s="280" t="str">
        <f t="shared" si="844"/>
        <v>-</v>
      </c>
      <c r="T564" s="291" t="str">
        <f t="shared" si="845"/>
        <v>OK</v>
      </c>
      <c r="U564" s="402"/>
      <c r="W564" s="643"/>
      <c r="X564" s="575"/>
      <c r="Y564" s="576"/>
      <c r="Z564" s="410" t="s">
        <v>374</v>
      </c>
      <c r="AA564" s="411" t="s">
        <v>407</v>
      </c>
      <c r="AB564" s="576"/>
      <c r="AC564" s="576"/>
      <c r="AD564" s="410" t="s">
        <v>375</v>
      </c>
      <c r="AE564" s="411" t="s">
        <v>408</v>
      </c>
      <c r="AF564" s="576"/>
      <c r="AG564" s="576"/>
      <c r="AH564" s="410" t="s">
        <v>376</v>
      </c>
      <c r="AI564" s="411" t="s">
        <v>409</v>
      </c>
      <c r="AJ564" s="591" t="str">
        <f t="shared" si="869"/>
        <v>-</v>
      </c>
      <c r="AK564" s="592" t="str">
        <f t="shared" si="869"/>
        <v>-</v>
      </c>
      <c r="AL564" s="593" t="str">
        <f>IF(AND(X564="",AB564="",AF564="",Y564="",AC564="",AG564=""),"-",SUM(X564:AG564))</f>
        <v>-</v>
      </c>
      <c r="AM564" s="594" t="str">
        <f t="shared" si="853"/>
        <v>-</v>
      </c>
      <c r="AN564" s="221"/>
      <c r="AO564" s="574" t="str">
        <f t="shared" si="755"/>
        <v>OK</v>
      </c>
      <c r="AQ564" s="437"/>
      <c r="AR564" s="429"/>
      <c r="AT564" s="430"/>
      <c r="AU564" s="431"/>
      <c r="AV564" s="429"/>
      <c r="AX564" s="430"/>
      <c r="AY564" s="431"/>
      <c r="AZ564" s="429"/>
      <c r="BB564" s="430"/>
      <c r="BC564" s="431"/>
      <c r="BD564" s="600"/>
      <c r="BE564" s="601"/>
      <c r="BF564" s="602"/>
      <c r="BG564" s="621"/>
      <c r="BH564" s="221"/>
      <c r="BI564" s="574" t="str">
        <f t="shared" si="756"/>
        <v>OK</v>
      </c>
      <c r="BK564" s="443"/>
      <c r="BL564" s="429"/>
      <c r="BN564" s="430"/>
      <c r="BO564" s="431"/>
      <c r="BP564" s="429"/>
      <c r="BR564" s="430"/>
      <c r="BS564" s="431"/>
      <c r="BT564" s="429"/>
      <c r="BV564" s="430"/>
      <c r="BW564" s="431"/>
      <c r="BX564" s="600"/>
      <c r="BY564" s="601"/>
      <c r="BZ564" s="602"/>
      <c r="CA564" s="610"/>
      <c r="CB564" s="221"/>
      <c r="CC564" s="574" t="str">
        <f t="shared" si="870"/>
        <v>OK</v>
      </c>
      <c r="CE564" s="443"/>
      <c r="CF564" s="429"/>
      <c r="CH564" s="430"/>
      <c r="CI564" s="431"/>
      <c r="CJ564" s="429"/>
      <c r="CL564" s="430"/>
      <c r="CM564" s="431"/>
      <c r="CN564" s="429"/>
      <c r="CP564" s="430"/>
      <c r="CQ564" s="431"/>
      <c r="CR564" s="600"/>
      <c r="CS564" s="617"/>
      <c r="CT564" s="602"/>
      <c r="CU564" s="610"/>
      <c r="CV564" s="221"/>
      <c r="CW564" s="574" t="str">
        <f t="shared" si="835"/>
        <v>OK</v>
      </c>
      <c r="CY564" s="443"/>
      <c r="CZ564" s="429"/>
      <c r="DB564" s="430"/>
      <c r="DC564" s="431"/>
      <c r="DD564" s="429"/>
      <c r="DF564" s="430"/>
      <c r="DG564" s="431"/>
      <c r="DH564" s="429"/>
      <c r="DJ564" s="430"/>
      <c r="DK564" s="431"/>
      <c r="DL564" s="600"/>
      <c r="DM564" s="601"/>
      <c r="DN564" s="602"/>
      <c r="DO564" s="610"/>
      <c r="DP564" s="221"/>
      <c r="DQ564" s="574" t="str">
        <f t="shared" si="837"/>
        <v>OK</v>
      </c>
      <c r="DS564" s="443"/>
      <c r="DT564" s="429"/>
      <c r="DU564" s="431"/>
      <c r="DW564" s="431"/>
      <c r="DY564" s="431"/>
      <c r="EA564" s="430"/>
      <c r="EB564" s="600"/>
      <c r="EC564" s="602"/>
      <c r="ED564" s="610"/>
      <c r="EE564" s="221"/>
      <c r="EF564" s="574" t="str">
        <f t="shared" si="829"/>
        <v>-</v>
      </c>
      <c r="EH564" s="82"/>
      <c r="EI564" s="34"/>
      <c r="EJ564" s="11"/>
      <c r="EK564" s="61"/>
      <c r="EN564" s="97" t="str">
        <f t="shared" si="850"/>
        <v>-</v>
      </c>
      <c r="EO564" s="91" t="str">
        <f t="shared" si="851"/>
        <v>-</v>
      </c>
      <c r="EP564" s="92"/>
      <c r="EQ564" s="85"/>
      <c r="ER564" s="89" t="str">
        <f t="shared" si="855"/>
        <v>-</v>
      </c>
      <c r="ES564" s="84"/>
      <c r="ET564" s="85"/>
      <c r="EU564" s="89" t="str">
        <f t="shared" si="856"/>
        <v>-</v>
      </c>
      <c r="EV564" s="90" t="str">
        <f t="shared" si="857"/>
        <v>-</v>
      </c>
      <c r="EY564" s="97" t="e">
        <f>#REF!</f>
        <v>#REF!</v>
      </c>
      <c r="EZ564" s="91" t="e">
        <f>#REF!</f>
        <v>#REF!</v>
      </c>
      <c r="FA564" s="92"/>
      <c r="FB564" s="85"/>
      <c r="FC564" s="89" t="e">
        <f t="shared" si="858"/>
        <v>#REF!</v>
      </c>
      <c r="FD564" s="84"/>
      <c r="FE564" s="85"/>
      <c r="FF564" s="89" t="e">
        <f t="shared" si="859"/>
        <v>#REF!</v>
      </c>
      <c r="FG564" s="90" t="e">
        <f t="shared" si="860"/>
        <v>#REF!</v>
      </c>
      <c r="FJ564" s="97" t="e">
        <f>#REF!</f>
        <v>#REF!</v>
      </c>
      <c r="FK564" s="91" t="e">
        <f>#REF!</f>
        <v>#REF!</v>
      </c>
      <c r="FL564" s="92"/>
      <c r="FM564" s="85"/>
      <c r="FN564" s="89" t="e">
        <f t="shared" si="861"/>
        <v>#REF!</v>
      </c>
      <c r="FO564" s="84"/>
      <c r="FP564" s="85"/>
      <c r="FQ564" s="89" t="e">
        <f t="shared" si="862"/>
        <v>#REF!</v>
      </c>
      <c r="FR564" s="90" t="e">
        <f t="shared" si="863"/>
        <v>#REF!</v>
      </c>
      <c r="FU564" s="97" t="e">
        <f>#REF!</f>
        <v>#REF!</v>
      </c>
      <c r="FV564" s="92"/>
      <c r="FW564" s="85"/>
      <c r="FX564" s="89" t="e">
        <f t="shared" si="864"/>
        <v>#REF!</v>
      </c>
      <c r="GA564" s="97" t="e">
        <f>#REF!</f>
        <v>#REF!</v>
      </c>
      <c r="GB564" s="91" t="e">
        <f>#REF!</f>
        <v>#REF!</v>
      </c>
      <c r="GC564" s="92"/>
      <c r="GD564" s="85"/>
      <c r="GE564" s="89" t="e">
        <f t="shared" si="865"/>
        <v>#REF!</v>
      </c>
      <c r="GF564" s="84"/>
      <c r="GG564" s="85"/>
      <c r="GH564" s="89" t="e">
        <f t="shared" si="866"/>
        <v>#REF!</v>
      </c>
      <c r="GI564" s="90" t="e">
        <f t="shared" si="867"/>
        <v>#REF!</v>
      </c>
      <c r="GK564" s="20" t="str">
        <f t="shared" si="852"/>
        <v/>
      </c>
      <c r="GL564" s="21"/>
      <c r="GN564" s="826" t="str">
        <f t="shared" ca="1" si="846"/>
        <v/>
      </c>
      <c r="GO564" s="827"/>
    </row>
    <row r="565" spans="1:197" ht="12" customHeight="1" outlineLevel="3" x14ac:dyDescent="0.2">
      <c r="A565" s="187">
        <f t="shared" ca="1" si="868"/>
        <v>431</v>
      </c>
      <c r="B565" s="747" t="str">
        <f t="shared" ca="1" si="838"/>
        <v/>
      </c>
      <c r="C565" s="748"/>
      <c r="D565" s="749"/>
      <c r="E565" s="110"/>
      <c r="F565" s="108"/>
      <c r="G565" s="105" t="s">
        <v>786</v>
      </c>
      <c r="H565" s="128" t="s">
        <v>3</v>
      </c>
      <c r="I565" s="105" t="s">
        <v>72</v>
      </c>
      <c r="J565" s="364" t="s">
        <v>26</v>
      </c>
      <c r="K565" s="471" t="s">
        <v>126</v>
      </c>
      <c r="L565" s="367" t="s">
        <v>50</v>
      </c>
      <c r="M565" s="589">
        <f t="shared" si="834"/>
        <v>0</v>
      </c>
      <c r="N565" s="773" t="str">
        <f t="shared" si="839"/>
        <v>-</v>
      </c>
      <c r="O565" s="774" t="str">
        <f t="shared" si="840"/>
        <v>-</v>
      </c>
      <c r="P565" s="774" t="str">
        <f t="shared" si="841"/>
        <v>-</v>
      </c>
      <c r="Q565" s="774" t="str">
        <f t="shared" si="842"/>
        <v>-</v>
      </c>
      <c r="R565" s="774" t="str">
        <f t="shared" si="843"/>
        <v>-</v>
      </c>
      <c r="S565" s="280" t="str">
        <f t="shared" si="844"/>
        <v>-</v>
      </c>
      <c r="T565" s="291" t="str">
        <f t="shared" si="845"/>
        <v>OK</v>
      </c>
      <c r="U565" s="402"/>
      <c r="W565" s="643"/>
      <c r="X565" s="575"/>
      <c r="Y565" s="576"/>
      <c r="Z565" s="410" t="s">
        <v>374</v>
      </c>
      <c r="AA565" s="411" t="s">
        <v>407</v>
      </c>
      <c r="AB565" s="576"/>
      <c r="AC565" s="576"/>
      <c r="AD565" s="410" t="s">
        <v>375</v>
      </c>
      <c r="AE565" s="411" t="s">
        <v>408</v>
      </c>
      <c r="AF565" s="576"/>
      <c r="AG565" s="576"/>
      <c r="AH565" s="410" t="s">
        <v>376</v>
      </c>
      <c r="AI565" s="411" t="s">
        <v>409</v>
      </c>
      <c r="AJ565" s="591" t="str">
        <f t="shared" si="869"/>
        <v>-</v>
      </c>
      <c r="AK565" s="592" t="str">
        <f t="shared" si="869"/>
        <v>-</v>
      </c>
      <c r="AL565" s="593" t="str">
        <f>IF(AND(X565="",AB565="",AF565="",Y565="",AC565="",AG565=""),"-",SUM(X565:AG565))</f>
        <v>-</v>
      </c>
      <c r="AM565" s="594" t="str">
        <f t="shared" si="853"/>
        <v>-</v>
      </c>
      <c r="AN565" s="221"/>
      <c r="AO565" s="574" t="str">
        <f t="shared" si="755"/>
        <v>OK</v>
      </c>
      <c r="AQ565" s="437"/>
      <c r="AR565" s="429"/>
      <c r="AT565" s="430"/>
      <c r="AU565" s="431"/>
      <c r="AV565" s="429"/>
      <c r="AX565" s="430"/>
      <c r="AY565" s="431"/>
      <c r="AZ565" s="429"/>
      <c r="BB565" s="430"/>
      <c r="BC565" s="431"/>
      <c r="BD565" s="600"/>
      <c r="BE565" s="601"/>
      <c r="BF565" s="602"/>
      <c r="BG565" s="621"/>
      <c r="BH565" s="221"/>
      <c r="BI565" s="574" t="str">
        <f t="shared" si="756"/>
        <v>OK</v>
      </c>
      <c r="BK565" s="443"/>
      <c r="BL565" s="429"/>
      <c r="BN565" s="430"/>
      <c r="BO565" s="431"/>
      <c r="BP565" s="429"/>
      <c r="BR565" s="430"/>
      <c r="BS565" s="431"/>
      <c r="BT565" s="429"/>
      <c r="BV565" s="430"/>
      <c r="BW565" s="431"/>
      <c r="BX565" s="600"/>
      <c r="BY565" s="601"/>
      <c r="BZ565" s="602"/>
      <c r="CA565" s="610"/>
      <c r="CB565" s="221"/>
      <c r="CC565" s="574" t="str">
        <f t="shared" si="870"/>
        <v>OK</v>
      </c>
      <c r="CE565" s="443"/>
      <c r="CF565" s="429"/>
      <c r="CH565" s="430"/>
      <c r="CI565" s="431"/>
      <c r="CJ565" s="429"/>
      <c r="CL565" s="430"/>
      <c r="CM565" s="431"/>
      <c r="CN565" s="429"/>
      <c r="CP565" s="430"/>
      <c r="CQ565" s="431"/>
      <c r="CR565" s="600"/>
      <c r="CS565" s="617"/>
      <c r="CT565" s="602"/>
      <c r="CU565" s="610"/>
      <c r="CV565" s="221"/>
      <c r="CW565" s="574" t="str">
        <f t="shared" si="835"/>
        <v>OK</v>
      </c>
      <c r="CY565" s="443"/>
      <c r="CZ565" s="429"/>
      <c r="DB565" s="430"/>
      <c r="DC565" s="431"/>
      <c r="DD565" s="429"/>
      <c r="DF565" s="430"/>
      <c r="DG565" s="431"/>
      <c r="DH565" s="429"/>
      <c r="DJ565" s="430"/>
      <c r="DK565" s="431"/>
      <c r="DL565" s="600"/>
      <c r="DM565" s="601"/>
      <c r="DN565" s="602"/>
      <c r="DO565" s="610"/>
      <c r="DP565" s="221"/>
      <c r="DQ565" s="574" t="str">
        <f t="shared" si="837"/>
        <v>OK</v>
      </c>
      <c r="DS565" s="443"/>
      <c r="DT565" s="429"/>
      <c r="DU565" s="431"/>
      <c r="DW565" s="431"/>
      <c r="DY565" s="431"/>
      <c r="EA565" s="430"/>
      <c r="EB565" s="600"/>
      <c r="EC565" s="602"/>
      <c r="ED565" s="610"/>
      <c r="EE565" s="221"/>
      <c r="EF565" s="574" t="str">
        <f t="shared" si="829"/>
        <v>-</v>
      </c>
      <c r="EH565" s="82"/>
      <c r="EI565" s="34"/>
      <c r="EJ565" s="11"/>
      <c r="EK565" s="61"/>
      <c r="EN565" s="97" t="str">
        <f t="shared" si="850"/>
        <v>-</v>
      </c>
      <c r="EO565" s="91" t="str">
        <f t="shared" si="851"/>
        <v>-</v>
      </c>
      <c r="EP565" s="92"/>
      <c r="EQ565" s="85"/>
      <c r="ER565" s="89" t="str">
        <f t="shared" si="855"/>
        <v>-</v>
      </c>
      <c r="ES565" s="84"/>
      <c r="ET565" s="85"/>
      <c r="EU565" s="89" t="str">
        <f t="shared" si="856"/>
        <v>-</v>
      </c>
      <c r="EV565" s="90" t="str">
        <f t="shared" si="857"/>
        <v>-</v>
      </c>
      <c r="EY565" s="97" t="e">
        <f>#REF!</f>
        <v>#REF!</v>
      </c>
      <c r="EZ565" s="91" t="e">
        <f>#REF!</f>
        <v>#REF!</v>
      </c>
      <c r="FA565" s="92"/>
      <c r="FB565" s="85"/>
      <c r="FC565" s="89" t="e">
        <f t="shared" si="858"/>
        <v>#REF!</v>
      </c>
      <c r="FD565" s="84"/>
      <c r="FE565" s="85"/>
      <c r="FF565" s="89" t="e">
        <f t="shared" si="859"/>
        <v>#REF!</v>
      </c>
      <c r="FG565" s="90" t="e">
        <f t="shared" si="860"/>
        <v>#REF!</v>
      </c>
      <c r="FJ565" s="97" t="e">
        <f>#REF!</f>
        <v>#REF!</v>
      </c>
      <c r="FK565" s="91" t="e">
        <f>#REF!</f>
        <v>#REF!</v>
      </c>
      <c r="FL565" s="92"/>
      <c r="FM565" s="85"/>
      <c r="FN565" s="89" t="e">
        <f t="shared" si="861"/>
        <v>#REF!</v>
      </c>
      <c r="FO565" s="84"/>
      <c r="FP565" s="85"/>
      <c r="FQ565" s="89" t="e">
        <f t="shared" si="862"/>
        <v>#REF!</v>
      </c>
      <c r="FR565" s="90" t="e">
        <f t="shared" si="863"/>
        <v>#REF!</v>
      </c>
      <c r="FU565" s="97" t="e">
        <f>#REF!</f>
        <v>#REF!</v>
      </c>
      <c r="FV565" s="92"/>
      <c r="FW565" s="85"/>
      <c r="FX565" s="89" t="e">
        <f t="shared" si="864"/>
        <v>#REF!</v>
      </c>
      <c r="GA565" s="97" t="e">
        <f>#REF!</f>
        <v>#REF!</v>
      </c>
      <c r="GB565" s="91" t="e">
        <f>#REF!</f>
        <v>#REF!</v>
      </c>
      <c r="GC565" s="92"/>
      <c r="GD565" s="85"/>
      <c r="GE565" s="89" t="e">
        <f t="shared" si="865"/>
        <v>#REF!</v>
      </c>
      <c r="GF565" s="84"/>
      <c r="GG565" s="85"/>
      <c r="GH565" s="89" t="e">
        <f t="shared" si="866"/>
        <v>#REF!</v>
      </c>
      <c r="GI565" s="90" t="e">
        <f t="shared" si="867"/>
        <v>#REF!</v>
      </c>
      <c r="GK565" s="20" t="str">
        <f t="shared" si="852"/>
        <v/>
      </c>
      <c r="GL565" s="21"/>
      <c r="GN565" s="826" t="str">
        <f t="shared" ca="1" si="846"/>
        <v/>
      </c>
      <c r="GO565" s="827"/>
    </row>
    <row r="566" spans="1:197" ht="12" customHeight="1" outlineLevel="3" x14ac:dyDescent="0.2">
      <c r="A566" s="187">
        <f ca="1">OFFSET(A566,-1,0,1,1)+1</f>
        <v>432</v>
      </c>
      <c r="B566" s="747" t="str">
        <f t="shared" ca="1" si="838"/>
        <v/>
      </c>
      <c r="C566" s="748"/>
      <c r="D566" s="749"/>
      <c r="E566" s="272" t="s">
        <v>395</v>
      </c>
      <c r="F566" s="271"/>
      <c r="G566" s="105" t="s">
        <v>786</v>
      </c>
      <c r="H566" s="128" t="s">
        <v>3</v>
      </c>
      <c r="I566" s="105"/>
      <c r="J566" s="364" t="s">
        <v>26</v>
      </c>
      <c r="K566" s="471" t="s">
        <v>126</v>
      </c>
      <c r="L566" s="367" t="s">
        <v>50</v>
      </c>
      <c r="M566" s="589">
        <f t="shared" si="834"/>
        <v>0</v>
      </c>
      <c r="N566" s="773" t="str">
        <f t="shared" si="839"/>
        <v>-</v>
      </c>
      <c r="O566" s="774" t="str">
        <f t="shared" si="840"/>
        <v>-</v>
      </c>
      <c r="P566" s="774" t="str">
        <f t="shared" si="841"/>
        <v>-</v>
      </c>
      <c r="Q566" s="774" t="str">
        <f t="shared" si="842"/>
        <v>-</v>
      </c>
      <c r="R566" s="774" t="str">
        <f t="shared" si="843"/>
        <v>-</v>
      </c>
      <c r="S566" s="280" t="str">
        <f t="shared" si="844"/>
        <v>-</v>
      </c>
      <c r="T566" s="291" t="str">
        <f t="shared" si="845"/>
        <v>OK</v>
      </c>
      <c r="U566" s="402"/>
      <c r="W566" s="643"/>
      <c r="X566" s="575"/>
      <c r="Y566" s="576"/>
      <c r="Z566" s="410" t="s">
        <v>374</v>
      </c>
      <c r="AA566" s="411" t="s">
        <v>407</v>
      </c>
      <c r="AB566" s="576"/>
      <c r="AC566" s="576"/>
      <c r="AD566" s="410" t="s">
        <v>375</v>
      </c>
      <c r="AE566" s="411" t="s">
        <v>408</v>
      </c>
      <c r="AF566" s="576"/>
      <c r="AG566" s="576"/>
      <c r="AH566" s="410" t="s">
        <v>376</v>
      </c>
      <c r="AI566" s="411" t="s">
        <v>409</v>
      </c>
      <c r="AJ566" s="591" t="str">
        <f t="shared" si="869"/>
        <v>-</v>
      </c>
      <c r="AK566" s="592" t="str">
        <f t="shared" si="869"/>
        <v>-</v>
      </c>
      <c r="AL566" s="593" t="str">
        <f>IF(AND(X566="",AB566="",AF566="",Y566="",AC566="",AG566=""),"-",SUM(X566:AG566))</f>
        <v>-</v>
      </c>
      <c r="AM566" s="619" t="str">
        <f t="shared" si="853"/>
        <v>-</v>
      </c>
      <c r="AN566" s="221"/>
      <c r="AO566" s="574" t="str">
        <f t="shared" si="755"/>
        <v>OK</v>
      </c>
      <c r="AQ566" s="437"/>
      <c r="AR566" s="429"/>
      <c r="AT566" s="430"/>
      <c r="AU566" s="431"/>
      <c r="AV566" s="429"/>
      <c r="AX566" s="430"/>
      <c r="AY566" s="431"/>
      <c r="AZ566" s="429"/>
      <c r="BB566" s="430"/>
      <c r="BC566" s="431"/>
      <c r="BD566" s="600"/>
      <c r="BE566" s="601"/>
      <c r="BF566" s="605"/>
      <c r="BG566" s="621"/>
      <c r="BH566" s="221"/>
      <c r="BI566" s="574" t="str">
        <f t="shared" si="756"/>
        <v>OK</v>
      </c>
      <c r="BK566" s="444"/>
      <c r="BL566" s="432"/>
      <c r="BM566" s="433"/>
      <c r="BN566" s="434"/>
      <c r="BO566" s="435"/>
      <c r="BP566" s="432"/>
      <c r="BQ566" s="433"/>
      <c r="BR566" s="434"/>
      <c r="BS566" s="435"/>
      <c r="BT566" s="432"/>
      <c r="BU566" s="433"/>
      <c r="BV566" s="434"/>
      <c r="BW566" s="435"/>
      <c r="BX566" s="600"/>
      <c r="BY566" s="601"/>
      <c r="BZ566" s="602"/>
      <c r="CA566" s="610"/>
      <c r="CB566" s="221"/>
      <c r="CC566" s="574" t="str">
        <f t="shared" si="870"/>
        <v>OK</v>
      </c>
      <c r="CE566" s="444"/>
      <c r="CF566" s="432"/>
      <c r="CG566" s="433"/>
      <c r="CH566" s="434"/>
      <c r="CI566" s="435"/>
      <c r="CJ566" s="432"/>
      <c r="CK566" s="433"/>
      <c r="CL566" s="434"/>
      <c r="CM566" s="435"/>
      <c r="CN566" s="432"/>
      <c r="CO566" s="433"/>
      <c r="CP566" s="434"/>
      <c r="CQ566" s="435"/>
      <c r="CR566" s="603"/>
      <c r="CS566" s="627"/>
      <c r="CT566" s="605"/>
      <c r="CU566" s="611"/>
      <c r="CV566" s="221"/>
      <c r="CW566" s="574" t="str">
        <f t="shared" si="835"/>
        <v>OK</v>
      </c>
      <c r="CY566" s="444"/>
      <c r="CZ566" s="432"/>
      <c r="DA566" s="433"/>
      <c r="DB566" s="434"/>
      <c r="DC566" s="435"/>
      <c r="DD566" s="432"/>
      <c r="DE566" s="433"/>
      <c r="DF566" s="434"/>
      <c r="DG566" s="435"/>
      <c r="DH566" s="432"/>
      <c r="DI566" s="433"/>
      <c r="DJ566" s="434"/>
      <c r="DK566" s="435"/>
      <c r="DL566" s="603"/>
      <c r="DM566" s="604"/>
      <c r="DN566" s="605"/>
      <c r="DO566" s="611"/>
      <c r="DP566" s="221"/>
      <c r="DQ566" s="574" t="str">
        <f t="shared" si="837"/>
        <v>OK</v>
      </c>
      <c r="DS566" s="444"/>
      <c r="DT566" s="432"/>
      <c r="DU566" s="435"/>
      <c r="DV566" s="433"/>
      <c r="DW566" s="435"/>
      <c r="DX566" s="433"/>
      <c r="DY566" s="435"/>
      <c r="DZ566" s="433"/>
      <c r="EA566" s="434"/>
      <c r="EB566" s="603"/>
      <c r="EC566" s="605"/>
      <c r="ED566" s="611"/>
      <c r="EE566" s="221"/>
      <c r="EF566" s="574" t="str">
        <f t="shared" si="829"/>
        <v>-</v>
      </c>
      <c r="EH566" s="82"/>
      <c r="EI566" s="34"/>
      <c r="EJ566" s="11"/>
      <c r="EK566" s="61"/>
      <c r="EN566" s="97" t="str">
        <f t="shared" si="850"/>
        <v>-</v>
      </c>
      <c r="EO566" s="91" t="str">
        <f t="shared" si="851"/>
        <v>-</v>
      </c>
      <c r="EP566" s="92"/>
      <c r="EQ566" s="85"/>
      <c r="ER566" s="89" t="str">
        <f t="shared" si="855"/>
        <v>-</v>
      </c>
      <c r="ES566" s="84"/>
      <c r="ET566" s="85"/>
      <c r="EU566" s="89" t="str">
        <f t="shared" si="856"/>
        <v>-</v>
      </c>
      <c r="EV566" s="90" t="str">
        <f t="shared" si="857"/>
        <v>-</v>
      </c>
      <c r="EY566" s="97" t="e">
        <f>#REF!</f>
        <v>#REF!</v>
      </c>
      <c r="EZ566" s="91" t="e">
        <f>#REF!</f>
        <v>#REF!</v>
      </c>
      <c r="FA566" s="92"/>
      <c r="FB566" s="85"/>
      <c r="FC566" s="89" t="e">
        <f t="shared" si="858"/>
        <v>#REF!</v>
      </c>
      <c r="FD566" s="84"/>
      <c r="FE566" s="85"/>
      <c r="FF566" s="89" t="e">
        <f t="shared" si="859"/>
        <v>#REF!</v>
      </c>
      <c r="FG566" s="90" t="e">
        <f t="shared" si="860"/>
        <v>#REF!</v>
      </c>
      <c r="FJ566" s="97" t="e">
        <f>#REF!</f>
        <v>#REF!</v>
      </c>
      <c r="FK566" s="91" t="e">
        <f>#REF!</f>
        <v>#REF!</v>
      </c>
      <c r="FL566" s="92"/>
      <c r="FM566" s="85"/>
      <c r="FN566" s="89" t="e">
        <f t="shared" si="861"/>
        <v>#REF!</v>
      </c>
      <c r="FO566" s="84"/>
      <c r="FP566" s="85"/>
      <c r="FQ566" s="89" t="e">
        <f t="shared" si="862"/>
        <v>#REF!</v>
      </c>
      <c r="FR566" s="90" t="e">
        <f t="shared" si="863"/>
        <v>#REF!</v>
      </c>
      <c r="FU566" s="97" t="e">
        <f>#REF!</f>
        <v>#REF!</v>
      </c>
      <c r="FV566" s="92"/>
      <c r="FW566" s="85"/>
      <c r="FX566" s="89" t="e">
        <f t="shared" si="864"/>
        <v>#REF!</v>
      </c>
      <c r="GA566" s="97" t="e">
        <f>#REF!</f>
        <v>#REF!</v>
      </c>
      <c r="GB566" s="91" t="e">
        <f>#REF!</f>
        <v>#REF!</v>
      </c>
      <c r="GC566" s="92"/>
      <c r="GD566" s="85"/>
      <c r="GE566" s="89" t="e">
        <f t="shared" si="865"/>
        <v>#REF!</v>
      </c>
      <c r="GF566" s="84"/>
      <c r="GG566" s="85"/>
      <c r="GH566" s="89" t="e">
        <f t="shared" si="866"/>
        <v>#REF!</v>
      </c>
      <c r="GI566" s="90" t="e">
        <f t="shared" si="867"/>
        <v>#REF!</v>
      </c>
      <c r="GK566" s="20" t="str">
        <f t="shared" si="852"/>
        <v/>
      </c>
      <c r="GL566" s="21"/>
      <c r="GN566" s="826" t="str">
        <f t="shared" ca="1" si="846"/>
        <v/>
      </c>
      <c r="GO566" s="827"/>
    </row>
    <row r="567" spans="1:197" s="143" customFormat="1" ht="15.75" customHeight="1" outlineLevel="3" x14ac:dyDescent="0.2">
      <c r="A567" s="190">
        <f t="shared" ca="1" si="868"/>
        <v>433</v>
      </c>
      <c r="B567" s="744" t="str">
        <f t="shared" ca="1" si="838"/>
        <v/>
      </c>
      <c r="C567" s="752"/>
      <c r="D567" s="753"/>
      <c r="E567" s="185" t="s">
        <v>132</v>
      </c>
      <c r="F567" s="181" t="s">
        <v>261</v>
      </c>
      <c r="G567" s="182"/>
      <c r="H567" s="863" t="s">
        <v>3</v>
      </c>
      <c r="I567" s="183"/>
      <c r="J567" s="184" t="s">
        <v>23</v>
      </c>
      <c r="K567" s="199" t="s">
        <v>126</v>
      </c>
      <c r="L567" s="366"/>
      <c r="M567" s="560">
        <f t="shared" si="834"/>
        <v>0</v>
      </c>
      <c r="N567" s="814" t="str">
        <f>IF(OR(W567="",W567=0,W567="-"),"-",IF(W567=1,1,"POK"))</f>
        <v>-</v>
      </c>
      <c r="O567" s="815" t="str">
        <f>IF(OR(AQ567="",AQ567=0,AQ567="-"),"-",IF(AQ567=1,1,"POK"))</f>
        <v>-</v>
      </c>
      <c r="P567" s="815" t="str">
        <f>IF(OR(BK567="",BK567=0,BK567="-"),"-",IF(BK567=1,1,"POK"))</f>
        <v>-</v>
      </c>
      <c r="Q567" s="815" t="str">
        <f>IF(OR(CE567="",CE567=0,CE567="-"),"-",IF(CE567=1,1,"POK"))</f>
        <v>-</v>
      </c>
      <c r="R567" s="815" t="str">
        <f>IF(OR(CY567="",CY567=0,CY567="-"),"-",IF(CY567=1,1,"POK"))</f>
        <v>-</v>
      </c>
      <c r="S567" s="816" t="str">
        <f>IF(OR(DS567="",DS567=0,DS567="-"),"-",IF(DS567=1,1,"POK"))</f>
        <v>-</v>
      </c>
      <c r="T567" s="293" t="str">
        <f t="shared" si="845"/>
        <v>OK</v>
      </c>
      <c r="U567" s="403"/>
      <c r="V567" s="19"/>
      <c r="W567" s="788">
        <f>IF(SUM(W568:W570)=0,0,1)</f>
        <v>0</v>
      </c>
      <c r="X567" s="325"/>
      <c r="Y567" s="326"/>
      <c r="Z567" s="326"/>
      <c r="AA567" s="326"/>
      <c r="AB567" s="326"/>
      <c r="AC567" s="326"/>
      <c r="AD567" s="326"/>
      <c r="AE567" s="326"/>
      <c r="AF567" s="326"/>
      <c r="AG567" s="326"/>
      <c r="AH567" s="326"/>
      <c r="AI567" s="327"/>
      <c r="AJ567" s="353">
        <f>SUM(AJ568:AJ570)</f>
        <v>0</v>
      </c>
      <c r="AK567" s="354">
        <f>SUM(AK568:AK570)</f>
        <v>0</v>
      </c>
      <c r="AL567" s="351">
        <f>AJ567+AK567</f>
        <v>0</v>
      </c>
      <c r="AM567" s="356" t="str">
        <f t="shared" si="853"/>
        <v>-</v>
      </c>
      <c r="AN567" s="222"/>
      <c r="AO567" s="580" t="str">
        <f t="shared" si="755"/>
        <v>OK</v>
      </c>
      <c r="AP567" s="19"/>
      <c r="AQ567" s="788">
        <f>IF(SUM(AQ568:AQ570)=0,0,1)</f>
        <v>0</v>
      </c>
      <c r="AR567" s="325"/>
      <c r="AS567" s="326"/>
      <c r="AT567" s="326"/>
      <c r="AU567" s="326"/>
      <c r="AV567" s="326"/>
      <c r="AW567" s="326"/>
      <c r="AX567" s="326"/>
      <c r="AY567" s="326"/>
      <c r="AZ567" s="326"/>
      <c r="BA567" s="326"/>
      <c r="BB567" s="326"/>
      <c r="BC567" s="327"/>
      <c r="BD567" s="353">
        <f>SUM(BD568:BD570)</f>
        <v>0</v>
      </c>
      <c r="BE567" s="354">
        <f>SUM(BE568:BE570)</f>
        <v>0</v>
      </c>
      <c r="BF567" s="351">
        <f>BD567+BE567</f>
        <v>0</v>
      </c>
      <c r="BG567" s="356" t="str">
        <f t="shared" ref="BG567:BG576" si="871">IF(OR(BF567=0,BF567="-"),"-",BF567/BD_TOTAL_HOURS)</f>
        <v>-</v>
      </c>
      <c r="BH567" s="222"/>
      <c r="BI567" s="580" t="str">
        <f t="shared" si="756"/>
        <v>OK</v>
      </c>
      <c r="BJ567" s="19"/>
      <c r="BK567" s="788">
        <f>IF(SUM(BK568:BK570)=0,0,1)</f>
        <v>0</v>
      </c>
      <c r="BL567" s="325"/>
      <c r="BM567" s="326"/>
      <c r="BN567" s="326"/>
      <c r="BO567" s="326"/>
      <c r="BP567" s="326"/>
      <c r="BQ567" s="326"/>
      <c r="BR567" s="326"/>
      <c r="BS567" s="326"/>
      <c r="BT567" s="326"/>
      <c r="BU567" s="326"/>
      <c r="BV567" s="326"/>
      <c r="BW567" s="327"/>
      <c r="BX567" s="353">
        <f>SUM(BX568:BX570)</f>
        <v>0</v>
      </c>
      <c r="BY567" s="354">
        <f>SUM(BY568:BY570)</f>
        <v>0</v>
      </c>
      <c r="BZ567" s="710">
        <f>BX567+BY567</f>
        <v>0</v>
      </c>
      <c r="CA567" s="356" t="str">
        <f t="shared" si="854"/>
        <v>-</v>
      </c>
      <c r="CB567" s="222"/>
      <c r="CC567" s="574" t="str">
        <f t="shared" si="870"/>
        <v>OK</v>
      </c>
      <c r="CD567" s="19"/>
      <c r="CE567" s="792">
        <f>IF(SUM(CE568:CE570)=0,0,1)</f>
        <v>0</v>
      </c>
      <c r="CF567" s="325"/>
      <c r="CG567" s="326"/>
      <c r="CH567" s="326"/>
      <c r="CI567" s="326"/>
      <c r="CJ567" s="326"/>
      <c r="CK567" s="326"/>
      <c r="CL567" s="326"/>
      <c r="CM567" s="326"/>
      <c r="CN567" s="326"/>
      <c r="CO567" s="326"/>
      <c r="CP567" s="326"/>
      <c r="CQ567" s="327"/>
      <c r="CR567" s="353">
        <f>SUM(CR568:CR570)</f>
        <v>0</v>
      </c>
      <c r="CS567" s="354">
        <f>SUM(CS568:CS570)</f>
        <v>0</v>
      </c>
      <c r="CT567" s="710">
        <f>CR567+CS567</f>
        <v>0</v>
      </c>
      <c r="CU567" s="356"/>
      <c r="CV567" s="222"/>
      <c r="CW567" s="580" t="str">
        <f t="shared" si="835"/>
        <v>OK</v>
      </c>
      <c r="CX567" s="19"/>
      <c r="CY567" s="798">
        <f>IF(SUM(CY568:CY570)=0,0,1)</f>
        <v>0</v>
      </c>
      <c r="CZ567" s="325"/>
      <c r="DA567" s="326"/>
      <c r="DB567" s="326"/>
      <c r="DC567" s="326"/>
      <c r="DD567" s="326"/>
      <c r="DE567" s="326"/>
      <c r="DF567" s="326"/>
      <c r="DG567" s="326"/>
      <c r="DH567" s="326"/>
      <c r="DI567" s="326"/>
      <c r="DJ567" s="326"/>
      <c r="DK567" s="327"/>
      <c r="DL567" s="353">
        <f>SUM(DL568:DL570)</f>
        <v>0</v>
      </c>
      <c r="DM567" s="354">
        <f>SUM(DM568:DM570)</f>
        <v>0</v>
      </c>
      <c r="DN567" s="710">
        <f>DL567+DM567</f>
        <v>0</v>
      </c>
      <c r="DO567" s="356" t="str">
        <f>IF(OR(DN567=0,DN567="-"),"-",DN567/CONSTR_TOTAL_HOURS)</f>
        <v>-</v>
      </c>
      <c r="DP567" s="222"/>
      <c r="DQ567" s="574" t="str">
        <f t="shared" si="837"/>
        <v>OK</v>
      </c>
      <c r="DR567" s="19"/>
      <c r="DS567" s="788">
        <f>IF(SUM(DS568:DS570)=0,0,1)</f>
        <v>0</v>
      </c>
      <c r="DT567" s="325"/>
      <c r="DU567" s="326"/>
      <c r="DV567" s="326"/>
      <c r="DW567" s="326"/>
      <c r="DX567" s="326"/>
      <c r="DY567" s="326"/>
      <c r="DZ567" s="326"/>
      <c r="EA567" s="326"/>
      <c r="EB567" s="353">
        <f>SUM(EB568:EB570)</f>
        <v>0</v>
      </c>
      <c r="EC567" s="723">
        <f>EB567</f>
        <v>0</v>
      </c>
      <c r="ED567" s="356" t="str">
        <f>IF(OR(EC567=0,EC567="-"),"-",EC567/QUALIF_TOTAL_HOURS)</f>
        <v>-</v>
      </c>
      <c r="EE567" s="222"/>
      <c r="EF567" s="574" t="str">
        <f t="shared" si="829"/>
        <v>-</v>
      </c>
      <c r="EG567" s="19"/>
      <c r="EH567" s="179" t="s">
        <v>5</v>
      </c>
      <c r="EI567" s="171" t="s">
        <v>184</v>
      </c>
      <c r="EJ567" s="134"/>
      <c r="EK567" s="133"/>
      <c r="EL567" s="19"/>
      <c r="EM567" s="19"/>
      <c r="EN567" s="135">
        <f t="shared" si="850"/>
        <v>0</v>
      </c>
      <c r="EO567" s="136">
        <f t="shared" si="851"/>
        <v>0</v>
      </c>
      <c r="EP567" s="137"/>
      <c r="EQ567" s="172"/>
      <c r="ER567" s="138" t="str">
        <f t="shared" si="855"/>
        <v>-</v>
      </c>
      <c r="ES567" s="139"/>
      <c r="ET567" s="172"/>
      <c r="EU567" s="138" t="str">
        <f t="shared" si="856"/>
        <v>-</v>
      </c>
      <c r="EV567" s="140" t="str">
        <f t="shared" si="857"/>
        <v>-</v>
      </c>
      <c r="EW567" s="19"/>
      <c r="EX567" s="19"/>
      <c r="EY567" s="135" t="e">
        <f>#REF!</f>
        <v>#REF!</v>
      </c>
      <c r="EZ567" s="136" t="e">
        <f>#REF!</f>
        <v>#REF!</v>
      </c>
      <c r="FA567" s="137"/>
      <c r="FB567" s="172"/>
      <c r="FC567" s="138" t="e">
        <f t="shared" si="858"/>
        <v>#REF!</v>
      </c>
      <c r="FD567" s="139"/>
      <c r="FE567" s="172"/>
      <c r="FF567" s="138" t="e">
        <f t="shared" si="859"/>
        <v>#REF!</v>
      </c>
      <c r="FG567" s="140" t="e">
        <f t="shared" si="860"/>
        <v>#REF!</v>
      </c>
      <c r="FH567" s="19"/>
      <c r="FI567" s="19"/>
      <c r="FJ567" s="135" t="e">
        <f>#REF!</f>
        <v>#REF!</v>
      </c>
      <c r="FK567" s="136" t="e">
        <f>#REF!</f>
        <v>#REF!</v>
      </c>
      <c r="FL567" s="137"/>
      <c r="FM567" s="172"/>
      <c r="FN567" s="138" t="e">
        <f t="shared" si="861"/>
        <v>#REF!</v>
      </c>
      <c r="FO567" s="139"/>
      <c r="FP567" s="172"/>
      <c r="FQ567" s="138" t="e">
        <f t="shared" si="862"/>
        <v>#REF!</v>
      </c>
      <c r="FR567" s="140" t="e">
        <f t="shared" si="863"/>
        <v>#REF!</v>
      </c>
      <c r="FS567" s="19"/>
      <c r="FT567" s="19"/>
      <c r="FU567" s="135" t="e">
        <f>#REF!</f>
        <v>#REF!</v>
      </c>
      <c r="FV567" s="137"/>
      <c r="FW567" s="172"/>
      <c r="FX567" s="138" t="e">
        <f t="shared" si="864"/>
        <v>#REF!</v>
      </c>
      <c r="FY567" s="19"/>
      <c r="FZ567" s="19"/>
      <c r="GA567" s="135" t="e">
        <f>#REF!</f>
        <v>#REF!</v>
      </c>
      <c r="GB567" s="136" t="e">
        <f>#REF!</f>
        <v>#REF!</v>
      </c>
      <c r="GC567" s="137"/>
      <c r="GD567" s="172"/>
      <c r="GE567" s="138" t="e">
        <f t="shared" si="865"/>
        <v>#REF!</v>
      </c>
      <c r="GF567" s="139"/>
      <c r="GG567" s="172"/>
      <c r="GH567" s="138" t="e">
        <f t="shared" si="866"/>
        <v>#REF!</v>
      </c>
      <c r="GI567" s="140" t="e">
        <f t="shared" si="867"/>
        <v>#REF!</v>
      </c>
      <c r="GJ567" s="19"/>
      <c r="GK567" s="141" t="str">
        <f t="shared" si="852"/>
        <v/>
      </c>
      <c r="GL567" s="142"/>
      <c r="GN567" s="826" t="str">
        <f t="shared" ca="1" si="846"/>
        <v/>
      </c>
      <c r="GO567" s="827"/>
    </row>
    <row r="568" spans="1:197" ht="12" customHeight="1" outlineLevel="3" x14ac:dyDescent="0.2">
      <c r="A568" s="187">
        <f t="shared" ca="1" si="868"/>
        <v>434</v>
      </c>
      <c r="B568" s="747" t="str">
        <f t="shared" ca="1" si="838"/>
        <v/>
      </c>
      <c r="C568" s="748"/>
      <c r="D568" s="749"/>
      <c r="E568" s="110"/>
      <c r="F568" s="108"/>
      <c r="G568" s="105" t="s">
        <v>135</v>
      </c>
      <c r="H568" s="128" t="s">
        <v>3</v>
      </c>
      <c r="I568" s="105"/>
      <c r="J568" s="364" t="s">
        <v>26</v>
      </c>
      <c r="K568" s="471" t="s">
        <v>126</v>
      </c>
      <c r="L568" s="367"/>
      <c r="M568" s="589">
        <f t="shared" si="834"/>
        <v>0</v>
      </c>
      <c r="N568" s="773" t="str">
        <f t="shared" si="839"/>
        <v>-</v>
      </c>
      <c r="O568" s="774" t="str">
        <f t="shared" si="840"/>
        <v>-</v>
      </c>
      <c r="P568" s="774" t="str">
        <f t="shared" si="841"/>
        <v>-</v>
      </c>
      <c r="Q568" s="774" t="str">
        <f t="shared" si="842"/>
        <v>-</v>
      </c>
      <c r="R568" s="774" t="str">
        <f t="shared" si="843"/>
        <v>-</v>
      </c>
      <c r="S568" s="280" t="str">
        <f t="shared" si="844"/>
        <v>-</v>
      </c>
      <c r="T568" s="291" t="str">
        <f t="shared" si="845"/>
        <v>OK</v>
      </c>
      <c r="U568" s="402"/>
      <c r="W568" s="643"/>
      <c r="X568" s="208"/>
      <c r="Y568" s="316"/>
      <c r="Z568" s="410" t="s">
        <v>374</v>
      </c>
      <c r="AA568" s="411" t="s">
        <v>407</v>
      </c>
      <c r="AB568" s="209"/>
      <c r="AC568" s="316"/>
      <c r="AD568" s="410" t="s">
        <v>375</v>
      </c>
      <c r="AE568" s="411" t="s">
        <v>408</v>
      </c>
      <c r="AF568" s="209"/>
      <c r="AG568" s="316"/>
      <c r="AH568" s="410" t="s">
        <v>376</v>
      </c>
      <c r="AI568" s="411" t="s">
        <v>409</v>
      </c>
      <c r="AJ568" s="591" t="str">
        <f t="shared" ref="AJ568:AK570" si="872">IF(AND(X568="",AB568="",AF568=""),"-",X568+AB568+AF568)</f>
        <v>-</v>
      </c>
      <c r="AK568" s="592" t="str">
        <f t="shared" si="872"/>
        <v>-</v>
      </c>
      <c r="AL568" s="593" t="str">
        <f>IF(AND(X568="",AB568="",AF568="",Y568="",AC568="",AG568=""),"-",SUM(X568:AG568))</f>
        <v>-</v>
      </c>
      <c r="AM568" s="594" t="str">
        <f t="shared" si="853"/>
        <v>-</v>
      </c>
      <c r="AN568" s="221"/>
      <c r="AO568" s="574" t="str">
        <f t="shared" si="755"/>
        <v>OK</v>
      </c>
      <c r="AQ568" s="263"/>
      <c r="AR568" s="208"/>
      <c r="AS568" s="316"/>
      <c r="AT568" s="410" t="s">
        <v>374</v>
      </c>
      <c r="AU568" s="411" t="s">
        <v>407</v>
      </c>
      <c r="AV568" s="209"/>
      <c r="AW568" s="316"/>
      <c r="AX568" s="410" t="s">
        <v>375</v>
      </c>
      <c r="AY568" s="411" t="s">
        <v>408</v>
      </c>
      <c r="AZ568" s="209"/>
      <c r="BA568" s="316"/>
      <c r="BB568" s="410" t="s">
        <v>376</v>
      </c>
      <c r="BC568" s="411" t="s">
        <v>409</v>
      </c>
      <c r="BD568" s="591" t="str">
        <f t="shared" ref="BD568:BE570" si="873">IF(AND(AR568="",AV568="",AZ568=""),"-",AR568+AV568+AZ568)</f>
        <v>-</v>
      </c>
      <c r="BE568" s="592" t="str">
        <f t="shared" si="873"/>
        <v>-</v>
      </c>
      <c r="BF568" s="593" t="str">
        <f>IF(AND(AR568="",AV568="",AZ568="",AS568="",AW568="",BA568=""),"-",SUM(AR568:BA568))</f>
        <v>-</v>
      </c>
      <c r="BG568" s="594" t="str">
        <f t="shared" si="871"/>
        <v>-</v>
      </c>
      <c r="BH568" s="221"/>
      <c r="BI568" s="574" t="str">
        <f t="shared" si="756"/>
        <v>OK</v>
      </c>
      <c r="BK568" s="263"/>
      <c r="BL568" s="208"/>
      <c r="BM568" s="316"/>
      <c r="BN568" s="410" t="s">
        <v>374</v>
      </c>
      <c r="BO568" s="411" t="s">
        <v>407</v>
      </c>
      <c r="BP568" s="209"/>
      <c r="BQ568" s="316"/>
      <c r="BR568" s="410" t="s">
        <v>375</v>
      </c>
      <c r="BS568" s="411" t="s">
        <v>408</v>
      </c>
      <c r="BT568" s="209"/>
      <c r="BU568" s="316"/>
      <c r="BV568" s="410" t="s">
        <v>376</v>
      </c>
      <c r="BW568" s="411" t="s">
        <v>409</v>
      </c>
      <c r="BX568" s="591" t="str">
        <f t="shared" ref="BX568:BY570" si="874">IF(AND(BL568="",BP568="",BT568=""),"-",BL568+BP568+BT568)</f>
        <v>-</v>
      </c>
      <c r="BY568" s="592" t="str">
        <f t="shared" si="874"/>
        <v>-</v>
      </c>
      <c r="BZ568" s="593" t="str">
        <f>IF(AND(BL568="",BP568="",BT568="",BM568="",BQ568="",BU568=""),"-",SUM(BL568:BU568))</f>
        <v>-</v>
      </c>
      <c r="CA568" s="594" t="str">
        <f t="shared" si="854"/>
        <v>-</v>
      </c>
      <c r="CB568" s="221"/>
      <c r="CC568" s="574" t="str">
        <f t="shared" si="870"/>
        <v>OK</v>
      </c>
      <c r="CE568" s="443"/>
      <c r="CF568" s="429"/>
      <c r="CH568" s="430"/>
      <c r="CI568" s="431"/>
      <c r="CJ568" s="429"/>
      <c r="CL568" s="430"/>
      <c r="CM568" s="431"/>
      <c r="CN568" s="429"/>
      <c r="CP568" s="430"/>
      <c r="CQ568" s="431"/>
      <c r="CR568" s="600"/>
      <c r="CS568" s="601"/>
      <c r="CT568" s="602"/>
      <c r="CU568" s="610"/>
      <c r="CV568" s="221"/>
      <c r="CW568" s="574" t="str">
        <f t="shared" si="835"/>
        <v>OK</v>
      </c>
      <c r="CY568" s="437"/>
      <c r="CZ568" s="429"/>
      <c r="DB568" s="430"/>
      <c r="DC568" s="431"/>
      <c r="DD568" s="429"/>
      <c r="DF568" s="430"/>
      <c r="DG568" s="431"/>
      <c r="DH568" s="429"/>
      <c r="DJ568" s="430"/>
      <c r="DK568" s="431"/>
      <c r="DL568" s="607"/>
      <c r="DM568" s="598"/>
      <c r="DN568" s="608"/>
      <c r="DO568" s="609"/>
      <c r="DP568" s="221"/>
      <c r="DQ568" s="574" t="str">
        <f t="shared" si="837"/>
        <v>OK</v>
      </c>
      <c r="DS568" s="437"/>
      <c r="DT568" s="429"/>
      <c r="DU568" s="431"/>
      <c r="DW568" s="431"/>
      <c r="DY568" s="431"/>
      <c r="EA568" s="430"/>
      <c r="EB568" s="607"/>
      <c r="EC568" s="608"/>
      <c r="ED568" s="609"/>
      <c r="EE568" s="221"/>
      <c r="EF568" s="574" t="str">
        <f t="shared" si="829"/>
        <v>-</v>
      </c>
      <c r="EH568" s="82"/>
      <c r="EI568" s="34" t="s">
        <v>184</v>
      </c>
      <c r="EJ568" s="11"/>
      <c r="EK568" s="61"/>
      <c r="EN568" s="97" t="str">
        <f t="shared" si="850"/>
        <v>-</v>
      </c>
      <c r="EO568" s="91" t="str">
        <f t="shared" si="851"/>
        <v>-</v>
      </c>
      <c r="EP568" s="92"/>
      <c r="EQ568" s="85"/>
      <c r="ER568" s="89" t="str">
        <f t="shared" si="855"/>
        <v>-</v>
      </c>
      <c r="ES568" s="84"/>
      <c r="ET568" s="85"/>
      <c r="EU568" s="89" t="str">
        <f t="shared" si="856"/>
        <v>-</v>
      </c>
      <c r="EV568" s="90" t="str">
        <f t="shared" si="857"/>
        <v>-</v>
      </c>
      <c r="EY568" s="97" t="e">
        <f>#REF!</f>
        <v>#REF!</v>
      </c>
      <c r="EZ568" s="91" t="e">
        <f>#REF!</f>
        <v>#REF!</v>
      </c>
      <c r="FA568" s="92"/>
      <c r="FB568" s="85"/>
      <c r="FC568" s="89" t="e">
        <f t="shared" si="858"/>
        <v>#REF!</v>
      </c>
      <c r="FD568" s="84"/>
      <c r="FE568" s="85"/>
      <c r="FF568" s="89" t="e">
        <f t="shared" si="859"/>
        <v>#REF!</v>
      </c>
      <c r="FG568" s="90" t="e">
        <f t="shared" si="860"/>
        <v>#REF!</v>
      </c>
      <c r="FJ568" s="97" t="e">
        <f>#REF!</f>
        <v>#REF!</v>
      </c>
      <c r="FK568" s="91" t="e">
        <f>#REF!</f>
        <v>#REF!</v>
      </c>
      <c r="FL568" s="92"/>
      <c r="FM568" s="85"/>
      <c r="FN568" s="89" t="e">
        <f t="shared" si="861"/>
        <v>#REF!</v>
      </c>
      <c r="FO568" s="84"/>
      <c r="FP568" s="85"/>
      <c r="FQ568" s="89" t="e">
        <f t="shared" si="862"/>
        <v>#REF!</v>
      </c>
      <c r="FR568" s="90" t="e">
        <f t="shared" si="863"/>
        <v>#REF!</v>
      </c>
      <c r="FU568" s="97" t="e">
        <f>#REF!</f>
        <v>#REF!</v>
      </c>
      <c r="FV568" s="92"/>
      <c r="FW568" s="85"/>
      <c r="FX568" s="89" t="e">
        <f t="shared" si="864"/>
        <v>#REF!</v>
      </c>
      <c r="GA568" s="97" t="e">
        <f>#REF!</f>
        <v>#REF!</v>
      </c>
      <c r="GB568" s="91" t="e">
        <f>#REF!</f>
        <v>#REF!</v>
      </c>
      <c r="GC568" s="92"/>
      <c r="GD568" s="85"/>
      <c r="GE568" s="89" t="e">
        <f t="shared" si="865"/>
        <v>#REF!</v>
      </c>
      <c r="GF568" s="84"/>
      <c r="GG568" s="85"/>
      <c r="GH568" s="89" t="e">
        <f t="shared" si="866"/>
        <v>#REF!</v>
      </c>
      <c r="GI568" s="90" t="e">
        <f t="shared" si="867"/>
        <v>#REF!</v>
      </c>
      <c r="GK568" s="20" t="str">
        <f t="shared" si="852"/>
        <v/>
      </c>
      <c r="GL568" s="21"/>
      <c r="GN568" s="826" t="str">
        <f t="shared" ca="1" si="846"/>
        <v/>
      </c>
      <c r="GO568" s="827"/>
    </row>
    <row r="569" spans="1:197" ht="12" customHeight="1" outlineLevel="3" x14ac:dyDescent="0.2">
      <c r="A569" s="187">
        <f t="shared" ca="1" si="868"/>
        <v>435</v>
      </c>
      <c r="B569" s="747" t="str">
        <f t="shared" ca="1" si="838"/>
        <v/>
      </c>
      <c r="C569" s="748"/>
      <c r="D569" s="749"/>
      <c r="E569" s="110"/>
      <c r="F569" s="104"/>
      <c r="G569" s="105" t="s">
        <v>135</v>
      </c>
      <c r="H569" s="128" t="s">
        <v>3</v>
      </c>
      <c r="I569" s="105"/>
      <c r="J569" s="364" t="s">
        <v>26</v>
      </c>
      <c r="K569" s="471" t="s">
        <v>126</v>
      </c>
      <c r="L569" s="367"/>
      <c r="M569" s="589">
        <f t="shared" si="834"/>
        <v>0</v>
      </c>
      <c r="N569" s="773" t="str">
        <f t="shared" si="839"/>
        <v>-</v>
      </c>
      <c r="O569" s="774" t="str">
        <f t="shared" si="840"/>
        <v>-</v>
      </c>
      <c r="P569" s="774" t="str">
        <f t="shared" si="841"/>
        <v>-</v>
      </c>
      <c r="Q569" s="774" t="str">
        <f t="shared" si="842"/>
        <v>-</v>
      </c>
      <c r="R569" s="774" t="str">
        <f t="shared" si="843"/>
        <v>-</v>
      </c>
      <c r="S569" s="280" t="str">
        <f t="shared" si="844"/>
        <v>-</v>
      </c>
      <c r="T569" s="291" t="str">
        <f t="shared" si="845"/>
        <v>OK</v>
      </c>
      <c r="U569" s="402"/>
      <c r="W569" s="643"/>
      <c r="X569" s="208"/>
      <c r="Y569" s="316"/>
      <c r="Z569" s="410" t="s">
        <v>374</v>
      </c>
      <c r="AA569" s="411" t="s">
        <v>407</v>
      </c>
      <c r="AB569" s="209"/>
      <c r="AC569" s="316"/>
      <c r="AD569" s="410" t="s">
        <v>375</v>
      </c>
      <c r="AE569" s="411" t="s">
        <v>408</v>
      </c>
      <c r="AF569" s="209"/>
      <c r="AG569" s="316"/>
      <c r="AH569" s="410" t="s">
        <v>376</v>
      </c>
      <c r="AI569" s="411" t="s">
        <v>409</v>
      </c>
      <c r="AJ569" s="591" t="str">
        <f t="shared" si="872"/>
        <v>-</v>
      </c>
      <c r="AK569" s="592" t="str">
        <f t="shared" si="872"/>
        <v>-</v>
      </c>
      <c r="AL569" s="593" t="str">
        <f>IF(AND(X569="",AB569="",AF569="",Y569="",AC569="",AG569=""),"-",SUM(X569:AG569))</f>
        <v>-</v>
      </c>
      <c r="AM569" s="594" t="str">
        <f t="shared" si="853"/>
        <v>-</v>
      </c>
      <c r="AN569" s="221"/>
      <c r="AO569" s="574" t="str">
        <f t="shared" ref="AO569:AO680" si="875">IF(AND(Type_1="Doc",OR(Y569&lt;&gt;"",AC569&lt;&gt;"",AG569&lt;&gt;"")),"Remove Value Cln 25, 29, 33",IF(AND(Type_1="Doc",OR(AA569&lt;&gt;"",AE569&lt;&gt;"",AI569&lt;&gt;"")),"Remove Value Cln 27, 31, 35",IF(OR(AND(X569&lt;&gt;"",Z569=""),AND(AB569&lt;&gt;"",AD569=""),AND(AF569&lt;&gt;"",AH569="")),"Missing Eng Function",IF(OR(AND(Y569&lt;&gt;"",AA569=""),AND(AC569&lt;&gt;"",AE569=""),AND(AG569&lt;&gt;"",AI569="")),"Missing Design Function","OK"))))</f>
        <v>OK</v>
      </c>
      <c r="AQ569" s="263"/>
      <c r="AR569" s="208"/>
      <c r="AS569" s="316"/>
      <c r="AT569" s="410" t="s">
        <v>374</v>
      </c>
      <c r="AU569" s="411" t="s">
        <v>407</v>
      </c>
      <c r="AV569" s="209"/>
      <c r="AW569" s="316"/>
      <c r="AX569" s="410" t="s">
        <v>375</v>
      </c>
      <c r="AY569" s="411" t="s">
        <v>408</v>
      </c>
      <c r="AZ569" s="209"/>
      <c r="BA569" s="316"/>
      <c r="BB569" s="410" t="s">
        <v>376</v>
      </c>
      <c r="BC569" s="411" t="s">
        <v>409</v>
      </c>
      <c r="BD569" s="591" t="str">
        <f t="shared" si="873"/>
        <v>-</v>
      </c>
      <c r="BE569" s="592" t="str">
        <f t="shared" si="873"/>
        <v>-</v>
      </c>
      <c r="BF569" s="593" t="str">
        <f>IF(AND(AR569="",AV569="",AZ569="",AS569="",AW569="",BA569=""),"-",SUM(AR569:BA569))</f>
        <v>-</v>
      </c>
      <c r="BG569" s="594" t="str">
        <f t="shared" si="871"/>
        <v>-</v>
      </c>
      <c r="BH569" s="221"/>
      <c r="BI569" s="574" t="str">
        <f t="shared" ref="BI569:BI680" si="876">IF(AND(Type_1="Doc",OR(AS569&lt;&gt;"",AW569&lt;&gt;"",BA569&lt;&gt;"")),"Remove Value Cln 25, 29, 33",IF(AND(Type_1="Doc",OR(AU569&lt;&gt;"",AY569&lt;&gt;"",BC569&lt;&gt;"")),"Remove Value Cln 47, 51, 55",IF(OR(AND(AR569&lt;&gt;"",AT569=""),AND(AV569&lt;&gt;"",AX569=""),AND(AZ569&lt;&gt;"",BB569="")),"Missing Eng Function",IF(OR(AND(AS569&lt;&gt;"",AU569=""),AND(AW569&lt;&gt;"",AY569=""),AND(BA569&lt;&gt;"",BC569="")),"Missing Design Function","OK"))))</f>
        <v>OK</v>
      </c>
      <c r="BK569" s="263"/>
      <c r="BL569" s="208"/>
      <c r="BM569" s="316"/>
      <c r="BN569" s="410" t="s">
        <v>374</v>
      </c>
      <c r="BO569" s="411" t="s">
        <v>407</v>
      </c>
      <c r="BP569" s="209"/>
      <c r="BQ569" s="316"/>
      <c r="BR569" s="410" t="s">
        <v>375</v>
      </c>
      <c r="BS569" s="411" t="s">
        <v>408</v>
      </c>
      <c r="BT569" s="209"/>
      <c r="BU569" s="316"/>
      <c r="BV569" s="410" t="s">
        <v>376</v>
      </c>
      <c r="BW569" s="411" t="s">
        <v>409</v>
      </c>
      <c r="BX569" s="591" t="str">
        <f t="shared" si="874"/>
        <v>-</v>
      </c>
      <c r="BY569" s="592" t="str">
        <f t="shared" si="874"/>
        <v>-</v>
      </c>
      <c r="BZ569" s="593" t="str">
        <f>IF(AND(BL569="",BP569="",BT569="",BM569="",BQ569="",BU569=""),"-",SUM(BL569:BU569))</f>
        <v>-</v>
      </c>
      <c r="CA569" s="594" t="str">
        <f t="shared" si="854"/>
        <v>-</v>
      </c>
      <c r="CB569" s="221"/>
      <c r="CC569" s="574" t="str">
        <f t="shared" si="870"/>
        <v>OK</v>
      </c>
      <c r="CE569" s="443"/>
      <c r="CF569" s="429"/>
      <c r="CH569" s="430"/>
      <c r="CI569" s="431"/>
      <c r="CJ569" s="429"/>
      <c r="CL569" s="430"/>
      <c r="CM569" s="431"/>
      <c r="CN569" s="429"/>
      <c r="CP569" s="430"/>
      <c r="CQ569" s="431"/>
      <c r="CR569" s="600"/>
      <c r="CS569" s="601"/>
      <c r="CT569" s="602"/>
      <c r="CU569" s="610"/>
      <c r="CV569" s="221"/>
      <c r="CW569" s="574" t="str">
        <f t="shared" si="835"/>
        <v>OK</v>
      </c>
      <c r="CY569" s="437"/>
      <c r="CZ569" s="429"/>
      <c r="DB569" s="430"/>
      <c r="DC569" s="431"/>
      <c r="DD569" s="429"/>
      <c r="DF569" s="430"/>
      <c r="DG569" s="431"/>
      <c r="DH569" s="429"/>
      <c r="DJ569" s="430"/>
      <c r="DK569" s="431"/>
      <c r="DL569" s="600"/>
      <c r="DM569" s="601"/>
      <c r="DN569" s="602"/>
      <c r="DO569" s="610"/>
      <c r="DP569" s="221"/>
      <c r="DQ569" s="574" t="str">
        <f t="shared" si="837"/>
        <v>OK</v>
      </c>
      <c r="DS569" s="437"/>
      <c r="DT569" s="429"/>
      <c r="DU569" s="431"/>
      <c r="DW569" s="431"/>
      <c r="DY569" s="431"/>
      <c r="EA569" s="430"/>
      <c r="EB569" s="600"/>
      <c r="EC569" s="602"/>
      <c r="ED569" s="610"/>
      <c r="EE569" s="221"/>
      <c r="EF569" s="574" t="str">
        <f t="shared" si="829"/>
        <v>-</v>
      </c>
      <c r="EH569" s="82"/>
      <c r="EI569" s="34" t="s">
        <v>184</v>
      </c>
      <c r="EJ569" s="11"/>
      <c r="EK569" s="61"/>
      <c r="EN569" s="97" t="str">
        <f t="shared" si="850"/>
        <v>-</v>
      </c>
      <c r="EO569" s="91" t="str">
        <f t="shared" si="851"/>
        <v>-</v>
      </c>
      <c r="EP569" s="92"/>
      <c r="EQ569" s="85"/>
      <c r="ER569" s="89" t="str">
        <f t="shared" si="855"/>
        <v>-</v>
      </c>
      <c r="ES569" s="84"/>
      <c r="ET569" s="85"/>
      <c r="EU569" s="89" t="str">
        <f t="shared" si="856"/>
        <v>-</v>
      </c>
      <c r="EV569" s="90" t="str">
        <f t="shared" si="857"/>
        <v>-</v>
      </c>
      <c r="EY569" s="97" t="e">
        <f>#REF!</f>
        <v>#REF!</v>
      </c>
      <c r="EZ569" s="91" t="e">
        <f>#REF!</f>
        <v>#REF!</v>
      </c>
      <c r="FA569" s="92"/>
      <c r="FB569" s="85"/>
      <c r="FC569" s="89" t="e">
        <f t="shared" si="858"/>
        <v>#REF!</v>
      </c>
      <c r="FD569" s="84"/>
      <c r="FE569" s="85"/>
      <c r="FF569" s="89" t="e">
        <f t="shared" si="859"/>
        <v>#REF!</v>
      </c>
      <c r="FG569" s="90" t="e">
        <f t="shared" si="860"/>
        <v>#REF!</v>
      </c>
      <c r="FJ569" s="97" t="e">
        <f>#REF!</f>
        <v>#REF!</v>
      </c>
      <c r="FK569" s="91" t="e">
        <f>#REF!</f>
        <v>#REF!</v>
      </c>
      <c r="FL569" s="92"/>
      <c r="FM569" s="85"/>
      <c r="FN569" s="89" t="e">
        <f t="shared" si="861"/>
        <v>#REF!</v>
      </c>
      <c r="FO569" s="84"/>
      <c r="FP569" s="85"/>
      <c r="FQ569" s="89" t="e">
        <f t="shared" si="862"/>
        <v>#REF!</v>
      </c>
      <c r="FR569" s="90" t="e">
        <f t="shared" si="863"/>
        <v>#REF!</v>
      </c>
      <c r="FU569" s="97" t="e">
        <f>#REF!</f>
        <v>#REF!</v>
      </c>
      <c r="FV569" s="92"/>
      <c r="FW569" s="85"/>
      <c r="FX569" s="89" t="e">
        <f t="shared" si="864"/>
        <v>#REF!</v>
      </c>
      <c r="GA569" s="97" t="e">
        <f>#REF!</f>
        <v>#REF!</v>
      </c>
      <c r="GB569" s="91" t="e">
        <f>#REF!</f>
        <v>#REF!</v>
      </c>
      <c r="GC569" s="92"/>
      <c r="GD569" s="85"/>
      <c r="GE569" s="89" t="e">
        <f t="shared" si="865"/>
        <v>#REF!</v>
      </c>
      <c r="GF569" s="84"/>
      <c r="GG569" s="85"/>
      <c r="GH569" s="89" t="e">
        <f t="shared" si="866"/>
        <v>#REF!</v>
      </c>
      <c r="GI569" s="90" t="e">
        <f t="shared" si="867"/>
        <v>#REF!</v>
      </c>
      <c r="GK569" s="20" t="str">
        <f t="shared" si="852"/>
        <v/>
      </c>
      <c r="GL569" s="21"/>
      <c r="GN569" s="826" t="str">
        <f t="shared" ca="1" si="846"/>
        <v/>
      </c>
      <c r="GO569" s="827"/>
    </row>
    <row r="570" spans="1:197" ht="12" customHeight="1" outlineLevel="3" x14ac:dyDescent="0.2">
      <c r="A570" s="187">
        <f ca="1">OFFSET(A570,-1,0,1,1)+1</f>
        <v>436</v>
      </c>
      <c r="B570" s="747" t="str">
        <f t="shared" ca="1" si="838"/>
        <v/>
      </c>
      <c r="C570" s="748"/>
      <c r="D570" s="749"/>
      <c r="E570" s="272" t="s">
        <v>395</v>
      </c>
      <c r="F570" s="271"/>
      <c r="G570" s="105"/>
      <c r="H570" s="128" t="s">
        <v>3</v>
      </c>
      <c r="I570" s="105"/>
      <c r="J570" s="364" t="s">
        <v>26</v>
      </c>
      <c r="K570" s="471" t="s">
        <v>126</v>
      </c>
      <c r="L570" s="367" t="s">
        <v>50</v>
      </c>
      <c r="M570" s="589">
        <f t="shared" si="834"/>
        <v>0</v>
      </c>
      <c r="N570" s="773" t="str">
        <f t="shared" si="839"/>
        <v>-</v>
      </c>
      <c r="O570" s="774" t="str">
        <f t="shared" si="840"/>
        <v>-</v>
      </c>
      <c r="P570" s="774" t="str">
        <f t="shared" si="841"/>
        <v>-</v>
      </c>
      <c r="Q570" s="774" t="str">
        <f t="shared" si="842"/>
        <v>-</v>
      </c>
      <c r="R570" s="774" t="str">
        <f t="shared" si="843"/>
        <v>-</v>
      </c>
      <c r="S570" s="280" t="str">
        <f t="shared" si="844"/>
        <v>-</v>
      </c>
      <c r="T570" s="291" t="str">
        <f t="shared" si="845"/>
        <v>OK</v>
      </c>
      <c r="U570" s="402"/>
      <c r="W570" s="643"/>
      <c r="X570" s="208"/>
      <c r="Y570" s="316"/>
      <c r="Z570" s="410" t="s">
        <v>374</v>
      </c>
      <c r="AA570" s="411" t="s">
        <v>407</v>
      </c>
      <c r="AB570" s="209"/>
      <c r="AC570" s="316"/>
      <c r="AD570" s="410" t="s">
        <v>375</v>
      </c>
      <c r="AE570" s="411" t="s">
        <v>408</v>
      </c>
      <c r="AF570" s="209"/>
      <c r="AG570" s="316"/>
      <c r="AH570" s="410" t="s">
        <v>376</v>
      </c>
      <c r="AI570" s="411" t="s">
        <v>409</v>
      </c>
      <c r="AJ570" s="591" t="str">
        <f t="shared" si="872"/>
        <v>-</v>
      </c>
      <c r="AK570" s="592" t="str">
        <f t="shared" si="872"/>
        <v>-</v>
      </c>
      <c r="AL570" s="593" t="str">
        <f>IF(AND(X570="",AB570="",AF570="",Y570="",AC570="",AG570=""),"-",SUM(X570:AG570))</f>
        <v>-</v>
      </c>
      <c r="AM570" s="619" t="str">
        <f t="shared" si="853"/>
        <v>-</v>
      </c>
      <c r="AN570" s="221"/>
      <c r="AO570" s="574" t="str">
        <f t="shared" si="875"/>
        <v>OK</v>
      </c>
      <c r="AQ570" s="263"/>
      <c r="AR570" s="208"/>
      <c r="AS570" s="316"/>
      <c r="AT570" s="410" t="s">
        <v>374</v>
      </c>
      <c r="AU570" s="411" t="s">
        <v>407</v>
      </c>
      <c r="AV570" s="209"/>
      <c r="AW570" s="316"/>
      <c r="AX570" s="410" t="s">
        <v>375</v>
      </c>
      <c r="AY570" s="411" t="s">
        <v>408</v>
      </c>
      <c r="AZ570" s="209"/>
      <c r="BA570" s="316"/>
      <c r="BB570" s="410" t="s">
        <v>376</v>
      </c>
      <c r="BC570" s="411" t="s">
        <v>409</v>
      </c>
      <c r="BD570" s="591" t="str">
        <f t="shared" si="873"/>
        <v>-</v>
      </c>
      <c r="BE570" s="592" t="str">
        <f t="shared" si="873"/>
        <v>-</v>
      </c>
      <c r="BF570" s="593" t="str">
        <f>IF(AND(AR570="",AV570="",AZ570="",AS570="",AW570="",BA570=""),"-",SUM(AR570:BA570))</f>
        <v>-</v>
      </c>
      <c r="BG570" s="677" t="str">
        <f t="shared" si="871"/>
        <v>-</v>
      </c>
      <c r="BH570" s="221"/>
      <c r="BI570" s="574" t="str">
        <f t="shared" si="876"/>
        <v>OK</v>
      </c>
      <c r="BK570" s="263"/>
      <c r="BL570" s="208"/>
      <c r="BM570" s="316"/>
      <c r="BN570" s="410"/>
      <c r="BO570" s="411"/>
      <c r="BP570" s="209"/>
      <c r="BQ570" s="316"/>
      <c r="BR570" s="410"/>
      <c r="BS570" s="411"/>
      <c r="BT570" s="209"/>
      <c r="BU570" s="316"/>
      <c r="BV570" s="410"/>
      <c r="BW570" s="411"/>
      <c r="BX570" s="591" t="str">
        <f t="shared" si="874"/>
        <v>-</v>
      </c>
      <c r="BY570" s="592" t="str">
        <f t="shared" si="874"/>
        <v>-</v>
      </c>
      <c r="BZ570" s="593" t="str">
        <f>IF(AND(BL570="",BP570="",BT570="",BM570="",BQ570="",BU570=""),"-",SUM(BL570:BU570))</f>
        <v>-</v>
      </c>
      <c r="CA570" s="677" t="str">
        <f t="shared" si="854"/>
        <v>-</v>
      </c>
      <c r="CB570" s="221"/>
      <c r="CC570" s="574" t="str">
        <f t="shared" si="870"/>
        <v>OK</v>
      </c>
      <c r="CE570" s="443"/>
      <c r="CF570" s="429"/>
      <c r="CH570" s="430"/>
      <c r="CI570" s="431"/>
      <c r="CJ570" s="429"/>
      <c r="CL570" s="430"/>
      <c r="CM570" s="431"/>
      <c r="CN570" s="429"/>
      <c r="CP570" s="430"/>
      <c r="CQ570" s="431"/>
      <c r="CR570" s="600"/>
      <c r="CS570" s="601"/>
      <c r="CT570" s="605"/>
      <c r="CU570" s="610"/>
      <c r="CV570" s="221"/>
      <c r="CW570" s="574" t="str">
        <f t="shared" si="835"/>
        <v>OK</v>
      </c>
      <c r="CY570" s="437"/>
      <c r="CZ570" s="429"/>
      <c r="DB570" s="430"/>
      <c r="DC570" s="431"/>
      <c r="DD570" s="429"/>
      <c r="DF570" s="430"/>
      <c r="DG570" s="431"/>
      <c r="DH570" s="429"/>
      <c r="DJ570" s="430"/>
      <c r="DK570" s="431"/>
      <c r="DL570" s="603"/>
      <c r="DM570" s="604"/>
      <c r="DN570" s="605"/>
      <c r="DO570" s="679"/>
      <c r="DP570" s="221"/>
      <c r="DQ570" s="574" t="str">
        <f t="shared" si="837"/>
        <v>OK</v>
      </c>
      <c r="DS570" s="437"/>
      <c r="DT570" s="429"/>
      <c r="DU570" s="431"/>
      <c r="DW570" s="435"/>
      <c r="DY570" s="435"/>
      <c r="EA570" s="430"/>
      <c r="EB570" s="603"/>
      <c r="EC570" s="605"/>
      <c r="ED570" s="628"/>
      <c r="EE570" s="221"/>
      <c r="EF570" s="574" t="str">
        <f t="shared" si="829"/>
        <v>-</v>
      </c>
      <c r="EH570" s="82"/>
      <c r="EI570" s="34"/>
      <c r="EJ570" s="11"/>
      <c r="EK570" s="61"/>
      <c r="EN570" s="97" t="str">
        <f t="shared" si="850"/>
        <v>-</v>
      </c>
      <c r="EO570" s="91" t="str">
        <f t="shared" si="851"/>
        <v>-</v>
      </c>
      <c r="EP570" s="92"/>
      <c r="EQ570" s="85"/>
      <c r="ER570" s="89" t="str">
        <f t="shared" si="855"/>
        <v>-</v>
      </c>
      <c r="ES570" s="84"/>
      <c r="ET570" s="85"/>
      <c r="EU570" s="89" t="str">
        <f t="shared" si="856"/>
        <v>-</v>
      </c>
      <c r="EV570" s="90" t="str">
        <f t="shared" si="857"/>
        <v>-</v>
      </c>
      <c r="EY570" s="97" t="e">
        <f>#REF!</f>
        <v>#REF!</v>
      </c>
      <c r="EZ570" s="91" t="e">
        <f>#REF!</f>
        <v>#REF!</v>
      </c>
      <c r="FA570" s="92"/>
      <c r="FB570" s="85"/>
      <c r="FC570" s="89" t="e">
        <f t="shared" si="858"/>
        <v>#REF!</v>
      </c>
      <c r="FD570" s="84"/>
      <c r="FE570" s="85"/>
      <c r="FF570" s="89" t="e">
        <f t="shared" si="859"/>
        <v>#REF!</v>
      </c>
      <c r="FG570" s="90" t="e">
        <f t="shared" si="860"/>
        <v>#REF!</v>
      </c>
      <c r="FJ570" s="97" t="e">
        <f>#REF!</f>
        <v>#REF!</v>
      </c>
      <c r="FK570" s="91" t="e">
        <f>#REF!</f>
        <v>#REF!</v>
      </c>
      <c r="FL570" s="92"/>
      <c r="FM570" s="85"/>
      <c r="FN570" s="89" t="e">
        <f t="shared" si="861"/>
        <v>#REF!</v>
      </c>
      <c r="FO570" s="84"/>
      <c r="FP570" s="85"/>
      <c r="FQ570" s="89" t="e">
        <f t="shared" si="862"/>
        <v>#REF!</v>
      </c>
      <c r="FR570" s="90" t="e">
        <f t="shared" si="863"/>
        <v>#REF!</v>
      </c>
      <c r="FU570" s="97" t="e">
        <f>#REF!</f>
        <v>#REF!</v>
      </c>
      <c r="FV570" s="92"/>
      <c r="FW570" s="85"/>
      <c r="FX570" s="89" t="e">
        <f t="shared" si="864"/>
        <v>#REF!</v>
      </c>
      <c r="GA570" s="97" t="e">
        <f>#REF!</f>
        <v>#REF!</v>
      </c>
      <c r="GB570" s="91" t="e">
        <f>#REF!</f>
        <v>#REF!</v>
      </c>
      <c r="GC570" s="92"/>
      <c r="GD570" s="85"/>
      <c r="GE570" s="89" t="e">
        <f t="shared" si="865"/>
        <v>#REF!</v>
      </c>
      <c r="GF570" s="84"/>
      <c r="GG570" s="85"/>
      <c r="GH570" s="89" t="e">
        <f t="shared" si="866"/>
        <v>#REF!</v>
      </c>
      <c r="GI570" s="90" t="e">
        <f t="shared" si="867"/>
        <v>#REF!</v>
      </c>
      <c r="GK570" s="20" t="str">
        <f t="shared" si="852"/>
        <v/>
      </c>
      <c r="GL570" s="21"/>
      <c r="GN570" s="826" t="str">
        <f t="shared" ca="1" si="846"/>
        <v/>
      </c>
      <c r="GO570" s="827"/>
    </row>
    <row r="571" spans="1:197" s="143" customFormat="1" ht="15.75" customHeight="1" outlineLevel="3" x14ac:dyDescent="0.2">
      <c r="A571" s="190">
        <f ca="1">OFFSET(A571,-1,0,1,1)+1</f>
        <v>437</v>
      </c>
      <c r="B571" s="744" t="str">
        <f t="shared" ca="1" si="838"/>
        <v/>
      </c>
      <c r="C571" s="752"/>
      <c r="D571" s="753"/>
      <c r="E571" s="180" t="s">
        <v>133</v>
      </c>
      <c r="F571" s="181" t="s">
        <v>274</v>
      </c>
      <c r="G571" s="182"/>
      <c r="H571" s="863" t="s">
        <v>3</v>
      </c>
      <c r="I571" s="183"/>
      <c r="J571" s="184" t="s">
        <v>23</v>
      </c>
      <c r="K571" s="199" t="s">
        <v>126</v>
      </c>
      <c r="L571" s="366"/>
      <c r="M571" s="560">
        <f t="shared" si="834"/>
        <v>0</v>
      </c>
      <c r="N571" s="814" t="str">
        <f>IF(OR(W571="",W571=0,W571="-"),"-",IF(W571=1,1,"POK"))</f>
        <v>-</v>
      </c>
      <c r="O571" s="815" t="str">
        <f>IF(OR(AQ571="",AQ571=0,AQ571="-"),"-",IF(AQ571=1,1,"POK"))</f>
        <v>-</v>
      </c>
      <c r="P571" s="815" t="str">
        <f>IF(OR(BK571="",BK571=0,BK571="-"),"-",IF(BK571=1,1,"POK"))</f>
        <v>-</v>
      </c>
      <c r="Q571" s="815" t="str">
        <f>IF(OR(CE571="",CE571=0,CE571="-"),"-",IF(CE571=1,1,"POK"))</f>
        <v>-</v>
      </c>
      <c r="R571" s="815" t="str">
        <f>IF(OR(CY571="",CY571=0,CY571="-"),"-",IF(CY571=1,1,"POK"))</f>
        <v>-</v>
      </c>
      <c r="S571" s="816" t="str">
        <f>IF(OR(DS571="",DS571=0,DS571="-"),"-",IF(DS571=1,1,"POK"))</f>
        <v>-</v>
      </c>
      <c r="T571" s="293" t="str">
        <f t="shared" si="845"/>
        <v>OK</v>
      </c>
      <c r="U571" s="403"/>
      <c r="V571" s="19"/>
      <c r="W571" s="788">
        <f>IF(SUM(W572:W575)=0,0,1)</f>
        <v>0</v>
      </c>
      <c r="X571" s="325"/>
      <c r="Y571" s="326"/>
      <c r="Z571" s="326"/>
      <c r="AA571" s="326"/>
      <c r="AB571" s="326"/>
      <c r="AC571" s="326"/>
      <c r="AD571" s="326"/>
      <c r="AE571" s="326"/>
      <c r="AF571" s="326"/>
      <c r="AG571" s="326"/>
      <c r="AH571" s="326"/>
      <c r="AI571" s="327"/>
      <c r="AJ571" s="353">
        <f>SUM(AJ572:AJ575)</f>
        <v>0</v>
      </c>
      <c r="AK571" s="354">
        <f>SUM(AK572:AK575)</f>
        <v>0</v>
      </c>
      <c r="AL571" s="351">
        <f>AJ571+AK571</f>
        <v>0</v>
      </c>
      <c r="AM571" s="356" t="str">
        <f t="shared" si="853"/>
        <v>-</v>
      </c>
      <c r="AN571" s="222"/>
      <c r="AO571" s="580" t="str">
        <f t="shared" si="875"/>
        <v>OK</v>
      </c>
      <c r="AP571" s="19"/>
      <c r="AQ571" s="788">
        <f>IF(SUM(AQ572:AQ575)=0,0,1)</f>
        <v>0</v>
      </c>
      <c r="AR571" s="325"/>
      <c r="AS571" s="326"/>
      <c r="AT571" s="326"/>
      <c r="AU571" s="326"/>
      <c r="AV571" s="326"/>
      <c r="AW571" s="326"/>
      <c r="AX571" s="326"/>
      <c r="AY571" s="326"/>
      <c r="AZ571" s="326"/>
      <c r="BA571" s="326"/>
      <c r="BB571" s="326"/>
      <c r="BC571" s="327"/>
      <c r="BD571" s="353">
        <f>SUM(BD572:BD575)</f>
        <v>0</v>
      </c>
      <c r="BE571" s="354">
        <f>SUM(BE572:BE575)</f>
        <v>0</v>
      </c>
      <c r="BF571" s="351">
        <f>BD571+BE571</f>
        <v>0</v>
      </c>
      <c r="BG571" s="356" t="str">
        <f t="shared" si="871"/>
        <v>-</v>
      </c>
      <c r="BH571" s="222"/>
      <c r="BI571" s="580" t="str">
        <f t="shared" si="876"/>
        <v>OK</v>
      </c>
      <c r="BJ571" s="19"/>
      <c r="BK571" s="788">
        <f>IF(SUM(BK572:BK575)=0,0,1)</f>
        <v>0</v>
      </c>
      <c r="BL571" s="325"/>
      <c r="BM571" s="326"/>
      <c r="BN571" s="326"/>
      <c r="BO571" s="326"/>
      <c r="BP571" s="326"/>
      <c r="BQ571" s="326"/>
      <c r="BR571" s="326"/>
      <c r="BS571" s="326"/>
      <c r="BT571" s="326"/>
      <c r="BU571" s="326"/>
      <c r="BV571" s="326"/>
      <c r="BW571" s="327"/>
      <c r="BX571" s="353">
        <f>SUM(BX572:BX575)</f>
        <v>0</v>
      </c>
      <c r="BY571" s="354">
        <f>SUM(BY572:BY575)</f>
        <v>0</v>
      </c>
      <c r="BZ571" s="351">
        <f>BX571+BY571</f>
        <v>0</v>
      </c>
      <c r="CA571" s="356" t="str">
        <f t="shared" si="854"/>
        <v>-</v>
      </c>
      <c r="CB571" s="222"/>
      <c r="CC571" s="574" t="str">
        <f t="shared" si="870"/>
        <v>OK</v>
      </c>
      <c r="CD571" s="19"/>
      <c r="CE571" s="792">
        <f>IF(SUM(CE572:CE575)=0,0,1)</f>
        <v>0</v>
      </c>
      <c r="CF571" s="325"/>
      <c r="CG571" s="326"/>
      <c r="CH571" s="326"/>
      <c r="CI571" s="326"/>
      <c r="CJ571" s="326"/>
      <c r="CK571" s="326"/>
      <c r="CL571" s="326"/>
      <c r="CM571" s="326"/>
      <c r="CN571" s="326"/>
      <c r="CO571" s="326"/>
      <c r="CP571" s="326"/>
      <c r="CQ571" s="327"/>
      <c r="CR571" s="353">
        <f>SUM(CR572:CR575)</f>
        <v>0</v>
      </c>
      <c r="CS571" s="354">
        <f>SUM(CS572:CS575)</f>
        <v>0</v>
      </c>
      <c r="CT571" s="351">
        <f>CR571+CS571</f>
        <v>0</v>
      </c>
      <c r="CU571" s="356"/>
      <c r="CV571" s="222"/>
      <c r="CW571" s="580" t="str">
        <f t="shared" si="835"/>
        <v>OK</v>
      </c>
      <c r="CX571" s="19"/>
      <c r="CY571" s="798">
        <f>IF(SUM(CY572:CY575)=0,0,1)</f>
        <v>0</v>
      </c>
      <c r="CZ571" s="325"/>
      <c r="DA571" s="326"/>
      <c r="DB571" s="326"/>
      <c r="DC571" s="326"/>
      <c r="DD571" s="326"/>
      <c r="DE571" s="326"/>
      <c r="DF571" s="326"/>
      <c r="DG571" s="326"/>
      <c r="DH571" s="326"/>
      <c r="DI571" s="326"/>
      <c r="DJ571" s="326"/>
      <c r="DK571" s="327"/>
      <c r="DL571" s="353">
        <f>SUM(DL572:DL575)</f>
        <v>0</v>
      </c>
      <c r="DM571" s="354">
        <f>SUM(DM572:DM575)</f>
        <v>0</v>
      </c>
      <c r="DN571" s="351">
        <f>DL571+DM571</f>
        <v>0</v>
      </c>
      <c r="DO571" s="356" t="str">
        <f>IF(OR(DN571=0,DN571="-"),"-",DN571/CONSTR_TOTAL_HOURS)</f>
        <v>-</v>
      </c>
      <c r="DP571" s="222"/>
      <c r="DQ571" s="574" t="str">
        <f t="shared" si="837"/>
        <v>OK</v>
      </c>
      <c r="DR571" s="19"/>
      <c r="DS571" s="788">
        <f>IF(SUM(DS572:DS575)=0,0,1)</f>
        <v>0</v>
      </c>
      <c r="DT571" s="325"/>
      <c r="DU571" s="326"/>
      <c r="DV571" s="326"/>
      <c r="DW571" s="326"/>
      <c r="DX571" s="326"/>
      <c r="DY571" s="326"/>
      <c r="DZ571" s="326"/>
      <c r="EA571" s="326"/>
      <c r="EB571" s="353">
        <f>SUM(EB572:EB575)</f>
        <v>0</v>
      </c>
      <c r="EC571" s="723">
        <f>EB571</f>
        <v>0</v>
      </c>
      <c r="ED571" s="356" t="str">
        <f>IF(OR(EC571=0,EC571="-"),"-",EC571/QUALIF_TOTAL_HOURS)</f>
        <v>-</v>
      </c>
      <c r="EE571" s="222"/>
      <c r="EF571" s="574" t="str">
        <f t="shared" si="829"/>
        <v>-</v>
      </c>
      <c r="EG571" s="19"/>
      <c r="EH571" s="179" t="s">
        <v>5</v>
      </c>
      <c r="EI571" s="171" t="s">
        <v>4</v>
      </c>
      <c r="EJ571" s="134"/>
      <c r="EK571" s="133"/>
      <c r="EL571" s="19"/>
      <c r="EM571" s="19"/>
      <c r="EN571" s="135">
        <f t="shared" si="850"/>
        <v>0</v>
      </c>
      <c r="EO571" s="136">
        <f t="shared" si="851"/>
        <v>0</v>
      </c>
      <c r="EP571" s="137"/>
      <c r="EQ571" s="172"/>
      <c r="ER571" s="138" t="str">
        <f t="shared" si="855"/>
        <v>-</v>
      </c>
      <c r="ES571" s="139"/>
      <c r="ET571" s="172"/>
      <c r="EU571" s="138" t="str">
        <f t="shared" si="856"/>
        <v>-</v>
      </c>
      <c r="EV571" s="140" t="str">
        <f t="shared" si="857"/>
        <v>-</v>
      </c>
      <c r="EW571" s="19"/>
      <c r="EX571" s="19"/>
      <c r="EY571" s="135" t="e">
        <f>#REF!</f>
        <v>#REF!</v>
      </c>
      <c r="EZ571" s="136" t="e">
        <f>#REF!</f>
        <v>#REF!</v>
      </c>
      <c r="FA571" s="137"/>
      <c r="FB571" s="172"/>
      <c r="FC571" s="138" t="e">
        <f t="shared" si="858"/>
        <v>#REF!</v>
      </c>
      <c r="FD571" s="139"/>
      <c r="FE571" s="172"/>
      <c r="FF571" s="138" t="e">
        <f t="shared" si="859"/>
        <v>#REF!</v>
      </c>
      <c r="FG571" s="140" t="e">
        <f t="shared" si="860"/>
        <v>#REF!</v>
      </c>
      <c r="FH571" s="19"/>
      <c r="FI571" s="19"/>
      <c r="FJ571" s="135" t="e">
        <f>#REF!</f>
        <v>#REF!</v>
      </c>
      <c r="FK571" s="136" t="e">
        <f>#REF!</f>
        <v>#REF!</v>
      </c>
      <c r="FL571" s="137"/>
      <c r="FM571" s="172"/>
      <c r="FN571" s="138" t="e">
        <f t="shared" si="861"/>
        <v>#REF!</v>
      </c>
      <c r="FO571" s="139"/>
      <c r="FP571" s="172"/>
      <c r="FQ571" s="138" t="e">
        <f t="shared" si="862"/>
        <v>#REF!</v>
      </c>
      <c r="FR571" s="140" t="e">
        <f t="shared" si="863"/>
        <v>#REF!</v>
      </c>
      <c r="FS571" s="19"/>
      <c r="FT571" s="19"/>
      <c r="FU571" s="135" t="e">
        <f>#REF!</f>
        <v>#REF!</v>
      </c>
      <c r="FV571" s="137"/>
      <c r="FW571" s="172"/>
      <c r="FX571" s="138" t="e">
        <f t="shared" si="864"/>
        <v>#REF!</v>
      </c>
      <c r="FY571" s="19"/>
      <c r="FZ571" s="19"/>
      <c r="GA571" s="135" t="e">
        <f>#REF!</f>
        <v>#REF!</v>
      </c>
      <c r="GB571" s="136" t="e">
        <f>#REF!</f>
        <v>#REF!</v>
      </c>
      <c r="GC571" s="137"/>
      <c r="GD571" s="172"/>
      <c r="GE571" s="138" t="e">
        <f t="shared" si="865"/>
        <v>#REF!</v>
      </c>
      <c r="GF571" s="139"/>
      <c r="GG571" s="172"/>
      <c r="GH571" s="138" t="e">
        <f t="shared" si="866"/>
        <v>#REF!</v>
      </c>
      <c r="GI571" s="140" t="e">
        <f t="shared" si="867"/>
        <v>#REF!</v>
      </c>
      <c r="GJ571" s="19"/>
      <c r="GK571" s="141" t="str">
        <f t="shared" si="852"/>
        <v/>
      </c>
      <c r="GL571" s="142"/>
      <c r="GN571" s="826" t="str">
        <f t="shared" ca="1" si="846"/>
        <v/>
      </c>
      <c r="GO571" s="827"/>
    </row>
    <row r="572" spans="1:197" ht="12" customHeight="1" outlineLevel="3" x14ac:dyDescent="0.2">
      <c r="A572" s="187">
        <f ca="1">OFFSET(A572,-1,0,1,1)+1</f>
        <v>438</v>
      </c>
      <c r="B572" s="747" t="str">
        <f t="shared" ca="1" si="838"/>
        <v/>
      </c>
      <c r="C572" s="748"/>
      <c r="D572" s="749"/>
      <c r="E572" s="110"/>
      <c r="F572" s="104"/>
      <c r="G572" s="105" t="s">
        <v>209</v>
      </c>
      <c r="H572" s="128" t="s">
        <v>3</v>
      </c>
      <c r="I572" s="105"/>
      <c r="J572" s="364" t="s">
        <v>24</v>
      </c>
      <c r="K572" s="471" t="s">
        <v>126</v>
      </c>
      <c r="L572" s="367" t="s">
        <v>50</v>
      </c>
      <c r="M572" s="589">
        <f t="shared" si="834"/>
        <v>0</v>
      </c>
      <c r="N572" s="773" t="str">
        <f t="shared" si="839"/>
        <v>-</v>
      </c>
      <c r="O572" s="774" t="str">
        <f t="shared" si="840"/>
        <v>-</v>
      </c>
      <c r="P572" s="774" t="str">
        <f t="shared" si="841"/>
        <v>-</v>
      </c>
      <c r="Q572" s="774" t="str">
        <f t="shared" si="842"/>
        <v>-</v>
      </c>
      <c r="R572" s="774" t="str">
        <f t="shared" si="843"/>
        <v>-</v>
      </c>
      <c r="S572" s="280" t="str">
        <f t="shared" si="844"/>
        <v>-</v>
      </c>
      <c r="T572" s="291" t="str">
        <f t="shared" si="845"/>
        <v>OK</v>
      </c>
      <c r="U572" s="402"/>
      <c r="W572" s="643"/>
      <c r="X572" s="208"/>
      <c r="Y572" s="419"/>
      <c r="Z572" s="410" t="s">
        <v>374</v>
      </c>
      <c r="AA572" s="422"/>
      <c r="AB572" s="209"/>
      <c r="AC572" s="419"/>
      <c r="AD572" s="410" t="s">
        <v>375</v>
      </c>
      <c r="AE572" s="422"/>
      <c r="AF572" s="209"/>
      <c r="AG572" s="419"/>
      <c r="AH572" s="410" t="s">
        <v>376</v>
      </c>
      <c r="AI572" s="422"/>
      <c r="AJ572" s="591" t="str">
        <f>IF(AND(X572="",AB572="",AF572=""),"-",X572+AB572+AF572)</f>
        <v>-</v>
      </c>
      <c r="AK572" s="606"/>
      <c r="AL572" s="593" t="str">
        <f>IF(AND(X572="",AB572="",AF572="",Y572="",AC572="",AG572=""),"-",SUM(X572:AG572))</f>
        <v>-</v>
      </c>
      <c r="AM572" s="594" t="str">
        <f t="shared" si="853"/>
        <v>-</v>
      </c>
      <c r="AN572" s="221"/>
      <c r="AO572" s="574" t="str">
        <f t="shared" si="875"/>
        <v>OK</v>
      </c>
      <c r="AQ572" s="263"/>
      <c r="AR572" s="208"/>
      <c r="AS572" s="419"/>
      <c r="AT572" s="410" t="s">
        <v>374</v>
      </c>
      <c r="AU572" s="422"/>
      <c r="AV572" s="209"/>
      <c r="AW572" s="419"/>
      <c r="AX572" s="410" t="s">
        <v>375</v>
      </c>
      <c r="AY572" s="422"/>
      <c r="AZ572" s="209"/>
      <c r="BA572" s="419"/>
      <c r="BB572" s="410" t="s">
        <v>376</v>
      </c>
      <c r="BC572" s="422"/>
      <c r="BD572" s="591" t="str">
        <f>IF(AND(AR572="",AV572="",AZ572=""),"-",AR572+AV572+AZ572)</f>
        <v>-</v>
      </c>
      <c r="BE572" s="606"/>
      <c r="BF572" s="593" t="str">
        <f>IF(AND(AR572="",AV572="",AZ572="",AS572="",AW572="",BA572=""),"-",SUM(AR572:BA572))</f>
        <v>-</v>
      </c>
      <c r="BG572" s="594" t="str">
        <f t="shared" si="871"/>
        <v>-</v>
      </c>
      <c r="BH572" s="221"/>
      <c r="BI572" s="574" t="str">
        <f t="shared" si="876"/>
        <v>OK</v>
      </c>
      <c r="BK572" s="263"/>
      <c r="BL572" s="208"/>
      <c r="BM572" s="419"/>
      <c r="BN572" s="410" t="s">
        <v>374</v>
      </c>
      <c r="BO572" s="422"/>
      <c r="BP572" s="209"/>
      <c r="BQ572" s="419"/>
      <c r="BR572" s="410" t="s">
        <v>375</v>
      </c>
      <c r="BS572" s="422"/>
      <c r="BT572" s="209"/>
      <c r="BU572" s="419"/>
      <c r="BV572" s="410" t="s">
        <v>376</v>
      </c>
      <c r="BW572" s="422"/>
      <c r="BX572" s="591" t="str">
        <f>IF(AND(BL572="",BP572="",BT572=""),"-",BL572+BP572+BT572)</f>
        <v>-</v>
      </c>
      <c r="BY572" s="606"/>
      <c r="BZ572" s="593" t="str">
        <f>IF(AND(BL572="",BP572="",BT572="",BM572="",BQ572="",BU572=""),"-",SUM(BL572:BU572))</f>
        <v>-</v>
      </c>
      <c r="CA572" s="594" t="str">
        <f t="shared" si="854"/>
        <v>-</v>
      </c>
      <c r="CB572" s="221"/>
      <c r="CC572" s="574" t="str">
        <f t="shared" si="870"/>
        <v>OK</v>
      </c>
      <c r="CE572" s="443"/>
      <c r="CF572" s="429"/>
      <c r="CH572" s="430"/>
      <c r="CI572" s="431"/>
      <c r="CJ572" s="429"/>
      <c r="CL572" s="430"/>
      <c r="CM572" s="431"/>
      <c r="CN572" s="429"/>
      <c r="CP572" s="430"/>
      <c r="CQ572" s="431"/>
      <c r="CR572" s="600"/>
      <c r="CS572" s="601"/>
      <c r="CT572" s="602"/>
      <c r="CU572" s="610"/>
      <c r="CV572" s="221"/>
      <c r="CW572" s="574" t="str">
        <f t="shared" si="835"/>
        <v>OK</v>
      </c>
      <c r="CY572" s="437"/>
      <c r="CZ572" s="429"/>
      <c r="DB572" s="430"/>
      <c r="DC572" s="431"/>
      <c r="DD572" s="429"/>
      <c r="DF572" s="430"/>
      <c r="DG572" s="431"/>
      <c r="DH572" s="429"/>
      <c r="DJ572" s="430"/>
      <c r="DK572" s="431"/>
      <c r="DL572" s="607"/>
      <c r="DM572" s="598"/>
      <c r="DN572" s="608"/>
      <c r="DO572" s="609"/>
      <c r="DP572" s="221"/>
      <c r="DQ572" s="574" t="str">
        <f t="shared" si="837"/>
        <v>OK</v>
      </c>
      <c r="DS572" s="437"/>
      <c r="DT572" s="429"/>
      <c r="DU572" s="431"/>
      <c r="DW572" s="431"/>
      <c r="DY572" s="431"/>
      <c r="EA572" s="430"/>
      <c r="EB572" s="607"/>
      <c r="EC572" s="608"/>
      <c r="ED572" s="609"/>
      <c r="EE572" s="221"/>
      <c r="EF572" s="574" t="str">
        <f t="shared" si="829"/>
        <v>OK</v>
      </c>
      <c r="EH572" s="82"/>
      <c r="EI572" s="34" t="s">
        <v>4</v>
      </c>
      <c r="EJ572" s="11"/>
      <c r="EK572" s="61"/>
      <c r="EN572" s="97" t="str">
        <f t="shared" si="850"/>
        <v>-</v>
      </c>
      <c r="EO572" s="91">
        <f t="shared" si="851"/>
        <v>0</v>
      </c>
      <c r="EP572" s="92"/>
      <c r="EQ572" s="85"/>
      <c r="ER572" s="89" t="str">
        <f t="shared" si="855"/>
        <v>-</v>
      </c>
      <c r="ES572" s="84"/>
      <c r="ET572" s="85"/>
      <c r="EU572" s="89" t="str">
        <f t="shared" si="856"/>
        <v>-</v>
      </c>
      <c r="EV572" s="90" t="str">
        <f t="shared" si="857"/>
        <v>-</v>
      </c>
      <c r="EY572" s="97" t="e">
        <f>#REF!</f>
        <v>#REF!</v>
      </c>
      <c r="EZ572" s="91" t="e">
        <f>#REF!</f>
        <v>#REF!</v>
      </c>
      <c r="FA572" s="92"/>
      <c r="FB572" s="85"/>
      <c r="FC572" s="89" t="e">
        <f t="shared" si="858"/>
        <v>#REF!</v>
      </c>
      <c r="FD572" s="84"/>
      <c r="FE572" s="85"/>
      <c r="FF572" s="89" t="e">
        <f t="shared" si="859"/>
        <v>#REF!</v>
      </c>
      <c r="FG572" s="90" t="e">
        <f t="shared" si="860"/>
        <v>#REF!</v>
      </c>
      <c r="FJ572" s="97" t="e">
        <f>#REF!</f>
        <v>#REF!</v>
      </c>
      <c r="FK572" s="91" t="e">
        <f>#REF!</f>
        <v>#REF!</v>
      </c>
      <c r="FL572" s="92"/>
      <c r="FM572" s="85"/>
      <c r="FN572" s="89" t="e">
        <f t="shared" si="861"/>
        <v>#REF!</v>
      </c>
      <c r="FO572" s="84"/>
      <c r="FP572" s="85"/>
      <c r="FQ572" s="89" t="e">
        <f t="shared" si="862"/>
        <v>#REF!</v>
      </c>
      <c r="FR572" s="90" t="e">
        <f t="shared" si="863"/>
        <v>#REF!</v>
      </c>
      <c r="FU572" s="97" t="e">
        <f>#REF!</f>
        <v>#REF!</v>
      </c>
      <c r="FV572" s="92"/>
      <c r="FW572" s="85"/>
      <c r="FX572" s="89" t="e">
        <f t="shared" si="864"/>
        <v>#REF!</v>
      </c>
      <c r="GA572" s="97" t="e">
        <f>#REF!</f>
        <v>#REF!</v>
      </c>
      <c r="GB572" s="91" t="e">
        <f>#REF!</f>
        <v>#REF!</v>
      </c>
      <c r="GC572" s="92"/>
      <c r="GD572" s="85"/>
      <c r="GE572" s="89" t="e">
        <f t="shared" si="865"/>
        <v>#REF!</v>
      </c>
      <c r="GF572" s="84"/>
      <c r="GG572" s="85"/>
      <c r="GH572" s="89" t="e">
        <f t="shared" si="866"/>
        <v>#REF!</v>
      </c>
      <c r="GI572" s="90" t="e">
        <f t="shared" si="867"/>
        <v>#REF!</v>
      </c>
      <c r="GK572" s="20" t="str">
        <f t="shared" si="852"/>
        <v/>
      </c>
      <c r="GL572" s="21"/>
      <c r="GN572" s="826" t="str">
        <f t="shared" ca="1" si="846"/>
        <v/>
      </c>
      <c r="GO572" s="827"/>
    </row>
    <row r="573" spans="1:197" ht="12" customHeight="1" outlineLevel="3" x14ac:dyDescent="0.2">
      <c r="A573" s="187">
        <f ca="1">OFFSET(A573,-1,0,1,1)+1</f>
        <v>439</v>
      </c>
      <c r="B573" s="747" t="str">
        <f t="shared" ca="1" si="838"/>
        <v/>
      </c>
      <c r="C573" s="748"/>
      <c r="D573" s="749"/>
      <c r="E573" s="110"/>
      <c r="F573" s="104"/>
      <c r="G573" s="105" t="s">
        <v>209</v>
      </c>
      <c r="H573" s="128" t="s">
        <v>3</v>
      </c>
      <c r="I573" s="105"/>
      <c r="J573" s="364" t="s">
        <v>24</v>
      </c>
      <c r="K573" s="471" t="s">
        <v>126</v>
      </c>
      <c r="L573" s="367" t="s">
        <v>50</v>
      </c>
      <c r="M573" s="589">
        <f t="shared" si="834"/>
        <v>0</v>
      </c>
      <c r="N573" s="773" t="str">
        <f t="shared" si="839"/>
        <v>-</v>
      </c>
      <c r="O573" s="774" t="str">
        <f t="shared" si="840"/>
        <v>-</v>
      </c>
      <c r="P573" s="774" t="str">
        <f t="shared" si="841"/>
        <v>-</v>
      </c>
      <c r="Q573" s="774" t="str">
        <f t="shared" si="842"/>
        <v>-</v>
      </c>
      <c r="R573" s="774" t="str">
        <f t="shared" si="843"/>
        <v>-</v>
      </c>
      <c r="S573" s="280" t="str">
        <f t="shared" si="844"/>
        <v>-</v>
      </c>
      <c r="T573" s="291" t="str">
        <f t="shared" si="845"/>
        <v>OK</v>
      </c>
      <c r="U573" s="402"/>
      <c r="W573" s="643"/>
      <c r="X573" s="208"/>
      <c r="Y573" s="420"/>
      <c r="Z573" s="410" t="s">
        <v>374</v>
      </c>
      <c r="AA573" s="423"/>
      <c r="AB573" s="209"/>
      <c r="AC573" s="420"/>
      <c r="AD573" s="410" t="s">
        <v>375</v>
      </c>
      <c r="AE573" s="423"/>
      <c r="AF573" s="209"/>
      <c r="AG573" s="420"/>
      <c r="AH573" s="410" t="s">
        <v>376</v>
      </c>
      <c r="AI573" s="423"/>
      <c r="AJ573" s="591" t="str">
        <f>IF(AND(X573="",AB573="",AF573=""),"-",X573+AB573+AF573)</f>
        <v>-</v>
      </c>
      <c r="AK573" s="629"/>
      <c r="AL573" s="593" t="str">
        <f>IF(AND(X573="",AB573="",AF573="",Y573="",AC573="",AG573=""),"-",SUM(X573:AG573))</f>
        <v>-</v>
      </c>
      <c r="AM573" s="594" t="str">
        <f t="shared" si="853"/>
        <v>-</v>
      </c>
      <c r="AN573" s="221"/>
      <c r="AO573" s="574" t="str">
        <f t="shared" si="875"/>
        <v>OK</v>
      </c>
      <c r="AQ573" s="263"/>
      <c r="AR573" s="208"/>
      <c r="AS573" s="420"/>
      <c r="AT573" s="410" t="s">
        <v>374</v>
      </c>
      <c r="AU573" s="423"/>
      <c r="AV573" s="209"/>
      <c r="AW573" s="420"/>
      <c r="AX573" s="410" t="s">
        <v>375</v>
      </c>
      <c r="AY573" s="423"/>
      <c r="AZ573" s="209"/>
      <c r="BA573" s="420"/>
      <c r="BB573" s="410" t="s">
        <v>376</v>
      </c>
      <c r="BC573" s="423"/>
      <c r="BD573" s="591" t="str">
        <f>IF(AND(AR573="",AV573="",AZ573=""),"-",AR573+AV573+AZ573)</f>
        <v>-</v>
      </c>
      <c r="BE573" s="629"/>
      <c r="BF573" s="593" t="str">
        <f>IF(AND(AR573="",AV573="",AZ573="",AS573="",AW573="",BA573=""),"-",SUM(AR573:BA573))</f>
        <v>-</v>
      </c>
      <c r="BG573" s="594" t="str">
        <f t="shared" si="871"/>
        <v>-</v>
      </c>
      <c r="BH573" s="221"/>
      <c r="BI573" s="574" t="str">
        <f t="shared" si="876"/>
        <v>OK</v>
      </c>
      <c r="BK573" s="263"/>
      <c r="BL573" s="208"/>
      <c r="BM573" s="420"/>
      <c r="BN573" s="410" t="s">
        <v>374</v>
      </c>
      <c r="BO573" s="423"/>
      <c r="BP573" s="209"/>
      <c r="BQ573" s="420"/>
      <c r="BR573" s="410" t="s">
        <v>375</v>
      </c>
      <c r="BS573" s="423"/>
      <c r="BT573" s="209"/>
      <c r="BU573" s="420"/>
      <c r="BV573" s="410" t="s">
        <v>376</v>
      </c>
      <c r="BW573" s="423"/>
      <c r="BX573" s="591" t="str">
        <f>IF(AND(BL573="",BP573="",BT573=""),"-",BL573+BP573+BT573)</f>
        <v>-</v>
      </c>
      <c r="BY573" s="629"/>
      <c r="BZ573" s="593" t="str">
        <f>IF(AND(BL573="",BP573="",BT573="",BM573="",BQ573="",BU573=""),"-",SUM(BL573:BU573))</f>
        <v>-</v>
      </c>
      <c r="CA573" s="594" t="str">
        <f t="shared" si="854"/>
        <v>-</v>
      </c>
      <c r="CB573" s="221"/>
      <c r="CC573" s="574" t="str">
        <f t="shared" si="870"/>
        <v>OK</v>
      </c>
      <c r="CE573" s="443"/>
      <c r="CF573" s="429"/>
      <c r="CH573" s="430"/>
      <c r="CI573" s="431"/>
      <c r="CJ573" s="429"/>
      <c r="CL573" s="430"/>
      <c r="CM573" s="431"/>
      <c r="CN573" s="429"/>
      <c r="CP573" s="430"/>
      <c r="CQ573" s="431"/>
      <c r="CR573" s="600"/>
      <c r="CS573" s="601"/>
      <c r="CT573" s="602"/>
      <c r="CU573" s="610"/>
      <c r="CV573" s="221"/>
      <c r="CW573" s="574" t="str">
        <f t="shared" si="835"/>
        <v>OK</v>
      </c>
      <c r="CY573" s="437"/>
      <c r="CZ573" s="429"/>
      <c r="DB573" s="430"/>
      <c r="DC573" s="431"/>
      <c r="DD573" s="429"/>
      <c r="DF573" s="430"/>
      <c r="DG573" s="431"/>
      <c r="DH573" s="429"/>
      <c r="DJ573" s="430"/>
      <c r="DK573" s="431"/>
      <c r="DL573" s="600"/>
      <c r="DM573" s="601"/>
      <c r="DN573" s="602"/>
      <c r="DO573" s="610"/>
      <c r="DP573" s="221"/>
      <c r="DQ573" s="574" t="str">
        <f t="shared" si="837"/>
        <v>OK</v>
      </c>
      <c r="DS573" s="437"/>
      <c r="DT573" s="429"/>
      <c r="DU573" s="431"/>
      <c r="DW573" s="431"/>
      <c r="DY573" s="431"/>
      <c r="EA573" s="430"/>
      <c r="EB573" s="600"/>
      <c r="EC573" s="602"/>
      <c r="ED573" s="610"/>
      <c r="EE573" s="221"/>
      <c r="EF573" s="574" t="str">
        <f t="shared" si="829"/>
        <v>OK</v>
      </c>
      <c r="EH573" s="82"/>
      <c r="EI573" s="34" t="s">
        <v>4</v>
      </c>
      <c r="EJ573" s="11"/>
      <c r="EK573" s="61"/>
      <c r="EN573" s="97" t="str">
        <f t="shared" si="850"/>
        <v>-</v>
      </c>
      <c r="EO573" s="91">
        <f t="shared" si="851"/>
        <v>0</v>
      </c>
      <c r="EP573" s="92"/>
      <c r="EQ573" s="85"/>
      <c r="ER573" s="89" t="str">
        <f t="shared" si="855"/>
        <v>-</v>
      </c>
      <c r="ES573" s="84"/>
      <c r="ET573" s="85"/>
      <c r="EU573" s="89" t="str">
        <f t="shared" si="856"/>
        <v>-</v>
      </c>
      <c r="EV573" s="90" t="str">
        <f t="shared" si="857"/>
        <v>-</v>
      </c>
      <c r="EY573" s="97" t="e">
        <f>#REF!</f>
        <v>#REF!</v>
      </c>
      <c r="EZ573" s="91" t="e">
        <f>#REF!</f>
        <v>#REF!</v>
      </c>
      <c r="FA573" s="92"/>
      <c r="FB573" s="85"/>
      <c r="FC573" s="89" t="e">
        <f t="shared" si="858"/>
        <v>#REF!</v>
      </c>
      <c r="FD573" s="84"/>
      <c r="FE573" s="85"/>
      <c r="FF573" s="89" t="e">
        <f t="shared" si="859"/>
        <v>#REF!</v>
      </c>
      <c r="FG573" s="90" t="e">
        <f t="shared" si="860"/>
        <v>#REF!</v>
      </c>
      <c r="FJ573" s="97" t="e">
        <f>#REF!</f>
        <v>#REF!</v>
      </c>
      <c r="FK573" s="91" t="e">
        <f>#REF!</f>
        <v>#REF!</v>
      </c>
      <c r="FL573" s="92"/>
      <c r="FM573" s="85"/>
      <c r="FN573" s="89" t="e">
        <f t="shared" si="861"/>
        <v>#REF!</v>
      </c>
      <c r="FO573" s="84"/>
      <c r="FP573" s="85"/>
      <c r="FQ573" s="89" t="e">
        <f t="shared" si="862"/>
        <v>#REF!</v>
      </c>
      <c r="FR573" s="90" t="e">
        <f t="shared" si="863"/>
        <v>#REF!</v>
      </c>
      <c r="FU573" s="97" t="e">
        <f>#REF!</f>
        <v>#REF!</v>
      </c>
      <c r="FV573" s="92"/>
      <c r="FW573" s="85"/>
      <c r="FX573" s="89" t="e">
        <f t="shared" si="864"/>
        <v>#REF!</v>
      </c>
      <c r="GA573" s="97" t="e">
        <f>#REF!</f>
        <v>#REF!</v>
      </c>
      <c r="GB573" s="91" t="e">
        <f>#REF!</f>
        <v>#REF!</v>
      </c>
      <c r="GC573" s="92"/>
      <c r="GD573" s="85"/>
      <c r="GE573" s="89" t="e">
        <f t="shared" si="865"/>
        <v>#REF!</v>
      </c>
      <c r="GF573" s="84"/>
      <c r="GG573" s="85"/>
      <c r="GH573" s="89" t="e">
        <f t="shared" si="866"/>
        <v>#REF!</v>
      </c>
      <c r="GI573" s="90" t="e">
        <f t="shared" si="867"/>
        <v>#REF!</v>
      </c>
      <c r="GK573" s="20" t="str">
        <f t="shared" si="852"/>
        <v/>
      </c>
      <c r="GL573" s="21"/>
      <c r="GN573" s="826" t="str">
        <f t="shared" ca="1" si="846"/>
        <v/>
      </c>
      <c r="GO573" s="827"/>
    </row>
    <row r="574" spans="1:197" ht="12" customHeight="1" outlineLevel="3" x14ac:dyDescent="0.2">
      <c r="A574" s="187">
        <f t="shared" ref="A574:A595" ca="1" si="877">OFFSET(A574,-1,0,1,1)+1</f>
        <v>440</v>
      </c>
      <c r="B574" s="747" t="str">
        <f t="shared" ca="1" si="838"/>
        <v/>
      </c>
      <c r="C574" s="748"/>
      <c r="D574" s="749"/>
      <c r="E574" s="110"/>
      <c r="F574" s="108"/>
      <c r="G574" s="105" t="s">
        <v>130</v>
      </c>
      <c r="H574" s="128" t="s">
        <v>3</v>
      </c>
      <c r="I574" s="105"/>
      <c r="J574" s="364" t="s">
        <v>24</v>
      </c>
      <c r="K574" s="471" t="s">
        <v>126</v>
      </c>
      <c r="L574" s="367" t="s">
        <v>50</v>
      </c>
      <c r="M574" s="589">
        <f t="shared" si="834"/>
        <v>0</v>
      </c>
      <c r="N574" s="773" t="str">
        <f t="shared" si="839"/>
        <v>-</v>
      </c>
      <c r="O574" s="774" t="str">
        <f t="shared" si="840"/>
        <v>-</v>
      </c>
      <c r="P574" s="774" t="str">
        <f t="shared" si="841"/>
        <v>-</v>
      </c>
      <c r="Q574" s="774" t="str">
        <f t="shared" si="842"/>
        <v>-</v>
      </c>
      <c r="R574" s="774" t="str">
        <f t="shared" si="843"/>
        <v>-</v>
      </c>
      <c r="S574" s="280" t="str">
        <f t="shared" si="844"/>
        <v>-</v>
      </c>
      <c r="T574" s="291" t="str">
        <f t="shared" si="845"/>
        <v>OK</v>
      </c>
      <c r="U574" s="402"/>
      <c r="W574" s="504"/>
      <c r="X574" s="429"/>
      <c r="Z574" s="430"/>
      <c r="AA574" s="431"/>
      <c r="AB574" s="429"/>
      <c r="AD574" s="430"/>
      <c r="AE574" s="431"/>
      <c r="AF574" s="429"/>
      <c r="AH574" s="430"/>
      <c r="AI574" s="431"/>
      <c r="AJ574" s="600"/>
      <c r="AK574" s="601"/>
      <c r="AL574" s="602"/>
      <c r="AM574" s="621"/>
      <c r="AN574" s="221"/>
      <c r="AO574" s="574" t="str">
        <f>IF(AND(Type_1="Doc",OR(Y574&lt;&gt;"",AC574&lt;&gt;"",AG574&lt;&gt;"")),"Remove Value Cln 25, 29, 33",IF(AND(Type_1="Doc",OR(AA574&lt;&gt;"",AE574&lt;&gt;"",AI574&lt;&gt;"")),"Remove Value Cln 27, 31, 35",IF(OR(AND(X574&lt;&gt;"",Z574=""),AND(AB574&lt;&gt;"",AD574=""),AND(AF574&lt;&gt;"",AH574="")),"Missing Eng Function",IF(OR(AND(Y574&lt;&gt;"",AA574=""),AND(AC574&lt;&gt;"",AE574=""),AND(AG574&lt;&gt;"",AI574="")),"Missing Design Function","OK"))))</f>
        <v>OK</v>
      </c>
      <c r="AQ574" s="437"/>
      <c r="AR574" s="429"/>
      <c r="AT574" s="430"/>
      <c r="AU574" s="431"/>
      <c r="AV574" s="429"/>
      <c r="AX574" s="430"/>
      <c r="AY574" s="431"/>
      <c r="AZ574" s="429"/>
      <c r="BB574" s="430"/>
      <c r="BC574" s="431"/>
      <c r="BD574" s="600"/>
      <c r="BE574" s="601"/>
      <c r="BF574" s="602"/>
      <c r="BG574" s="621"/>
      <c r="BH574" s="221"/>
      <c r="BI574" s="574" t="str">
        <f>IF(AND(Type_1="Doc",OR(AS574&lt;&gt;"",AW574&lt;&gt;"",BA574&lt;&gt;"")),"Remove Value Cln 25, 29, 33",IF(AND(Type_1="Doc",OR(AU574&lt;&gt;"",AY574&lt;&gt;"",BC574&lt;&gt;"")),"Remove Value Cln 47, 51, 55",IF(OR(AND(AR574&lt;&gt;"",AT574=""),AND(AV574&lt;&gt;"",AX574=""),AND(AZ574&lt;&gt;"",BB574="")),"Missing Eng Function",IF(OR(AND(AS574&lt;&gt;"",AU574=""),AND(AW574&lt;&gt;"",AY574=""),AND(BA574&lt;&gt;"",BC574="")),"Missing Design Function","OK"))))</f>
        <v>OK</v>
      </c>
      <c r="BK574" s="263"/>
      <c r="BL574" s="208"/>
      <c r="BM574" s="420"/>
      <c r="BN574" s="410" t="s">
        <v>374</v>
      </c>
      <c r="BO574" s="423"/>
      <c r="BP574" s="209"/>
      <c r="BQ574" s="420"/>
      <c r="BR574" s="410" t="s">
        <v>375</v>
      </c>
      <c r="BS574" s="423"/>
      <c r="BT574" s="209"/>
      <c r="BU574" s="420"/>
      <c r="BV574" s="410" t="s">
        <v>376</v>
      </c>
      <c r="BW574" s="423"/>
      <c r="BX574" s="591" t="str">
        <f>IF(AND(BL574="",BP574="",BT574=""),"-",BL574+BP574+BT574)</f>
        <v>-</v>
      </c>
      <c r="BY574" s="629"/>
      <c r="BZ574" s="593" t="str">
        <f>IF(AND(BL574="",BP574="",BT574="",BM574="",BQ574="",BU574=""),"-",SUM(BL574:BU574))</f>
        <v>-</v>
      </c>
      <c r="CA574" s="594" t="str">
        <f>IF(OR(BZ574=0,BZ574="-"),"-",BZ574/DD_TOTAL_HOURS)</f>
        <v>-</v>
      </c>
      <c r="CB574" s="221"/>
      <c r="CC574" s="574" t="str">
        <f>IF(AND(Type_1="Doc",OR(BM574&lt;&gt;"",BQ574&lt;&gt;"",BU574&lt;&gt;"")),"Remove Value Cln 65, 69, 73",IF(AND(Type_1="Doc",OR(BO574&lt;&gt;"",BS574&lt;&gt;"",BW574&lt;&gt;"")),"Remove Value Cln 67, 71, 75",IF(OR(AND(BL574&lt;&gt;"",BN574=""),AND(BP574&lt;&gt;"",BR574=""),AND(BT574&lt;&gt;"",BV574="")),"Missing Eng Function",IF(OR(AND(BM574&lt;&gt;"",BO574=""),AND(BQ574&lt;&gt;"",BS574=""),AND(BU574&lt;&gt;"",BW574="")),"Missing Design Function","OK"))))</f>
        <v>OK</v>
      </c>
      <c r="CE574" s="443"/>
      <c r="CF574" s="429"/>
      <c r="CH574" s="430"/>
      <c r="CI574" s="431"/>
      <c r="CJ574" s="429"/>
      <c r="CL574" s="430"/>
      <c r="CM574" s="431"/>
      <c r="CN574" s="429"/>
      <c r="CP574" s="430"/>
      <c r="CQ574" s="431"/>
      <c r="CR574" s="600"/>
      <c r="CS574" s="601"/>
      <c r="CT574" s="602"/>
      <c r="CU574" s="610"/>
      <c r="CV574" s="221"/>
      <c r="CW574" s="574" t="str">
        <f t="shared" si="835"/>
        <v>OK</v>
      </c>
      <c r="CY574" s="437"/>
      <c r="CZ574" s="429"/>
      <c r="DB574" s="430"/>
      <c r="DC574" s="431"/>
      <c r="DD574" s="429"/>
      <c r="DF574" s="430"/>
      <c r="DG574" s="431"/>
      <c r="DH574" s="429"/>
      <c r="DJ574" s="430"/>
      <c r="DK574" s="431"/>
      <c r="DL574" s="600"/>
      <c r="DM574" s="601"/>
      <c r="DN574" s="602"/>
      <c r="DO574" s="610"/>
      <c r="DP574" s="221"/>
      <c r="DQ574" s="574" t="str">
        <f t="shared" si="837"/>
        <v>OK</v>
      </c>
      <c r="DS574" s="437"/>
      <c r="DT574" s="429"/>
      <c r="DU574" s="431"/>
      <c r="DW574" s="431"/>
      <c r="DY574" s="431"/>
      <c r="EA574" s="430"/>
      <c r="EB574" s="600"/>
      <c r="EC574" s="602"/>
      <c r="ED574" s="610"/>
      <c r="EE574" s="221"/>
      <c r="EF574" s="574" t="str">
        <f t="shared" si="829"/>
        <v>OK</v>
      </c>
      <c r="EH574" s="82"/>
      <c r="EI574" s="34"/>
      <c r="EJ574" s="11"/>
      <c r="EK574" s="61"/>
      <c r="EN574" s="97">
        <f t="shared" si="850"/>
        <v>0</v>
      </c>
      <c r="EO574" s="91">
        <f t="shared" si="851"/>
        <v>0</v>
      </c>
      <c r="EP574" s="92"/>
      <c r="EQ574" s="85"/>
      <c r="ER574" s="89" t="str">
        <f>IF(OR(EN574="-",EQ574=""),"-",EQ574*EN574)</f>
        <v>-</v>
      </c>
      <c r="ES574" s="84"/>
      <c r="ET574" s="85"/>
      <c r="EU574" s="89" t="str">
        <f>IF(OR(EO574="-",ET574=""),"-",ET574*EO574)</f>
        <v>-</v>
      </c>
      <c r="EV574" s="90" t="str">
        <f>IF(AND(ER574="-",EU574="-"),"-",IF(ER574="-",EU574,IF(EU574="-",ER574,ER574+EU574)))</f>
        <v>-</v>
      </c>
      <c r="EY574" s="97" t="e">
        <f>#REF!</f>
        <v>#REF!</v>
      </c>
      <c r="EZ574" s="91" t="e">
        <f>#REF!</f>
        <v>#REF!</v>
      </c>
      <c r="FA574" s="92"/>
      <c r="FB574" s="85"/>
      <c r="FC574" s="89" t="e">
        <f>IF(OR(EY574="-",FB574=""),"-",FB574*EY574)</f>
        <v>#REF!</v>
      </c>
      <c r="FD574" s="84"/>
      <c r="FE574" s="85"/>
      <c r="FF574" s="89" t="e">
        <f>IF(OR(EZ574="-",FE574=""),"-",FE574*EZ574)</f>
        <v>#REF!</v>
      </c>
      <c r="FG574" s="90" t="e">
        <f>IF(AND(FC574="-",FF574="-"),"-",IF(FC574="-",FF574,IF(FF574="-",FC574,FC574+FF574)))</f>
        <v>#REF!</v>
      </c>
      <c r="FJ574" s="97" t="e">
        <f>#REF!</f>
        <v>#REF!</v>
      </c>
      <c r="FK574" s="91" t="e">
        <f>#REF!</f>
        <v>#REF!</v>
      </c>
      <c r="FL574" s="92"/>
      <c r="FM574" s="85"/>
      <c r="FN574" s="89" t="e">
        <f>IF(OR(FJ574="-",FM574=""),"-",FM574*FJ574)</f>
        <v>#REF!</v>
      </c>
      <c r="FO574" s="84"/>
      <c r="FP574" s="85"/>
      <c r="FQ574" s="89" t="e">
        <f>IF(OR(FK574="-",FP574=""),"-",FP574*FK574)</f>
        <v>#REF!</v>
      </c>
      <c r="FR574" s="90" t="e">
        <f>IF(AND(FN574="-",FQ574="-"),"-",IF(FN574="-",FQ574,IF(FQ574="-",FN574,FN574+FQ574)))</f>
        <v>#REF!</v>
      </c>
      <c r="FU574" s="97" t="e">
        <f>#REF!</f>
        <v>#REF!</v>
      </c>
      <c r="FV574" s="92"/>
      <c r="FW574" s="85"/>
      <c r="FX574" s="89" t="e">
        <f>IF(OR(FU574="-",FW574=""),"-",FW574*FU574)</f>
        <v>#REF!</v>
      </c>
      <c r="GA574" s="97" t="e">
        <f>#REF!</f>
        <v>#REF!</v>
      </c>
      <c r="GB574" s="91" t="e">
        <f>#REF!</f>
        <v>#REF!</v>
      </c>
      <c r="GC574" s="92"/>
      <c r="GD574" s="85"/>
      <c r="GE574" s="89" t="e">
        <f>IF(OR(GA574="-",GD574=""),"-",GD574*GA574)</f>
        <v>#REF!</v>
      </c>
      <c r="GF574" s="84"/>
      <c r="GG574" s="85"/>
      <c r="GH574" s="89" t="e">
        <f>IF(OR(GB574="-",GG574=""),"-",GG574*GB574)</f>
        <v>#REF!</v>
      </c>
      <c r="GI574" s="90" t="e">
        <f>IF(AND(GE574="-",GH574="-"),"-",IF(GE574="-",GH574,IF(GH574="-",GE574,GE574+GH574)))</f>
        <v>#REF!</v>
      </c>
      <c r="GK574" s="20" t="str">
        <f t="shared" si="852"/>
        <v/>
      </c>
      <c r="GL574" s="21"/>
      <c r="GN574" s="826" t="str">
        <f t="shared" ca="1" si="846"/>
        <v/>
      </c>
      <c r="GO574" s="827"/>
    </row>
    <row r="575" spans="1:197" ht="12" customHeight="1" outlineLevel="3" x14ac:dyDescent="0.2">
      <c r="A575" s="187">
        <f ca="1">OFFSET(A575,-1,0,1,1)+1</f>
        <v>441</v>
      </c>
      <c r="B575" s="747" t="str">
        <f t="shared" ca="1" si="838"/>
        <v/>
      </c>
      <c r="C575" s="748"/>
      <c r="D575" s="749"/>
      <c r="E575" s="272" t="s">
        <v>395</v>
      </c>
      <c r="F575" s="271"/>
      <c r="G575" s="105"/>
      <c r="H575" s="128" t="s">
        <v>3</v>
      </c>
      <c r="I575" s="105"/>
      <c r="J575" s="364" t="s">
        <v>24</v>
      </c>
      <c r="K575" s="471" t="s">
        <v>126</v>
      </c>
      <c r="L575" s="367" t="s">
        <v>50</v>
      </c>
      <c r="M575" s="589">
        <f t="shared" si="834"/>
        <v>0</v>
      </c>
      <c r="N575" s="773" t="str">
        <f t="shared" si="839"/>
        <v>-</v>
      </c>
      <c r="O575" s="774" t="str">
        <f t="shared" si="840"/>
        <v>-</v>
      </c>
      <c r="P575" s="774" t="str">
        <f t="shared" si="841"/>
        <v>-</v>
      </c>
      <c r="Q575" s="774" t="str">
        <f t="shared" si="842"/>
        <v>-</v>
      </c>
      <c r="R575" s="774" t="str">
        <f t="shared" si="843"/>
        <v>-</v>
      </c>
      <c r="S575" s="280" t="str">
        <f t="shared" si="844"/>
        <v>-</v>
      </c>
      <c r="T575" s="291" t="str">
        <f t="shared" si="845"/>
        <v>OK</v>
      </c>
      <c r="U575" s="402"/>
      <c r="W575" s="643"/>
      <c r="X575" s="208"/>
      <c r="Y575" s="421"/>
      <c r="Z575" s="410" t="s">
        <v>374</v>
      </c>
      <c r="AA575" s="424"/>
      <c r="AB575" s="209"/>
      <c r="AC575" s="421"/>
      <c r="AD575" s="410" t="s">
        <v>375</v>
      </c>
      <c r="AE575" s="424"/>
      <c r="AF575" s="209"/>
      <c r="AG575" s="421"/>
      <c r="AH575" s="410" t="s">
        <v>376</v>
      </c>
      <c r="AI575" s="424"/>
      <c r="AJ575" s="591" t="str">
        <f>IF(AND(X575="",AB575="",AF575=""),"-",X575+AB575+AF575)</f>
        <v>-</v>
      </c>
      <c r="AK575" s="618"/>
      <c r="AL575" s="593" t="str">
        <f>IF(AND(X575="",AB575="",AF575="",Y575="",AC575="",AG575=""),"-",SUM(X575:AG575))</f>
        <v>-</v>
      </c>
      <c r="AM575" s="619" t="str">
        <f t="shared" si="853"/>
        <v>-</v>
      </c>
      <c r="AN575" s="221"/>
      <c r="AO575" s="574" t="str">
        <f t="shared" si="875"/>
        <v>OK</v>
      </c>
      <c r="AQ575" s="263"/>
      <c r="AR575" s="208"/>
      <c r="AS575" s="421"/>
      <c r="AT575" s="410" t="s">
        <v>374</v>
      </c>
      <c r="AU575" s="424"/>
      <c r="AV575" s="209"/>
      <c r="AW575" s="421"/>
      <c r="AX575" s="410" t="s">
        <v>375</v>
      </c>
      <c r="AY575" s="424"/>
      <c r="AZ575" s="209"/>
      <c r="BA575" s="421"/>
      <c r="BB575" s="410" t="s">
        <v>376</v>
      </c>
      <c r="BC575" s="424"/>
      <c r="BD575" s="591" t="str">
        <f>IF(AND(AR575="",AV575="",AZ575=""),"-",AR575+AV575+AZ575)</f>
        <v>-</v>
      </c>
      <c r="BE575" s="618"/>
      <c r="BF575" s="593" t="str">
        <f>IF(AND(AR575="",AV575="",AZ575="",AS575="",AW575="",BA575=""),"-",SUM(AR575:BA575))</f>
        <v>-</v>
      </c>
      <c r="BG575" s="677" t="str">
        <f t="shared" si="871"/>
        <v>-</v>
      </c>
      <c r="BH575" s="221"/>
      <c r="BI575" s="574" t="str">
        <f t="shared" si="876"/>
        <v>OK</v>
      </c>
      <c r="BK575" s="263"/>
      <c r="BL575" s="208"/>
      <c r="BM575" s="421"/>
      <c r="BN575" s="410" t="s">
        <v>374</v>
      </c>
      <c r="BO575" s="424"/>
      <c r="BP575" s="209"/>
      <c r="BQ575" s="421"/>
      <c r="BR575" s="410" t="s">
        <v>375</v>
      </c>
      <c r="BS575" s="424"/>
      <c r="BT575" s="209"/>
      <c r="BU575" s="421"/>
      <c r="BV575" s="410" t="s">
        <v>376</v>
      </c>
      <c r="BW575" s="424"/>
      <c r="BX575" s="591" t="str">
        <f>IF(AND(BL575="",BP575="",BT575=""),"-",BL575+BP575+BT575)</f>
        <v>-</v>
      </c>
      <c r="BY575" s="618"/>
      <c r="BZ575" s="593" t="str">
        <f>IF(AND(BL575="",BP575="",BT575="",BM575="",BQ575="",BU575=""),"-",SUM(BL575:BU575))</f>
        <v>-</v>
      </c>
      <c r="CA575" s="677" t="str">
        <f t="shared" si="854"/>
        <v>-</v>
      </c>
      <c r="CB575" s="221"/>
      <c r="CC575" s="574" t="str">
        <f t="shared" si="870"/>
        <v>OK</v>
      </c>
      <c r="CE575" s="443"/>
      <c r="CF575" s="429"/>
      <c r="CH575" s="430"/>
      <c r="CI575" s="431"/>
      <c r="CJ575" s="429"/>
      <c r="CL575" s="430"/>
      <c r="CM575" s="431"/>
      <c r="CN575" s="429"/>
      <c r="CP575" s="430"/>
      <c r="CQ575" s="431"/>
      <c r="CR575" s="600"/>
      <c r="CS575" s="601"/>
      <c r="CT575" s="605"/>
      <c r="CU575" s="610"/>
      <c r="CV575" s="221"/>
      <c r="CW575" s="574" t="str">
        <f t="shared" si="835"/>
        <v>OK</v>
      </c>
      <c r="CY575" s="437"/>
      <c r="CZ575" s="429"/>
      <c r="DB575" s="430"/>
      <c r="DC575" s="431"/>
      <c r="DD575" s="429"/>
      <c r="DF575" s="430"/>
      <c r="DG575" s="431"/>
      <c r="DH575" s="429"/>
      <c r="DJ575" s="430"/>
      <c r="DK575" s="431"/>
      <c r="DL575" s="603"/>
      <c r="DM575" s="604"/>
      <c r="DN575" s="605"/>
      <c r="DO575" s="679"/>
      <c r="DP575" s="221"/>
      <c r="DQ575" s="574" t="str">
        <f t="shared" si="837"/>
        <v>OK</v>
      </c>
      <c r="DS575" s="437"/>
      <c r="DT575" s="429"/>
      <c r="DU575" s="431"/>
      <c r="DW575" s="435"/>
      <c r="DY575" s="435"/>
      <c r="EA575" s="430"/>
      <c r="EB575" s="603"/>
      <c r="EC575" s="605"/>
      <c r="ED575" s="628"/>
      <c r="EE575" s="221"/>
      <c r="EF575" s="574" t="str">
        <f t="shared" si="829"/>
        <v>OK</v>
      </c>
      <c r="EH575" s="82"/>
      <c r="EI575" s="34"/>
      <c r="EJ575" s="11"/>
      <c r="EK575" s="61"/>
      <c r="EN575" s="97" t="str">
        <f t="shared" si="850"/>
        <v>-</v>
      </c>
      <c r="EO575" s="91">
        <f t="shared" si="851"/>
        <v>0</v>
      </c>
      <c r="EP575" s="92"/>
      <c r="EQ575" s="85"/>
      <c r="ER575" s="89" t="str">
        <f t="shared" si="855"/>
        <v>-</v>
      </c>
      <c r="ES575" s="84"/>
      <c r="ET575" s="85"/>
      <c r="EU575" s="89" t="str">
        <f t="shared" si="856"/>
        <v>-</v>
      </c>
      <c r="EV575" s="90" t="str">
        <f t="shared" si="857"/>
        <v>-</v>
      </c>
      <c r="EY575" s="97" t="e">
        <f>#REF!</f>
        <v>#REF!</v>
      </c>
      <c r="EZ575" s="91" t="e">
        <f>#REF!</f>
        <v>#REF!</v>
      </c>
      <c r="FA575" s="92"/>
      <c r="FB575" s="85"/>
      <c r="FC575" s="89" t="e">
        <f t="shared" si="858"/>
        <v>#REF!</v>
      </c>
      <c r="FD575" s="84"/>
      <c r="FE575" s="85"/>
      <c r="FF575" s="89" t="e">
        <f t="shared" si="859"/>
        <v>#REF!</v>
      </c>
      <c r="FG575" s="90" t="e">
        <f t="shared" si="860"/>
        <v>#REF!</v>
      </c>
      <c r="FJ575" s="97" t="e">
        <f>#REF!</f>
        <v>#REF!</v>
      </c>
      <c r="FK575" s="91" t="e">
        <f>#REF!</f>
        <v>#REF!</v>
      </c>
      <c r="FL575" s="92"/>
      <c r="FM575" s="85"/>
      <c r="FN575" s="89" t="e">
        <f t="shared" si="861"/>
        <v>#REF!</v>
      </c>
      <c r="FO575" s="84"/>
      <c r="FP575" s="85"/>
      <c r="FQ575" s="89" t="e">
        <f t="shared" si="862"/>
        <v>#REF!</v>
      </c>
      <c r="FR575" s="90" t="e">
        <f t="shared" si="863"/>
        <v>#REF!</v>
      </c>
      <c r="FU575" s="97" t="e">
        <f>#REF!</f>
        <v>#REF!</v>
      </c>
      <c r="FV575" s="92"/>
      <c r="FW575" s="85"/>
      <c r="FX575" s="89" t="e">
        <f t="shared" si="864"/>
        <v>#REF!</v>
      </c>
      <c r="GA575" s="97" t="e">
        <f>#REF!</f>
        <v>#REF!</v>
      </c>
      <c r="GB575" s="91" t="e">
        <f>#REF!</f>
        <v>#REF!</v>
      </c>
      <c r="GC575" s="92"/>
      <c r="GD575" s="85"/>
      <c r="GE575" s="89" t="e">
        <f t="shared" si="865"/>
        <v>#REF!</v>
      </c>
      <c r="GF575" s="84"/>
      <c r="GG575" s="85"/>
      <c r="GH575" s="89" t="e">
        <f t="shared" si="866"/>
        <v>#REF!</v>
      </c>
      <c r="GI575" s="90" t="e">
        <f t="shared" si="867"/>
        <v>#REF!</v>
      </c>
      <c r="GK575" s="20" t="str">
        <f t="shared" si="852"/>
        <v/>
      </c>
      <c r="GL575" s="21"/>
      <c r="GN575" s="826" t="str">
        <f t="shared" ca="1" si="846"/>
        <v/>
      </c>
      <c r="GO575" s="827"/>
    </row>
    <row r="576" spans="1:197" s="143" customFormat="1" ht="15.75" customHeight="1" outlineLevel="3" x14ac:dyDescent="0.2">
      <c r="A576" s="190">
        <f t="shared" ca="1" si="877"/>
        <v>442</v>
      </c>
      <c r="B576" s="744" t="str">
        <f t="shared" ca="1" si="838"/>
        <v/>
      </c>
      <c r="C576" s="752"/>
      <c r="D576" s="753"/>
      <c r="E576" s="180" t="s">
        <v>134</v>
      </c>
      <c r="F576" s="181" t="s">
        <v>265</v>
      </c>
      <c r="G576" s="182"/>
      <c r="H576" s="863" t="s">
        <v>3</v>
      </c>
      <c r="I576" s="183"/>
      <c r="J576" s="184" t="s">
        <v>23</v>
      </c>
      <c r="K576" s="199" t="s">
        <v>126</v>
      </c>
      <c r="L576" s="366"/>
      <c r="M576" s="560">
        <f t="shared" si="834"/>
        <v>0</v>
      </c>
      <c r="N576" s="814" t="str">
        <f>IF(OR(W576="",W576=0,W576="-"),"-",IF(W576=1,1,"POK"))</f>
        <v>-</v>
      </c>
      <c r="O576" s="815" t="str">
        <f>IF(OR(AQ576="",AQ576=0,AQ576="-"),"-",IF(AQ576=1,1,"POK"))</f>
        <v>-</v>
      </c>
      <c r="P576" s="815" t="str">
        <f>IF(OR(BK576="",BK576=0,BK576="-"),"-",IF(BK576=1,1,"POK"))</f>
        <v>-</v>
      </c>
      <c r="Q576" s="815" t="str">
        <f>IF(OR(CE576="",CE576=0,CE576="-"),"-",IF(CE576=1,1,"POK"))</f>
        <v>-</v>
      </c>
      <c r="R576" s="815" t="str">
        <f>IF(OR(CY576="",CY576=0,CY576="-"),"-",IF(CY576=1,1,"POK"))</f>
        <v>-</v>
      </c>
      <c r="S576" s="816" t="str">
        <f>IF(OR(DS576="",DS576=0,DS576="-"),"-",IF(DS576=1,1,"POK"))</f>
        <v>-</v>
      </c>
      <c r="T576" s="293" t="str">
        <f t="shared" si="845"/>
        <v>OK</v>
      </c>
      <c r="U576" s="403"/>
      <c r="V576" s="19"/>
      <c r="W576" s="792">
        <f>IF(SUM(W577:W580)=0,0,1)</f>
        <v>0</v>
      </c>
      <c r="X576" s="325"/>
      <c r="Y576" s="326"/>
      <c r="Z576" s="326"/>
      <c r="AA576" s="326"/>
      <c r="AB576" s="326"/>
      <c r="AC576" s="326"/>
      <c r="AD576" s="326"/>
      <c r="AE576" s="326"/>
      <c r="AF576" s="326"/>
      <c r="AG576" s="326"/>
      <c r="AH576" s="326"/>
      <c r="AI576" s="327"/>
      <c r="AJ576" s="353">
        <f>SUM(AJ577:AJ580)</f>
        <v>0</v>
      </c>
      <c r="AK576" s="354">
        <f>SUM(AK577:AK580)</f>
        <v>0</v>
      </c>
      <c r="AL576" s="351">
        <f>AJ576+AK576</f>
        <v>0</v>
      </c>
      <c r="AM576" s="356" t="str">
        <f t="shared" si="853"/>
        <v>-</v>
      </c>
      <c r="AN576" s="222"/>
      <c r="AO576" s="580" t="str">
        <f t="shared" si="875"/>
        <v>OK</v>
      </c>
      <c r="AP576" s="19"/>
      <c r="AQ576" s="792">
        <f>IF(SUM(AQ577:AQ580)=0,0,1)</f>
        <v>0</v>
      </c>
      <c r="AR576" s="325"/>
      <c r="AS576" s="326"/>
      <c r="AT576" s="326"/>
      <c r="AU576" s="326"/>
      <c r="AV576" s="326"/>
      <c r="AW576" s="326"/>
      <c r="AX576" s="326"/>
      <c r="AY576" s="326"/>
      <c r="AZ576" s="326"/>
      <c r="BA576" s="326"/>
      <c r="BB576" s="326"/>
      <c r="BC576" s="327"/>
      <c r="BD576" s="353">
        <f>SUM(BD577:BD580)</f>
        <v>0</v>
      </c>
      <c r="BE576" s="354">
        <f>SUM(BE577:BE580)</f>
        <v>0</v>
      </c>
      <c r="BF576" s="351">
        <f>BD576+BE576</f>
        <v>0</v>
      </c>
      <c r="BG576" s="356" t="str">
        <f t="shared" si="871"/>
        <v>-</v>
      </c>
      <c r="BH576" s="222"/>
      <c r="BI576" s="580" t="str">
        <f t="shared" si="876"/>
        <v>OK</v>
      </c>
      <c r="BJ576" s="19"/>
      <c r="BK576" s="788">
        <f>IF(SUM(BK577:BK580)=0,0,1)</f>
        <v>0</v>
      </c>
      <c r="BL576" s="325"/>
      <c r="BM576" s="326"/>
      <c r="BN576" s="326"/>
      <c r="BO576" s="326"/>
      <c r="BP576" s="326"/>
      <c r="BQ576" s="326"/>
      <c r="BR576" s="326"/>
      <c r="BS576" s="326"/>
      <c r="BT576" s="326"/>
      <c r="BU576" s="326"/>
      <c r="BV576" s="326"/>
      <c r="BW576" s="327"/>
      <c r="BX576" s="353">
        <f>SUM(BX577:BX580)</f>
        <v>0</v>
      </c>
      <c r="BY576" s="354">
        <f>SUM(BY577:BY580)</f>
        <v>0</v>
      </c>
      <c r="BZ576" s="351">
        <f>BX576+BY576</f>
        <v>0</v>
      </c>
      <c r="CA576" s="356" t="str">
        <f t="shared" si="854"/>
        <v>-</v>
      </c>
      <c r="CB576" s="222"/>
      <c r="CC576" s="574" t="str">
        <f t="shared" si="870"/>
        <v>OK</v>
      </c>
      <c r="CD576" s="19"/>
      <c r="CE576" s="792">
        <f>IF(SUM(CE577:CE580)=0,0,1)</f>
        <v>0</v>
      </c>
      <c r="CF576" s="325"/>
      <c r="CG576" s="326"/>
      <c r="CH576" s="326"/>
      <c r="CI576" s="326"/>
      <c r="CJ576" s="326"/>
      <c r="CK576" s="326"/>
      <c r="CL576" s="326"/>
      <c r="CM576" s="326"/>
      <c r="CN576" s="326"/>
      <c r="CO576" s="326"/>
      <c r="CP576" s="326"/>
      <c r="CQ576" s="327"/>
      <c r="CR576" s="353">
        <f>SUM(CR577:CR580)</f>
        <v>0</v>
      </c>
      <c r="CS576" s="354">
        <f>SUM(CS577:CS580)</f>
        <v>0</v>
      </c>
      <c r="CT576" s="351">
        <f>CR576+CS576</f>
        <v>0</v>
      </c>
      <c r="CU576" s="356"/>
      <c r="CV576" s="222"/>
      <c r="CW576" s="580" t="str">
        <f t="shared" si="835"/>
        <v>OK</v>
      </c>
      <c r="CX576" s="19"/>
      <c r="CY576" s="798">
        <f>IF(SUM(CY577:CY580)=0,0,1)</f>
        <v>0</v>
      </c>
      <c r="CZ576" s="325"/>
      <c r="DA576" s="326"/>
      <c r="DB576" s="326"/>
      <c r="DC576" s="326"/>
      <c r="DD576" s="326"/>
      <c r="DE576" s="326"/>
      <c r="DF576" s="326"/>
      <c r="DG576" s="326"/>
      <c r="DH576" s="326"/>
      <c r="DI576" s="326"/>
      <c r="DJ576" s="326"/>
      <c r="DK576" s="327"/>
      <c r="DL576" s="353">
        <f>SUM(DL577:DL580)</f>
        <v>0</v>
      </c>
      <c r="DM576" s="354">
        <f>SUM(DM577:DM580)</f>
        <v>0</v>
      </c>
      <c r="DN576" s="351">
        <f>DL576+DM576</f>
        <v>0</v>
      </c>
      <c r="DO576" s="356" t="str">
        <f>IF(OR(DN576=0,DN576="-"),"-",DN576/CONSTR_TOTAL_HOURS)</f>
        <v>-</v>
      </c>
      <c r="DP576" s="222"/>
      <c r="DQ576" s="574" t="str">
        <f t="shared" si="837"/>
        <v>OK</v>
      </c>
      <c r="DR576" s="19"/>
      <c r="DS576" s="788">
        <f>IF(SUM(DS577:DS580)=0,0,1)</f>
        <v>0</v>
      </c>
      <c r="DT576" s="325"/>
      <c r="DU576" s="326"/>
      <c r="DV576" s="326"/>
      <c r="DW576" s="326"/>
      <c r="DX576" s="326"/>
      <c r="DY576" s="326"/>
      <c r="DZ576" s="326"/>
      <c r="EA576" s="326"/>
      <c r="EB576" s="353">
        <f>SUM(EB577:EB580)</f>
        <v>0</v>
      </c>
      <c r="EC576" s="723">
        <f>EB576</f>
        <v>0</v>
      </c>
      <c r="ED576" s="356" t="str">
        <f>IF(OR(EC576=0,EC576="-"),"-",EC576/QUALIF_TOTAL_HOURS)</f>
        <v>-</v>
      </c>
      <c r="EE576" s="222"/>
      <c r="EF576" s="574" t="str">
        <f t="shared" si="829"/>
        <v>-</v>
      </c>
      <c r="EG576" s="19"/>
      <c r="EH576" s="179" t="s">
        <v>5</v>
      </c>
      <c r="EI576" s="171" t="s">
        <v>184</v>
      </c>
      <c r="EJ576" s="134"/>
      <c r="EK576" s="133"/>
      <c r="EL576" s="19"/>
      <c r="EM576" s="19"/>
      <c r="EN576" s="135">
        <f t="shared" si="850"/>
        <v>0</v>
      </c>
      <c r="EO576" s="136">
        <f t="shared" si="851"/>
        <v>0</v>
      </c>
      <c r="EP576" s="137"/>
      <c r="EQ576" s="172"/>
      <c r="ER576" s="138" t="str">
        <f t="shared" si="855"/>
        <v>-</v>
      </c>
      <c r="ES576" s="139"/>
      <c r="ET576" s="172"/>
      <c r="EU576" s="138" t="str">
        <f t="shared" si="856"/>
        <v>-</v>
      </c>
      <c r="EV576" s="140" t="str">
        <f t="shared" si="857"/>
        <v>-</v>
      </c>
      <c r="EW576" s="19"/>
      <c r="EX576" s="19"/>
      <c r="EY576" s="135" t="e">
        <f>#REF!</f>
        <v>#REF!</v>
      </c>
      <c r="EZ576" s="136" t="e">
        <f>#REF!</f>
        <v>#REF!</v>
      </c>
      <c r="FA576" s="137"/>
      <c r="FB576" s="172"/>
      <c r="FC576" s="138" t="e">
        <f t="shared" si="858"/>
        <v>#REF!</v>
      </c>
      <c r="FD576" s="139"/>
      <c r="FE576" s="172"/>
      <c r="FF576" s="138" t="e">
        <f t="shared" si="859"/>
        <v>#REF!</v>
      </c>
      <c r="FG576" s="140" t="e">
        <f t="shared" si="860"/>
        <v>#REF!</v>
      </c>
      <c r="FH576" s="19"/>
      <c r="FI576" s="19"/>
      <c r="FJ576" s="135" t="e">
        <f>#REF!</f>
        <v>#REF!</v>
      </c>
      <c r="FK576" s="136" t="e">
        <f>#REF!</f>
        <v>#REF!</v>
      </c>
      <c r="FL576" s="137"/>
      <c r="FM576" s="172"/>
      <c r="FN576" s="138" t="e">
        <f t="shared" si="861"/>
        <v>#REF!</v>
      </c>
      <c r="FO576" s="139"/>
      <c r="FP576" s="172"/>
      <c r="FQ576" s="138" t="e">
        <f t="shared" si="862"/>
        <v>#REF!</v>
      </c>
      <c r="FR576" s="140" t="e">
        <f t="shared" si="863"/>
        <v>#REF!</v>
      </c>
      <c r="FS576" s="19"/>
      <c r="FT576" s="19"/>
      <c r="FU576" s="135" t="e">
        <f>#REF!</f>
        <v>#REF!</v>
      </c>
      <c r="FV576" s="137"/>
      <c r="FW576" s="172"/>
      <c r="FX576" s="138" t="e">
        <f t="shared" si="864"/>
        <v>#REF!</v>
      </c>
      <c r="FY576" s="19"/>
      <c r="FZ576" s="19"/>
      <c r="GA576" s="135" t="e">
        <f>#REF!</f>
        <v>#REF!</v>
      </c>
      <c r="GB576" s="136" t="e">
        <f>#REF!</f>
        <v>#REF!</v>
      </c>
      <c r="GC576" s="137"/>
      <c r="GD576" s="172"/>
      <c r="GE576" s="138" t="e">
        <f t="shared" si="865"/>
        <v>#REF!</v>
      </c>
      <c r="GF576" s="139"/>
      <c r="GG576" s="172"/>
      <c r="GH576" s="138" t="e">
        <f t="shared" si="866"/>
        <v>#REF!</v>
      </c>
      <c r="GI576" s="140" t="e">
        <f t="shared" si="867"/>
        <v>#REF!</v>
      </c>
      <c r="GJ576" s="19"/>
      <c r="GK576" s="141" t="str">
        <f t="shared" si="852"/>
        <v/>
      </c>
      <c r="GL576" s="142"/>
      <c r="GN576" s="826" t="str">
        <f t="shared" ca="1" si="846"/>
        <v/>
      </c>
      <c r="GO576" s="827"/>
    </row>
    <row r="577" spans="1:197" ht="12" customHeight="1" outlineLevel="3" x14ac:dyDescent="0.2">
      <c r="A577" s="187">
        <f t="shared" ca="1" si="877"/>
        <v>443</v>
      </c>
      <c r="B577" s="747" t="str">
        <f t="shared" ca="1" si="838"/>
        <v/>
      </c>
      <c r="C577" s="748"/>
      <c r="D577" s="749"/>
      <c r="E577" s="110"/>
      <c r="F577" s="104"/>
      <c r="G577" s="105" t="s">
        <v>127</v>
      </c>
      <c r="H577" s="128" t="s">
        <v>3</v>
      </c>
      <c r="I577" s="105"/>
      <c r="J577" s="364" t="s">
        <v>24</v>
      </c>
      <c r="K577" s="471" t="s">
        <v>126</v>
      </c>
      <c r="L577" s="367" t="s">
        <v>50</v>
      </c>
      <c r="M577" s="589">
        <f t="shared" si="834"/>
        <v>0</v>
      </c>
      <c r="N577" s="773" t="str">
        <f t="shared" si="839"/>
        <v>-</v>
      </c>
      <c r="O577" s="774" t="str">
        <f t="shared" si="840"/>
        <v>-</v>
      </c>
      <c r="P577" s="774" t="str">
        <f t="shared" si="841"/>
        <v>-</v>
      </c>
      <c r="Q577" s="774" t="str">
        <f t="shared" si="842"/>
        <v>-</v>
      </c>
      <c r="R577" s="774" t="str">
        <f t="shared" si="843"/>
        <v>-</v>
      </c>
      <c r="S577" s="280" t="str">
        <f t="shared" si="844"/>
        <v>-</v>
      </c>
      <c r="T577" s="291" t="str">
        <f t="shared" si="845"/>
        <v>OK</v>
      </c>
      <c r="U577" s="402"/>
      <c r="W577" s="504"/>
      <c r="X577" s="429"/>
      <c r="Z577" s="430"/>
      <c r="AA577" s="431"/>
      <c r="AB577" s="429"/>
      <c r="AD577" s="430"/>
      <c r="AE577" s="431"/>
      <c r="AF577" s="429"/>
      <c r="AH577" s="430"/>
      <c r="AI577" s="431"/>
      <c r="AJ577" s="600"/>
      <c r="AK577" s="601"/>
      <c r="AL577" s="602"/>
      <c r="AM577" s="621"/>
      <c r="AN577" s="221"/>
      <c r="AO577" s="574" t="str">
        <f t="shared" si="875"/>
        <v>OK</v>
      </c>
      <c r="AQ577" s="437"/>
      <c r="AR577" s="429"/>
      <c r="AT577" s="430"/>
      <c r="AU577" s="431"/>
      <c r="AV577" s="429"/>
      <c r="AX577" s="430"/>
      <c r="AY577" s="431"/>
      <c r="AZ577" s="429"/>
      <c r="BB577" s="430"/>
      <c r="BC577" s="431"/>
      <c r="BD577" s="600"/>
      <c r="BE577" s="601"/>
      <c r="BF577" s="602"/>
      <c r="BG577" s="621"/>
      <c r="BH577" s="221"/>
      <c r="BI577" s="574" t="str">
        <f t="shared" si="876"/>
        <v>OK</v>
      </c>
      <c r="BK577" s="263"/>
      <c r="BL577" s="208"/>
      <c r="BM577" s="419"/>
      <c r="BN577" s="410" t="s">
        <v>374</v>
      </c>
      <c r="BO577" s="422"/>
      <c r="BP577" s="209"/>
      <c r="BQ577" s="419"/>
      <c r="BR577" s="410" t="s">
        <v>375</v>
      </c>
      <c r="BS577" s="422"/>
      <c r="BT577" s="209"/>
      <c r="BU577" s="419"/>
      <c r="BV577" s="410" t="s">
        <v>376</v>
      </c>
      <c r="BW577" s="422"/>
      <c r="BX577" s="591" t="str">
        <f>IF(AND(BL577="",BP577="",BT577=""),"-",BL577+BP577+BT577)</f>
        <v>-</v>
      </c>
      <c r="BY577" s="601"/>
      <c r="BZ577" s="593" t="str">
        <f>IF(AND(BL577="",BP577="",BT577="",BM577="",BQ577="",BU577=""),"-",SUM(BL577:BU577))</f>
        <v>-</v>
      </c>
      <c r="CA577" s="680" t="str">
        <f t="shared" si="854"/>
        <v>-</v>
      </c>
      <c r="CB577" s="221"/>
      <c r="CC577" s="574" t="str">
        <f t="shared" si="870"/>
        <v>OK</v>
      </c>
      <c r="CE577" s="443"/>
      <c r="CF577" s="429"/>
      <c r="CH577" s="430"/>
      <c r="CI577" s="431"/>
      <c r="CJ577" s="429"/>
      <c r="CL577" s="430"/>
      <c r="CM577" s="431"/>
      <c r="CN577" s="429"/>
      <c r="CP577" s="430"/>
      <c r="CQ577" s="431"/>
      <c r="CR577" s="600"/>
      <c r="CS577" s="601"/>
      <c r="CT577" s="602"/>
      <c r="CU577" s="610"/>
      <c r="CV577" s="221"/>
      <c r="CW577" s="574" t="str">
        <f t="shared" si="835"/>
        <v>OK</v>
      </c>
      <c r="CY577" s="437"/>
      <c r="CZ577" s="429"/>
      <c r="DB577" s="430"/>
      <c r="DC577" s="431"/>
      <c r="DD577" s="429"/>
      <c r="DF577" s="430"/>
      <c r="DG577" s="431"/>
      <c r="DH577" s="429"/>
      <c r="DJ577" s="430"/>
      <c r="DK577" s="431"/>
      <c r="DL577" s="600"/>
      <c r="DM577" s="601"/>
      <c r="DN577" s="602"/>
      <c r="DO577" s="609"/>
      <c r="DP577" s="221"/>
      <c r="DQ577" s="574" t="str">
        <f t="shared" si="837"/>
        <v>OK</v>
      </c>
      <c r="DS577" s="437"/>
      <c r="DT577" s="429"/>
      <c r="DU577" s="431"/>
      <c r="DW577" s="431"/>
      <c r="DY577" s="431"/>
      <c r="EA577" s="430"/>
      <c r="EB577" s="600"/>
      <c r="EC577" s="602"/>
      <c r="ED577" s="609"/>
      <c r="EE577" s="221"/>
      <c r="EF577" s="574" t="str">
        <f t="shared" si="829"/>
        <v>OK</v>
      </c>
      <c r="EH577" s="82"/>
      <c r="EI577" s="34"/>
      <c r="EJ577" s="11"/>
      <c r="EK577" s="61"/>
      <c r="EN577" s="97">
        <f t="shared" si="850"/>
        <v>0</v>
      </c>
      <c r="EO577" s="91">
        <f t="shared" si="851"/>
        <v>0</v>
      </c>
      <c r="EP577" s="92"/>
      <c r="EQ577" s="85"/>
      <c r="ER577" s="89" t="str">
        <f t="shared" si="855"/>
        <v>-</v>
      </c>
      <c r="ES577" s="84"/>
      <c r="ET577" s="85"/>
      <c r="EU577" s="89" t="str">
        <f t="shared" si="856"/>
        <v>-</v>
      </c>
      <c r="EV577" s="90" t="str">
        <f t="shared" si="857"/>
        <v>-</v>
      </c>
      <c r="EY577" s="97" t="e">
        <f>#REF!</f>
        <v>#REF!</v>
      </c>
      <c r="EZ577" s="91" t="e">
        <f>#REF!</f>
        <v>#REF!</v>
      </c>
      <c r="FA577" s="92"/>
      <c r="FB577" s="85"/>
      <c r="FC577" s="89" t="e">
        <f t="shared" si="858"/>
        <v>#REF!</v>
      </c>
      <c r="FD577" s="84"/>
      <c r="FE577" s="85"/>
      <c r="FF577" s="89" t="e">
        <f t="shared" si="859"/>
        <v>#REF!</v>
      </c>
      <c r="FG577" s="90" t="e">
        <f t="shared" si="860"/>
        <v>#REF!</v>
      </c>
      <c r="FJ577" s="97" t="e">
        <f>#REF!</f>
        <v>#REF!</v>
      </c>
      <c r="FK577" s="91" t="e">
        <f>#REF!</f>
        <v>#REF!</v>
      </c>
      <c r="FL577" s="92"/>
      <c r="FM577" s="85"/>
      <c r="FN577" s="89" t="e">
        <f t="shared" si="861"/>
        <v>#REF!</v>
      </c>
      <c r="FO577" s="84"/>
      <c r="FP577" s="85"/>
      <c r="FQ577" s="89" t="e">
        <f t="shared" si="862"/>
        <v>#REF!</v>
      </c>
      <c r="FR577" s="90" t="e">
        <f t="shared" si="863"/>
        <v>#REF!</v>
      </c>
      <c r="FU577" s="97" t="e">
        <f>#REF!</f>
        <v>#REF!</v>
      </c>
      <c r="FV577" s="92"/>
      <c r="FW577" s="85"/>
      <c r="FX577" s="89" t="e">
        <f t="shared" si="864"/>
        <v>#REF!</v>
      </c>
      <c r="GA577" s="97" t="e">
        <f>#REF!</f>
        <v>#REF!</v>
      </c>
      <c r="GB577" s="91" t="e">
        <f>#REF!</f>
        <v>#REF!</v>
      </c>
      <c r="GC577" s="92"/>
      <c r="GD577" s="85"/>
      <c r="GE577" s="89" t="e">
        <f t="shared" si="865"/>
        <v>#REF!</v>
      </c>
      <c r="GF577" s="84"/>
      <c r="GG577" s="85"/>
      <c r="GH577" s="89" t="e">
        <f t="shared" si="866"/>
        <v>#REF!</v>
      </c>
      <c r="GI577" s="90" t="e">
        <f t="shared" si="867"/>
        <v>#REF!</v>
      </c>
      <c r="GK577" s="20" t="str">
        <f t="shared" si="852"/>
        <v/>
      </c>
      <c r="GL577" s="21"/>
      <c r="GN577" s="826" t="str">
        <f t="shared" ca="1" si="846"/>
        <v/>
      </c>
      <c r="GO577" s="827"/>
    </row>
    <row r="578" spans="1:197" ht="12" customHeight="1" outlineLevel="3" x14ac:dyDescent="0.2">
      <c r="A578" s="187">
        <f t="shared" ca="1" si="877"/>
        <v>444</v>
      </c>
      <c r="B578" s="747" t="str">
        <f t="shared" ca="1" si="838"/>
        <v/>
      </c>
      <c r="C578" s="748"/>
      <c r="D578" s="749"/>
      <c r="E578" s="110"/>
      <c r="F578" s="104"/>
      <c r="G578" s="105" t="s">
        <v>128</v>
      </c>
      <c r="H578" s="128" t="s">
        <v>3</v>
      </c>
      <c r="I578" s="105"/>
      <c r="J578" s="364" t="s">
        <v>24</v>
      </c>
      <c r="K578" s="471" t="s">
        <v>126</v>
      </c>
      <c r="L578" s="367" t="s">
        <v>50</v>
      </c>
      <c r="M578" s="589">
        <f t="shared" si="834"/>
        <v>0</v>
      </c>
      <c r="N578" s="773" t="str">
        <f t="shared" si="839"/>
        <v>-</v>
      </c>
      <c r="O578" s="774" t="str">
        <f t="shared" si="840"/>
        <v>-</v>
      </c>
      <c r="P578" s="774" t="str">
        <f t="shared" si="841"/>
        <v>-</v>
      </c>
      <c r="Q578" s="774" t="str">
        <f t="shared" si="842"/>
        <v>-</v>
      </c>
      <c r="R578" s="774" t="str">
        <f t="shared" si="843"/>
        <v>-</v>
      </c>
      <c r="S578" s="280" t="str">
        <f t="shared" si="844"/>
        <v>-</v>
      </c>
      <c r="T578" s="291" t="str">
        <f t="shared" si="845"/>
        <v>OK</v>
      </c>
      <c r="U578" s="402"/>
      <c r="W578" s="504"/>
      <c r="X578" s="429"/>
      <c r="Z578" s="430"/>
      <c r="AA578" s="431"/>
      <c r="AB578" s="429"/>
      <c r="AD578" s="430"/>
      <c r="AE578" s="431"/>
      <c r="AF578" s="429"/>
      <c r="AH578" s="430"/>
      <c r="AI578" s="431"/>
      <c r="AJ578" s="600"/>
      <c r="AK578" s="601"/>
      <c r="AL578" s="602"/>
      <c r="AM578" s="621"/>
      <c r="AN578" s="221"/>
      <c r="AO578" s="574" t="str">
        <f t="shared" si="875"/>
        <v>OK</v>
      </c>
      <c r="AQ578" s="437"/>
      <c r="AR578" s="429"/>
      <c r="AT578" s="430"/>
      <c r="AU578" s="431"/>
      <c r="AV578" s="429"/>
      <c r="AX578" s="430"/>
      <c r="AY578" s="431"/>
      <c r="AZ578" s="429"/>
      <c r="BB578" s="430"/>
      <c r="BC578" s="431"/>
      <c r="BD578" s="600"/>
      <c r="BE578" s="601"/>
      <c r="BF578" s="602"/>
      <c r="BG578" s="621"/>
      <c r="BH578" s="221"/>
      <c r="BI578" s="574" t="str">
        <f t="shared" si="876"/>
        <v>OK</v>
      </c>
      <c r="BK578" s="263"/>
      <c r="BL578" s="208"/>
      <c r="BM578" s="420"/>
      <c r="BN578" s="410" t="s">
        <v>374</v>
      </c>
      <c r="BO578" s="423"/>
      <c r="BP578" s="209"/>
      <c r="BQ578" s="420"/>
      <c r="BR578" s="410" t="s">
        <v>375</v>
      </c>
      <c r="BS578" s="423"/>
      <c r="BT578" s="209"/>
      <c r="BU578" s="420"/>
      <c r="BV578" s="410" t="s">
        <v>376</v>
      </c>
      <c r="BW578" s="423"/>
      <c r="BX578" s="591" t="str">
        <f>IF(AND(BL578="",BP578="",BT578=""),"-",BL578+BP578+BT578)</f>
        <v>-</v>
      </c>
      <c r="BY578" s="601"/>
      <c r="BZ578" s="593" t="str">
        <f>IF(AND(BL578="",BP578="",BT578="",BM578="",BQ578="",BU578=""),"-",SUM(BL578:BU578))</f>
        <v>-</v>
      </c>
      <c r="CA578" s="680" t="str">
        <f t="shared" si="854"/>
        <v>-</v>
      </c>
      <c r="CB578" s="221"/>
      <c r="CC578" s="574" t="str">
        <f t="shared" si="870"/>
        <v>OK</v>
      </c>
      <c r="CE578" s="443"/>
      <c r="CF578" s="429"/>
      <c r="CH578" s="430"/>
      <c r="CI578" s="431"/>
      <c r="CJ578" s="429"/>
      <c r="CL578" s="430"/>
      <c r="CM578" s="431"/>
      <c r="CN578" s="429"/>
      <c r="CP578" s="430"/>
      <c r="CQ578" s="431"/>
      <c r="CR578" s="600"/>
      <c r="CS578" s="601"/>
      <c r="CT578" s="602"/>
      <c r="CU578" s="610"/>
      <c r="CV578" s="221"/>
      <c r="CW578" s="574" t="str">
        <f t="shared" si="835"/>
        <v>OK</v>
      </c>
      <c r="CY578" s="437"/>
      <c r="CZ578" s="429"/>
      <c r="DB578" s="430"/>
      <c r="DC578" s="431"/>
      <c r="DD578" s="429"/>
      <c r="DF578" s="430"/>
      <c r="DG578" s="431"/>
      <c r="DH578" s="429"/>
      <c r="DJ578" s="430"/>
      <c r="DK578" s="431"/>
      <c r="DL578" s="600"/>
      <c r="DM578" s="601"/>
      <c r="DN578" s="602"/>
      <c r="DO578" s="610"/>
      <c r="DP578" s="221"/>
      <c r="DQ578" s="574" t="str">
        <f t="shared" si="837"/>
        <v>OK</v>
      </c>
      <c r="DS578" s="437"/>
      <c r="DT578" s="429"/>
      <c r="DU578" s="431"/>
      <c r="DW578" s="431"/>
      <c r="DY578" s="431"/>
      <c r="EA578" s="430"/>
      <c r="EB578" s="600"/>
      <c r="EC578" s="602"/>
      <c r="ED578" s="610"/>
      <c r="EE578" s="221"/>
      <c r="EF578" s="574" t="str">
        <f t="shared" si="829"/>
        <v>OK</v>
      </c>
      <c r="EH578" s="82"/>
      <c r="EI578" s="34"/>
      <c r="EJ578" s="11"/>
      <c r="EK578" s="61"/>
      <c r="EN578" s="97">
        <f t="shared" si="850"/>
        <v>0</v>
      </c>
      <c r="EO578" s="91">
        <f t="shared" si="851"/>
        <v>0</v>
      </c>
      <c r="EP578" s="92"/>
      <c r="EQ578" s="85"/>
      <c r="ER578" s="89" t="str">
        <f t="shared" si="855"/>
        <v>-</v>
      </c>
      <c r="ES578" s="84"/>
      <c r="ET578" s="85"/>
      <c r="EU578" s="89" t="str">
        <f t="shared" si="856"/>
        <v>-</v>
      </c>
      <c r="EV578" s="90" t="str">
        <f t="shared" si="857"/>
        <v>-</v>
      </c>
      <c r="EY578" s="97" t="e">
        <f>#REF!</f>
        <v>#REF!</v>
      </c>
      <c r="EZ578" s="91" t="e">
        <f>#REF!</f>
        <v>#REF!</v>
      </c>
      <c r="FA578" s="92"/>
      <c r="FB578" s="85"/>
      <c r="FC578" s="89" t="e">
        <f t="shared" si="858"/>
        <v>#REF!</v>
      </c>
      <c r="FD578" s="84"/>
      <c r="FE578" s="85"/>
      <c r="FF578" s="89" t="e">
        <f t="shared" si="859"/>
        <v>#REF!</v>
      </c>
      <c r="FG578" s="90" t="e">
        <f t="shared" si="860"/>
        <v>#REF!</v>
      </c>
      <c r="FJ578" s="97" t="e">
        <f>#REF!</f>
        <v>#REF!</v>
      </c>
      <c r="FK578" s="91" t="e">
        <f>#REF!</f>
        <v>#REF!</v>
      </c>
      <c r="FL578" s="92"/>
      <c r="FM578" s="85"/>
      <c r="FN578" s="89" t="e">
        <f t="shared" si="861"/>
        <v>#REF!</v>
      </c>
      <c r="FO578" s="84"/>
      <c r="FP578" s="85"/>
      <c r="FQ578" s="89" t="e">
        <f t="shared" si="862"/>
        <v>#REF!</v>
      </c>
      <c r="FR578" s="90" t="e">
        <f t="shared" si="863"/>
        <v>#REF!</v>
      </c>
      <c r="FU578" s="97" t="e">
        <f>#REF!</f>
        <v>#REF!</v>
      </c>
      <c r="FV578" s="92"/>
      <c r="FW578" s="85"/>
      <c r="FX578" s="89" t="e">
        <f t="shared" si="864"/>
        <v>#REF!</v>
      </c>
      <c r="GA578" s="97" t="e">
        <f>#REF!</f>
        <v>#REF!</v>
      </c>
      <c r="GB578" s="91" t="e">
        <f>#REF!</f>
        <v>#REF!</v>
      </c>
      <c r="GC578" s="92"/>
      <c r="GD578" s="85"/>
      <c r="GE578" s="89" t="e">
        <f t="shared" si="865"/>
        <v>#REF!</v>
      </c>
      <c r="GF578" s="84"/>
      <c r="GG578" s="85"/>
      <c r="GH578" s="89" t="e">
        <f t="shared" si="866"/>
        <v>#REF!</v>
      </c>
      <c r="GI578" s="90" t="e">
        <f t="shared" si="867"/>
        <v>#REF!</v>
      </c>
      <c r="GK578" s="20" t="str">
        <f t="shared" si="852"/>
        <v/>
      </c>
      <c r="GL578" s="21"/>
      <c r="GN578" s="826" t="str">
        <f t="shared" ca="1" si="846"/>
        <v/>
      </c>
      <c r="GO578" s="827"/>
    </row>
    <row r="579" spans="1:197" ht="12" customHeight="1" outlineLevel="3" x14ac:dyDescent="0.2">
      <c r="A579" s="187">
        <f t="shared" ca="1" si="877"/>
        <v>445</v>
      </c>
      <c r="B579" s="747" t="str">
        <f t="shared" ca="1" si="838"/>
        <v/>
      </c>
      <c r="C579" s="748"/>
      <c r="D579" s="749"/>
      <c r="E579" s="110"/>
      <c r="F579" s="104"/>
      <c r="G579" s="105" t="s">
        <v>129</v>
      </c>
      <c r="H579" s="128" t="s">
        <v>3</v>
      </c>
      <c r="I579" s="105"/>
      <c r="J579" s="364" t="s">
        <v>24</v>
      </c>
      <c r="K579" s="471" t="s">
        <v>126</v>
      </c>
      <c r="L579" s="367" t="s">
        <v>50</v>
      </c>
      <c r="M579" s="589">
        <f t="shared" si="834"/>
        <v>0</v>
      </c>
      <c r="N579" s="773" t="str">
        <f t="shared" si="839"/>
        <v>-</v>
      </c>
      <c r="O579" s="774" t="str">
        <f t="shared" si="840"/>
        <v>-</v>
      </c>
      <c r="P579" s="774" t="str">
        <f t="shared" si="841"/>
        <v>-</v>
      </c>
      <c r="Q579" s="774" t="str">
        <f t="shared" si="842"/>
        <v>-</v>
      </c>
      <c r="R579" s="774" t="str">
        <f t="shared" si="843"/>
        <v>-</v>
      </c>
      <c r="S579" s="280" t="str">
        <f t="shared" si="844"/>
        <v>-</v>
      </c>
      <c r="T579" s="291" t="str">
        <f t="shared" si="845"/>
        <v>OK</v>
      </c>
      <c r="U579" s="402"/>
      <c r="W579" s="504"/>
      <c r="X579" s="429"/>
      <c r="Z579" s="430"/>
      <c r="AA579" s="431"/>
      <c r="AB579" s="429"/>
      <c r="AD579" s="430"/>
      <c r="AE579" s="431"/>
      <c r="AF579" s="429"/>
      <c r="AH579" s="430"/>
      <c r="AI579" s="431"/>
      <c r="AJ579" s="600"/>
      <c r="AK579" s="601"/>
      <c r="AL579" s="602"/>
      <c r="AM579" s="621"/>
      <c r="AN579" s="221"/>
      <c r="AO579" s="574" t="str">
        <f t="shared" si="875"/>
        <v>OK</v>
      </c>
      <c r="AQ579" s="437"/>
      <c r="AR579" s="429"/>
      <c r="AT579" s="430"/>
      <c r="AU579" s="431"/>
      <c r="AV579" s="429"/>
      <c r="AX579" s="430"/>
      <c r="AY579" s="431"/>
      <c r="AZ579" s="429"/>
      <c r="BB579" s="430"/>
      <c r="BC579" s="431"/>
      <c r="BD579" s="600"/>
      <c r="BE579" s="601"/>
      <c r="BF579" s="602"/>
      <c r="BG579" s="621"/>
      <c r="BH579" s="221"/>
      <c r="BI579" s="574" t="str">
        <f t="shared" si="876"/>
        <v>OK</v>
      </c>
      <c r="BK579" s="263"/>
      <c r="BL579" s="208"/>
      <c r="BM579" s="420"/>
      <c r="BN579" s="410" t="s">
        <v>374</v>
      </c>
      <c r="BO579" s="423"/>
      <c r="BP579" s="209"/>
      <c r="BQ579" s="420"/>
      <c r="BR579" s="410" t="s">
        <v>375</v>
      </c>
      <c r="BS579" s="423"/>
      <c r="BT579" s="209"/>
      <c r="BU579" s="420"/>
      <c r="BV579" s="410" t="s">
        <v>376</v>
      </c>
      <c r="BW579" s="423"/>
      <c r="BX579" s="591" t="str">
        <f>IF(AND(BL579="",BP579="",BT579=""),"-",BL579+BP579+BT579)</f>
        <v>-</v>
      </c>
      <c r="BY579" s="601"/>
      <c r="BZ579" s="593" t="str">
        <f>IF(AND(BL579="",BP579="",BT579="",BM579="",BQ579="",BU579=""),"-",SUM(BL579:BU579))</f>
        <v>-</v>
      </c>
      <c r="CA579" s="680" t="str">
        <f t="shared" si="854"/>
        <v>-</v>
      </c>
      <c r="CB579" s="221"/>
      <c r="CC579" s="574" t="str">
        <f t="shared" si="870"/>
        <v>OK</v>
      </c>
      <c r="CE579" s="443"/>
      <c r="CF579" s="429"/>
      <c r="CH579" s="430"/>
      <c r="CI579" s="431"/>
      <c r="CJ579" s="429"/>
      <c r="CL579" s="430"/>
      <c r="CM579" s="431"/>
      <c r="CN579" s="429"/>
      <c r="CP579" s="430"/>
      <c r="CQ579" s="431"/>
      <c r="CR579" s="600"/>
      <c r="CS579" s="601"/>
      <c r="CT579" s="602"/>
      <c r="CU579" s="610"/>
      <c r="CV579" s="221"/>
      <c r="CW579" s="574" t="str">
        <f t="shared" si="835"/>
        <v>OK</v>
      </c>
      <c r="CY579" s="437"/>
      <c r="CZ579" s="429"/>
      <c r="DB579" s="430"/>
      <c r="DC579" s="431"/>
      <c r="DD579" s="429"/>
      <c r="DF579" s="430"/>
      <c r="DG579" s="431"/>
      <c r="DH579" s="429"/>
      <c r="DJ579" s="430"/>
      <c r="DK579" s="431"/>
      <c r="DL579" s="600"/>
      <c r="DM579" s="601"/>
      <c r="DN579" s="602"/>
      <c r="DO579" s="610"/>
      <c r="DP579" s="221"/>
      <c r="DQ579" s="574" t="str">
        <f t="shared" si="837"/>
        <v>OK</v>
      </c>
      <c r="DS579" s="437"/>
      <c r="DT579" s="429"/>
      <c r="DU579" s="431"/>
      <c r="DW579" s="431"/>
      <c r="DY579" s="431"/>
      <c r="EA579" s="430"/>
      <c r="EB579" s="600"/>
      <c r="EC579" s="602"/>
      <c r="ED579" s="610"/>
      <c r="EE579" s="221"/>
      <c r="EF579" s="574" t="str">
        <f t="shared" si="829"/>
        <v>OK</v>
      </c>
      <c r="EH579" s="82"/>
      <c r="EI579" s="34"/>
      <c r="EJ579" s="11"/>
      <c r="EK579" s="61"/>
      <c r="EN579" s="97">
        <f t="shared" si="850"/>
        <v>0</v>
      </c>
      <c r="EO579" s="91">
        <f t="shared" si="851"/>
        <v>0</v>
      </c>
      <c r="EP579" s="92"/>
      <c r="EQ579" s="85"/>
      <c r="ER579" s="89" t="str">
        <f t="shared" si="855"/>
        <v>-</v>
      </c>
      <c r="ES579" s="84"/>
      <c r="ET579" s="85"/>
      <c r="EU579" s="89" t="str">
        <f t="shared" si="856"/>
        <v>-</v>
      </c>
      <c r="EV579" s="90" t="str">
        <f t="shared" si="857"/>
        <v>-</v>
      </c>
      <c r="EY579" s="97" t="e">
        <f>#REF!</f>
        <v>#REF!</v>
      </c>
      <c r="EZ579" s="91" t="e">
        <f>#REF!</f>
        <v>#REF!</v>
      </c>
      <c r="FA579" s="92"/>
      <c r="FB579" s="85"/>
      <c r="FC579" s="89" t="e">
        <f t="shared" si="858"/>
        <v>#REF!</v>
      </c>
      <c r="FD579" s="84"/>
      <c r="FE579" s="85"/>
      <c r="FF579" s="89" t="e">
        <f t="shared" si="859"/>
        <v>#REF!</v>
      </c>
      <c r="FG579" s="90" t="e">
        <f t="shared" si="860"/>
        <v>#REF!</v>
      </c>
      <c r="FJ579" s="97" t="e">
        <f>#REF!</f>
        <v>#REF!</v>
      </c>
      <c r="FK579" s="91" t="e">
        <f>#REF!</f>
        <v>#REF!</v>
      </c>
      <c r="FL579" s="92"/>
      <c r="FM579" s="85"/>
      <c r="FN579" s="89" t="e">
        <f t="shared" si="861"/>
        <v>#REF!</v>
      </c>
      <c r="FO579" s="84"/>
      <c r="FP579" s="85"/>
      <c r="FQ579" s="89" t="e">
        <f t="shared" si="862"/>
        <v>#REF!</v>
      </c>
      <c r="FR579" s="90" t="e">
        <f t="shared" si="863"/>
        <v>#REF!</v>
      </c>
      <c r="FU579" s="97" t="e">
        <f>#REF!</f>
        <v>#REF!</v>
      </c>
      <c r="FV579" s="92"/>
      <c r="FW579" s="85"/>
      <c r="FX579" s="89" t="e">
        <f t="shared" si="864"/>
        <v>#REF!</v>
      </c>
      <c r="GA579" s="97" t="e">
        <f>#REF!</f>
        <v>#REF!</v>
      </c>
      <c r="GB579" s="91" t="e">
        <f>#REF!</f>
        <v>#REF!</v>
      </c>
      <c r="GC579" s="92"/>
      <c r="GD579" s="85"/>
      <c r="GE579" s="89" t="e">
        <f t="shared" si="865"/>
        <v>#REF!</v>
      </c>
      <c r="GF579" s="84"/>
      <c r="GG579" s="85"/>
      <c r="GH579" s="89" t="e">
        <f t="shared" si="866"/>
        <v>#REF!</v>
      </c>
      <c r="GI579" s="90" t="e">
        <f t="shared" si="867"/>
        <v>#REF!</v>
      </c>
      <c r="GK579" s="20" t="str">
        <f t="shared" si="852"/>
        <v/>
      </c>
      <c r="GL579" s="21"/>
      <c r="GN579" s="826" t="str">
        <f t="shared" ca="1" si="846"/>
        <v/>
      </c>
      <c r="GO579" s="827"/>
    </row>
    <row r="580" spans="1:197" ht="12" customHeight="1" outlineLevel="3" x14ac:dyDescent="0.2">
      <c r="A580" s="187">
        <f ca="1">OFFSET(A580,-1,0,1,1)+1</f>
        <v>446</v>
      </c>
      <c r="B580" s="747" t="str">
        <f t="shared" ca="1" si="838"/>
        <v/>
      </c>
      <c r="C580" s="748"/>
      <c r="D580" s="749"/>
      <c r="E580" s="272" t="s">
        <v>395</v>
      </c>
      <c r="F580" s="271"/>
      <c r="G580" s="105"/>
      <c r="H580" s="128" t="s">
        <v>3</v>
      </c>
      <c r="I580" s="105"/>
      <c r="J580" s="364" t="s">
        <v>24</v>
      </c>
      <c r="K580" s="471" t="s">
        <v>126</v>
      </c>
      <c r="L580" s="367" t="s">
        <v>50</v>
      </c>
      <c r="M580" s="589">
        <f t="shared" si="834"/>
        <v>0</v>
      </c>
      <c r="N580" s="773" t="str">
        <f t="shared" si="839"/>
        <v>-</v>
      </c>
      <c r="O580" s="774" t="str">
        <f t="shared" si="840"/>
        <v>-</v>
      </c>
      <c r="P580" s="774" t="str">
        <f t="shared" si="841"/>
        <v>-</v>
      </c>
      <c r="Q580" s="774" t="str">
        <f t="shared" si="842"/>
        <v>-</v>
      </c>
      <c r="R580" s="774" t="str">
        <f t="shared" si="843"/>
        <v>-</v>
      </c>
      <c r="S580" s="280" t="str">
        <f t="shared" si="844"/>
        <v>-</v>
      </c>
      <c r="T580" s="291" t="str">
        <f t="shared" si="845"/>
        <v>OK</v>
      </c>
      <c r="U580" s="402"/>
      <c r="W580" s="504"/>
      <c r="X580" s="429"/>
      <c r="Z580" s="430"/>
      <c r="AA580" s="431"/>
      <c r="AB580" s="429"/>
      <c r="AD580" s="430"/>
      <c r="AE580" s="431"/>
      <c r="AF580" s="429"/>
      <c r="AH580" s="430"/>
      <c r="AI580" s="431"/>
      <c r="AJ580" s="600"/>
      <c r="AK580" s="601"/>
      <c r="AL580" s="605"/>
      <c r="AM580" s="621"/>
      <c r="AN580" s="221"/>
      <c r="AO580" s="574" t="str">
        <f t="shared" si="875"/>
        <v>OK</v>
      </c>
      <c r="AQ580" s="437"/>
      <c r="AR580" s="429"/>
      <c r="AT580" s="430"/>
      <c r="AU580" s="431"/>
      <c r="AV580" s="429"/>
      <c r="AX580" s="430"/>
      <c r="AY580" s="431"/>
      <c r="AZ580" s="429"/>
      <c r="BB580" s="430"/>
      <c r="BC580" s="431"/>
      <c r="BD580" s="600"/>
      <c r="BE580" s="601"/>
      <c r="BF580" s="605"/>
      <c r="BG580" s="621"/>
      <c r="BH580" s="221"/>
      <c r="BI580" s="574" t="str">
        <f t="shared" si="876"/>
        <v>OK</v>
      </c>
      <c r="BK580" s="263"/>
      <c r="BL580" s="208"/>
      <c r="BM580" s="421"/>
      <c r="BN580" s="410" t="s">
        <v>374</v>
      </c>
      <c r="BO580" s="424"/>
      <c r="BP580" s="209"/>
      <c r="BQ580" s="421"/>
      <c r="BR580" s="410" t="s">
        <v>375</v>
      </c>
      <c r="BS580" s="424"/>
      <c r="BT580" s="209"/>
      <c r="BU580" s="421"/>
      <c r="BV580" s="410" t="s">
        <v>376</v>
      </c>
      <c r="BW580" s="424"/>
      <c r="BX580" s="591" t="str">
        <f>IF(AND(BL580="",BP580="",BT580=""),"-",BL580+BP580+BT580)</f>
        <v>-</v>
      </c>
      <c r="BY580" s="601"/>
      <c r="BZ580" s="593" t="str">
        <f>IF(AND(BL580="",BP580="",BT580="",BM580="",BQ580="",BU580=""),"-",SUM(BL580:BU580))</f>
        <v>-</v>
      </c>
      <c r="CA580" s="680" t="str">
        <f t="shared" si="854"/>
        <v>-</v>
      </c>
      <c r="CB580" s="221"/>
      <c r="CC580" s="574" t="str">
        <f t="shared" si="870"/>
        <v>OK</v>
      </c>
      <c r="CE580" s="443"/>
      <c r="CF580" s="429"/>
      <c r="CH580" s="430"/>
      <c r="CI580" s="431"/>
      <c r="CJ580" s="429"/>
      <c r="CL580" s="430"/>
      <c r="CM580" s="431"/>
      <c r="CN580" s="429"/>
      <c r="CP580" s="430"/>
      <c r="CQ580" s="431"/>
      <c r="CR580" s="600"/>
      <c r="CS580" s="601"/>
      <c r="CT580" s="605"/>
      <c r="CU580" s="610"/>
      <c r="CV580" s="221"/>
      <c r="CW580" s="574" t="str">
        <f t="shared" si="835"/>
        <v>OK</v>
      </c>
      <c r="CY580" s="437"/>
      <c r="CZ580" s="429"/>
      <c r="DB580" s="430"/>
      <c r="DC580" s="431"/>
      <c r="DD580" s="429"/>
      <c r="DF580" s="430"/>
      <c r="DG580" s="431"/>
      <c r="DH580" s="429"/>
      <c r="DJ580" s="430"/>
      <c r="DK580" s="431"/>
      <c r="DL580" s="600"/>
      <c r="DM580" s="601"/>
      <c r="DN580" s="605"/>
      <c r="DO580" s="679"/>
      <c r="DP580" s="221"/>
      <c r="DQ580" s="574" t="str">
        <f t="shared" si="837"/>
        <v>OK</v>
      </c>
      <c r="DS580" s="437"/>
      <c r="DT580" s="429"/>
      <c r="DU580" s="431"/>
      <c r="DW580" s="435"/>
      <c r="DY580" s="435"/>
      <c r="EA580" s="430"/>
      <c r="EB580" s="600"/>
      <c r="EC580" s="605"/>
      <c r="ED580" s="628"/>
      <c r="EE580" s="221"/>
      <c r="EF580" s="574" t="str">
        <f t="shared" si="829"/>
        <v>OK</v>
      </c>
      <c r="EH580" s="82"/>
      <c r="EI580" s="34"/>
      <c r="EJ580" s="11"/>
      <c r="EK580" s="61"/>
      <c r="EN580" s="97">
        <f t="shared" si="850"/>
        <v>0</v>
      </c>
      <c r="EO580" s="91">
        <f t="shared" si="851"/>
        <v>0</v>
      </c>
      <c r="EP580" s="92"/>
      <c r="EQ580" s="85"/>
      <c r="ER580" s="89" t="str">
        <f t="shared" si="855"/>
        <v>-</v>
      </c>
      <c r="ES580" s="84"/>
      <c r="ET580" s="85"/>
      <c r="EU580" s="89" t="str">
        <f t="shared" si="856"/>
        <v>-</v>
      </c>
      <c r="EV580" s="90" t="str">
        <f t="shared" si="857"/>
        <v>-</v>
      </c>
      <c r="EY580" s="97" t="e">
        <f>#REF!</f>
        <v>#REF!</v>
      </c>
      <c r="EZ580" s="91" t="e">
        <f>#REF!</f>
        <v>#REF!</v>
      </c>
      <c r="FA580" s="92"/>
      <c r="FB580" s="85"/>
      <c r="FC580" s="89" t="e">
        <f t="shared" si="858"/>
        <v>#REF!</v>
      </c>
      <c r="FD580" s="84"/>
      <c r="FE580" s="85"/>
      <c r="FF580" s="89" t="e">
        <f t="shared" si="859"/>
        <v>#REF!</v>
      </c>
      <c r="FG580" s="90" t="e">
        <f t="shared" si="860"/>
        <v>#REF!</v>
      </c>
      <c r="FJ580" s="97" t="e">
        <f>#REF!</f>
        <v>#REF!</v>
      </c>
      <c r="FK580" s="91" t="e">
        <f>#REF!</f>
        <v>#REF!</v>
      </c>
      <c r="FL580" s="92"/>
      <c r="FM580" s="85"/>
      <c r="FN580" s="89" t="e">
        <f t="shared" si="861"/>
        <v>#REF!</v>
      </c>
      <c r="FO580" s="84"/>
      <c r="FP580" s="85"/>
      <c r="FQ580" s="89" t="e">
        <f t="shared" si="862"/>
        <v>#REF!</v>
      </c>
      <c r="FR580" s="90" t="e">
        <f t="shared" si="863"/>
        <v>#REF!</v>
      </c>
      <c r="FU580" s="97" t="e">
        <f>#REF!</f>
        <v>#REF!</v>
      </c>
      <c r="FV580" s="92"/>
      <c r="FW580" s="85"/>
      <c r="FX580" s="89" t="e">
        <f t="shared" si="864"/>
        <v>#REF!</v>
      </c>
      <c r="GA580" s="97" t="e">
        <f>#REF!</f>
        <v>#REF!</v>
      </c>
      <c r="GB580" s="91" t="e">
        <f>#REF!</f>
        <v>#REF!</v>
      </c>
      <c r="GC580" s="92"/>
      <c r="GD580" s="85"/>
      <c r="GE580" s="89" t="e">
        <f t="shared" si="865"/>
        <v>#REF!</v>
      </c>
      <c r="GF580" s="84"/>
      <c r="GG580" s="85"/>
      <c r="GH580" s="89" t="e">
        <f t="shared" si="866"/>
        <v>#REF!</v>
      </c>
      <c r="GI580" s="90" t="e">
        <f t="shared" si="867"/>
        <v>#REF!</v>
      </c>
      <c r="GK580" s="20" t="str">
        <f t="shared" si="852"/>
        <v/>
      </c>
      <c r="GL580" s="21"/>
      <c r="GN580" s="826" t="str">
        <f t="shared" ca="1" si="846"/>
        <v/>
      </c>
      <c r="GO580" s="827"/>
    </row>
    <row r="581" spans="1:197" s="143" customFormat="1" ht="15.75" customHeight="1" outlineLevel="3" x14ac:dyDescent="0.2">
      <c r="A581" s="190">
        <f t="shared" ca="1" si="877"/>
        <v>447</v>
      </c>
      <c r="B581" s="744" t="str">
        <f t="shared" ca="1" si="838"/>
        <v/>
      </c>
      <c r="C581" s="752"/>
      <c r="D581" s="753"/>
      <c r="E581" s="180" t="s">
        <v>136</v>
      </c>
      <c r="F581" s="181" t="s">
        <v>796</v>
      </c>
      <c r="G581" s="182"/>
      <c r="H581" s="863" t="s">
        <v>3</v>
      </c>
      <c r="I581" s="183"/>
      <c r="J581" s="184" t="s">
        <v>23</v>
      </c>
      <c r="K581" s="199" t="s">
        <v>126</v>
      </c>
      <c r="L581" s="366"/>
      <c r="M581" s="560">
        <f t="shared" si="834"/>
        <v>0</v>
      </c>
      <c r="N581" s="814" t="str">
        <f>IF(OR(W581="",W581=0,W581="-"),"-",IF(W581=1,1,"POK"))</f>
        <v>-</v>
      </c>
      <c r="O581" s="815" t="str">
        <f>IF(OR(AQ581="",AQ581=0,AQ581="-"),"-",IF(AQ581=1,1,"POK"))</f>
        <v>-</v>
      </c>
      <c r="P581" s="815" t="str">
        <f>IF(OR(BK581="",BK581=0,BK581="-"),"-",IF(BK581=1,1,"POK"))</f>
        <v>-</v>
      </c>
      <c r="Q581" s="815" t="str">
        <f>IF(OR(CE581="",CE581=0,CE581="-"),"-",IF(CE581=1,1,"POK"))</f>
        <v>-</v>
      </c>
      <c r="R581" s="815" t="str">
        <f>IF(OR(CY581="",CY581=0,CY581="-"),"-",IF(CY581=1,1,"POK"))</f>
        <v>-</v>
      </c>
      <c r="S581" s="816" t="str">
        <f>IF(OR(DS581="",DS581=0,DS581="-"),"-",IF(DS581=1,1,"POK"))</f>
        <v>-</v>
      </c>
      <c r="T581" s="293" t="str">
        <f t="shared" si="845"/>
        <v>OK</v>
      </c>
      <c r="U581" s="403"/>
      <c r="V581" s="19"/>
      <c r="W581" s="792">
        <f>IF(SUM(W582:W585)=0,0,1)</f>
        <v>0</v>
      </c>
      <c r="X581" s="325"/>
      <c r="Y581" s="326"/>
      <c r="Z581" s="326"/>
      <c r="AA581" s="326"/>
      <c r="AB581" s="326"/>
      <c r="AC581" s="326"/>
      <c r="AD581" s="326"/>
      <c r="AE581" s="326"/>
      <c r="AF581" s="326"/>
      <c r="AG581" s="326"/>
      <c r="AH581" s="326"/>
      <c r="AI581" s="327"/>
      <c r="AJ581" s="353">
        <f>SUM(AJ582:AJ585)</f>
        <v>0</v>
      </c>
      <c r="AK581" s="354">
        <f>SUM(AK582:AK585)</f>
        <v>0</v>
      </c>
      <c r="AL581" s="351">
        <f>AJ581+AK581</f>
        <v>0</v>
      </c>
      <c r="AM581" s="356" t="str">
        <f>IF(OR(AL581=0,AL581="-"),"-",AL581/CD_TOTAL_HOURS)</f>
        <v>-</v>
      </c>
      <c r="AN581" s="222"/>
      <c r="AO581" s="580" t="str">
        <f t="shared" si="875"/>
        <v>OK</v>
      </c>
      <c r="AP581" s="19"/>
      <c r="AQ581" s="788">
        <f>IF(SUM(AQ582:AQ585)=0,0,1)</f>
        <v>0</v>
      </c>
      <c r="AR581" s="325"/>
      <c r="AS581" s="326"/>
      <c r="AT581" s="326"/>
      <c r="AU581" s="326"/>
      <c r="AV581" s="326"/>
      <c r="AW581" s="326"/>
      <c r="AX581" s="326"/>
      <c r="AY581" s="326"/>
      <c r="AZ581" s="326"/>
      <c r="BA581" s="326"/>
      <c r="BB581" s="326"/>
      <c r="BC581" s="327"/>
      <c r="BD581" s="353">
        <f>SUM(BD582:BD585)</f>
        <v>0</v>
      </c>
      <c r="BE581" s="354">
        <f>SUM(BE582:BE585)</f>
        <v>0</v>
      </c>
      <c r="BF581" s="351">
        <f>BD581+BE581</f>
        <v>0</v>
      </c>
      <c r="BG581" s="356" t="str">
        <f t="shared" ref="BG581:BG586" si="878">IF(OR(BF581=0,BF581="-"),"-",BF581/BD_TOTAL_HOURS)</f>
        <v>-</v>
      </c>
      <c r="BH581" s="222"/>
      <c r="BI581" s="580" t="str">
        <f t="shared" si="876"/>
        <v>OK</v>
      </c>
      <c r="BJ581" s="19"/>
      <c r="BK581" s="788">
        <f>IF(SUM(BK582:BK585)=0,0,1)</f>
        <v>0</v>
      </c>
      <c r="BL581" s="325"/>
      <c r="BM581" s="326"/>
      <c r="BN581" s="326"/>
      <c r="BO581" s="326"/>
      <c r="BP581" s="326"/>
      <c r="BQ581" s="326"/>
      <c r="BR581" s="326"/>
      <c r="BS581" s="326"/>
      <c r="BT581" s="326"/>
      <c r="BU581" s="326"/>
      <c r="BV581" s="326"/>
      <c r="BW581" s="327"/>
      <c r="BX581" s="353">
        <f>SUM(BX582:BX585)</f>
        <v>0</v>
      </c>
      <c r="BY581" s="354">
        <f>SUM(BY582:BY585)</f>
        <v>0</v>
      </c>
      <c r="BZ581" s="351">
        <f>BX581+BY581</f>
        <v>0</v>
      </c>
      <c r="CA581" s="356" t="str">
        <f t="shared" si="854"/>
        <v>-</v>
      </c>
      <c r="CB581" s="222"/>
      <c r="CC581" s="574" t="str">
        <f t="shared" si="870"/>
        <v>OK</v>
      </c>
      <c r="CD581" s="19"/>
      <c r="CE581" s="792">
        <f>IF(SUM(CE582:CE585)=0,0,1)</f>
        <v>0</v>
      </c>
      <c r="CF581" s="325"/>
      <c r="CG581" s="326"/>
      <c r="CH581" s="326"/>
      <c r="CI581" s="326"/>
      <c r="CJ581" s="326"/>
      <c r="CK581" s="326"/>
      <c r="CL581" s="326"/>
      <c r="CM581" s="326"/>
      <c r="CN581" s="326"/>
      <c r="CO581" s="326"/>
      <c r="CP581" s="326"/>
      <c r="CQ581" s="327"/>
      <c r="CR581" s="353">
        <f>SUM(CR582:CR585)</f>
        <v>0</v>
      </c>
      <c r="CS581" s="354">
        <f>SUM(CS582:CS585)</f>
        <v>0</v>
      </c>
      <c r="CT581" s="351">
        <f>CR581+CS581</f>
        <v>0</v>
      </c>
      <c r="CU581" s="356"/>
      <c r="CV581" s="222"/>
      <c r="CW581" s="580" t="str">
        <f t="shared" si="835"/>
        <v>OK</v>
      </c>
      <c r="CX581" s="19"/>
      <c r="CY581" s="788">
        <f>IF(SUM(CY582:CY585)=0,0,1)</f>
        <v>0</v>
      </c>
      <c r="CZ581" s="325"/>
      <c r="DA581" s="326"/>
      <c r="DB581" s="326"/>
      <c r="DC581" s="326"/>
      <c r="DD581" s="326"/>
      <c r="DE581" s="326"/>
      <c r="DF581" s="326"/>
      <c r="DG581" s="326"/>
      <c r="DH581" s="326"/>
      <c r="DI581" s="326"/>
      <c r="DJ581" s="326"/>
      <c r="DK581" s="327"/>
      <c r="DL581" s="353">
        <f>SUM(DL582:DL585)</f>
        <v>0</v>
      </c>
      <c r="DM581" s="354">
        <f>SUM(DM582:DM585)</f>
        <v>0</v>
      </c>
      <c r="DN581" s="351">
        <f>DL581+DM581</f>
        <v>0</v>
      </c>
      <c r="DO581" s="356" t="str">
        <f t="shared" ref="DO581:DO586" si="879">IF(OR(DN581=0,DN581="-"),"-",DN581/CONSTR_TOTAL_HOURS)</f>
        <v>-</v>
      </c>
      <c r="DP581" s="222"/>
      <c r="DQ581" s="574" t="str">
        <f t="shared" si="837"/>
        <v>OK</v>
      </c>
      <c r="DR581" s="19"/>
      <c r="DS581" s="788">
        <f>IF(SUM(DS582:DS585)=0,0,1)</f>
        <v>0</v>
      </c>
      <c r="DT581" s="325"/>
      <c r="DU581" s="326"/>
      <c r="DV581" s="326"/>
      <c r="DW581" s="326"/>
      <c r="DX581" s="326"/>
      <c r="DY581" s="326"/>
      <c r="DZ581" s="326"/>
      <c r="EA581" s="326"/>
      <c r="EB581" s="353">
        <f>SUM(EB582:EB585)</f>
        <v>0</v>
      </c>
      <c r="EC581" s="723">
        <f>EB581</f>
        <v>0</v>
      </c>
      <c r="ED581" s="356" t="str">
        <f>IF(OR(EC581=0,EC581="-"),"-",EC581/QUALIF_TOTAL_HOURS)</f>
        <v>-</v>
      </c>
      <c r="EE581" s="222"/>
      <c r="EF581" s="574" t="str">
        <f t="shared" si="829"/>
        <v>-</v>
      </c>
      <c r="EG581" s="19"/>
      <c r="EH581" s="179" t="s">
        <v>5</v>
      </c>
      <c r="EI581" s="171" t="s">
        <v>184</v>
      </c>
      <c r="EJ581" s="134"/>
      <c r="EK581" s="133"/>
      <c r="EL581" s="19"/>
      <c r="EM581" s="19"/>
      <c r="EN581" s="135">
        <f t="shared" si="850"/>
        <v>0</v>
      </c>
      <c r="EO581" s="136">
        <f t="shared" si="851"/>
        <v>0</v>
      </c>
      <c r="EP581" s="137"/>
      <c r="EQ581" s="172"/>
      <c r="ER581" s="138" t="str">
        <f t="shared" si="855"/>
        <v>-</v>
      </c>
      <c r="ES581" s="139"/>
      <c r="ET581" s="172"/>
      <c r="EU581" s="138" t="str">
        <f t="shared" si="856"/>
        <v>-</v>
      </c>
      <c r="EV581" s="140" t="str">
        <f t="shared" si="857"/>
        <v>-</v>
      </c>
      <c r="EW581" s="19"/>
      <c r="EX581" s="19"/>
      <c r="EY581" s="135" t="e">
        <f>#REF!</f>
        <v>#REF!</v>
      </c>
      <c r="EZ581" s="136" t="e">
        <f>#REF!</f>
        <v>#REF!</v>
      </c>
      <c r="FA581" s="137"/>
      <c r="FB581" s="172"/>
      <c r="FC581" s="138" t="e">
        <f t="shared" si="858"/>
        <v>#REF!</v>
      </c>
      <c r="FD581" s="139"/>
      <c r="FE581" s="172"/>
      <c r="FF581" s="138" t="e">
        <f t="shared" si="859"/>
        <v>#REF!</v>
      </c>
      <c r="FG581" s="140" t="e">
        <f t="shared" si="860"/>
        <v>#REF!</v>
      </c>
      <c r="FH581" s="19"/>
      <c r="FI581" s="19"/>
      <c r="FJ581" s="135" t="e">
        <f>#REF!</f>
        <v>#REF!</v>
      </c>
      <c r="FK581" s="136" t="e">
        <f>#REF!</f>
        <v>#REF!</v>
      </c>
      <c r="FL581" s="137"/>
      <c r="FM581" s="172"/>
      <c r="FN581" s="138" t="e">
        <f t="shared" si="861"/>
        <v>#REF!</v>
      </c>
      <c r="FO581" s="139"/>
      <c r="FP581" s="172"/>
      <c r="FQ581" s="138" t="e">
        <f t="shared" si="862"/>
        <v>#REF!</v>
      </c>
      <c r="FR581" s="140" t="e">
        <f t="shared" si="863"/>
        <v>#REF!</v>
      </c>
      <c r="FS581" s="19"/>
      <c r="FT581" s="19"/>
      <c r="FU581" s="135" t="e">
        <f>#REF!</f>
        <v>#REF!</v>
      </c>
      <c r="FV581" s="137"/>
      <c r="FW581" s="172"/>
      <c r="FX581" s="138" t="e">
        <f t="shared" si="864"/>
        <v>#REF!</v>
      </c>
      <c r="FY581" s="19"/>
      <c r="FZ581" s="19"/>
      <c r="GA581" s="135" t="e">
        <f>#REF!</f>
        <v>#REF!</v>
      </c>
      <c r="GB581" s="136" t="e">
        <f>#REF!</f>
        <v>#REF!</v>
      </c>
      <c r="GC581" s="137"/>
      <c r="GD581" s="172"/>
      <c r="GE581" s="138" t="e">
        <f t="shared" si="865"/>
        <v>#REF!</v>
      </c>
      <c r="GF581" s="139"/>
      <c r="GG581" s="172"/>
      <c r="GH581" s="138" t="e">
        <f t="shared" si="866"/>
        <v>#REF!</v>
      </c>
      <c r="GI581" s="140" t="e">
        <f t="shared" si="867"/>
        <v>#REF!</v>
      </c>
      <c r="GJ581" s="19"/>
      <c r="GK581" s="141" t="str">
        <f t="shared" si="852"/>
        <v/>
      </c>
      <c r="GL581" s="142"/>
      <c r="GN581" s="826" t="str">
        <f t="shared" ca="1" si="846"/>
        <v/>
      </c>
      <c r="GO581" s="827"/>
    </row>
    <row r="582" spans="1:197" ht="12" customHeight="1" outlineLevel="3" x14ac:dyDescent="0.2">
      <c r="A582" s="187">
        <f t="shared" ca="1" si="877"/>
        <v>448</v>
      </c>
      <c r="B582" s="747" t="str">
        <f t="shared" ca="1" si="838"/>
        <v/>
      </c>
      <c r="C582" s="748"/>
      <c r="D582" s="749"/>
      <c r="E582" s="110"/>
      <c r="F582" s="104"/>
      <c r="G582" s="105" t="s">
        <v>787</v>
      </c>
      <c r="H582" s="128" t="s">
        <v>3</v>
      </c>
      <c r="I582" s="105"/>
      <c r="J582" s="364" t="s">
        <v>26</v>
      </c>
      <c r="K582" s="471" t="s">
        <v>126</v>
      </c>
      <c r="L582" s="367" t="s">
        <v>50</v>
      </c>
      <c r="M582" s="589">
        <f t="shared" si="834"/>
        <v>0</v>
      </c>
      <c r="N582" s="773" t="str">
        <f t="shared" si="839"/>
        <v>-</v>
      </c>
      <c r="O582" s="774" t="str">
        <f t="shared" si="840"/>
        <v>-</v>
      </c>
      <c r="P582" s="774" t="str">
        <f t="shared" si="841"/>
        <v>-</v>
      </c>
      <c r="Q582" s="774" t="str">
        <f t="shared" si="842"/>
        <v>-</v>
      </c>
      <c r="R582" s="774" t="str">
        <f t="shared" si="843"/>
        <v>-</v>
      </c>
      <c r="S582" s="280" t="str">
        <f t="shared" si="844"/>
        <v>-</v>
      </c>
      <c r="T582" s="291" t="str">
        <f t="shared" si="845"/>
        <v>OK</v>
      </c>
      <c r="U582" s="402"/>
      <c r="W582" s="504"/>
      <c r="X582" s="429"/>
      <c r="Z582" s="430"/>
      <c r="AA582" s="431"/>
      <c r="AB582" s="429"/>
      <c r="AD582" s="430"/>
      <c r="AE582" s="431"/>
      <c r="AF582" s="429"/>
      <c r="AH582" s="430"/>
      <c r="AI582" s="431"/>
      <c r="AJ582" s="600"/>
      <c r="AK582" s="601"/>
      <c r="AL582" s="602"/>
      <c r="AM582" s="621"/>
      <c r="AN582" s="221"/>
      <c r="AO582" s="574" t="str">
        <f t="shared" si="875"/>
        <v>OK</v>
      </c>
      <c r="AQ582" s="263"/>
      <c r="AR582" s="208"/>
      <c r="AS582" s="316"/>
      <c r="AT582" s="410" t="s">
        <v>374</v>
      </c>
      <c r="AU582" s="411" t="s">
        <v>407</v>
      </c>
      <c r="AV582" s="209"/>
      <c r="AW582" s="316"/>
      <c r="AX582" s="410" t="s">
        <v>375</v>
      </c>
      <c r="AY582" s="411" t="s">
        <v>408</v>
      </c>
      <c r="AZ582" s="209"/>
      <c r="BA582" s="316"/>
      <c r="BB582" s="410" t="s">
        <v>376</v>
      </c>
      <c r="BC582" s="411" t="s">
        <v>409</v>
      </c>
      <c r="BD582" s="591" t="str">
        <f t="shared" ref="BD582:BD585" si="880">IF(AND(AR582="",AV582="",AZ582=""),"-",AR582+AV582+AZ582)</f>
        <v>-</v>
      </c>
      <c r="BE582" s="592" t="str">
        <f t="shared" ref="BE582:BE585" si="881">IF(AND(AS582="",AW582="",BA582=""),"-",AS582+AW582+BA582)</f>
        <v>-</v>
      </c>
      <c r="BF582" s="593" t="str">
        <f t="shared" ref="BF582:BF585" si="882">IF(AND(AR582="",AV582="",AZ582="",AS582="",AW582="",BA582=""),"-",SUM(AR582:BA582))</f>
        <v>-</v>
      </c>
      <c r="BG582" s="594" t="str">
        <f t="shared" si="878"/>
        <v>-</v>
      </c>
      <c r="BH582" s="221"/>
      <c r="BI582" s="574" t="str">
        <f t="shared" si="876"/>
        <v>OK</v>
      </c>
      <c r="BK582" s="263"/>
      <c r="BL582" s="208"/>
      <c r="BM582" s="316"/>
      <c r="BN582" s="410" t="s">
        <v>374</v>
      </c>
      <c r="BO582" s="411" t="s">
        <v>407</v>
      </c>
      <c r="BP582" s="209"/>
      <c r="BQ582" s="316"/>
      <c r="BR582" s="410" t="s">
        <v>375</v>
      </c>
      <c r="BS582" s="411" t="s">
        <v>408</v>
      </c>
      <c r="BT582" s="209"/>
      <c r="BU582" s="316"/>
      <c r="BV582" s="410" t="s">
        <v>376</v>
      </c>
      <c r="BW582" s="411" t="s">
        <v>409</v>
      </c>
      <c r="BX582" s="591" t="str">
        <f t="shared" ref="BX582:BY585" si="883">IF(AND(BL582="",BP582="",BT582=""),"-",BL582+BP582+BT582)</f>
        <v>-</v>
      </c>
      <c r="BY582" s="592" t="str">
        <f t="shared" si="883"/>
        <v>-</v>
      </c>
      <c r="BZ582" s="593" t="str">
        <f>IF(AND(BL582="",BP582="",BT582="",BM582="",BQ582="",BU582=""),"-",SUM(BL582:BU582))</f>
        <v>-</v>
      </c>
      <c r="CA582" s="594" t="str">
        <f t="shared" si="854"/>
        <v>-</v>
      </c>
      <c r="CB582" s="221"/>
      <c r="CC582" s="574" t="str">
        <f t="shared" si="870"/>
        <v>OK</v>
      </c>
      <c r="CE582" s="443"/>
      <c r="CF582" s="429"/>
      <c r="CH582" s="430"/>
      <c r="CI582" s="431"/>
      <c r="CJ582" s="429"/>
      <c r="CL582" s="430"/>
      <c r="CM582" s="431"/>
      <c r="CN582" s="429"/>
      <c r="CP582" s="430"/>
      <c r="CQ582" s="431"/>
      <c r="CR582" s="600"/>
      <c r="CS582" s="601"/>
      <c r="CT582" s="602"/>
      <c r="CU582" s="610"/>
      <c r="CV582" s="221"/>
      <c r="CW582" s="574" t="str">
        <f t="shared" si="835"/>
        <v>OK</v>
      </c>
      <c r="CY582" s="263"/>
      <c r="CZ582" s="208"/>
      <c r="DA582" s="209"/>
      <c r="DB582" s="410" t="s">
        <v>374</v>
      </c>
      <c r="DC582" s="411" t="s">
        <v>407</v>
      </c>
      <c r="DD582" s="209"/>
      <c r="DE582" s="209"/>
      <c r="DF582" s="410" t="s">
        <v>375</v>
      </c>
      <c r="DG582" s="411" t="s">
        <v>408</v>
      </c>
      <c r="DH582" s="209"/>
      <c r="DI582" s="417"/>
      <c r="DJ582" s="410" t="s">
        <v>376</v>
      </c>
      <c r="DK582" s="411" t="s">
        <v>409</v>
      </c>
      <c r="DL582" s="705" t="str">
        <f t="shared" ref="DL582:DL585" si="884">IF(AND(CZ582="",DD582="",DH582=""),"-",CZ582+DD582+DH582)</f>
        <v>-</v>
      </c>
      <c r="DM582" s="706" t="str">
        <f>IF(AND(DA582="",DE582="",DI582=""),"-",DA582+DE582+DI582)</f>
        <v>-</v>
      </c>
      <c r="DN582" s="707" t="str">
        <f>IF(AND(CZ582="",DD582="",DH582="",DA582="",DE582="",DI582=""),"-",SUM(CZ582:DI582))</f>
        <v>-</v>
      </c>
      <c r="DO582" s="594" t="str">
        <f t="shared" si="879"/>
        <v>-</v>
      </c>
      <c r="DP582" s="221"/>
      <c r="DQ582" s="574" t="str">
        <f t="shared" si="837"/>
        <v>OK</v>
      </c>
      <c r="DS582" s="437"/>
      <c r="DT582" s="429"/>
      <c r="DU582" s="431"/>
      <c r="DW582" s="431"/>
      <c r="DY582" s="431"/>
      <c r="EA582" s="430"/>
      <c r="EB582" s="600"/>
      <c r="EC582" s="602"/>
      <c r="ED582" s="610"/>
      <c r="EE582" s="221"/>
      <c r="EF582" s="574" t="str">
        <f t="shared" si="829"/>
        <v>-</v>
      </c>
      <c r="EH582" s="82"/>
      <c r="EI582" s="34"/>
      <c r="EJ582" s="11"/>
      <c r="EK582" s="61"/>
      <c r="EN582" s="97">
        <f t="shared" si="850"/>
        <v>0</v>
      </c>
      <c r="EO582" s="91">
        <f t="shared" si="851"/>
        <v>0</v>
      </c>
      <c r="EP582" s="92"/>
      <c r="EQ582" s="85"/>
      <c r="ER582" s="89" t="str">
        <f t="shared" si="855"/>
        <v>-</v>
      </c>
      <c r="ES582" s="84"/>
      <c r="ET582" s="85"/>
      <c r="EU582" s="89" t="str">
        <f t="shared" si="856"/>
        <v>-</v>
      </c>
      <c r="EV582" s="90" t="str">
        <f t="shared" si="857"/>
        <v>-</v>
      </c>
      <c r="EY582" s="97" t="e">
        <f>#REF!</f>
        <v>#REF!</v>
      </c>
      <c r="EZ582" s="91" t="e">
        <f>#REF!</f>
        <v>#REF!</v>
      </c>
      <c r="FA582" s="92"/>
      <c r="FB582" s="85"/>
      <c r="FC582" s="89" t="e">
        <f t="shared" si="858"/>
        <v>#REF!</v>
      </c>
      <c r="FD582" s="84"/>
      <c r="FE582" s="85"/>
      <c r="FF582" s="89" t="e">
        <f t="shared" si="859"/>
        <v>#REF!</v>
      </c>
      <c r="FG582" s="90" t="e">
        <f t="shared" si="860"/>
        <v>#REF!</v>
      </c>
      <c r="FJ582" s="97" t="e">
        <f>#REF!</f>
        <v>#REF!</v>
      </c>
      <c r="FK582" s="91" t="e">
        <f>#REF!</f>
        <v>#REF!</v>
      </c>
      <c r="FL582" s="92"/>
      <c r="FM582" s="85"/>
      <c r="FN582" s="89" t="e">
        <f t="shared" si="861"/>
        <v>#REF!</v>
      </c>
      <c r="FO582" s="84"/>
      <c r="FP582" s="85"/>
      <c r="FQ582" s="89" t="e">
        <f t="shared" si="862"/>
        <v>#REF!</v>
      </c>
      <c r="FR582" s="90" t="e">
        <f t="shared" si="863"/>
        <v>#REF!</v>
      </c>
      <c r="FU582" s="97" t="e">
        <f>#REF!</f>
        <v>#REF!</v>
      </c>
      <c r="FV582" s="92"/>
      <c r="FW582" s="85"/>
      <c r="FX582" s="89" t="e">
        <f t="shared" si="864"/>
        <v>#REF!</v>
      </c>
      <c r="GA582" s="97" t="e">
        <f>#REF!</f>
        <v>#REF!</v>
      </c>
      <c r="GB582" s="91" t="e">
        <f>#REF!</f>
        <v>#REF!</v>
      </c>
      <c r="GC582" s="92"/>
      <c r="GD582" s="85"/>
      <c r="GE582" s="89" t="e">
        <f t="shared" si="865"/>
        <v>#REF!</v>
      </c>
      <c r="GF582" s="84"/>
      <c r="GG582" s="85"/>
      <c r="GH582" s="89" t="e">
        <f t="shared" si="866"/>
        <v>#REF!</v>
      </c>
      <c r="GI582" s="90" t="e">
        <f t="shared" si="867"/>
        <v>#REF!</v>
      </c>
      <c r="GK582" s="20" t="str">
        <f t="shared" si="852"/>
        <v/>
      </c>
      <c r="GL582" s="21"/>
      <c r="GN582" s="826" t="str">
        <f t="shared" ca="1" si="846"/>
        <v/>
      </c>
      <c r="GO582" s="827"/>
    </row>
    <row r="583" spans="1:197" ht="12" customHeight="1" outlineLevel="3" x14ac:dyDescent="0.2">
      <c r="A583" s="187">
        <f t="shared" ca="1" si="877"/>
        <v>449</v>
      </c>
      <c r="B583" s="747" t="str">
        <f t="shared" ca="1" si="838"/>
        <v/>
      </c>
      <c r="C583" s="748"/>
      <c r="D583" s="749"/>
      <c r="E583" s="110"/>
      <c r="F583" s="104"/>
      <c r="G583" s="105" t="s">
        <v>787</v>
      </c>
      <c r="H583" s="128" t="s">
        <v>3</v>
      </c>
      <c r="I583" s="105"/>
      <c r="J583" s="364" t="s">
        <v>26</v>
      </c>
      <c r="K583" s="471" t="s">
        <v>126</v>
      </c>
      <c r="L583" s="367" t="s">
        <v>50</v>
      </c>
      <c r="M583" s="589">
        <f t="shared" si="834"/>
        <v>0</v>
      </c>
      <c r="N583" s="773" t="str">
        <f t="shared" si="839"/>
        <v>-</v>
      </c>
      <c r="O583" s="774" t="str">
        <f t="shared" si="840"/>
        <v>-</v>
      </c>
      <c r="P583" s="774" t="str">
        <f t="shared" si="841"/>
        <v>-</v>
      </c>
      <c r="Q583" s="774" t="str">
        <f t="shared" si="842"/>
        <v>-</v>
      </c>
      <c r="R583" s="774" t="str">
        <f t="shared" si="843"/>
        <v>-</v>
      </c>
      <c r="S583" s="280" t="str">
        <f t="shared" si="844"/>
        <v>-</v>
      </c>
      <c r="T583" s="291" t="str">
        <f t="shared" si="845"/>
        <v>OK</v>
      </c>
      <c r="U583" s="402"/>
      <c r="W583" s="504"/>
      <c r="X583" s="429"/>
      <c r="Z583" s="430"/>
      <c r="AA583" s="431"/>
      <c r="AB583" s="429"/>
      <c r="AD583" s="430"/>
      <c r="AE583" s="431"/>
      <c r="AF583" s="429"/>
      <c r="AH583" s="430"/>
      <c r="AI583" s="431"/>
      <c r="AJ583" s="600"/>
      <c r="AK583" s="601"/>
      <c r="AL583" s="602"/>
      <c r="AM583" s="621"/>
      <c r="AN583" s="221"/>
      <c r="AO583" s="574" t="str">
        <f t="shared" si="875"/>
        <v>OK</v>
      </c>
      <c r="AQ583" s="263"/>
      <c r="AR583" s="208"/>
      <c r="AS583" s="316"/>
      <c r="AT583" s="410" t="s">
        <v>374</v>
      </c>
      <c r="AU583" s="411" t="s">
        <v>407</v>
      </c>
      <c r="AV583" s="209"/>
      <c r="AW583" s="316"/>
      <c r="AX583" s="410" t="s">
        <v>375</v>
      </c>
      <c r="AY583" s="411" t="s">
        <v>408</v>
      </c>
      <c r="AZ583" s="209"/>
      <c r="BA583" s="316"/>
      <c r="BB583" s="410" t="s">
        <v>376</v>
      </c>
      <c r="BC583" s="411" t="s">
        <v>409</v>
      </c>
      <c r="BD583" s="591" t="str">
        <f t="shared" si="880"/>
        <v>-</v>
      </c>
      <c r="BE583" s="592" t="str">
        <f t="shared" si="881"/>
        <v>-</v>
      </c>
      <c r="BF583" s="593" t="str">
        <f t="shared" si="882"/>
        <v>-</v>
      </c>
      <c r="BG583" s="594" t="str">
        <f t="shared" si="878"/>
        <v>-</v>
      </c>
      <c r="BH583" s="221"/>
      <c r="BI583" s="574" t="str">
        <f t="shared" si="876"/>
        <v>OK</v>
      </c>
      <c r="BK583" s="263"/>
      <c r="BL583" s="208"/>
      <c r="BM583" s="316"/>
      <c r="BN583" s="410" t="s">
        <v>374</v>
      </c>
      <c r="BO583" s="411" t="s">
        <v>407</v>
      </c>
      <c r="BP583" s="209"/>
      <c r="BQ583" s="316"/>
      <c r="BR583" s="410" t="s">
        <v>375</v>
      </c>
      <c r="BS583" s="411" t="s">
        <v>408</v>
      </c>
      <c r="BT583" s="209"/>
      <c r="BU583" s="316"/>
      <c r="BV583" s="410" t="s">
        <v>376</v>
      </c>
      <c r="BW583" s="411" t="s">
        <v>409</v>
      </c>
      <c r="BX583" s="591" t="str">
        <f t="shared" si="883"/>
        <v>-</v>
      </c>
      <c r="BY583" s="592" t="str">
        <f t="shared" si="883"/>
        <v>-</v>
      </c>
      <c r="BZ583" s="593" t="str">
        <f>IF(AND(BL583="",BP583="",BT583="",BM583="",BQ583="",BU583=""),"-",SUM(BL583:BU583))</f>
        <v>-</v>
      </c>
      <c r="CA583" s="594" t="str">
        <f t="shared" si="854"/>
        <v>-</v>
      </c>
      <c r="CB583" s="221"/>
      <c r="CC583" s="574" t="str">
        <f t="shared" si="870"/>
        <v>OK</v>
      </c>
      <c r="CE583" s="443"/>
      <c r="CF583" s="429"/>
      <c r="CH583" s="430"/>
      <c r="CI583" s="431"/>
      <c r="CJ583" s="429"/>
      <c r="CL583" s="430"/>
      <c r="CM583" s="431"/>
      <c r="CN583" s="429"/>
      <c r="CP583" s="430"/>
      <c r="CQ583" s="431"/>
      <c r="CR583" s="600"/>
      <c r="CS583" s="601"/>
      <c r="CT583" s="602"/>
      <c r="CU583" s="610"/>
      <c r="CV583" s="221"/>
      <c r="CW583" s="574" t="str">
        <f t="shared" si="835"/>
        <v>OK</v>
      </c>
      <c r="CY583" s="263"/>
      <c r="CZ583" s="208"/>
      <c r="DA583" s="209"/>
      <c r="DB583" s="410" t="s">
        <v>374</v>
      </c>
      <c r="DC583" s="411" t="s">
        <v>407</v>
      </c>
      <c r="DD583" s="209"/>
      <c r="DE583" s="209"/>
      <c r="DF583" s="410" t="s">
        <v>375</v>
      </c>
      <c r="DG583" s="411" t="s">
        <v>408</v>
      </c>
      <c r="DH583" s="209"/>
      <c r="DI583" s="417"/>
      <c r="DJ583" s="410" t="s">
        <v>376</v>
      </c>
      <c r="DK583" s="411" t="s">
        <v>409</v>
      </c>
      <c r="DL583" s="705" t="str">
        <f t="shared" si="884"/>
        <v>-</v>
      </c>
      <c r="DM583" s="706" t="str">
        <f>IF(AND(DA583="",DE583="",DI583=""),"-",DA583+DE583+DI583)</f>
        <v>-</v>
      </c>
      <c r="DN583" s="707" t="str">
        <f>IF(AND(CZ583="",DD583="",DH583="",DA583="",DE583="",DI583=""),"-",SUM(CZ583:DI583))</f>
        <v>-</v>
      </c>
      <c r="DO583" s="594" t="str">
        <f t="shared" si="879"/>
        <v>-</v>
      </c>
      <c r="DP583" s="221"/>
      <c r="DQ583" s="574" t="str">
        <f t="shared" si="837"/>
        <v>OK</v>
      </c>
      <c r="DS583" s="437"/>
      <c r="DT583" s="429"/>
      <c r="DU583" s="431"/>
      <c r="DW583" s="431"/>
      <c r="DY583" s="431"/>
      <c r="EA583" s="430"/>
      <c r="EB583" s="600"/>
      <c r="EC583" s="602"/>
      <c r="ED583" s="610"/>
      <c r="EE583" s="221"/>
      <c r="EF583" s="574" t="str">
        <f t="shared" si="829"/>
        <v>-</v>
      </c>
      <c r="EH583" s="82"/>
      <c r="EI583" s="34"/>
      <c r="EJ583" s="11"/>
      <c r="EK583" s="61"/>
      <c r="EN583" s="97">
        <f t="shared" si="850"/>
        <v>0</v>
      </c>
      <c r="EO583" s="91">
        <f t="shared" si="851"/>
        <v>0</v>
      </c>
      <c r="EP583" s="92"/>
      <c r="EQ583" s="85"/>
      <c r="ER583" s="89" t="str">
        <f t="shared" si="855"/>
        <v>-</v>
      </c>
      <c r="ES583" s="84"/>
      <c r="ET583" s="85"/>
      <c r="EU583" s="89" t="str">
        <f t="shared" si="856"/>
        <v>-</v>
      </c>
      <c r="EV583" s="90" t="str">
        <f t="shared" si="857"/>
        <v>-</v>
      </c>
      <c r="EY583" s="97" t="e">
        <f>#REF!</f>
        <v>#REF!</v>
      </c>
      <c r="EZ583" s="91" t="e">
        <f>#REF!</f>
        <v>#REF!</v>
      </c>
      <c r="FA583" s="92"/>
      <c r="FB583" s="85"/>
      <c r="FC583" s="89" t="e">
        <f t="shared" si="858"/>
        <v>#REF!</v>
      </c>
      <c r="FD583" s="84"/>
      <c r="FE583" s="85"/>
      <c r="FF583" s="89" t="e">
        <f t="shared" si="859"/>
        <v>#REF!</v>
      </c>
      <c r="FG583" s="90" t="e">
        <f t="shared" si="860"/>
        <v>#REF!</v>
      </c>
      <c r="FJ583" s="97" t="e">
        <f>#REF!</f>
        <v>#REF!</v>
      </c>
      <c r="FK583" s="91" t="e">
        <f>#REF!</f>
        <v>#REF!</v>
      </c>
      <c r="FL583" s="92"/>
      <c r="FM583" s="85"/>
      <c r="FN583" s="89" t="e">
        <f t="shared" si="861"/>
        <v>#REF!</v>
      </c>
      <c r="FO583" s="84"/>
      <c r="FP583" s="85"/>
      <c r="FQ583" s="89" t="e">
        <f t="shared" si="862"/>
        <v>#REF!</v>
      </c>
      <c r="FR583" s="90" t="e">
        <f t="shared" si="863"/>
        <v>#REF!</v>
      </c>
      <c r="FU583" s="97" t="e">
        <f>#REF!</f>
        <v>#REF!</v>
      </c>
      <c r="FV583" s="92"/>
      <c r="FW583" s="85"/>
      <c r="FX583" s="89" t="e">
        <f t="shared" si="864"/>
        <v>#REF!</v>
      </c>
      <c r="GA583" s="97" t="e">
        <f>#REF!</f>
        <v>#REF!</v>
      </c>
      <c r="GB583" s="91" t="e">
        <f>#REF!</f>
        <v>#REF!</v>
      </c>
      <c r="GC583" s="92"/>
      <c r="GD583" s="85"/>
      <c r="GE583" s="89" t="e">
        <f t="shared" si="865"/>
        <v>#REF!</v>
      </c>
      <c r="GF583" s="84"/>
      <c r="GG583" s="85"/>
      <c r="GH583" s="89" t="e">
        <f t="shared" si="866"/>
        <v>#REF!</v>
      </c>
      <c r="GI583" s="90" t="e">
        <f t="shared" si="867"/>
        <v>#REF!</v>
      </c>
      <c r="GK583" s="20" t="str">
        <f t="shared" si="852"/>
        <v/>
      </c>
      <c r="GL583" s="21"/>
      <c r="GN583" s="826" t="str">
        <f t="shared" ca="1" si="846"/>
        <v/>
      </c>
      <c r="GO583" s="827"/>
    </row>
    <row r="584" spans="1:197" ht="12" customHeight="1" outlineLevel="3" x14ac:dyDescent="0.2">
      <c r="A584" s="187">
        <f t="shared" ca="1" si="877"/>
        <v>450</v>
      </c>
      <c r="B584" s="747" t="str">
        <f t="shared" ca="1" si="838"/>
        <v/>
      </c>
      <c r="C584" s="748"/>
      <c r="D584" s="749"/>
      <c r="E584" s="110"/>
      <c r="F584" s="104"/>
      <c r="G584" s="105" t="s">
        <v>787</v>
      </c>
      <c r="H584" s="128" t="s">
        <v>3</v>
      </c>
      <c r="I584" s="105"/>
      <c r="J584" s="364" t="s">
        <v>26</v>
      </c>
      <c r="K584" s="471" t="s">
        <v>126</v>
      </c>
      <c r="L584" s="367" t="s">
        <v>50</v>
      </c>
      <c r="M584" s="589">
        <f t="shared" si="834"/>
        <v>0</v>
      </c>
      <c r="N584" s="773" t="str">
        <f t="shared" si="839"/>
        <v>-</v>
      </c>
      <c r="O584" s="774" t="str">
        <f t="shared" si="840"/>
        <v>-</v>
      </c>
      <c r="P584" s="774" t="str">
        <f t="shared" si="841"/>
        <v>-</v>
      </c>
      <c r="Q584" s="774" t="str">
        <f t="shared" si="842"/>
        <v>-</v>
      </c>
      <c r="R584" s="774" t="str">
        <f t="shared" si="843"/>
        <v>-</v>
      </c>
      <c r="S584" s="280" t="str">
        <f t="shared" si="844"/>
        <v>-</v>
      </c>
      <c r="T584" s="291" t="str">
        <f t="shared" si="845"/>
        <v>OK</v>
      </c>
      <c r="U584" s="402"/>
      <c r="W584" s="504"/>
      <c r="X584" s="429"/>
      <c r="Z584" s="430"/>
      <c r="AA584" s="431"/>
      <c r="AB584" s="429"/>
      <c r="AD584" s="430"/>
      <c r="AE584" s="431"/>
      <c r="AF584" s="429"/>
      <c r="AH584" s="430"/>
      <c r="AI584" s="431"/>
      <c r="AJ584" s="600"/>
      <c r="AK584" s="601"/>
      <c r="AL584" s="602"/>
      <c r="AM584" s="621"/>
      <c r="AN584" s="221"/>
      <c r="AO584" s="574" t="str">
        <f t="shared" si="875"/>
        <v>OK</v>
      </c>
      <c r="AQ584" s="263"/>
      <c r="AR584" s="208"/>
      <c r="AS584" s="316"/>
      <c r="AT584" s="410" t="s">
        <v>374</v>
      </c>
      <c r="AU584" s="411" t="s">
        <v>407</v>
      </c>
      <c r="AV584" s="209"/>
      <c r="AW584" s="316"/>
      <c r="AX584" s="410" t="s">
        <v>375</v>
      </c>
      <c r="AY584" s="411" t="s">
        <v>408</v>
      </c>
      <c r="AZ584" s="209"/>
      <c r="BA584" s="316"/>
      <c r="BB584" s="410" t="s">
        <v>376</v>
      </c>
      <c r="BC584" s="411" t="s">
        <v>409</v>
      </c>
      <c r="BD584" s="591" t="str">
        <f t="shared" si="880"/>
        <v>-</v>
      </c>
      <c r="BE584" s="592" t="str">
        <f t="shared" si="881"/>
        <v>-</v>
      </c>
      <c r="BF584" s="593" t="str">
        <f t="shared" si="882"/>
        <v>-</v>
      </c>
      <c r="BG584" s="594" t="str">
        <f t="shared" si="878"/>
        <v>-</v>
      </c>
      <c r="BH584" s="221"/>
      <c r="BI584" s="574" t="str">
        <f t="shared" si="876"/>
        <v>OK</v>
      </c>
      <c r="BK584" s="263"/>
      <c r="BL584" s="208"/>
      <c r="BM584" s="316"/>
      <c r="BN584" s="410" t="s">
        <v>374</v>
      </c>
      <c r="BO584" s="411" t="s">
        <v>407</v>
      </c>
      <c r="BP584" s="209"/>
      <c r="BQ584" s="316"/>
      <c r="BR584" s="410" t="s">
        <v>375</v>
      </c>
      <c r="BS584" s="411" t="s">
        <v>408</v>
      </c>
      <c r="BT584" s="209"/>
      <c r="BU584" s="316"/>
      <c r="BV584" s="410" t="s">
        <v>376</v>
      </c>
      <c r="BW584" s="411" t="s">
        <v>409</v>
      </c>
      <c r="BX584" s="591" t="str">
        <f t="shared" si="883"/>
        <v>-</v>
      </c>
      <c r="BY584" s="592" t="str">
        <f t="shared" si="883"/>
        <v>-</v>
      </c>
      <c r="BZ584" s="593" t="str">
        <f>IF(AND(BL584="",BP584="",BT584="",BM584="",BQ584="",BU584=""),"-",SUM(BL584:BU584))</f>
        <v>-</v>
      </c>
      <c r="CA584" s="594" t="str">
        <f t="shared" si="854"/>
        <v>-</v>
      </c>
      <c r="CB584" s="221"/>
      <c r="CC584" s="574" t="str">
        <f t="shared" si="870"/>
        <v>OK</v>
      </c>
      <c r="CE584" s="443"/>
      <c r="CF584" s="429"/>
      <c r="CH584" s="430"/>
      <c r="CI584" s="431"/>
      <c r="CJ584" s="429"/>
      <c r="CL584" s="430"/>
      <c r="CM584" s="431"/>
      <c r="CN584" s="429"/>
      <c r="CP584" s="430"/>
      <c r="CQ584" s="431"/>
      <c r="CR584" s="600"/>
      <c r="CS584" s="601"/>
      <c r="CT584" s="602"/>
      <c r="CU584" s="610"/>
      <c r="CV584" s="221"/>
      <c r="CW584" s="574" t="str">
        <f t="shared" si="835"/>
        <v>OK</v>
      </c>
      <c r="CY584" s="263"/>
      <c r="CZ584" s="208"/>
      <c r="DA584" s="209"/>
      <c r="DB584" s="410" t="s">
        <v>374</v>
      </c>
      <c r="DC584" s="411" t="s">
        <v>407</v>
      </c>
      <c r="DD584" s="209"/>
      <c r="DE584" s="209"/>
      <c r="DF584" s="410" t="s">
        <v>375</v>
      </c>
      <c r="DG584" s="411" t="s">
        <v>408</v>
      </c>
      <c r="DH584" s="209"/>
      <c r="DI584" s="417"/>
      <c r="DJ584" s="410" t="s">
        <v>376</v>
      </c>
      <c r="DK584" s="411" t="s">
        <v>409</v>
      </c>
      <c r="DL584" s="705" t="str">
        <f t="shared" si="884"/>
        <v>-</v>
      </c>
      <c r="DM584" s="706" t="str">
        <f>IF(AND(DA584="",DE584="",DI584=""),"-",DA584+DE584+DI584)</f>
        <v>-</v>
      </c>
      <c r="DN584" s="707" t="str">
        <f>IF(AND(CZ584="",DD584="",DH584="",DA584="",DE584="",DI584=""),"-",SUM(CZ584:DI584))</f>
        <v>-</v>
      </c>
      <c r="DO584" s="594" t="str">
        <f t="shared" si="879"/>
        <v>-</v>
      </c>
      <c r="DP584" s="221"/>
      <c r="DQ584" s="574" t="str">
        <f t="shared" si="837"/>
        <v>OK</v>
      </c>
      <c r="DS584" s="437"/>
      <c r="DT584" s="429"/>
      <c r="DU584" s="431"/>
      <c r="DW584" s="431"/>
      <c r="DY584" s="431"/>
      <c r="EA584" s="430"/>
      <c r="EB584" s="600"/>
      <c r="EC584" s="602"/>
      <c r="ED584" s="610"/>
      <c r="EE584" s="221"/>
      <c r="EF584" s="574" t="str">
        <f t="shared" si="829"/>
        <v>-</v>
      </c>
      <c r="EH584" s="82"/>
      <c r="EI584" s="34"/>
      <c r="EJ584" s="11"/>
      <c r="EK584" s="61"/>
      <c r="EN584" s="97">
        <f t="shared" si="850"/>
        <v>0</v>
      </c>
      <c r="EO584" s="91">
        <f t="shared" si="851"/>
        <v>0</v>
      </c>
      <c r="EP584" s="92"/>
      <c r="EQ584" s="85"/>
      <c r="ER584" s="89" t="str">
        <f t="shared" si="855"/>
        <v>-</v>
      </c>
      <c r="ES584" s="84"/>
      <c r="ET584" s="85"/>
      <c r="EU584" s="89" t="str">
        <f t="shared" si="856"/>
        <v>-</v>
      </c>
      <c r="EV584" s="90" t="str">
        <f t="shared" si="857"/>
        <v>-</v>
      </c>
      <c r="EY584" s="97" t="e">
        <f>#REF!</f>
        <v>#REF!</v>
      </c>
      <c r="EZ584" s="91" t="e">
        <f>#REF!</f>
        <v>#REF!</v>
      </c>
      <c r="FA584" s="92"/>
      <c r="FB584" s="85"/>
      <c r="FC584" s="89" t="e">
        <f t="shared" si="858"/>
        <v>#REF!</v>
      </c>
      <c r="FD584" s="84"/>
      <c r="FE584" s="85"/>
      <c r="FF584" s="89" t="e">
        <f t="shared" si="859"/>
        <v>#REF!</v>
      </c>
      <c r="FG584" s="90" t="e">
        <f t="shared" si="860"/>
        <v>#REF!</v>
      </c>
      <c r="FJ584" s="97" t="e">
        <f>#REF!</f>
        <v>#REF!</v>
      </c>
      <c r="FK584" s="91" t="e">
        <f>#REF!</f>
        <v>#REF!</v>
      </c>
      <c r="FL584" s="92"/>
      <c r="FM584" s="85"/>
      <c r="FN584" s="89" t="e">
        <f t="shared" si="861"/>
        <v>#REF!</v>
      </c>
      <c r="FO584" s="84"/>
      <c r="FP584" s="85"/>
      <c r="FQ584" s="89" t="e">
        <f t="shared" si="862"/>
        <v>#REF!</v>
      </c>
      <c r="FR584" s="90" t="e">
        <f t="shared" si="863"/>
        <v>#REF!</v>
      </c>
      <c r="FU584" s="97" t="e">
        <f>#REF!</f>
        <v>#REF!</v>
      </c>
      <c r="FV584" s="92"/>
      <c r="FW584" s="85"/>
      <c r="FX584" s="89" t="e">
        <f t="shared" si="864"/>
        <v>#REF!</v>
      </c>
      <c r="GA584" s="97" t="e">
        <f>#REF!</f>
        <v>#REF!</v>
      </c>
      <c r="GB584" s="91" t="e">
        <f>#REF!</f>
        <v>#REF!</v>
      </c>
      <c r="GC584" s="92"/>
      <c r="GD584" s="85"/>
      <c r="GE584" s="89" t="e">
        <f t="shared" si="865"/>
        <v>#REF!</v>
      </c>
      <c r="GF584" s="84"/>
      <c r="GG584" s="85"/>
      <c r="GH584" s="89" t="e">
        <f t="shared" si="866"/>
        <v>#REF!</v>
      </c>
      <c r="GI584" s="90" t="e">
        <f t="shared" si="867"/>
        <v>#REF!</v>
      </c>
      <c r="GK584" s="20" t="str">
        <f t="shared" si="852"/>
        <v/>
      </c>
      <c r="GL584" s="21"/>
      <c r="GN584" s="826" t="str">
        <f t="shared" ca="1" si="846"/>
        <v/>
      </c>
      <c r="GO584" s="827"/>
    </row>
    <row r="585" spans="1:197" ht="12" customHeight="1" outlineLevel="3" x14ac:dyDescent="0.2">
      <c r="A585" s="187">
        <f ca="1">OFFSET(A585,-1,0,1,1)+1</f>
        <v>451</v>
      </c>
      <c r="B585" s="747" t="str">
        <f t="shared" ca="1" si="838"/>
        <v/>
      </c>
      <c r="C585" s="748"/>
      <c r="D585" s="749"/>
      <c r="E585" s="272" t="s">
        <v>395</v>
      </c>
      <c r="F585" s="271"/>
      <c r="G585" s="105" t="s">
        <v>787</v>
      </c>
      <c r="H585" s="128" t="s">
        <v>3</v>
      </c>
      <c r="I585" s="105"/>
      <c r="J585" s="364" t="s">
        <v>26</v>
      </c>
      <c r="K585" s="471" t="s">
        <v>126</v>
      </c>
      <c r="L585" s="367" t="s">
        <v>50</v>
      </c>
      <c r="M585" s="589">
        <f t="shared" si="834"/>
        <v>0</v>
      </c>
      <c r="N585" s="773" t="str">
        <f t="shared" si="839"/>
        <v>-</v>
      </c>
      <c r="O585" s="774" t="str">
        <f t="shared" si="840"/>
        <v>-</v>
      </c>
      <c r="P585" s="774" t="str">
        <f t="shared" si="841"/>
        <v>-</v>
      </c>
      <c r="Q585" s="774" t="str">
        <f t="shared" si="842"/>
        <v>-</v>
      </c>
      <c r="R585" s="774" t="str">
        <f t="shared" si="843"/>
        <v>-</v>
      </c>
      <c r="S585" s="280" t="str">
        <f t="shared" si="844"/>
        <v>-</v>
      </c>
      <c r="T585" s="291" t="str">
        <f t="shared" si="845"/>
        <v>OK</v>
      </c>
      <c r="U585" s="402"/>
      <c r="W585" s="504"/>
      <c r="X585" s="429"/>
      <c r="Z585" s="430"/>
      <c r="AA585" s="431"/>
      <c r="AB585" s="429"/>
      <c r="AD585" s="430"/>
      <c r="AE585" s="431"/>
      <c r="AF585" s="429"/>
      <c r="AH585" s="430"/>
      <c r="AI585" s="431"/>
      <c r="AJ585" s="600"/>
      <c r="AK585" s="601"/>
      <c r="AL585" s="605"/>
      <c r="AM585" s="621"/>
      <c r="AN585" s="221"/>
      <c r="AO585" s="574" t="str">
        <f t="shared" si="875"/>
        <v>OK</v>
      </c>
      <c r="AQ585" s="263"/>
      <c r="AR585" s="208"/>
      <c r="AS585" s="316"/>
      <c r="AT585" s="410" t="s">
        <v>374</v>
      </c>
      <c r="AU585" s="411" t="s">
        <v>407</v>
      </c>
      <c r="AV585" s="209"/>
      <c r="AW585" s="316"/>
      <c r="AX585" s="410" t="s">
        <v>375</v>
      </c>
      <c r="AY585" s="411" t="s">
        <v>408</v>
      </c>
      <c r="AZ585" s="209"/>
      <c r="BA585" s="316"/>
      <c r="BB585" s="410" t="s">
        <v>376</v>
      </c>
      <c r="BC585" s="411" t="s">
        <v>409</v>
      </c>
      <c r="BD585" s="591" t="str">
        <f t="shared" si="880"/>
        <v>-</v>
      </c>
      <c r="BE585" s="592" t="str">
        <f t="shared" si="881"/>
        <v>-</v>
      </c>
      <c r="BF585" s="593" t="str">
        <f t="shared" si="882"/>
        <v>-</v>
      </c>
      <c r="BG585" s="677" t="str">
        <f t="shared" si="878"/>
        <v>-</v>
      </c>
      <c r="BH585" s="221"/>
      <c r="BI585" s="574" t="str">
        <f t="shared" si="876"/>
        <v>OK</v>
      </c>
      <c r="BK585" s="263"/>
      <c r="BL585" s="208"/>
      <c r="BM585" s="316"/>
      <c r="BN585" s="410"/>
      <c r="BO585" s="411"/>
      <c r="BP585" s="209"/>
      <c r="BQ585" s="316"/>
      <c r="BR585" s="410"/>
      <c r="BS585" s="411"/>
      <c r="BT585" s="209"/>
      <c r="BU585" s="316"/>
      <c r="BV585" s="410"/>
      <c r="BW585" s="411"/>
      <c r="BX585" s="591" t="str">
        <f t="shared" si="883"/>
        <v>-</v>
      </c>
      <c r="BY585" s="592" t="str">
        <f t="shared" si="883"/>
        <v>-</v>
      </c>
      <c r="BZ585" s="593" t="str">
        <f>IF(AND(BL585="",BP585="",BT585="",BM585="",BQ585="",BU585=""),"-",SUM(BL585:BU585))</f>
        <v>-</v>
      </c>
      <c r="CA585" s="677" t="str">
        <f t="shared" si="854"/>
        <v>-</v>
      </c>
      <c r="CB585" s="221"/>
      <c r="CC585" s="574" t="str">
        <f t="shared" si="870"/>
        <v>OK</v>
      </c>
      <c r="CE585" s="443"/>
      <c r="CF585" s="429"/>
      <c r="CH585" s="430"/>
      <c r="CI585" s="431"/>
      <c r="CJ585" s="429"/>
      <c r="CL585" s="430"/>
      <c r="CM585" s="431"/>
      <c r="CN585" s="429"/>
      <c r="CP585" s="430"/>
      <c r="CQ585" s="431"/>
      <c r="CR585" s="600"/>
      <c r="CS585" s="601"/>
      <c r="CT585" s="605"/>
      <c r="CU585" s="610"/>
      <c r="CV585" s="221"/>
      <c r="CW585" s="574" t="str">
        <f t="shared" si="835"/>
        <v>OK</v>
      </c>
      <c r="CY585" s="263"/>
      <c r="CZ585" s="208"/>
      <c r="DA585" s="209"/>
      <c r="DB585" s="410" t="s">
        <v>374</v>
      </c>
      <c r="DC585" s="411" t="s">
        <v>407</v>
      </c>
      <c r="DD585" s="209"/>
      <c r="DE585" s="209"/>
      <c r="DF585" s="410" t="s">
        <v>375</v>
      </c>
      <c r="DG585" s="411" t="s">
        <v>408</v>
      </c>
      <c r="DH585" s="209"/>
      <c r="DI585" s="417"/>
      <c r="DJ585" s="410" t="s">
        <v>376</v>
      </c>
      <c r="DK585" s="411" t="s">
        <v>409</v>
      </c>
      <c r="DL585" s="705" t="str">
        <f t="shared" si="884"/>
        <v>-</v>
      </c>
      <c r="DM585" s="706" t="str">
        <f>IF(AND(DA585="",DE585="",DI585=""),"-",DA585+DE585+DI585)</f>
        <v>-</v>
      </c>
      <c r="DN585" s="707" t="str">
        <f>IF(AND(CZ585="",DD585="",DH585="",DA585="",DE585="",DI585=""),"-",SUM(CZ585:DI585))</f>
        <v>-</v>
      </c>
      <c r="DO585" s="594" t="str">
        <f t="shared" si="879"/>
        <v>-</v>
      </c>
      <c r="DP585" s="221"/>
      <c r="DQ585" s="574" t="str">
        <f t="shared" si="837"/>
        <v>OK</v>
      </c>
      <c r="DS585" s="437"/>
      <c r="DT585" s="429"/>
      <c r="DU585" s="431"/>
      <c r="DW585" s="435"/>
      <c r="DY585" s="435"/>
      <c r="EA585" s="430"/>
      <c r="EB585" s="600"/>
      <c r="EC585" s="602"/>
      <c r="ED585" s="610"/>
      <c r="EE585" s="221"/>
      <c r="EF585" s="574" t="str">
        <f t="shared" si="829"/>
        <v>-</v>
      </c>
      <c r="EH585" s="82"/>
      <c r="EI585" s="34"/>
      <c r="EJ585" s="11"/>
      <c r="EK585" s="61"/>
      <c r="EN585" s="97">
        <f t="shared" si="850"/>
        <v>0</v>
      </c>
      <c r="EO585" s="91">
        <f t="shared" si="851"/>
        <v>0</v>
      </c>
      <c r="EP585" s="92"/>
      <c r="EQ585" s="85"/>
      <c r="ER585" s="89" t="str">
        <f t="shared" si="855"/>
        <v>-</v>
      </c>
      <c r="ES585" s="84"/>
      <c r="ET585" s="85"/>
      <c r="EU585" s="89" t="str">
        <f t="shared" si="856"/>
        <v>-</v>
      </c>
      <c r="EV585" s="90" t="str">
        <f t="shared" si="857"/>
        <v>-</v>
      </c>
      <c r="EY585" s="97" t="e">
        <f>#REF!</f>
        <v>#REF!</v>
      </c>
      <c r="EZ585" s="91" t="e">
        <f>#REF!</f>
        <v>#REF!</v>
      </c>
      <c r="FA585" s="92"/>
      <c r="FB585" s="85"/>
      <c r="FC585" s="89" t="e">
        <f t="shared" si="858"/>
        <v>#REF!</v>
      </c>
      <c r="FD585" s="84"/>
      <c r="FE585" s="85"/>
      <c r="FF585" s="89" t="e">
        <f t="shared" si="859"/>
        <v>#REF!</v>
      </c>
      <c r="FG585" s="90" t="e">
        <f t="shared" si="860"/>
        <v>#REF!</v>
      </c>
      <c r="FJ585" s="97" t="e">
        <f>#REF!</f>
        <v>#REF!</v>
      </c>
      <c r="FK585" s="91" t="e">
        <f>#REF!</f>
        <v>#REF!</v>
      </c>
      <c r="FL585" s="92"/>
      <c r="FM585" s="85"/>
      <c r="FN585" s="89" t="e">
        <f t="shared" si="861"/>
        <v>#REF!</v>
      </c>
      <c r="FO585" s="84"/>
      <c r="FP585" s="85"/>
      <c r="FQ585" s="89" t="e">
        <f t="shared" si="862"/>
        <v>#REF!</v>
      </c>
      <c r="FR585" s="90" t="e">
        <f t="shared" si="863"/>
        <v>#REF!</v>
      </c>
      <c r="FU585" s="97" t="e">
        <f>#REF!</f>
        <v>#REF!</v>
      </c>
      <c r="FV585" s="92"/>
      <c r="FW585" s="85"/>
      <c r="FX585" s="89" t="e">
        <f t="shared" si="864"/>
        <v>#REF!</v>
      </c>
      <c r="GA585" s="97" t="e">
        <f>#REF!</f>
        <v>#REF!</v>
      </c>
      <c r="GB585" s="91" t="e">
        <f>#REF!</f>
        <v>#REF!</v>
      </c>
      <c r="GC585" s="92"/>
      <c r="GD585" s="85"/>
      <c r="GE585" s="89" t="e">
        <f t="shared" si="865"/>
        <v>#REF!</v>
      </c>
      <c r="GF585" s="84"/>
      <c r="GG585" s="85"/>
      <c r="GH585" s="89" t="e">
        <f t="shared" si="866"/>
        <v>#REF!</v>
      </c>
      <c r="GI585" s="90" t="e">
        <f t="shared" si="867"/>
        <v>#REF!</v>
      </c>
      <c r="GK585" s="20" t="str">
        <f t="shared" si="852"/>
        <v/>
      </c>
      <c r="GL585" s="21"/>
      <c r="GN585" s="826" t="str">
        <f t="shared" ca="1" si="846"/>
        <v/>
      </c>
      <c r="GO585" s="827"/>
    </row>
    <row r="586" spans="1:197" s="143" customFormat="1" ht="28.5" customHeight="1" outlineLevel="3" x14ac:dyDescent="0.2">
      <c r="A586" s="190">
        <f t="shared" ca="1" si="877"/>
        <v>452</v>
      </c>
      <c r="B586" s="744" t="str">
        <f t="shared" ca="1" si="838"/>
        <v/>
      </c>
      <c r="C586" s="752"/>
      <c r="D586" s="753"/>
      <c r="E586" s="180" t="s">
        <v>208</v>
      </c>
      <c r="F586" s="181" t="s">
        <v>915</v>
      </c>
      <c r="G586" s="182"/>
      <c r="H586" s="863" t="s">
        <v>3</v>
      </c>
      <c r="I586" s="183"/>
      <c r="J586" s="184" t="s">
        <v>23</v>
      </c>
      <c r="K586" s="199" t="s">
        <v>126</v>
      </c>
      <c r="L586" s="366"/>
      <c r="M586" s="560">
        <f t="shared" si="834"/>
        <v>0</v>
      </c>
      <c r="N586" s="814" t="str">
        <f>IF(OR(W586="",W586=0,W586="-"),"-",IF(W586=1,1,"POK"))</f>
        <v>-</v>
      </c>
      <c r="O586" s="815" t="str">
        <f>IF(OR(AQ586="",AQ586=0,AQ586="-"),"-",IF(AQ586=1,1,"POK"))</f>
        <v>-</v>
      </c>
      <c r="P586" s="815" t="str">
        <f>IF(OR(BK586="",BK586=0,BK586="-"),"-",IF(BK586=1,1,"POK"))</f>
        <v>-</v>
      </c>
      <c r="Q586" s="815" t="str">
        <f>IF(OR(CE586="",CE586=0,CE586="-"),"-",IF(CE586=1,1,"POK"))</f>
        <v>-</v>
      </c>
      <c r="R586" s="815" t="str">
        <f>IF(OR(CY586="",CY586=0,CY586="-"),"-",IF(CY586=1,1,"POK"))</f>
        <v>-</v>
      </c>
      <c r="S586" s="816" t="str">
        <f>IF(OR(DS586="",DS586=0,DS586="-"),"-",IF(DS586=1,1,"POK"))</f>
        <v>-</v>
      </c>
      <c r="T586" s="293" t="str">
        <f t="shared" si="845"/>
        <v>OK</v>
      </c>
      <c r="U586" s="403"/>
      <c r="V586" s="19"/>
      <c r="W586" s="792">
        <f>IF(SUM(W587:W600)=0,0,1)</f>
        <v>0</v>
      </c>
      <c r="X586" s="325"/>
      <c r="Y586" s="326"/>
      <c r="Z586" s="326"/>
      <c r="AA586" s="326"/>
      <c r="AB586" s="326"/>
      <c r="AC586" s="326"/>
      <c r="AD586" s="326"/>
      <c r="AE586" s="326"/>
      <c r="AF586" s="326"/>
      <c r="AG586" s="326"/>
      <c r="AH586" s="326"/>
      <c r="AI586" s="327"/>
      <c r="AJ586" s="353">
        <f>SUM(AJ587:AJ600)</f>
        <v>0</v>
      </c>
      <c r="AK586" s="354">
        <f>SUM(AK587:AK600)</f>
        <v>0</v>
      </c>
      <c r="AL586" s="351">
        <f>AJ586+AK586</f>
        <v>0</v>
      </c>
      <c r="AM586" s="356" t="str">
        <f>IF(OR(AL586=0,AL586="-"),"-",AL586/CD_TOTAL_HOURS)</f>
        <v>-</v>
      </c>
      <c r="AN586" s="222"/>
      <c r="AO586" s="580" t="str">
        <f t="shared" si="875"/>
        <v>OK</v>
      </c>
      <c r="AP586" s="19"/>
      <c r="AQ586" s="792">
        <f>IF(SUM(AQ587:AQ600)=0,0,1)</f>
        <v>0</v>
      </c>
      <c r="AR586" s="325"/>
      <c r="AS586" s="326"/>
      <c r="AT586" s="326"/>
      <c r="AU586" s="326"/>
      <c r="AV586" s="326"/>
      <c r="AW586" s="326"/>
      <c r="AX586" s="326"/>
      <c r="AY586" s="326"/>
      <c r="AZ586" s="326"/>
      <c r="BA586" s="326"/>
      <c r="BB586" s="326"/>
      <c r="BC586" s="327"/>
      <c r="BD586" s="353">
        <f>SUM(BD587:BD600)</f>
        <v>0</v>
      </c>
      <c r="BE586" s="354">
        <f>SUM(BE587:BE600)</f>
        <v>0</v>
      </c>
      <c r="BF586" s="351">
        <f>BD586+BE586</f>
        <v>0</v>
      </c>
      <c r="BG586" s="356" t="str">
        <f t="shared" si="878"/>
        <v>-</v>
      </c>
      <c r="BH586" s="222"/>
      <c r="BI586" s="580" t="str">
        <f t="shared" si="876"/>
        <v>OK</v>
      </c>
      <c r="BJ586" s="19"/>
      <c r="BK586" s="792">
        <f>IF(SUM(BK587:BK600)=0,0,1)</f>
        <v>0</v>
      </c>
      <c r="BL586" s="325"/>
      <c r="BM586" s="326"/>
      <c r="BN586" s="326"/>
      <c r="BO586" s="326"/>
      <c r="BP586" s="326"/>
      <c r="BQ586" s="326"/>
      <c r="BR586" s="326"/>
      <c r="BS586" s="326"/>
      <c r="BT586" s="326"/>
      <c r="BU586" s="326"/>
      <c r="BV586" s="326"/>
      <c r="BW586" s="327"/>
      <c r="BX586" s="353">
        <f>SUM(BX587:BX600)</f>
        <v>0</v>
      </c>
      <c r="BY586" s="354">
        <f>SUM(BY587:BY600)</f>
        <v>0</v>
      </c>
      <c r="BZ586" s="351">
        <f>BX586+BY586</f>
        <v>0</v>
      </c>
      <c r="CA586" s="356" t="str">
        <f t="shared" si="854"/>
        <v>-</v>
      </c>
      <c r="CB586" s="222"/>
      <c r="CC586" s="574" t="str">
        <f t="shared" si="870"/>
        <v>OK</v>
      </c>
      <c r="CD586" s="19"/>
      <c r="CE586" s="792">
        <f>IF(SUM(CE587:CE600)=0,0,1)</f>
        <v>0</v>
      </c>
      <c r="CF586" s="325"/>
      <c r="CG586" s="326"/>
      <c r="CH586" s="326"/>
      <c r="CI586" s="326"/>
      <c r="CJ586" s="326"/>
      <c r="CK586" s="326"/>
      <c r="CL586" s="326"/>
      <c r="CM586" s="326"/>
      <c r="CN586" s="326"/>
      <c r="CO586" s="326"/>
      <c r="CP586" s="326"/>
      <c r="CQ586" s="327"/>
      <c r="CR586" s="353">
        <f>SUM(CR587:CR600)</f>
        <v>0</v>
      </c>
      <c r="CS586" s="354">
        <f>SUM(CS587:CS600)</f>
        <v>0</v>
      </c>
      <c r="CT586" s="351">
        <f>CR586+CS586</f>
        <v>0</v>
      </c>
      <c r="CU586" s="356"/>
      <c r="CV586" s="222"/>
      <c r="CW586" s="580" t="str">
        <f t="shared" si="835"/>
        <v>OK</v>
      </c>
      <c r="CX586" s="19"/>
      <c r="CY586" s="788">
        <f>IF(SUM(CY587:CY600)=0,0,1)</f>
        <v>0</v>
      </c>
      <c r="CZ586" s="325"/>
      <c r="DA586" s="326"/>
      <c r="DB586" s="326"/>
      <c r="DC586" s="326"/>
      <c r="DD586" s="326"/>
      <c r="DE586" s="326"/>
      <c r="DF586" s="326"/>
      <c r="DG586" s="326"/>
      <c r="DH586" s="326"/>
      <c r="DI586" s="326"/>
      <c r="DJ586" s="326"/>
      <c r="DK586" s="327"/>
      <c r="DL586" s="353">
        <f>SUM(DL587:DL600)</f>
        <v>0</v>
      </c>
      <c r="DM586" s="354">
        <f>SUM(DM587:DM600)</f>
        <v>0</v>
      </c>
      <c r="DN586" s="351">
        <f>DL586+DM586</f>
        <v>0</v>
      </c>
      <c r="DO586" s="356" t="str">
        <f t="shared" si="879"/>
        <v>-</v>
      </c>
      <c r="DP586" s="222"/>
      <c r="DQ586" s="574" t="str">
        <f t="shared" si="837"/>
        <v>OK</v>
      </c>
      <c r="DR586" s="19"/>
      <c r="DS586" s="788">
        <f>IF(SUM(DS587:DS600)=0,0,1)</f>
        <v>0</v>
      </c>
      <c r="DT586" s="325"/>
      <c r="DU586" s="326"/>
      <c r="DV586" s="326"/>
      <c r="DW586" s="326"/>
      <c r="DX586" s="326"/>
      <c r="DY586" s="326"/>
      <c r="DZ586" s="326"/>
      <c r="EA586" s="326"/>
      <c r="EB586" s="353">
        <f>SUM(EB587:EB600)</f>
        <v>0</v>
      </c>
      <c r="EC586" s="710">
        <f>EB586</f>
        <v>0</v>
      </c>
      <c r="ED586" s="356" t="str">
        <f>IF(OR(EC586=0,EC586="-"),"-",EC586/QUALIF_TOTAL_HOURS)</f>
        <v>-</v>
      </c>
      <c r="EE586" s="222"/>
      <c r="EF586" s="574" t="str">
        <f t="shared" si="829"/>
        <v>-</v>
      </c>
      <c r="EG586" s="19"/>
      <c r="EH586" s="179" t="s">
        <v>5</v>
      </c>
      <c r="EI586" s="171" t="s">
        <v>184</v>
      </c>
      <c r="EJ586" s="134"/>
      <c r="EK586" s="133"/>
      <c r="EL586" s="19"/>
      <c r="EM586" s="19"/>
      <c r="EN586" s="135">
        <f t="shared" si="850"/>
        <v>0</v>
      </c>
      <c r="EO586" s="136">
        <f t="shared" si="851"/>
        <v>0</v>
      </c>
      <c r="EP586" s="137"/>
      <c r="EQ586" s="172"/>
      <c r="ER586" s="138" t="str">
        <f t="shared" si="855"/>
        <v>-</v>
      </c>
      <c r="ES586" s="139"/>
      <c r="ET586" s="172"/>
      <c r="EU586" s="138" t="str">
        <f t="shared" si="856"/>
        <v>-</v>
      </c>
      <c r="EV586" s="140" t="str">
        <f t="shared" si="857"/>
        <v>-</v>
      </c>
      <c r="EW586" s="19"/>
      <c r="EX586" s="19"/>
      <c r="EY586" s="135" t="e">
        <f>#REF!</f>
        <v>#REF!</v>
      </c>
      <c r="EZ586" s="136" t="e">
        <f>#REF!</f>
        <v>#REF!</v>
      </c>
      <c r="FA586" s="137"/>
      <c r="FB586" s="172"/>
      <c r="FC586" s="138" t="e">
        <f t="shared" si="858"/>
        <v>#REF!</v>
      </c>
      <c r="FD586" s="139"/>
      <c r="FE586" s="172"/>
      <c r="FF586" s="138" t="e">
        <f t="shared" si="859"/>
        <v>#REF!</v>
      </c>
      <c r="FG586" s="140" t="e">
        <f t="shared" si="860"/>
        <v>#REF!</v>
      </c>
      <c r="FH586" s="19"/>
      <c r="FI586" s="19"/>
      <c r="FJ586" s="135" t="e">
        <f>#REF!</f>
        <v>#REF!</v>
      </c>
      <c r="FK586" s="136" t="e">
        <f>#REF!</f>
        <v>#REF!</v>
      </c>
      <c r="FL586" s="137"/>
      <c r="FM586" s="172"/>
      <c r="FN586" s="138" t="e">
        <f t="shared" si="861"/>
        <v>#REF!</v>
      </c>
      <c r="FO586" s="139"/>
      <c r="FP586" s="172"/>
      <c r="FQ586" s="138" t="e">
        <f t="shared" si="862"/>
        <v>#REF!</v>
      </c>
      <c r="FR586" s="140" t="e">
        <f t="shared" si="863"/>
        <v>#REF!</v>
      </c>
      <c r="FS586" s="19"/>
      <c r="FT586" s="19"/>
      <c r="FU586" s="135" t="e">
        <f>#REF!</f>
        <v>#REF!</v>
      </c>
      <c r="FV586" s="137"/>
      <c r="FW586" s="172"/>
      <c r="FX586" s="138" t="e">
        <f t="shared" si="864"/>
        <v>#REF!</v>
      </c>
      <c r="FY586" s="19"/>
      <c r="FZ586" s="19"/>
      <c r="GA586" s="135" t="e">
        <f>#REF!</f>
        <v>#REF!</v>
      </c>
      <c r="GB586" s="136" t="e">
        <f>#REF!</f>
        <v>#REF!</v>
      </c>
      <c r="GC586" s="137"/>
      <c r="GD586" s="172"/>
      <c r="GE586" s="138" t="e">
        <f t="shared" si="865"/>
        <v>#REF!</v>
      </c>
      <c r="GF586" s="139"/>
      <c r="GG586" s="172"/>
      <c r="GH586" s="138" t="e">
        <f t="shared" si="866"/>
        <v>#REF!</v>
      </c>
      <c r="GI586" s="140" t="e">
        <f t="shared" si="867"/>
        <v>#REF!</v>
      </c>
      <c r="GJ586" s="19"/>
      <c r="GK586" s="141" t="str">
        <f t="shared" si="852"/>
        <v/>
      </c>
      <c r="GL586" s="142"/>
      <c r="GN586" s="826" t="str">
        <f t="shared" ca="1" si="846"/>
        <v/>
      </c>
      <c r="GO586" s="827"/>
    </row>
    <row r="587" spans="1:197" ht="12" customHeight="1" outlineLevel="3" x14ac:dyDescent="0.2">
      <c r="A587" s="187">
        <f t="shared" ca="1" si="877"/>
        <v>453</v>
      </c>
      <c r="B587" s="747" t="str">
        <f t="shared" ca="1" si="838"/>
        <v/>
      </c>
      <c r="C587" s="748"/>
      <c r="D587" s="749"/>
      <c r="E587" s="110"/>
      <c r="F587" s="108"/>
      <c r="G587" s="105" t="s">
        <v>965</v>
      </c>
      <c r="H587" s="128" t="s">
        <v>3</v>
      </c>
      <c r="I587" s="105"/>
      <c r="J587" s="364" t="s">
        <v>24</v>
      </c>
      <c r="K587" s="471" t="s">
        <v>126</v>
      </c>
      <c r="L587" s="367" t="s">
        <v>50</v>
      </c>
      <c r="M587" s="589">
        <f t="shared" si="834"/>
        <v>0</v>
      </c>
      <c r="N587" s="773" t="str">
        <f t="shared" si="839"/>
        <v>-</v>
      </c>
      <c r="O587" s="774" t="str">
        <f t="shared" si="840"/>
        <v>-</v>
      </c>
      <c r="P587" s="774" t="str">
        <f t="shared" si="841"/>
        <v>-</v>
      </c>
      <c r="Q587" s="774" t="str">
        <f t="shared" si="842"/>
        <v>-</v>
      </c>
      <c r="R587" s="774" t="str">
        <f t="shared" si="843"/>
        <v>-</v>
      </c>
      <c r="S587" s="280" t="str">
        <f t="shared" si="844"/>
        <v>-</v>
      </c>
      <c r="T587" s="291" t="str">
        <f t="shared" si="845"/>
        <v>OK</v>
      </c>
      <c r="U587" s="402"/>
      <c r="W587" s="504"/>
      <c r="X587" s="429"/>
      <c r="Z587" s="430"/>
      <c r="AA587" s="431"/>
      <c r="AB587" s="429"/>
      <c r="AD587" s="430"/>
      <c r="AE587" s="431"/>
      <c r="AF587" s="429"/>
      <c r="AH587" s="430"/>
      <c r="AI587" s="431"/>
      <c r="AJ587" s="607"/>
      <c r="AK587" s="598"/>
      <c r="AL587" s="608"/>
      <c r="AM587" s="630"/>
      <c r="AN587" s="221"/>
      <c r="AO587" s="574" t="str">
        <f t="shared" si="875"/>
        <v>OK</v>
      </c>
      <c r="AQ587" s="437"/>
      <c r="AR587" s="529"/>
      <c r="AS587" s="426"/>
      <c r="AT587" s="427"/>
      <c r="AU587" s="530"/>
      <c r="AV587" s="529"/>
      <c r="AW587" s="426"/>
      <c r="AX587" s="427"/>
      <c r="AY587" s="530"/>
      <c r="AZ587" s="529"/>
      <c r="BA587" s="426"/>
      <c r="BB587" s="427"/>
      <c r="BC587" s="530"/>
      <c r="BD587" s="607"/>
      <c r="BE587" s="598"/>
      <c r="BF587" s="608"/>
      <c r="BG587" s="630"/>
      <c r="BH587" s="221"/>
      <c r="BI587" s="574" t="str">
        <f t="shared" si="876"/>
        <v>OK</v>
      </c>
      <c r="BK587" s="504"/>
      <c r="BL587" s="429"/>
      <c r="BN587" s="430"/>
      <c r="BO587" s="431"/>
      <c r="BP587" s="429"/>
      <c r="BR587" s="430"/>
      <c r="BS587" s="431"/>
      <c r="BT587" s="429"/>
      <c r="BV587" s="430"/>
      <c r="BW587" s="431"/>
      <c r="BX587" s="607"/>
      <c r="BY587" s="598"/>
      <c r="BZ587" s="608"/>
      <c r="CA587" s="680" t="str">
        <f t="shared" si="854"/>
        <v>-</v>
      </c>
      <c r="CB587" s="221"/>
      <c r="CC587" s="574" t="str">
        <f t="shared" si="870"/>
        <v>OK</v>
      </c>
      <c r="CE587" s="443"/>
      <c r="CF587" s="429"/>
      <c r="CH587" s="430"/>
      <c r="CI587" s="431"/>
      <c r="CJ587" s="429"/>
      <c r="CL587" s="430"/>
      <c r="CM587" s="431"/>
      <c r="CN587" s="429"/>
      <c r="CP587" s="430"/>
      <c r="CQ587" s="431"/>
      <c r="CR587" s="600"/>
      <c r="CS587" s="601"/>
      <c r="CT587" s="602"/>
      <c r="CU587" s="610"/>
      <c r="CV587" s="221"/>
      <c r="CW587" s="574" t="str">
        <f t="shared" si="835"/>
        <v>OK</v>
      </c>
      <c r="CY587" s="437"/>
      <c r="CZ587" s="429"/>
      <c r="DB587" s="430"/>
      <c r="DC587" s="431"/>
      <c r="DD587" s="429"/>
      <c r="DF587" s="430"/>
      <c r="DG587" s="431"/>
      <c r="DH587" s="429"/>
      <c r="DJ587" s="430"/>
      <c r="DK587" s="431"/>
      <c r="DL587" s="600"/>
      <c r="DM587" s="598"/>
      <c r="DN587" s="602"/>
      <c r="DO587" s="610"/>
      <c r="DP587" s="221"/>
      <c r="DQ587" s="574" t="str">
        <f t="shared" si="837"/>
        <v>OK</v>
      </c>
      <c r="DS587" s="263" t="s">
        <v>60</v>
      </c>
      <c r="DT587" s="208"/>
      <c r="DU587" s="277" t="s">
        <v>1033</v>
      </c>
      <c r="DV587" s="370"/>
      <c r="DW587" s="277" t="s">
        <v>1033</v>
      </c>
      <c r="DX587" s="370"/>
      <c r="DY587" s="277" t="s">
        <v>1033</v>
      </c>
      <c r="DZ587" s="370"/>
      <c r="EA587" s="274" t="s">
        <v>376</v>
      </c>
      <c r="EB587" s="712" t="str">
        <f t="shared" ref="EB587:EB590" si="885">IF(AND(DT587="",DV587="",DX587="",DZ587=""),"-",DT587+DV587+DX587+DZ587)</f>
        <v>-</v>
      </c>
      <c r="EC587" s="707" t="str">
        <f t="shared" ref="EC587:EC590" si="886">EB587</f>
        <v>-</v>
      </c>
      <c r="ED587" s="619" t="str">
        <f t="shared" ref="ED587:ED590" si="887">IF(OR(EC587=0,EC587="-"),"-",EC587/QUALIF_TOTAL_HOURS)</f>
        <v>-</v>
      </c>
      <c r="EE587" s="221"/>
      <c r="EF587" s="574" t="str">
        <f t="shared" si="829"/>
        <v>Missing Eng Hours</v>
      </c>
      <c r="EH587" s="82"/>
      <c r="EI587" s="34"/>
      <c r="EJ587" s="11"/>
      <c r="EK587" s="61"/>
      <c r="EN587" s="97">
        <f t="shared" si="850"/>
        <v>0</v>
      </c>
      <c r="EO587" s="91">
        <f t="shared" si="851"/>
        <v>0</v>
      </c>
      <c r="EP587" s="92"/>
      <c r="EQ587" s="85"/>
      <c r="ER587" s="89" t="str">
        <f t="shared" si="855"/>
        <v>-</v>
      </c>
      <c r="ES587" s="84"/>
      <c r="ET587" s="85"/>
      <c r="EU587" s="89" t="str">
        <f t="shared" si="856"/>
        <v>-</v>
      </c>
      <c r="EV587" s="90" t="str">
        <f t="shared" si="857"/>
        <v>-</v>
      </c>
      <c r="EY587" s="97" t="e">
        <f>#REF!</f>
        <v>#REF!</v>
      </c>
      <c r="EZ587" s="91" t="e">
        <f>#REF!</f>
        <v>#REF!</v>
      </c>
      <c r="FA587" s="92"/>
      <c r="FB587" s="85"/>
      <c r="FC587" s="89" t="e">
        <f t="shared" si="858"/>
        <v>#REF!</v>
      </c>
      <c r="FD587" s="84"/>
      <c r="FE587" s="85"/>
      <c r="FF587" s="89" t="e">
        <f t="shared" si="859"/>
        <v>#REF!</v>
      </c>
      <c r="FG587" s="90" t="e">
        <f t="shared" si="860"/>
        <v>#REF!</v>
      </c>
      <c r="FJ587" s="97" t="e">
        <f>#REF!</f>
        <v>#REF!</v>
      </c>
      <c r="FK587" s="91" t="e">
        <f>#REF!</f>
        <v>#REF!</v>
      </c>
      <c r="FL587" s="92"/>
      <c r="FM587" s="85"/>
      <c r="FN587" s="89" t="e">
        <f t="shared" si="861"/>
        <v>#REF!</v>
      </c>
      <c r="FO587" s="84"/>
      <c r="FP587" s="85"/>
      <c r="FQ587" s="89" t="e">
        <f t="shared" si="862"/>
        <v>#REF!</v>
      </c>
      <c r="FR587" s="90" t="e">
        <f t="shared" si="863"/>
        <v>#REF!</v>
      </c>
      <c r="FU587" s="97" t="e">
        <f>#REF!</f>
        <v>#REF!</v>
      </c>
      <c r="FV587" s="92"/>
      <c r="FW587" s="85"/>
      <c r="FX587" s="89" t="e">
        <f t="shared" si="864"/>
        <v>#REF!</v>
      </c>
      <c r="GA587" s="97" t="e">
        <f>#REF!</f>
        <v>#REF!</v>
      </c>
      <c r="GB587" s="91" t="e">
        <f>#REF!</f>
        <v>#REF!</v>
      </c>
      <c r="GC587" s="92"/>
      <c r="GD587" s="85"/>
      <c r="GE587" s="89" t="e">
        <f t="shared" si="865"/>
        <v>#REF!</v>
      </c>
      <c r="GF587" s="84"/>
      <c r="GG587" s="85"/>
      <c r="GH587" s="89" t="e">
        <f t="shared" si="866"/>
        <v>#REF!</v>
      </c>
      <c r="GI587" s="90" t="e">
        <f t="shared" si="867"/>
        <v>#REF!</v>
      </c>
      <c r="GK587" s="20" t="str">
        <f t="shared" si="852"/>
        <v/>
      </c>
      <c r="GL587" s="21"/>
      <c r="GN587" s="826" t="str">
        <f t="shared" ca="1" si="846"/>
        <v/>
      </c>
      <c r="GO587" s="827"/>
    </row>
    <row r="588" spans="1:197" ht="12" customHeight="1" outlineLevel="3" x14ac:dyDescent="0.2">
      <c r="A588" s="187">
        <f t="shared" ca="1" si="877"/>
        <v>454</v>
      </c>
      <c r="B588" s="747" t="str">
        <f t="shared" ca="1" si="838"/>
        <v/>
      </c>
      <c r="C588" s="748"/>
      <c r="D588" s="749"/>
      <c r="E588" s="110"/>
      <c r="F588" s="108"/>
      <c r="G588" s="105" t="s">
        <v>966</v>
      </c>
      <c r="H588" s="128" t="s">
        <v>3</v>
      </c>
      <c r="I588" s="105"/>
      <c r="J588" s="364" t="s">
        <v>24</v>
      </c>
      <c r="K588" s="471" t="s">
        <v>126</v>
      </c>
      <c r="L588" s="367" t="s">
        <v>50</v>
      </c>
      <c r="M588" s="589">
        <f t="shared" si="834"/>
        <v>0</v>
      </c>
      <c r="N588" s="773" t="str">
        <f t="shared" si="839"/>
        <v>-</v>
      </c>
      <c r="O588" s="774" t="str">
        <f t="shared" si="840"/>
        <v>-</v>
      </c>
      <c r="P588" s="774" t="str">
        <f t="shared" si="841"/>
        <v>-</v>
      </c>
      <c r="Q588" s="774" t="str">
        <f t="shared" si="842"/>
        <v>-</v>
      </c>
      <c r="R588" s="774" t="str">
        <f t="shared" si="843"/>
        <v>-</v>
      </c>
      <c r="S588" s="280" t="str">
        <f t="shared" si="844"/>
        <v>-</v>
      </c>
      <c r="T588" s="291" t="str">
        <f t="shared" si="845"/>
        <v>OK</v>
      </c>
      <c r="U588" s="402"/>
      <c r="W588" s="504"/>
      <c r="X588" s="429"/>
      <c r="Z588" s="430"/>
      <c r="AA588" s="431"/>
      <c r="AB588" s="429"/>
      <c r="AD588" s="430"/>
      <c r="AE588" s="431"/>
      <c r="AF588" s="429"/>
      <c r="AH588" s="430"/>
      <c r="AI588" s="431"/>
      <c r="AJ588" s="600"/>
      <c r="AK588" s="601"/>
      <c r="AL588" s="602"/>
      <c r="AM588" s="632"/>
      <c r="AN588" s="221"/>
      <c r="AO588" s="574" t="str">
        <f t="shared" si="875"/>
        <v>OK</v>
      </c>
      <c r="AQ588" s="437"/>
      <c r="AR588" s="429"/>
      <c r="AT588" s="430"/>
      <c r="AU588" s="431"/>
      <c r="AV588" s="429"/>
      <c r="AX588" s="430"/>
      <c r="AY588" s="431"/>
      <c r="AZ588" s="429"/>
      <c r="BB588" s="430"/>
      <c r="BC588" s="431"/>
      <c r="BD588" s="600"/>
      <c r="BE588" s="601"/>
      <c r="BF588" s="602"/>
      <c r="BG588" s="632"/>
      <c r="BH588" s="221"/>
      <c r="BI588" s="574" t="str">
        <f t="shared" si="876"/>
        <v>OK</v>
      </c>
      <c r="BK588" s="504"/>
      <c r="BL588" s="429"/>
      <c r="BN588" s="430"/>
      <c r="BO588" s="431"/>
      <c r="BP588" s="429"/>
      <c r="BR588" s="430"/>
      <c r="BS588" s="431"/>
      <c r="BT588" s="429"/>
      <c r="BV588" s="430"/>
      <c r="BW588" s="431"/>
      <c r="BX588" s="600"/>
      <c r="BY588" s="601"/>
      <c r="BZ588" s="602"/>
      <c r="CA588" s="680" t="str">
        <f t="shared" si="854"/>
        <v>-</v>
      </c>
      <c r="CB588" s="221"/>
      <c r="CC588" s="574" t="str">
        <f t="shared" si="870"/>
        <v>OK</v>
      </c>
      <c r="CE588" s="443"/>
      <c r="CF588" s="429"/>
      <c r="CH588" s="430"/>
      <c r="CI588" s="431"/>
      <c r="CJ588" s="429"/>
      <c r="CL588" s="430"/>
      <c r="CM588" s="431"/>
      <c r="CN588" s="429"/>
      <c r="CP588" s="430"/>
      <c r="CQ588" s="431"/>
      <c r="CR588" s="600"/>
      <c r="CS588" s="601"/>
      <c r="CT588" s="602"/>
      <c r="CU588" s="610"/>
      <c r="CV588" s="221"/>
      <c r="CW588" s="574" t="str">
        <f t="shared" si="835"/>
        <v>OK</v>
      </c>
      <c r="CY588" s="437"/>
      <c r="CZ588" s="429"/>
      <c r="DB588" s="430"/>
      <c r="DC588" s="431"/>
      <c r="DD588" s="429"/>
      <c r="DF588" s="430"/>
      <c r="DG588" s="431"/>
      <c r="DH588" s="429"/>
      <c r="DJ588" s="430"/>
      <c r="DK588" s="431"/>
      <c r="DL588" s="600"/>
      <c r="DM588" s="601"/>
      <c r="DN588" s="602"/>
      <c r="DO588" s="621"/>
      <c r="DP588" s="221"/>
      <c r="DQ588" s="574" t="str">
        <f t="shared" si="837"/>
        <v>OK</v>
      </c>
      <c r="DS588" s="263" t="s">
        <v>60</v>
      </c>
      <c r="DT588" s="208"/>
      <c r="DU588" s="277" t="s">
        <v>1033</v>
      </c>
      <c r="DV588" s="370"/>
      <c r="DW588" s="277" t="s">
        <v>1033</v>
      </c>
      <c r="DX588" s="370"/>
      <c r="DY588" s="277" t="s">
        <v>1033</v>
      </c>
      <c r="DZ588" s="370"/>
      <c r="EA588" s="274" t="s">
        <v>376</v>
      </c>
      <c r="EB588" s="712" t="str">
        <f t="shared" si="885"/>
        <v>-</v>
      </c>
      <c r="EC588" s="707" t="str">
        <f t="shared" si="886"/>
        <v>-</v>
      </c>
      <c r="ED588" s="619" t="str">
        <f t="shared" si="887"/>
        <v>-</v>
      </c>
      <c r="EE588" s="221"/>
      <c r="EF588" s="574" t="str">
        <f t="shared" si="829"/>
        <v>Missing Eng Hours</v>
      </c>
      <c r="EH588" s="82"/>
      <c r="EI588" s="34"/>
      <c r="EJ588" s="11"/>
      <c r="EK588" s="61"/>
      <c r="EN588" s="97">
        <f t="shared" si="850"/>
        <v>0</v>
      </c>
      <c r="EO588" s="91">
        <f t="shared" si="851"/>
        <v>0</v>
      </c>
      <c r="EP588" s="92"/>
      <c r="EQ588" s="85"/>
      <c r="ER588" s="89" t="str">
        <f t="shared" si="855"/>
        <v>-</v>
      </c>
      <c r="ES588" s="84"/>
      <c r="ET588" s="85"/>
      <c r="EU588" s="89" t="str">
        <f t="shared" si="856"/>
        <v>-</v>
      </c>
      <c r="EV588" s="90" t="str">
        <f t="shared" si="857"/>
        <v>-</v>
      </c>
      <c r="EY588" s="97" t="e">
        <f>#REF!</f>
        <v>#REF!</v>
      </c>
      <c r="EZ588" s="91" t="e">
        <f>#REF!</f>
        <v>#REF!</v>
      </c>
      <c r="FA588" s="92"/>
      <c r="FB588" s="85"/>
      <c r="FC588" s="89" t="e">
        <f t="shared" si="858"/>
        <v>#REF!</v>
      </c>
      <c r="FD588" s="84"/>
      <c r="FE588" s="85"/>
      <c r="FF588" s="89" t="e">
        <f t="shared" si="859"/>
        <v>#REF!</v>
      </c>
      <c r="FG588" s="90" t="e">
        <f t="shared" si="860"/>
        <v>#REF!</v>
      </c>
      <c r="FJ588" s="97" t="e">
        <f>#REF!</f>
        <v>#REF!</v>
      </c>
      <c r="FK588" s="91" t="e">
        <f>#REF!</f>
        <v>#REF!</v>
      </c>
      <c r="FL588" s="92"/>
      <c r="FM588" s="85"/>
      <c r="FN588" s="89" t="e">
        <f t="shared" si="861"/>
        <v>#REF!</v>
      </c>
      <c r="FO588" s="84"/>
      <c r="FP588" s="85"/>
      <c r="FQ588" s="89" t="e">
        <f t="shared" si="862"/>
        <v>#REF!</v>
      </c>
      <c r="FR588" s="90" t="e">
        <f t="shared" si="863"/>
        <v>#REF!</v>
      </c>
      <c r="FU588" s="97" t="e">
        <f>#REF!</f>
        <v>#REF!</v>
      </c>
      <c r="FV588" s="92"/>
      <c r="FW588" s="85"/>
      <c r="FX588" s="89" t="e">
        <f t="shared" si="864"/>
        <v>#REF!</v>
      </c>
      <c r="GA588" s="97" t="e">
        <f>#REF!</f>
        <v>#REF!</v>
      </c>
      <c r="GB588" s="91" t="e">
        <f>#REF!</f>
        <v>#REF!</v>
      </c>
      <c r="GC588" s="92"/>
      <c r="GD588" s="85"/>
      <c r="GE588" s="89" t="e">
        <f t="shared" si="865"/>
        <v>#REF!</v>
      </c>
      <c r="GF588" s="84"/>
      <c r="GG588" s="85"/>
      <c r="GH588" s="89" t="e">
        <f t="shared" si="866"/>
        <v>#REF!</v>
      </c>
      <c r="GI588" s="90" t="e">
        <f t="shared" si="867"/>
        <v>#REF!</v>
      </c>
      <c r="GK588" s="20" t="str">
        <f t="shared" si="852"/>
        <v/>
      </c>
      <c r="GL588" s="21"/>
      <c r="GN588" s="826" t="str">
        <f t="shared" ca="1" si="846"/>
        <v/>
      </c>
      <c r="GO588" s="827"/>
    </row>
    <row r="589" spans="1:197" ht="12" customHeight="1" outlineLevel="3" x14ac:dyDescent="0.2">
      <c r="A589" s="187">
        <f t="shared" ca="1" si="877"/>
        <v>455</v>
      </c>
      <c r="B589" s="747" t="str">
        <f t="shared" ca="1" si="838"/>
        <v/>
      </c>
      <c r="C589" s="748"/>
      <c r="D589" s="749"/>
      <c r="E589" s="272"/>
      <c r="F589" s="271"/>
      <c r="G589" s="105" t="s">
        <v>967</v>
      </c>
      <c r="H589" s="128" t="s">
        <v>3</v>
      </c>
      <c r="I589" s="105"/>
      <c r="J589" s="364" t="s">
        <v>24</v>
      </c>
      <c r="K589" s="471" t="s">
        <v>126</v>
      </c>
      <c r="L589" s="367" t="s">
        <v>50</v>
      </c>
      <c r="M589" s="589">
        <f t="shared" si="834"/>
        <v>0</v>
      </c>
      <c r="N589" s="773" t="str">
        <f t="shared" si="839"/>
        <v>-</v>
      </c>
      <c r="O589" s="774" t="str">
        <f t="shared" si="840"/>
        <v>-</v>
      </c>
      <c r="P589" s="774" t="str">
        <f t="shared" si="841"/>
        <v>-</v>
      </c>
      <c r="Q589" s="774" t="str">
        <f t="shared" si="842"/>
        <v>-</v>
      </c>
      <c r="R589" s="774" t="str">
        <f t="shared" si="843"/>
        <v>-</v>
      </c>
      <c r="S589" s="280" t="str">
        <f t="shared" si="844"/>
        <v>-</v>
      </c>
      <c r="T589" s="291" t="str">
        <f t="shared" si="845"/>
        <v>OK</v>
      </c>
      <c r="U589" s="402"/>
      <c r="W589" s="504"/>
      <c r="X589" s="429"/>
      <c r="Z589" s="430"/>
      <c r="AA589" s="431"/>
      <c r="AB589" s="429"/>
      <c r="AD589" s="430"/>
      <c r="AE589" s="431"/>
      <c r="AF589" s="429"/>
      <c r="AH589" s="430"/>
      <c r="AI589" s="431"/>
      <c r="AJ589" s="600"/>
      <c r="AK589" s="601"/>
      <c r="AL589" s="602"/>
      <c r="AM589" s="632"/>
      <c r="AN589" s="221"/>
      <c r="AO589" s="574" t="str">
        <f t="shared" si="875"/>
        <v>OK</v>
      </c>
      <c r="AQ589" s="437"/>
      <c r="AR589" s="429"/>
      <c r="AT589" s="430"/>
      <c r="AU589" s="431"/>
      <c r="AV589" s="429"/>
      <c r="AX589" s="430"/>
      <c r="AY589" s="431"/>
      <c r="AZ589" s="429"/>
      <c r="BB589" s="430"/>
      <c r="BC589" s="431"/>
      <c r="BD589" s="600"/>
      <c r="BE589" s="601"/>
      <c r="BF589" s="602"/>
      <c r="BG589" s="632"/>
      <c r="BH589" s="221"/>
      <c r="BI589" s="574" t="str">
        <f t="shared" si="876"/>
        <v>OK</v>
      </c>
      <c r="BK589" s="504"/>
      <c r="BL589" s="429"/>
      <c r="BN589" s="430"/>
      <c r="BO589" s="431"/>
      <c r="BP589" s="429"/>
      <c r="BR589" s="430"/>
      <c r="BS589" s="431"/>
      <c r="BT589" s="429"/>
      <c r="BV589" s="430"/>
      <c r="BW589" s="431"/>
      <c r="BX589" s="600"/>
      <c r="BY589" s="601"/>
      <c r="BZ589" s="602"/>
      <c r="CA589" s="680" t="str">
        <f t="shared" si="854"/>
        <v>-</v>
      </c>
      <c r="CB589" s="221"/>
      <c r="CC589" s="574" t="str">
        <f t="shared" si="870"/>
        <v>OK</v>
      </c>
      <c r="CE589" s="443"/>
      <c r="CF589" s="429"/>
      <c r="CH589" s="430"/>
      <c r="CI589" s="431"/>
      <c r="CJ589" s="429"/>
      <c r="CL589" s="430"/>
      <c r="CM589" s="431"/>
      <c r="CN589" s="429"/>
      <c r="CP589" s="430"/>
      <c r="CQ589" s="431"/>
      <c r="CR589" s="600"/>
      <c r="CS589" s="601"/>
      <c r="CT589" s="602"/>
      <c r="CU589" s="610"/>
      <c r="CV589" s="221"/>
      <c r="CW589" s="574" t="str">
        <f t="shared" si="835"/>
        <v>OK</v>
      </c>
      <c r="CY589" s="437"/>
      <c r="CZ589" s="429"/>
      <c r="DB589" s="430"/>
      <c r="DC589" s="431"/>
      <c r="DD589" s="429"/>
      <c r="DF589" s="430"/>
      <c r="DG589" s="431"/>
      <c r="DH589" s="429"/>
      <c r="DJ589" s="430"/>
      <c r="DK589" s="431"/>
      <c r="DL589" s="600"/>
      <c r="DM589" s="601"/>
      <c r="DN589" s="602"/>
      <c r="DO589" s="621"/>
      <c r="DP589" s="221"/>
      <c r="DQ589" s="574" t="str">
        <f t="shared" si="837"/>
        <v>OK</v>
      </c>
      <c r="DS589" s="263" t="s">
        <v>60</v>
      </c>
      <c r="DT589" s="208"/>
      <c r="DU589" s="277" t="s">
        <v>1033</v>
      </c>
      <c r="DV589" s="370"/>
      <c r="DW589" s="277" t="s">
        <v>1033</v>
      </c>
      <c r="DX589" s="370"/>
      <c r="DY589" s="277" t="s">
        <v>1033</v>
      </c>
      <c r="DZ589" s="370"/>
      <c r="EA589" s="274" t="s">
        <v>376</v>
      </c>
      <c r="EB589" s="712" t="str">
        <f t="shared" si="885"/>
        <v>-</v>
      </c>
      <c r="EC589" s="707" t="str">
        <f t="shared" si="886"/>
        <v>-</v>
      </c>
      <c r="ED589" s="619" t="str">
        <f t="shared" si="887"/>
        <v>-</v>
      </c>
      <c r="EE589" s="221"/>
      <c r="EF589" s="574" t="str">
        <f t="shared" si="829"/>
        <v>Missing Eng Hours</v>
      </c>
      <c r="EH589" s="82"/>
      <c r="EI589" s="34"/>
      <c r="EJ589" s="11"/>
      <c r="EK589" s="61"/>
      <c r="EN589" s="97">
        <f t="shared" si="850"/>
        <v>0</v>
      </c>
      <c r="EO589" s="91">
        <f t="shared" si="851"/>
        <v>0</v>
      </c>
      <c r="EP589" s="92"/>
      <c r="EQ589" s="85"/>
      <c r="ER589" s="89" t="str">
        <f t="shared" si="855"/>
        <v>-</v>
      </c>
      <c r="ES589" s="84"/>
      <c r="ET589" s="85"/>
      <c r="EU589" s="89" t="str">
        <f t="shared" si="856"/>
        <v>-</v>
      </c>
      <c r="EV589" s="90" t="str">
        <f t="shared" si="857"/>
        <v>-</v>
      </c>
      <c r="EY589" s="97" t="e">
        <f>#REF!</f>
        <v>#REF!</v>
      </c>
      <c r="EZ589" s="91" t="e">
        <f>#REF!</f>
        <v>#REF!</v>
      </c>
      <c r="FA589" s="92"/>
      <c r="FB589" s="85"/>
      <c r="FC589" s="89" t="e">
        <f t="shared" si="858"/>
        <v>#REF!</v>
      </c>
      <c r="FD589" s="84"/>
      <c r="FE589" s="85"/>
      <c r="FF589" s="89" t="e">
        <f t="shared" si="859"/>
        <v>#REF!</v>
      </c>
      <c r="FG589" s="90" t="e">
        <f t="shared" si="860"/>
        <v>#REF!</v>
      </c>
      <c r="FJ589" s="97" t="e">
        <f>#REF!</f>
        <v>#REF!</v>
      </c>
      <c r="FK589" s="91" t="e">
        <f>#REF!</f>
        <v>#REF!</v>
      </c>
      <c r="FL589" s="92"/>
      <c r="FM589" s="85"/>
      <c r="FN589" s="89" t="e">
        <f t="shared" si="861"/>
        <v>#REF!</v>
      </c>
      <c r="FO589" s="84"/>
      <c r="FP589" s="85"/>
      <c r="FQ589" s="89" t="e">
        <f t="shared" si="862"/>
        <v>#REF!</v>
      </c>
      <c r="FR589" s="90" t="e">
        <f t="shared" si="863"/>
        <v>#REF!</v>
      </c>
      <c r="FU589" s="97" t="e">
        <f>#REF!</f>
        <v>#REF!</v>
      </c>
      <c r="FV589" s="92"/>
      <c r="FW589" s="85"/>
      <c r="FX589" s="89" t="e">
        <f t="shared" si="864"/>
        <v>#REF!</v>
      </c>
      <c r="GA589" s="97" t="e">
        <f>#REF!</f>
        <v>#REF!</v>
      </c>
      <c r="GB589" s="91" t="e">
        <f>#REF!</f>
        <v>#REF!</v>
      </c>
      <c r="GC589" s="92"/>
      <c r="GD589" s="85"/>
      <c r="GE589" s="89" t="e">
        <f t="shared" si="865"/>
        <v>#REF!</v>
      </c>
      <c r="GF589" s="84"/>
      <c r="GG589" s="85"/>
      <c r="GH589" s="89" t="e">
        <f t="shared" si="866"/>
        <v>#REF!</v>
      </c>
      <c r="GI589" s="90" t="e">
        <f t="shared" si="867"/>
        <v>#REF!</v>
      </c>
      <c r="GK589" s="20" t="str">
        <f t="shared" si="852"/>
        <v/>
      </c>
      <c r="GL589" s="21"/>
      <c r="GN589" s="826" t="str">
        <f t="shared" ca="1" si="846"/>
        <v/>
      </c>
      <c r="GO589" s="827"/>
    </row>
    <row r="590" spans="1:197" ht="12" customHeight="1" outlineLevel="3" x14ac:dyDescent="0.2">
      <c r="A590" s="187">
        <f t="shared" ca="1" si="877"/>
        <v>456</v>
      </c>
      <c r="B590" s="747" t="str">
        <f t="shared" ca="1" si="838"/>
        <v/>
      </c>
      <c r="C590" s="748"/>
      <c r="D590" s="749"/>
      <c r="E590" s="272"/>
      <c r="F590" s="271"/>
      <c r="G590" s="105" t="s">
        <v>968</v>
      </c>
      <c r="H590" s="128" t="s">
        <v>3</v>
      </c>
      <c r="I590" s="105"/>
      <c r="J590" s="364" t="s">
        <v>24</v>
      </c>
      <c r="K590" s="471" t="s">
        <v>126</v>
      </c>
      <c r="L590" s="367" t="s">
        <v>50</v>
      </c>
      <c r="M590" s="589">
        <f t="shared" si="834"/>
        <v>0</v>
      </c>
      <c r="N590" s="773" t="str">
        <f t="shared" si="839"/>
        <v>-</v>
      </c>
      <c r="O590" s="774" t="str">
        <f t="shared" si="840"/>
        <v>-</v>
      </c>
      <c r="P590" s="774" t="str">
        <f t="shared" si="841"/>
        <v>-</v>
      </c>
      <c r="Q590" s="774" t="str">
        <f t="shared" si="842"/>
        <v>-</v>
      </c>
      <c r="R590" s="774" t="str">
        <f t="shared" si="843"/>
        <v>-</v>
      </c>
      <c r="S590" s="280" t="str">
        <f t="shared" si="844"/>
        <v>-</v>
      </c>
      <c r="T590" s="291" t="str">
        <f t="shared" si="845"/>
        <v>OK</v>
      </c>
      <c r="U590" s="402"/>
      <c r="W590" s="504"/>
      <c r="X590" s="429"/>
      <c r="Z590" s="430"/>
      <c r="AA590" s="431"/>
      <c r="AB590" s="429"/>
      <c r="AD590" s="430"/>
      <c r="AE590" s="431"/>
      <c r="AF590" s="429"/>
      <c r="AH590" s="430"/>
      <c r="AI590" s="431"/>
      <c r="AJ590" s="600"/>
      <c r="AK590" s="601"/>
      <c r="AL590" s="602"/>
      <c r="AM590" s="632"/>
      <c r="AN590" s="221"/>
      <c r="AO590" s="574" t="str">
        <f t="shared" si="875"/>
        <v>OK</v>
      </c>
      <c r="AQ590" s="437"/>
      <c r="AR590" s="429"/>
      <c r="AT590" s="430"/>
      <c r="AU590" s="431"/>
      <c r="AV590" s="429"/>
      <c r="AX590" s="430"/>
      <c r="AY590" s="431"/>
      <c r="AZ590" s="429"/>
      <c r="BB590" s="430"/>
      <c r="BC590" s="431"/>
      <c r="BD590" s="600"/>
      <c r="BE590" s="601"/>
      <c r="BF590" s="602"/>
      <c r="BG590" s="632"/>
      <c r="BH590" s="221"/>
      <c r="BI590" s="574" t="str">
        <f t="shared" si="876"/>
        <v>OK</v>
      </c>
      <c r="BK590" s="504"/>
      <c r="BL590" s="429"/>
      <c r="BN590" s="430"/>
      <c r="BO590" s="431"/>
      <c r="BP590" s="429"/>
      <c r="BR590" s="430"/>
      <c r="BS590" s="431"/>
      <c r="BT590" s="429"/>
      <c r="BV590" s="430"/>
      <c r="BW590" s="431"/>
      <c r="BX590" s="600"/>
      <c r="BY590" s="601"/>
      <c r="BZ590" s="602"/>
      <c r="CA590" s="680" t="str">
        <f t="shared" si="854"/>
        <v>-</v>
      </c>
      <c r="CB590" s="221"/>
      <c r="CC590" s="574" t="str">
        <f t="shared" si="870"/>
        <v>OK</v>
      </c>
      <c r="CE590" s="443"/>
      <c r="CF590" s="429"/>
      <c r="CH590" s="430"/>
      <c r="CI590" s="431"/>
      <c r="CJ590" s="429"/>
      <c r="CL590" s="430"/>
      <c r="CM590" s="431"/>
      <c r="CN590" s="429"/>
      <c r="CP590" s="430"/>
      <c r="CQ590" s="431"/>
      <c r="CR590" s="600"/>
      <c r="CS590" s="601"/>
      <c r="CT590" s="602"/>
      <c r="CU590" s="610"/>
      <c r="CV590" s="221"/>
      <c r="CW590" s="574" t="str">
        <f t="shared" si="835"/>
        <v>OK</v>
      </c>
      <c r="CY590" s="437"/>
      <c r="CZ590" s="429"/>
      <c r="DB590" s="430"/>
      <c r="DC590" s="431"/>
      <c r="DD590" s="429"/>
      <c r="DF590" s="430"/>
      <c r="DG590" s="431"/>
      <c r="DH590" s="429"/>
      <c r="DJ590" s="430"/>
      <c r="DK590" s="431"/>
      <c r="DL590" s="600"/>
      <c r="DM590" s="601"/>
      <c r="DN590" s="602"/>
      <c r="DO590" s="621"/>
      <c r="DP590" s="221"/>
      <c r="DQ590" s="574" t="str">
        <f t="shared" si="837"/>
        <v>OK</v>
      </c>
      <c r="DS590" s="263" t="s">
        <v>60</v>
      </c>
      <c r="DT590" s="208"/>
      <c r="DU590" s="277" t="s">
        <v>1033</v>
      </c>
      <c r="DV590" s="370"/>
      <c r="DW590" s="277" t="s">
        <v>1033</v>
      </c>
      <c r="DX590" s="370"/>
      <c r="DY590" s="277" t="s">
        <v>1033</v>
      </c>
      <c r="DZ590" s="370"/>
      <c r="EA590" s="274" t="s">
        <v>376</v>
      </c>
      <c r="EB590" s="712" t="str">
        <f t="shared" si="885"/>
        <v>-</v>
      </c>
      <c r="EC590" s="707" t="str">
        <f t="shared" si="886"/>
        <v>-</v>
      </c>
      <c r="ED590" s="619" t="str">
        <f t="shared" si="887"/>
        <v>-</v>
      </c>
      <c r="EE590" s="221"/>
      <c r="EF590" s="574" t="str">
        <f t="shared" si="829"/>
        <v>Missing Eng Hours</v>
      </c>
      <c r="EH590" s="82"/>
      <c r="EI590" s="34"/>
      <c r="EJ590" s="11"/>
      <c r="EK590" s="61"/>
      <c r="EN590" s="97">
        <f t="shared" si="850"/>
        <v>0</v>
      </c>
      <c r="EO590" s="91">
        <f t="shared" si="851"/>
        <v>0</v>
      </c>
      <c r="EP590" s="92"/>
      <c r="EQ590" s="85"/>
      <c r="ER590" s="89" t="str">
        <f t="shared" si="855"/>
        <v>-</v>
      </c>
      <c r="ES590" s="84"/>
      <c r="ET590" s="85"/>
      <c r="EU590" s="89" t="str">
        <f t="shared" si="856"/>
        <v>-</v>
      </c>
      <c r="EV590" s="90" t="str">
        <f t="shared" si="857"/>
        <v>-</v>
      </c>
      <c r="EY590" s="97" t="e">
        <f>#REF!</f>
        <v>#REF!</v>
      </c>
      <c r="EZ590" s="91" t="e">
        <f>#REF!</f>
        <v>#REF!</v>
      </c>
      <c r="FA590" s="92"/>
      <c r="FB590" s="85"/>
      <c r="FC590" s="89" t="e">
        <f t="shared" si="858"/>
        <v>#REF!</v>
      </c>
      <c r="FD590" s="84"/>
      <c r="FE590" s="85"/>
      <c r="FF590" s="89" t="e">
        <f t="shared" si="859"/>
        <v>#REF!</v>
      </c>
      <c r="FG590" s="90" t="e">
        <f t="shared" si="860"/>
        <v>#REF!</v>
      </c>
      <c r="FJ590" s="97" t="e">
        <f>#REF!</f>
        <v>#REF!</v>
      </c>
      <c r="FK590" s="91" t="e">
        <f>#REF!</f>
        <v>#REF!</v>
      </c>
      <c r="FL590" s="92"/>
      <c r="FM590" s="85"/>
      <c r="FN590" s="89" t="e">
        <f t="shared" si="861"/>
        <v>#REF!</v>
      </c>
      <c r="FO590" s="84"/>
      <c r="FP590" s="85"/>
      <c r="FQ590" s="89" t="e">
        <f t="shared" si="862"/>
        <v>#REF!</v>
      </c>
      <c r="FR590" s="90" t="e">
        <f t="shared" si="863"/>
        <v>#REF!</v>
      </c>
      <c r="FU590" s="97" t="e">
        <f>#REF!</f>
        <v>#REF!</v>
      </c>
      <c r="FV590" s="92"/>
      <c r="FW590" s="85"/>
      <c r="FX590" s="89" t="e">
        <f t="shared" si="864"/>
        <v>#REF!</v>
      </c>
      <c r="GA590" s="97" t="e">
        <f>#REF!</f>
        <v>#REF!</v>
      </c>
      <c r="GB590" s="91" t="e">
        <f>#REF!</f>
        <v>#REF!</v>
      </c>
      <c r="GC590" s="92"/>
      <c r="GD590" s="85"/>
      <c r="GE590" s="89" t="e">
        <f t="shared" si="865"/>
        <v>#REF!</v>
      </c>
      <c r="GF590" s="84"/>
      <c r="GG590" s="85"/>
      <c r="GH590" s="89" t="e">
        <f t="shared" si="866"/>
        <v>#REF!</v>
      </c>
      <c r="GI590" s="90" t="e">
        <f t="shared" si="867"/>
        <v>#REF!</v>
      </c>
      <c r="GK590" s="20" t="str">
        <f t="shared" si="852"/>
        <v/>
      </c>
      <c r="GL590" s="21"/>
      <c r="GN590" s="826" t="str">
        <f t="shared" ca="1" si="846"/>
        <v/>
      </c>
      <c r="GO590" s="827"/>
    </row>
    <row r="591" spans="1:197" ht="12" customHeight="1" outlineLevel="3" x14ac:dyDescent="0.2">
      <c r="A591" s="187">
        <f t="shared" ca="1" si="877"/>
        <v>457</v>
      </c>
      <c r="B591" s="747" t="str">
        <f t="shared" ca="1" si="838"/>
        <v/>
      </c>
      <c r="C591" s="748"/>
      <c r="D591" s="749"/>
      <c r="E591" s="272"/>
      <c r="F591" s="271"/>
      <c r="G591" s="105" t="s">
        <v>981</v>
      </c>
      <c r="H591" s="128" t="s">
        <v>3</v>
      </c>
      <c r="I591" s="105"/>
      <c r="J591" s="364" t="s">
        <v>24</v>
      </c>
      <c r="K591" s="471" t="s">
        <v>126</v>
      </c>
      <c r="L591" s="367" t="s">
        <v>50</v>
      </c>
      <c r="M591" s="589">
        <f t="shared" si="834"/>
        <v>0</v>
      </c>
      <c r="N591" s="773" t="str">
        <f t="shared" si="839"/>
        <v>-</v>
      </c>
      <c r="O591" s="774" t="str">
        <f t="shared" si="840"/>
        <v>-</v>
      </c>
      <c r="P591" s="774" t="str">
        <f t="shared" si="841"/>
        <v>-</v>
      </c>
      <c r="Q591" s="774" t="str">
        <f t="shared" si="842"/>
        <v>-</v>
      </c>
      <c r="R591" s="774" t="str">
        <f t="shared" si="843"/>
        <v>-</v>
      </c>
      <c r="S591" s="280" t="str">
        <f t="shared" si="844"/>
        <v>-</v>
      </c>
      <c r="T591" s="291" t="str">
        <f t="shared" si="845"/>
        <v>OK</v>
      </c>
      <c r="U591" s="402"/>
      <c r="W591" s="504"/>
      <c r="X591" s="429"/>
      <c r="Z591" s="430"/>
      <c r="AA591" s="431"/>
      <c r="AB591" s="429"/>
      <c r="AD591" s="430"/>
      <c r="AE591" s="431"/>
      <c r="AF591" s="429"/>
      <c r="AH591" s="430"/>
      <c r="AI591" s="431"/>
      <c r="AJ591" s="600"/>
      <c r="AK591" s="601"/>
      <c r="AL591" s="602"/>
      <c r="AM591" s="632"/>
      <c r="AN591" s="221"/>
      <c r="AO591" s="574" t="str">
        <f t="shared" si="875"/>
        <v>OK</v>
      </c>
      <c r="AQ591" s="437"/>
      <c r="AR591" s="429"/>
      <c r="AT591" s="430"/>
      <c r="AU591" s="431"/>
      <c r="AV591" s="429"/>
      <c r="AX591" s="430"/>
      <c r="AY591" s="431"/>
      <c r="AZ591" s="429"/>
      <c r="BB591" s="430"/>
      <c r="BC591" s="431"/>
      <c r="BD591" s="600"/>
      <c r="BE591" s="601"/>
      <c r="BF591" s="602"/>
      <c r="BG591" s="632"/>
      <c r="BH591" s="221"/>
      <c r="BI591" s="574" t="str">
        <f t="shared" si="876"/>
        <v>OK</v>
      </c>
      <c r="BK591" s="504"/>
      <c r="BL591" s="429"/>
      <c r="BN591" s="430"/>
      <c r="BO591" s="431"/>
      <c r="BP591" s="429"/>
      <c r="BR591" s="430"/>
      <c r="BS591" s="431"/>
      <c r="BT591" s="429"/>
      <c r="BV591" s="430"/>
      <c r="BW591" s="431"/>
      <c r="BX591" s="600"/>
      <c r="BY591" s="601"/>
      <c r="BZ591" s="602"/>
      <c r="CA591" s="610"/>
      <c r="CB591" s="221"/>
      <c r="CC591" s="574" t="str">
        <f t="shared" si="870"/>
        <v>OK</v>
      </c>
      <c r="CE591" s="443"/>
      <c r="CF591" s="429"/>
      <c r="CH591" s="430"/>
      <c r="CI591" s="431"/>
      <c r="CJ591" s="429"/>
      <c r="CL591" s="430"/>
      <c r="CM591" s="431"/>
      <c r="CN591" s="429"/>
      <c r="CP591" s="430"/>
      <c r="CQ591" s="431"/>
      <c r="CR591" s="600"/>
      <c r="CS591" s="601"/>
      <c r="CT591" s="602"/>
      <c r="CU591" s="610"/>
      <c r="CV591" s="221"/>
      <c r="CW591" s="574" t="str">
        <f t="shared" si="835"/>
        <v>OK</v>
      </c>
      <c r="CY591" s="437"/>
      <c r="CZ591" s="429"/>
      <c r="DB591" s="430"/>
      <c r="DC591" s="431"/>
      <c r="DD591" s="429"/>
      <c r="DF591" s="430"/>
      <c r="DG591" s="431"/>
      <c r="DH591" s="429"/>
      <c r="DJ591" s="430"/>
      <c r="DK591" s="431"/>
      <c r="DL591" s="600"/>
      <c r="DM591" s="601"/>
      <c r="DN591" s="602"/>
      <c r="DO591" s="621"/>
      <c r="DP591" s="221"/>
      <c r="DQ591" s="574" t="str">
        <f t="shared" si="837"/>
        <v>OK</v>
      </c>
      <c r="DS591" s="263" t="s">
        <v>60</v>
      </c>
      <c r="DT591" s="208"/>
      <c r="DU591" s="277" t="s">
        <v>1033</v>
      </c>
      <c r="DV591" s="370"/>
      <c r="DW591" s="277" t="s">
        <v>1033</v>
      </c>
      <c r="DX591" s="370"/>
      <c r="DY591" s="277" t="s">
        <v>1033</v>
      </c>
      <c r="DZ591" s="370"/>
      <c r="EA591" s="274" t="s">
        <v>376</v>
      </c>
      <c r="EB591" s="712" t="str">
        <f t="shared" ref="EB591:EB600" si="888">IF(AND(DT591="",DV591="",DX591="",DZ591=""),"-",DT591+DV591+DX591+DZ591)</f>
        <v>-</v>
      </c>
      <c r="EC591" s="707" t="str">
        <f t="shared" ref="EC591:EC600" si="889">EB591</f>
        <v>-</v>
      </c>
      <c r="ED591" s="619" t="str">
        <f t="shared" ref="ED591:ED597" si="890">IF(OR(EC591=0,EC591="-"),"-",EC591/QUALIF_TOTAL_HOURS)</f>
        <v>-</v>
      </c>
      <c r="EE591" s="221"/>
      <c r="EF591" s="574" t="str">
        <f t="shared" si="829"/>
        <v>Missing Eng Hours</v>
      </c>
      <c r="EH591" s="82"/>
      <c r="EI591" s="34"/>
      <c r="EJ591" s="11"/>
      <c r="EK591" s="61"/>
      <c r="EN591" s="97">
        <f t="shared" si="850"/>
        <v>0</v>
      </c>
      <c r="EO591" s="91">
        <f t="shared" si="851"/>
        <v>0</v>
      </c>
      <c r="EP591" s="92"/>
      <c r="EQ591" s="85"/>
      <c r="ER591" s="89" t="str">
        <f t="shared" si="855"/>
        <v>-</v>
      </c>
      <c r="ES591" s="84"/>
      <c r="ET591" s="85"/>
      <c r="EU591" s="89" t="str">
        <f t="shared" si="856"/>
        <v>-</v>
      </c>
      <c r="EV591" s="90" t="str">
        <f t="shared" si="857"/>
        <v>-</v>
      </c>
      <c r="EY591" s="97" t="e">
        <f>#REF!</f>
        <v>#REF!</v>
      </c>
      <c r="EZ591" s="91" t="e">
        <f>#REF!</f>
        <v>#REF!</v>
      </c>
      <c r="FA591" s="92"/>
      <c r="FB591" s="85"/>
      <c r="FC591" s="89" t="e">
        <f t="shared" si="858"/>
        <v>#REF!</v>
      </c>
      <c r="FD591" s="84"/>
      <c r="FE591" s="85"/>
      <c r="FF591" s="89" t="e">
        <f t="shared" si="859"/>
        <v>#REF!</v>
      </c>
      <c r="FG591" s="90" t="e">
        <f t="shared" si="860"/>
        <v>#REF!</v>
      </c>
      <c r="FJ591" s="97" t="e">
        <f>#REF!</f>
        <v>#REF!</v>
      </c>
      <c r="FK591" s="91" t="e">
        <f>#REF!</f>
        <v>#REF!</v>
      </c>
      <c r="FL591" s="92"/>
      <c r="FM591" s="85"/>
      <c r="FN591" s="89" t="e">
        <f t="shared" si="861"/>
        <v>#REF!</v>
      </c>
      <c r="FO591" s="84"/>
      <c r="FP591" s="85"/>
      <c r="FQ591" s="89" t="e">
        <f t="shared" si="862"/>
        <v>#REF!</v>
      </c>
      <c r="FR591" s="90" t="e">
        <f t="shared" si="863"/>
        <v>#REF!</v>
      </c>
      <c r="FU591" s="97" t="e">
        <f>#REF!</f>
        <v>#REF!</v>
      </c>
      <c r="FV591" s="92"/>
      <c r="FW591" s="85"/>
      <c r="FX591" s="89" t="e">
        <f t="shared" si="864"/>
        <v>#REF!</v>
      </c>
      <c r="GA591" s="97" t="e">
        <f>#REF!</f>
        <v>#REF!</v>
      </c>
      <c r="GB591" s="91" t="e">
        <f>#REF!</f>
        <v>#REF!</v>
      </c>
      <c r="GC591" s="92"/>
      <c r="GD591" s="85"/>
      <c r="GE591" s="89" t="e">
        <f t="shared" si="865"/>
        <v>#REF!</v>
      </c>
      <c r="GF591" s="84"/>
      <c r="GG591" s="85"/>
      <c r="GH591" s="89" t="e">
        <f t="shared" si="866"/>
        <v>#REF!</v>
      </c>
      <c r="GI591" s="90" t="e">
        <f t="shared" si="867"/>
        <v>#REF!</v>
      </c>
      <c r="GK591" s="20" t="str">
        <f t="shared" si="852"/>
        <v/>
      </c>
      <c r="GL591" s="21"/>
      <c r="GN591" s="826" t="str">
        <f t="shared" ca="1" si="846"/>
        <v/>
      </c>
      <c r="GO591" s="827"/>
    </row>
    <row r="592" spans="1:197" ht="12" customHeight="1" outlineLevel="3" x14ac:dyDescent="0.2">
      <c r="A592" s="187">
        <f t="shared" ca="1" si="877"/>
        <v>458</v>
      </c>
      <c r="B592" s="747" t="str">
        <f t="shared" ca="1" si="838"/>
        <v/>
      </c>
      <c r="C592" s="748"/>
      <c r="D592" s="749"/>
      <c r="E592" s="272"/>
      <c r="F592" s="271"/>
      <c r="G592" s="105" t="s">
        <v>982</v>
      </c>
      <c r="H592" s="128" t="s">
        <v>3</v>
      </c>
      <c r="I592" s="105"/>
      <c r="J592" s="364" t="s">
        <v>24</v>
      </c>
      <c r="K592" s="471" t="s">
        <v>126</v>
      </c>
      <c r="L592" s="367" t="s">
        <v>50</v>
      </c>
      <c r="M592" s="589">
        <f t="shared" si="834"/>
        <v>0</v>
      </c>
      <c r="N592" s="773" t="str">
        <f t="shared" si="839"/>
        <v>-</v>
      </c>
      <c r="O592" s="774" t="str">
        <f t="shared" si="840"/>
        <v>-</v>
      </c>
      <c r="P592" s="774" t="str">
        <f t="shared" si="841"/>
        <v>-</v>
      </c>
      <c r="Q592" s="774" t="str">
        <f t="shared" si="842"/>
        <v>-</v>
      </c>
      <c r="R592" s="774" t="str">
        <f t="shared" si="843"/>
        <v>-</v>
      </c>
      <c r="S592" s="280" t="str">
        <f t="shared" si="844"/>
        <v>-</v>
      </c>
      <c r="T592" s="291" t="str">
        <f t="shared" si="845"/>
        <v>OK</v>
      </c>
      <c r="U592" s="402"/>
      <c r="W592" s="504"/>
      <c r="X592" s="429"/>
      <c r="Z592" s="430"/>
      <c r="AA592" s="431"/>
      <c r="AB592" s="429"/>
      <c r="AD592" s="430"/>
      <c r="AE592" s="431"/>
      <c r="AF592" s="429"/>
      <c r="AH592" s="430"/>
      <c r="AI592" s="431"/>
      <c r="AJ592" s="600"/>
      <c r="AK592" s="601"/>
      <c r="AL592" s="602"/>
      <c r="AM592" s="632"/>
      <c r="AN592" s="221"/>
      <c r="AO592" s="574" t="str">
        <f>IF(AND(Type_1="Doc",OR(Y592&lt;&gt;"",AC592&lt;&gt;"",AG592&lt;&gt;"")),"Remove Value Cln 25, 29, 33",IF(AND(Type_1="Doc",OR(AA592&lt;&gt;"",AE592&lt;&gt;"",AI592&lt;&gt;"")),"Remove Value Cln 27, 31, 35",IF(OR(AND(X592&lt;&gt;"",Z592=""),AND(AB592&lt;&gt;"",AD592=""),AND(AF592&lt;&gt;"",AH592="")),"Missing Eng Function",IF(OR(AND(Y592&lt;&gt;"",AA592=""),AND(AC592&lt;&gt;"",AE592=""),AND(AG592&lt;&gt;"",AI592="")),"Missing Design Function","OK"))))</f>
        <v>OK</v>
      </c>
      <c r="AQ592" s="437"/>
      <c r="AR592" s="429"/>
      <c r="AT592" s="430"/>
      <c r="AU592" s="431"/>
      <c r="AV592" s="429"/>
      <c r="AX592" s="430"/>
      <c r="AY592" s="431"/>
      <c r="AZ592" s="429"/>
      <c r="BB592" s="430"/>
      <c r="BC592" s="431"/>
      <c r="BD592" s="600"/>
      <c r="BE592" s="601"/>
      <c r="BF592" s="602"/>
      <c r="BG592" s="632"/>
      <c r="BH592" s="221"/>
      <c r="BI592" s="574" t="str">
        <f>IF(AND(Type_1="Doc",OR(AS592&lt;&gt;"",AW592&lt;&gt;"",BA592&lt;&gt;"")),"Remove Value Cln 25, 29, 33",IF(AND(Type_1="Doc",OR(AU592&lt;&gt;"",AY592&lt;&gt;"",BC592&lt;&gt;"")),"Remove Value Cln 47, 51, 55",IF(OR(AND(AR592&lt;&gt;"",AT592=""),AND(AV592&lt;&gt;"",AX592=""),AND(AZ592&lt;&gt;"",BB592="")),"Missing Eng Function",IF(OR(AND(AS592&lt;&gt;"",AU592=""),AND(AW592&lt;&gt;"",AY592=""),AND(BA592&lt;&gt;"",BC592="")),"Missing Design Function","OK"))))</f>
        <v>OK</v>
      </c>
      <c r="BK592" s="504"/>
      <c r="BL592" s="429"/>
      <c r="BN592" s="430"/>
      <c r="BO592" s="431"/>
      <c r="BP592" s="429"/>
      <c r="BR592" s="430"/>
      <c r="BS592" s="431"/>
      <c r="BT592" s="429"/>
      <c r="BV592" s="430"/>
      <c r="BW592" s="431"/>
      <c r="BX592" s="600"/>
      <c r="BY592" s="601"/>
      <c r="BZ592" s="602"/>
      <c r="CA592" s="610"/>
      <c r="CB592" s="221"/>
      <c r="CC592" s="574" t="str">
        <f>IF(AND(Type_1="Doc",OR(BM592&lt;&gt;"",BQ592&lt;&gt;"",BU592&lt;&gt;"")),"Remove Value Cln 65, 69, 73",IF(AND(Type_1="Doc",OR(BO592&lt;&gt;"",BS592&lt;&gt;"",BW592&lt;&gt;"")),"Remove Value Cln 67, 71, 75",IF(OR(AND(BL592&lt;&gt;"",BN592=""),AND(BP592&lt;&gt;"",BR592=""),AND(BT592&lt;&gt;"",BV592="")),"Missing Eng Function",IF(OR(AND(BM592&lt;&gt;"",BO592=""),AND(BQ592&lt;&gt;"",BS592=""),AND(BU592&lt;&gt;"",BW592="")),"Missing Design Function","OK"))))</f>
        <v>OK</v>
      </c>
      <c r="CE592" s="443"/>
      <c r="CF592" s="429"/>
      <c r="CH592" s="430"/>
      <c r="CI592" s="431"/>
      <c r="CJ592" s="429"/>
      <c r="CL592" s="430"/>
      <c r="CM592" s="431"/>
      <c r="CN592" s="429"/>
      <c r="CP592" s="430"/>
      <c r="CQ592" s="431"/>
      <c r="CR592" s="600"/>
      <c r="CS592" s="601"/>
      <c r="CT592" s="602"/>
      <c r="CU592" s="610"/>
      <c r="CV592" s="221"/>
      <c r="CW592" s="574" t="str">
        <f t="shared" si="835"/>
        <v>OK</v>
      </c>
      <c r="CY592" s="437"/>
      <c r="CZ592" s="429"/>
      <c r="DB592" s="430"/>
      <c r="DC592" s="431"/>
      <c r="DD592" s="429"/>
      <c r="DF592" s="430"/>
      <c r="DG592" s="431"/>
      <c r="DH592" s="429"/>
      <c r="DJ592" s="430"/>
      <c r="DK592" s="431"/>
      <c r="DL592" s="600"/>
      <c r="DM592" s="601"/>
      <c r="DN592" s="602"/>
      <c r="DO592" s="621"/>
      <c r="DP592" s="221"/>
      <c r="DQ592" s="574" t="str">
        <f t="shared" si="837"/>
        <v>OK</v>
      </c>
      <c r="DS592" s="263" t="s">
        <v>60</v>
      </c>
      <c r="DT592" s="208"/>
      <c r="DU592" s="277" t="s">
        <v>1033</v>
      </c>
      <c r="DV592" s="370"/>
      <c r="DW592" s="277" t="s">
        <v>1033</v>
      </c>
      <c r="DX592" s="370"/>
      <c r="DY592" s="277" t="s">
        <v>1033</v>
      </c>
      <c r="DZ592" s="370"/>
      <c r="EA592" s="274" t="s">
        <v>376</v>
      </c>
      <c r="EB592" s="712" t="str">
        <f t="shared" si="888"/>
        <v>-</v>
      </c>
      <c r="EC592" s="707" t="str">
        <f t="shared" si="889"/>
        <v>-</v>
      </c>
      <c r="ED592" s="619" t="str">
        <f t="shared" si="890"/>
        <v>-</v>
      </c>
      <c r="EE592" s="221"/>
      <c r="EF592" s="574" t="str">
        <f t="shared" si="829"/>
        <v>Missing Eng Hours</v>
      </c>
      <c r="EH592" s="82"/>
      <c r="EI592" s="34"/>
      <c r="EJ592" s="11"/>
      <c r="EK592" s="61"/>
      <c r="EN592" s="97">
        <f t="shared" si="850"/>
        <v>0</v>
      </c>
      <c r="EO592" s="91">
        <f t="shared" si="851"/>
        <v>0</v>
      </c>
      <c r="EP592" s="92"/>
      <c r="EQ592" s="85"/>
      <c r="ER592" s="89" t="str">
        <f>IF(OR(EN592="-",EQ592=""),"-",EQ592*EN592)</f>
        <v>-</v>
      </c>
      <c r="ES592" s="84"/>
      <c r="ET592" s="85"/>
      <c r="EU592" s="89" t="str">
        <f>IF(OR(EO592="-",ET592=""),"-",ET592*EO592)</f>
        <v>-</v>
      </c>
      <c r="EV592" s="90" t="str">
        <f>IF(AND(ER592="-",EU592="-"),"-",IF(ER592="-",EU592,IF(EU592="-",ER592,ER592+EU592)))</f>
        <v>-</v>
      </c>
      <c r="EY592" s="97" t="e">
        <f>#REF!</f>
        <v>#REF!</v>
      </c>
      <c r="EZ592" s="91" t="e">
        <f>#REF!</f>
        <v>#REF!</v>
      </c>
      <c r="FA592" s="92"/>
      <c r="FB592" s="85"/>
      <c r="FC592" s="89" t="e">
        <f>IF(OR(EY592="-",FB592=""),"-",FB592*EY592)</f>
        <v>#REF!</v>
      </c>
      <c r="FD592" s="84"/>
      <c r="FE592" s="85"/>
      <c r="FF592" s="89" t="e">
        <f>IF(OR(EZ592="-",FE592=""),"-",FE592*EZ592)</f>
        <v>#REF!</v>
      </c>
      <c r="FG592" s="90" t="e">
        <f>IF(AND(FC592="-",FF592="-"),"-",IF(FC592="-",FF592,IF(FF592="-",FC592,FC592+FF592)))</f>
        <v>#REF!</v>
      </c>
      <c r="FJ592" s="97" t="e">
        <f>#REF!</f>
        <v>#REF!</v>
      </c>
      <c r="FK592" s="91" t="e">
        <f>#REF!</f>
        <v>#REF!</v>
      </c>
      <c r="FL592" s="92"/>
      <c r="FM592" s="85"/>
      <c r="FN592" s="89" t="e">
        <f>IF(OR(FJ592="-",FM592=""),"-",FM592*FJ592)</f>
        <v>#REF!</v>
      </c>
      <c r="FO592" s="84"/>
      <c r="FP592" s="85"/>
      <c r="FQ592" s="89" t="e">
        <f>IF(OR(FK592="-",FP592=""),"-",FP592*FK592)</f>
        <v>#REF!</v>
      </c>
      <c r="FR592" s="90" t="e">
        <f>IF(AND(FN592="-",FQ592="-"),"-",IF(FN592="-",FQ592,IF(FQ592="-",FN592,FN592+FQ592)))</f>
        <v>#REF!</v>
      </c>
      <c r="FU592" s="97" t="e">
        <f>#REF!</f>
        <v>#REF!</v>
      </c>
      <c r="FV592" s="92"/>
      <c r="FW592" s="85"/>
      <c r="FX592" s="89" t="e">
        <f>IF(OR(FU592="-",FW592=""),"-",FW592*FU592)</f>
        <v>#REF!</v>
      </c>
      <c r="GA592" s="97" t="e">
        <f>#REF!</f>
        <v>#REF!</v>
      </c>
      <c r="GB592" s="91" t="e">
        <f>#REF!</f>
        <v>#REF!</v>
      </c>
      <c r="GC592" s="92"/>
      <c r="GD592" s="85"/>
      <c r="GE592" s="89" t="e">
        <f>IF(OR(GA592="-",GD592=""),"-",GD592*GA592)</f>
        <v>#REF!</v>
      </c>
      <c r="GF592" s="84"/>
      <c r="GG592" s="85"/>
      <c r="GH592" s="89" t="e">
        <f>IF(OR(GB592="-",GG592=""),"-",GG592*GB592)</f>
        <v>#REF!</v>
      </c>
      <c r="GI592" s="90" t="e">
        <f>IF(AND(GE592="-",GH592="-"),"-",IF(GE592="-",GH592,IF(GH592="-",GE592,GE592+GH592)))</f>
        <v>#REF!</v>
      </c>
      <c r="GK592" s="20" t="str">
        <f t="shared" si="852"/>
        <v/>
      </c>
      <c r="GL592" s="21"/>
      <c r="GN592" s="826" t="str">
        <f t="shared" ca="1" si="846"/>
        <v/>
      </c>
      <c r="GO592" s="827"/>
    </row>
    <row r="593" spans="1:197" ht="12" customHeight="1" outlineLevel="3" x14ac:dyDescent="0.2">
      <c r="A593" s="187">
        <f t="shared" ca="1" si="877"/>
        <v>459</v>
      </c>
      <c r="B593" s="747" t="str">
        <f t="shared" ca="1" si="838"/>
        <v/>
      </c>
      <c r="C593" s="748"/>
      <c r="D593" s="749"/>
      <c r="E593" s="272"/>
      <c r="F593" s="271"/>
      <c r="G593" s="105" t="s">
        <v>983</v>
      </c>
      <c r="H593" s="128" t="s">
        <v>3</v>
      </c>
      <c r="I593" s="105"/>
      <c r="J593" s="364" t="s">
        <v>24</v>
      </c>
      <c r="K593" s="471" t="s">
        <v>126</v>
      </c>
      <c r="L593" s="367" t="s">
        <v>50</v>
      </c>
      <c r="M593" s="589">
        <f t="shared" si="834"/>
        <v>0</v>
      </c>
      <c r="N593" s="773" t="str">
        <f t="shared" si="839"/>
        <v>-</v>
      </c>
      <c r="O593" s="774" t="str">
        <f t="shared" si="840"/>
        <v>-</v>
      </c>
      <c r="P593" s="774" t="str">
        <f t="shared" si="841"/>
        <v>-</v>
      </c>
      <c r="Q593" s="774" t="str">
        <f t="shared" si="842"/>
        <v>-</v>
      </c>
      <c r="R593" s="774" t="str">
        <f t="shared" si="843"/>
        <v>-</v>
      </c>
      <c r="S593" s="280" t="str">
        <f t="shared" si="844"/>
        <v>-</v>
      </c>
      <c r="T593" s="291" t="str">
        <f t="shared" si="845"/>
        <v>OK</v>
      </c>
      <c r="U593" s="402"/>
      <c r="W593" s="504"/>
      <c r="X593" s="429"/>
      <c r="Z593" s="430"/>
      <c r="AA593" s="431"/>
      <c r="AB593" s="429"/>
      <c r="AD593" s="430"/>
      <c r="AE593" s="431"/>
      <c r="AF593" s="429"/>
      <c r="AH593" s="430"/>
      <c r="AI593" s="431"/>
      <c r="AJ593" s="600"/>
      <c r="AK593" s="601"/>
      <c r="AL593" s="602"/>
      <c r="AM593" s="632"/>
      <c r="AN593" s="221"/>
      <c r="AO593" s="574" t="str">
        <f>IF(AND(Type_1="Doc",OR(Y593&lt;&gt;"",AC593&lt;&gt;"",AG593&lt;&gt;"")),"Remove Value Cln 25, 29, 33",IF(AND(Type_1="Doc",OR(AA593&lt;&gt;"",AE593&lt;&gt;"",AI593&lt;&gt;"")),"Remove Value Cln 27, 31, 35",IF(OR(AND(X593&lt;&gt;"",Z593=""),AND(AB593&lt;&gt;"",AD593=""),AND(AF593&lt;&gt;"",AH593="")),"Missing Eng Function",IF(OR(AND(Y593&lt;&gt;"",AA593=""),AND(AC593&lt;&gt;"",AE593=""),AND(AG593&lt;&gt;"",AI593="")),"Missing Design Function","OK"))))</f>
        <v>OK</v>
      </c>
      <c r="AQ593" s="437"/>
      <c r="AR593" s="429"/>
      <c r="AT593" s="430"/>
      <c r="AU593" s="431"/>
      <c r="AV593" s="429"/>
      <c r="AX593" s="430"/>
      <c r="AY593" s="431"/>
      <c r="AZ593" s="429"/>
      <c r="BB593" s="430"/>
      <c r="BC593" s="431"/>
      <c r="BD593" s="600"/>
      <c r="BE593" s="601"/>
      <c r="BF593" s="602"/>
      <c r="BG593" s="632"/>
      <c r="BH593" s="221"/>
      <c r="BI593" s="574" t="str">
        <f>IF(AND(Type_1="Doc",OR(AS593&lt;&gt;"",AW593&lt;&gt;"",BA593&lt;&gt;"")),"Remove Value Cln 25, 29, 33",IF(AND(Type_1="Doc",OR(AU593&lt;&gt;"",AY593&lt;&gt;"",BC593&lt;&gt;"")),"Remove Value Cln 47, 51, 55",IF(OR(AND(AR593&lt;&gt;"",AT593=""),AND(AV593&lt;&gt;"",AX593=""),AND(AZ593&lt;&gt;"",BB593="")),"Missing Eng Function",IF(OR(AND(AS593&lt;&gt;"",AU593=""),AND(AW593&lt;&gt;"",AY593=""),AND(BA593&lt;&gt;"",BC593="")),"Missing Design Function","OK"))))</f>
        <v>OK</v>
      </c>
      <c r="BK593" s="504"/>
      <c r="BL593" s="429"/>
      <c r="BN593" s="430"/>
      <c r="BO593" s="431"/>
      <c r="BP593" s="429"/>
      <c r="BR593" s="430"/>
      <c r="BS593" s="431"/>
      <c r="BT593" s="429"/>
      <c r="BV593" s="430"/>
      <c r="BW593" s="431"/>
      <c r="BX593" s="600"/>
      <c r="BY593" s="601"/>
      <c r="BZ593" s="602"/>
      <c r="CA593" s="610"/>
      <c r="CB593" s="221"/>
      <c r="CC593" s="574" t="str">
        <f>IF(AND(Type_1="Doc",OR(BM593&lt;&gt;"",BQ593&lt;&gt;"",BU593&lt;&gt;"")),"Remove Value Cln 65, 69, 73",IF(AND(Type_1="Doc",OR(BO593&lt;&gt;"",BS593&lt;&gt;"",BW593&lt;&gt;"")),"Remove Value Cln 67, 71, 75",IF(OR(AND(BL593&lt;&gt;"",BN593=""),AND(BP593&lt;&gt;"",BR593=""),AND(BT593&lt;&gt;"",BV593="")),"Missing Eng Function",IF(OR(AND(BM593&lt;&gt;"",BO593=""),AND(BQ593&lt;&gt;"",BS593=""),AND(BU593&lt;&gt;"",BW593="")),"Missing Design Function","OK"))))</f>
        <v>OK</v>
      </c>
      <c r="CE593" s="443"/>
      <c r="CF593" s="429"/>
      <c r="CH593" s="430"/>
      <c r="CI593" s="431"/>
      <c r="CJ593" s="429"/>
      <c r="CL593" s="430"/>
      <c r="CM593" s="431"/>
      <c r="CN593" s="429"/>
      <c r="CP593" s="430"/>
      <c r="CQ593" s="431"/>
      <c r="CR593" s="600"/>
      <c r="CS593" s="601"/>
      <c r="CT593" s="602"/>
      <c r="CU593" s="610"/>
      <c r="CV593" s="221"/>
      <c r="CW593" s="574" t="str">
        <f t="shared" si="835"/>
        <v>OK</v>
      </c>
      <c r="CY593" s="437"/>
      <c r="CZ593" s="429"/>
      <c r="DB593" s="430"/>
      <c r="DC593" s="431"/>
      <c r="DD593" s="429"/>
      <c r="DF593" s="430"/>
      <c r="DG593" s="431"/>
      <c r="DH593" s="429"/>
      <c r="DJ593" s="430"/>
      <c r="DK593" s="431"/>
      <c r="DL593" s="600"/>
      <c r="DM593" s="601"/>
      <c r="DN593" s="602"/>
      <c r="DO593" s="621"/>
      <c r="DP593" s="221"/>
      <c r="DQ593" s="574" t="str">
        <f t="shared" si="837"/>
        <v>OK</v>
      </c>
      <c r="DS593" s="263"/>
      <c r="DT593" s="208"/>
      <c r="DU593" s="277" t="s">
        <v>1033</v>
      </c>
      <c r="DV593" s="370"/>
      <c r="DW593" s="277" t="s">
        <v>1033</v>
      </c>
      <c r="DX593" s="370"/>
      <c r="DY593" s="277" t="s">
        <v>1033</v>
      </c>
      <c r="DZ593" s="370"/>
      <c r="EA593" s="274" t="s">
        <v>376</v>
      </c>
      <c r="EB593" s="712" t="str">
        <f t="shared" si="888"/>
        <v>-</v>
      </c>
      <c r="EC593" s="707" t="str">
        <f t="shared" si="889"/>
        <v>-</v>
      </c>
      <c r="ED593" s="619" t="str">
        <f t="shared" si="890"/>
        <v>-</v>
      </c>
      <c r="EE593" s="221"/>
      <c r="EF593" s="574" t="str">
        <f t="shared" si="829"/>
        <v>Missing Eng Hours</v>
      </c>
      <c r="EH593" s="82"/>
      <c r="EI593" s="34"/>
      <c r="EJ593" s="11"/>
      <c r="EK593" s="61"/>
      <c r="EN593" s="97">
        <f t="shared" si="850"/>
        <v>0</v>
      </c>
      <c r="EO593" s="91">
        <f t="shared" si="851"/>
        <v>0</v>
      </c>
      <c r="EP593" s="92"/>
      <c r="EQ593" s="85"/>
      <c r="ER593" s="89" t="str">
        <f>IF(OR(EN593="-",EQ593=""),"-",EQ593*EN593)</f>
        <v>-</v>
      </c>
      <c r="ES593" s="84"/>
      <c r="ET593" s="85"/>
      <c r="EU593" s="89" t="str">
        <f>IF(OR(EO593="-",ET593=""),"-",ET593*EO593)</f>
        <v>-</v>
      </c>
      <c r="EV593" s="90" t="str">
        <f>IF(AND(ER593="-",EU593="-"),"-",IF(ER593="-",EU593,IF(EU593="-",ER593,ER593+EU593)))</f>
        <v>-</v>
      </c>
      <c r="EY593" s="97" t="e">
        <f>#REF!</f>
        <v>#REF!</v>
      </c>
      <c r="EZ593" s="91" t="e">
        <f>#REF!</f>
        <v>#REF!</v>
      </c>
      <c r="FA593" s="92"/>
      <c r="FB593" s="85"/>
      <c r="FC593" s="89" t="e">
        <f>IF(OR(EY593="-",FB593=""),"-",FB593*EY593)</f>
        <v>#REF!</v>
      </c>
      <c r="FD593" s="84"/>
      <c r="FE593" s="85"/>
      <c r="FF593" s="89" t="e">
        <f>IF(OR(EZ593="-",FE593=""),"-",FE593*EZ593)</f>
        <v>#REF!</v>
      </c>
      <c r="FG593" s="90" t="e">
        <f>IF(AND(FC593="-",FF593="-"),"-",IF(FC593="-",FF593,IF(FF593="-",FC593,FC593+FF593)))</f>
        <v>#REF!</v>
      </c>
      <c r="FJ593" s="97" t="e">
        <f>#REF!</f>
        <v>#REF!</v>
      </c>
      <c r="FK593" s="91" t="e">
        <f>#REF!</f>
        <v>#REF!</v>
      </c>
      <c r="FL593" s="92"/>
      <c r="FM593" s="85"/>
      <c r="FN593" s="89" t="e">
        <f>IF(OR(FJ593="-",FM593=""),"-",FM593*FJ593)</f>
        <v>#REF!</v>
      </c>
      <c r="FO593" s="84"/>
      <c r="FP593" s="85"/>
      <c r="FQ593" s="89" t="e">
        <f>IF(OR(FK593="-",FP593=""),"-",FP593*FK593)</f>
        <v>#REF!</v>
      </c>
      <c r="FR593" s="90" t="e">
        <f>IF(AND(FN593="-",FQ593="-"),"-",IF(FN593="-",FQ593,IF(FQ593="-",FN593,FN593+FQ593)))</f>
        <v>#REF!</v>
      </c>
      <c r="FU593" s="97" t="e">
        <f>#REF!</f>
        <v>#REF!</v>
      </c>
      <c r="FV593" s="92"/>
      <c r="FW593" s="85"/>
      <c r="FX593" s="89" t="e">
        <f>IF(OR(FU593="-",FW593=""),"-",FW593*FU593)</f>
        <v>#REF!</v>
      </c>
      <c r="GA593" s="97" t="e">
        <f>#REF!</f>
        <v>#REF!</v>
      </c>
      <c r="GB593" s="91" t="e">
        <f>#REF!</f>
        <v>#REF!</v>
      </c>
      <c r="GC593" s="92"/>
      <c r="GD593" s="85"/>
      <c r="GE593" s="89" t="e">
        <f>IF(OR(GA593="-",GD593=""),"-",GD593*GA593)</f>
        <v>#REF!</v>
      </c>
      <c r="GF593" s="84"/>
      <c r="GG593" s="85"/>
      <c r="GH593" s="89" t="e">
        <f>IF(OR(GB593="-",GG593=""),"-",GG593*GB593)</f>
        <v>#REF!</v>
      </c>
      <c r="GI593" s="90" t="e">
        <f>IF(AND(GE593="-",GH593="-"),"-",IF(GE593="-",GH593,IF(GH593="-",GE593,GE593+GH593)))</f>
        <v>#REF!</v>
      </c>
      <c r="GK593" s="20" t="str">
        <f t="shared" si="852"/>
        <v/>
      </c>
      <c r="GL593" s="21"/>
      <c r="GN593" s="826" t="str">
        <f t="shared" ca="1" si="846"/>
        <v/>
      </c>
      <c r="GO593" s="827"/>
    </row>
    <row r="594" spans="1:197" ht="12" customHeight="1" outlineLevel="3" x14ac:dyDescent="0.2">
      <c r="A594" s="187">
        <f t="shared" ca="1" si="877"/>
        <v>460</v>
      </c>
      <c r="B594" s="747" t="str">
        <f t="shared" ca="1" si="838"/>
        <v/>
      </c>
      <c r="C594" s="748"/>
      <c r="D594" s="749"/>
      <c r="E594" s="272"/>
      <c r="F594" s="271"/>
      <c r="G594" s="105" t="s">
        <v>984</v>
      </c>
      <c r="H594" s="128" t="s">
        <v>3</v>
      </c>
      <c r="I594" s="105"/>
      <c r="J594" s="364" t="s">
        <v>24</v>
      </c>
      <c r="K594" s="471" t="s">
        <v>126</v>
      </c>
      <c r="L594" s="367" t="s">
        <v>50</v>
      </c>
      <c r="M594" s="589">
        <f t="shared" si="834"/>
        <v>0</v>
      </c>
      <c r="N594" s="773" t="str">
        <f t="shared" si="839"/>
        <v>-</v>
      </c>
      <c r="O594" s="774" t="str">
        <f t="shared" si="840"/>
        <v>-</v>
      </c>
      <c r="P594" s="774" t="str">
        <f t="shared" si="841"/>
        <v>-</v>
      </c>
      <c r="Q594" s="774" t="str">
        <f t="shared" si="842"/>
        <v>-</v>
      </c>
      <c r="R594" s="774" t="str">
        <f t="shared" si="843"/>
        <v>-</v>
      </c>
      <c r="S594" s="280" t="str">
        <f t="shared" si="844"/>
        <v>-</v>
      </c>
      <c r="T594" s="291" t="str">
        <f t="shared" si="845"/>
        <v>OK</v>
      </c>
      <c r="U594" s="402"/>
      <c r="W594" s="504"/>
      <c r="X594" s="429"/>
      <c r="Z594" s="430"/>
      <c r="AA594" s="431"/>
      <c r="AB594" s="429"/>
      <c r="AD594" s="430"/>
      <c r="AE594" s="431"/>
      <c r="AF594" s="429"/>
      <c r="AH594" s="430"/>
      <c r="AI594" s="431"/>
      <c r="AJ594" s="600"/>
      <c r="AK594" s="601"/>
      <c r="AL594" s="602"/>
      <c r="AM594" s="632"/>
      <c r="AN594" s="221"/>
      <c r="AO594" s="574" t="str">
        <f>IF(AND(Type_1="Doc",OR(Y594&lt;&gt;"",AC594&lt;&gt;"",AG594&lt;&gt;"")),"Remove Value Cln 25, 29, 33",IF(AND(Type_1="Doc",OR(AA594&lt;&gt;"",AE594&lt;&gt;"",AI594&lt;&gt;"")),"Remove Value Cln 27, 31, 35",IF(OR(AND(X594&lt;&gt;"",Z594=""),AND(AB594&lt;&gt;"",AD594=""),AND(AF594&lt;&gt;"",AH594="")),"Missing Eng Function",IF(OR(AND(Y594&lt;&gt;"",AA594=""),AND(AC594&lt;&gt;"",AE594=""),AND(AG594&lt;&gt;"",AI594="")),"Missing Design Function","OK"))))</f>
        <v>OK</v>
      </c>
      <c r="AQ594" s="437"/>
      <c r="AR594" s="429"/>
      <c r="AT594" s="430"/>
      <c r="AU594" s="431"/>
      <c r="AV594" s="429"/>
      <c r="AX594" s="430"/>
      <c r="AY594" s="431"/>
      <c r="AZ594" s="429"/>
      <c r="BB594" s="430"/>
      <c r="BC594" s="431"/>
      <c r="BD594" s="600"/>
      <c r="BE594" s="601"/>
      <c r="BF594" s="602"/>
      <c r="BG594" s="632"/>
      <c r="BH594" s="221"/>
      <c r="BI594" s="574" t="str">
        <f>IF(AND(Type_1="Doc",OR(AS594&lt;&gt;"",AW594&lt;&gt;"",BA594&lt;&gt;"")),"Remove Value Cln 25, 29, 33",IF(AND(Type_1="Doc",OR(AU594&lt;&gt;"",AY594&lt;&gt;"",BC594&lt;&gt;"")),"Remove Value Cln 47, 51, 55",IF(OR(AND(AR594&lt;&gt;"",AT594=""),AND(AV594&lt;&gt;"",AX594=""),AND(AZ594&lt;&gt;"",BB594="")),"Missing Eng Function",IF(OR(AND(AS594&lt;&gt;"",AU594=""),AND(AW594&lt;&gt;"",AY594=""),AND(BA594&lt;&gt;"",BC594="")),"Missing Design Function","OK"))))</f>
        <v>OK</v>
      </c>
      <c r="BK594" s="504"/>
      <c r="BL594" s="429"/>
      <c r="BN594" s="430"/>
      <c r="BO594" s="431"/>
      <c r="BP594" s="429"/>
      <c r="BR594" s="430"/>
      <c r="BS594" s="431"/>
      <c r="BT594" s="429"/>
      <c r="BV594" s="430"/>
      <c r="BW594" s="431"/>
      <c r="BX594" s="600"/>
      <c r="BY594" s="601"/>
      <c r="BZ594" s="602"/>
      <c r="CA594" s="610"/>
      <c r="CB594" s="221"/>
      <c r="CC594" s="574" t="str">
        <f>IF(AND(Type_1="Doc",OR(BM594&lt;&gt;"",BQ594&lt;&gt;"",BU594&lt;&gt;"")),"Remove Value Cln 65, 69, 73",IF(AND(Type_1="Doc",OR(BO594&lt;&gt;"",BS594&lt;&gt;"",BW594&lt;&gt;"")),"Remove Value Cln 67, 71, 75",IF(OR(AND(BL594&lt;&gt;"",BN594=""),AND(BP594&lt;&gt;"",BR594=""),AND(BT594&lt;&gt;"",BV594="")),"Missing Eng Function",IF(OR(AND(BM594&lt;&gt;"",BO594=""),AND(BQ594&lt;&gt;"",BS594=""),AND(BU594&lt;&gt;"",BW594="")),"Missing Design Function","OK"))))</f>
        <v>OK</v>
      </c>
      <c r="CE594" s="443"/>
      <c r="CF594" s="429"/>
      <c r="CH594" s="430"/>
      <c r="CI594" s="431"/>
      <c r="CJ594" s="429"/>
      <c r="CL594" s="430"/>
      <c r="CM594" s="431"/>
      <c r="CN594" s="429"/>
      <c r="CP594" s="430"/>
      <c r="CQ594" s="431"/>
      <c r="CR594" s="600"/>
      <c r="CS594" s="601"/>
      <c r="CT594" s="602"/>
      <c r="CU594" s="610"/>
      <c r="CV594" s="221"/>
      <c r="CW594" s="574" t="str">
        <f t="shared" si="835"/>
        <v>OK</v>
      </c>
      <c r="CY594" s="437"/>
      <c r="CZ594" s="429"/>
      <c r="DB594" s="430"/>
      <c r="DC594" s="431"/>
      <c r="DD594" s="429"/>
      <c r="DF594" s="430"/>
      <c r="DG594" s="431"/>
      <c r="DH594" s="429"/>
      <c r="DJ594" s="430"/>
      <c r="DK594" s="431"/>
      <c r="DL594" s="600"/>
      <c r="DM594" s="601"/>
      <c r="DN594" s="602"/>
      <c r="DO594" s="621"/>
      <c r="DP594" s="221"/>
      <c r="DQ594" s="574" t="str">
        <f t="shared" si="837"/>
        <v>OK</v>
      </c>
      <c r="DS594" s="263"/>
      <c r="DT594" s="208"/>
      <c r="DU594" s="277" t="s">
        <v>1033</v>
      </c>
      <c r="DV594" s="370"/>
      <c r="DW594" s="277" t="s">
        <v>1033</v>
      </c>
      <c r="DX594" s="370"/>
      <c r="DY594" s="277" t="s">
        <v>1033</v>
      </c>
      <c r="DZ594" s="370"/>
      <c r="EA594" s="274" t="s">
        <v>376</v>
      </c>
      <c r="EB594" s="712" t="str">
        <f t="shared" si="888"/>
        <v>-</v>
      </c>
      <c r="EC594" s="707" t="str">
        <f t="shared" si="889"/>
        <v>-</v>
      </c>
      <c r="ED594" s="619" t="str">
        <f t="shared" si="890"/>
        <v>-</v>
      </c>
      <c r="EE594" s="221"/>
      <c r="EF594" s="574" t="str">
        <f t="shared" ref="EF594:EF657" si="891">IF(AND(Type_1&lt;&gt;"Doc",Type_1&lt;&gt;"Dwg"),"-",IF(Type_1="Dwg","-",IF(Type_1="Doc",IF(OR(AND(DT594&lt;&gt;"",DU594=""),AND(DV594&lt;&gt;"",DW594=""),AND(DX594&lt;&gt;"",DY594="")),"Missing Eng Function",IF(OR(AND(DT594="",DU594&lt;&gt;""),AND(DV594="",DW594&lt;&gt;""),AND(DX594="",DY594&lt;&gt;"")),"Missing Eng Hours","OK")))))</f>
        <v>Missing Eng Hours</v>
      </c>
      <c r="EH594" s="82"/>
      <c r="EI594" s="34"/>
      <c r="EJ594" s="11"/>
      <c r="EK594" s="61"/>
      <c r="EN594" s="97">
        <f t="shared" si="850"/>
        <v>0</v>
      </c>
      <c r="EO594" s="91">
        <f t="shared" si="851"/>
        <v>0</v>
      </c>
      <c r="EP594" s="92"/>
      <c r="EQ594" s="85"/>
      <c r="ER594" s="89" t="str">
        <f>IF(OR(EN594="-",EQ594=""),"-",EQ594*EN594)</f>
        <v>-</v>
      </c>
      <c r="ES594" s="84"/>
      <c r="ET594" s="85"/>
      <c r="EU594" s="89" t="str">
        <f>IF(OR(EO594="-",ET594=""),"-",ET594*EO594)</f>
        <v>-</v>
      </c>
      <c r="EV594" s="90" t="str">
        <f>IF(AND(ER594="-",EU594="-"),"-",IF(ER594="-",EU594,IF(EU594="-",ER594,ER594+EU594)))</f>
        <v>-</v>
      </c>
      <c r="EY594" s="97" t="e">
        <f>#REF!</f>
        <v>#REF!</v>
      </c>
      <c r="EZ594" s="91" t="e">
        <f>#REF!</f>
        <v>#REF!</v>
      </c>
      <c r="FA594" s="92"/>
      <c r="FB594" s="85"/>
      <c r="FC594" s="89" t="e">
        <f>IF(OR(EY594="-",FB594=""),"-",FB594*EY594)</f>
        <v>#REF!</v>
      </c>
      <c r="FD594" s="84"/>
      <c r="FE594" s="85"/>
      <c r="FF594" s="89" t="e">
        <f>IF(OR(EZ594="-",FE594=""),"-",FE594*EZ594)</f>
        <v>#REF!</v>
      </c>
      <c r="FG594" s="90" t="e">
        <f>IF(AND(FC594="-",FF594="-"),"-",IF(FC594="-",FF594,IF(FF594="-",FC594,FC594+FF594)))</f>
        <v>#REF!</v>
      </c>
      <c r="FJ594" s="97" t="e">
        <f>#REF!</f>
        <v>#REF!</v>
      </c>
      <c r="FK594" s="91" t="e">
        <f>#REF!</f>
        <v>#REF!</v>
      </c>
      <c r="FL594" s="92"/>
      <c r="FM594" s="85"/>
      <c r="FN594" s="89" t="e">
        <f>IF(OR(FJ594="-",FM594=""),"-",FM594*FJ594)</f>
        <v>#REF!</v>
      </c>
      <c r="FO594" s="84"/>
      <c r="FP594" s="85"/>
      <c r="FQ594" s="89" t="e">
        <f>IF(OR(FK594="-",FP594=""),"-",FP594*FK594)</f>
        <v>#REF!</v>
      </c>
      <c r="FR594" s="90" t="e">
        <f>IF(AND(FN594="-",FQ594="-"),"-",IF(FN594="-",FQ594,IF(FQ594="-",FN594,FN594+FQ594)))</f>
        <v>#REF!</v>
      </c>
      <c r="FU594" s="97" t="e">
        <f>#REF!</f>
        <v>#REF!</v>
      </c>
      <c r="FV594" s="92"/>
      <c r="FW594" s="85"/>
      <c r="FX594" s="89" t="e">
        <f>IF(OR(FU594="-",FW594=""),"-",FW594*FU594)</f>
        <v>#REF!</v>
      </c>
      <c r="GA594" s="97" t="e">
        <f>#REF!</f>
        <v>#REF!</v>
      </c>
      <c r="GB594" s="91" t="e">
        <f>#REF!</f>
        <v>#REF!</v>
      </c>
      <c r="GC594" s="92"/>
      <c r="GD594" s="85"/>
      <c r="GE594" s="89" t="e">
        <f>IF(OR(GA594="-",GD594=""),"-",GD594*GA594)</f>
        <v>#REF!</v>
      </c>
      <c r="GF594" s="84"/>
      <c r="GG594" s="85"/>
      <c r="GH594" s="89" t="e">
        <f>IF(OR(GB594="-",GG594=""),"-",GG594*GB594)</f>
        <v>#REF!</v>
      </c>
      <c r="GI594" s="90" t="e">
        <f>IF(AND(GE594="-",GH594="-"),"-",IF(GE594="-",GH594,IF(GH594="-",GE594,GE594+GH594)))</f>
        <v>#REF!</v>
      </c>
      <c r="GK594" s="20" t="str">
        <f t="shared" si="852"/>
        <v/>
      </c>
      <c r="GL594" s="21"/>
      <c r="GN594" s="826" t="str">
        <f t="shared" ca="1" si="846"/>
        <v/>
      </c>
      <c r="GO594" s="827"/>
    </row>
    <row r="595" spans="1:197" ht="12" customHeight="1" outlineLevel="3" x14ac:dyDescent="0.2">
      <c r="A595" s="187">
        <f t="shared" ca="1" si="877"/>
        <v>461</v>
      </c>
      <c r="B595" s="747" t="str">
        <f t="shared" ca="1" si="838"/>
        <v/>
      </c>
      <c r="C595" s="748"/>
      <c r="D595" s="749"/>
      <c r="E595" s="272"/>
      <c r="F595" s="271"/>
      <c r="G595" s="105" t="s">
        <v>969</v>
      </c>
      <c r="H595" s="128" t="s">
        <v>3</v>
      </c>
      <c r="I595" s="105"/>
      <c r="J595" s="364" t="s">
        <v>24</v>
      </c>
      <c r="K595" s="471" t="s">
        <v>126</v>
      </c>
      <c r="L595" s="367" t="s">
        <v>50</v>
      </c>
      <c r="M595" s="589">
        <f t="shared" si="834"/>
        <v>0</v>
      </c>
      <c r="N595" s="773" t="str">
        <f t="shared" si="839"/>
        <v>-</v>
      </c>
      <c r="O595" s="774" t="str">
        <f t="shared" si="840"/>
        <v>-</v>
      </c>
      <c r="P595" s="774" t="str">
        <f t="shared" si="841"/>
        <v>-</v>
      </c>
      <c r="Q595" s="774" t="str">
        <f t="shared" si="842"/>
        <v>-</v>
      </c>
      <c r="R595" s="774" t="str">
        <f t="shared" si="843"/>
        <v>-</v>
      </c>
      <c r="S595" s="280" t="str">
        <f t="shared" si="844"/>
        <v>-</v>
      </c>
      <c r="T595" s="291" t="str">
        <f t="shared" si="845"/>
        <v>OK</v>
      </c>
      <c r="U595" s="402"/>
      <c r="W595" s="504"/>
      <c r="X595" s="429"/>
      <c r="Z595" s="430"/>
      <c r="AA595" s="431"/>
      <c r="AB595" s="429"/>
      <c r="AD595" s="430"/>
      <c r="AE595" s="431"/>
      <c r="AF595" s="429"/>
      <c r="AH595" s="430"/>
      <c r="AI595" s="431"/>
      <c r="AJ595" s="600"/>
      <c r="AK595" s="601"/>
      <c r="AL595" s="602"/>
      <c r="AM595" s="632"/>
      <c r="AN595" s="221"/>
      <c r="AO595" s="574" t="str">
        <f>IF(AND(Type_1="Doc",OR(Y595&lt;&gt;"",AC595&lt;&gt;"",AG595&lt;&gt;"")),"Remove Value Cln 25, 29, 33",IF(AND(Type_1="Doc",OR(AA595&lt;&gt;"",AE595&lt;&gt;"",AI595&lt;&gt;"")),"Remove Value Cln 27, 31, 35",IF(OR(AND(X595&lt;&gt;"",Z595=""),AND(AB595&lt;&gt;"",AD595=""),AND(AF595&lt;&gt;"",AH595="")),"Missing Eng Function",IF(OR(AND(Y595&lt;&gt;"",AA595=""),AND(AC595&lt;&gt;"",AE595=""),AND(AG595&lt;&gt;"",AI595="")),"Missing Design Function","OK"))))</f>
        <v>OK</v>
      </c>
      <c r="AQ595" s="437"/>
      <c r="AR595" s="429"/>
      <c r="AT595" s="430"/>
      <c r="AU595" s="431"/>
      <c r="AV595" s="429"/>
      <c r="AX595" s="430"/>
      <c r="AY595" s="431"/>
      <c r="AZ595" s="429"/>
      <c r="BB595" s="430"/>
      <c r="BC595" s="431"/>
      <c r="BD595" s="600"/>
      <c r="BE595" s="601"/>
      <c r="BF595" s="602"/>
      <c r="BG595" s="632"/>
      <c r="BH595" s="221"/>
      <c r="BI595" s="574" t="str">
        <f>IF(AND(Type_1="Doc",OR(AS595&lt;&gt;"",AW595&lt;&gt;"",BA595&lt;&gt;"")),"Remove Value Cln 25, 29, 33",IF(AND(Type_1="Doc",OR(AU595&lt;&gt;"",AY595&lt;&gt;"",BC595&lt;&gt;"")),"Remove Value Cln 47, 51, 55",IF(OR(AND(AR595&lt;&gt;"",AT595=""),AND(AV595&lt;&gt;"",AX595=""),AND(AZ595&lt;&gt;"",BB595="")),"Missing Eng Function",IF(OR(AND(AS595&lt;&gt;"",AU595=""),AND(AW595&lt;&gt;"",AY595=""),AND(BA595&lt;&gt;"",BC595="")),"Missing Design Function","OK"))))</f>
        <v>OK</v>
      </c>
      <c r="BK595" s="504"/>
      <c r="BL595" s="429"/>
      <c r="BN595" s="430"/>
      <c r="BO595" s="431"/>
      <c r="BP595" s="429"/>
      <c r="BR595" s="430"/>
      <c r="BS595" s="431"/>
      <c r="BT595" s="429"/>
      <c r="BV595" s="430"/>
      <c r="BW595" s="431"/>
      <c r="BX595" s="600"/>
      <c r="BY595" s="601"/>
      <c r="BZ595" s="602"/>
      <c r="CA595" s="610"/>
      <c r="CB595" s="221"/>
      <c r="CC595" s="574" t="str">
        <f>IF(AND(Type_1="Doc",OR(BM595&lt;&gt;"",BQ595&lt;&gt;"",BU595&lt;&gt;"")),"Remove Value Cln 65, 69, 73",IF(AND(Type_1="Doc",OR(BO595&lt;&gt;"",BS595&lt;&gt;"",BW595&lt;&gt;"")),"Remove Value Cln 67, 71, 75",IF(OR(AND(BL595&lt;&gt;"",BN595=""),AND(BP595&lt;&gt;"",BR595=""),AND(BT595&lt;&gt;"",BV595="")),"Missing Eng Function",IF(OR(AND(BM595&lt;&gt;"",BO595=""),AND(BQ595&lt;&gt;"",BS595=""),AND(BU595&lt;&gt;"",BW595="")),"Missing Design Function","OK"))))</f>
        <v>OK</v>
      </c>
      <c r="CE595" s="443"/>
      <c r="CF595" s="429"/>
      <c r="CH595" s="430"/>
      <c r="CI595" s="431"/>
      <c r="CJ595" s="429"/>
      <c r="CL595" s="430"/>
      <c r="CM595" s="431"/>
      <c r="CN595" s="429"/>
      <c r="CP595" s="430"/>
      <c r="CQ595" s="431"/>
      <c r="CR595" s="600"/>
      <c r="CS595" s="601"/>
      <c r="CT595" s="602"/>
      <c r="CU595" s="610"/>
      <c r="CV595" s="221"/>
      <c r="CW595" s="574" t="str">
        <f t="shared" si="835"/>
        <v>OK</v>
      </c>
      <c r="CY595" s="437"/>
      <c r="CZ595" s="429"/>
      <c r="DB595" s="430"/>
      <c r="DC595" s="431"/>
      <c r="DD595" s="429"/>
      <c r="DF595" s="430"/>
      <c r="DG595" s="431"/>
      <c r="DH595" s="429"/>
      <c r="DJ595" s="430"/>
      <c r="DK595" s="431"/>
      <c r="DL595" s="600"/>
      <c r="DM595" s="601"/>
      <c r="DN595" s="602"/>
      <c r="DO595" s="621"/>
      <c r="DP595" s="221"/>
      <c r="DQ595" s="574" t="str">
        <f t="shared" si="837"/>
        <v>OK</v>
      </c>
      <c r="DS595" s="263" t="s">
        <v>60</v>
      </c>
      <c r="DT595" s="208"/>
      <c r="DU595" s="277" t="s">
        <v>1033</v>
      </c>
      <c r="DV595" s="370"/>
      <c r="DW595" s="277" t="s">
        <v>1033</v>
      </c>
      <c r="DX595" s="370"/>
      <c r="DY595" s="277" t="s">
        <v>1033</v>
      </c>
      <c r="DZ595" s="370"/>
      <c r="EA595" s="274" t="s">
        <v>376</v>
      </c>
      <c r="EB595" s="712" t="str">
        <f t="shared" si="888"/>
        <v>-</v>
      </c>
      <c r="EC595" s="707" t="str">
        <f t="shared" si="889"/>
        <v>-</v>
      </c>
      <c r="ED595" s="619" t="str">
        <f t="shared" si="890"/>
        <v>-</v>
      </c>
      <c r="EE595" s="221"/>
      <c r="EF595" s="574" t="str">
        <f t="shared" si="891"/>
        <v>Missing Eng Hours</v>
      </c>
      <c r="EH595" s="82"/>
      <c r="EI595" s="34"/>
      <c r="EJ595" s="11"/>
      <c r="EK595" s="61"/>
      <c r="EN595" s="97">
        <f t="shared" si="850"/>
        <v>0</v>
      </c>
      <c r="EO595" s="91">
        <f t="shared" si="851"/>
        <v>0</v>
      </c>
      <c r="EP595" s="92"/>
      <c r="EQ595" s="85"/>
      <c r="ER595" s="89" t="str">
        <f>IF(OR(EN595="-",EQ595=""),"-",EQ595*EN595)</f>
        <v>-</v>
      </c>
      <c r="ES595" s="84"/>
      <c r="ET595" s="85"/>
      <c r="EU595" s="89" t="str">
        <f>IF(OR(EO595="-",ET595=""),"-",ET595*EO595)</f>
        <v>-</v>
      </c>
      <c r="EV595" s="90" t="str">
        <f>IF(AND(ER595="-",EU595="-"),"-",IF(ER595="-",EU595,IF(EU595="-",ER595,ER595+EU595)))</f>
        <v>-</v>
      </c>
      <c r="EY595" s="97" t="e">
        <f>#REF!</f>
        <v>#REF!</v>
      </c>
      <c r="EZ595" s="91" t="e">
        <f>#REF!</f>
        <v>#REF!</v>
      </c>
      <c r="FA595" s="92"/>
      <c r="FB595" s="85"/>
      <c r="FC595" s="89" t="e">
        <f>IF(OR(EY595="-",FB595=""),"-",FB595*EY595)</f>
        <v>#REF!</v>
      </c>
      <c r="FD595" s="84"/>
      <c r="FE595" s="85"/>
      <c r="FF595" s="89" t="e">
        <f>IF(OR(EZ595="-",FE595=""),"-",FE595*EZ595)</f>
        <v>#REF!</v>
      </c>
      <c r="FG595" s="90" t="e">
        <f>IF(AND(FC595="-",FF595="-"),"-",IF(FC595="-",FF595,IF(FF595="-",FC595,FC595+FF595)))</f>
        <v>#REF!</v>
      </c>
      <c r="FJ595" s="97" t="e">
        <f>#REF!</f>
        <v>#REF!</v>
      </c>
      <c r="FK595" s="91" t="e">
        <f>#REF!</f>
        <v>#REF!</v>
      </c>
      <c r="FL595" s="92"/>
      <c r="FM595" s="85"/>
      <c r="FN595" s="89" t="e">
        <f>IF(OR(FJ595="-",FM595=""),"-",FM595*FJ595)</f>
        <v>#REF!</v>
      </c>
      <c r="FO595" s="84"/>
      <c r="FP595" s="85"/>
      <c r="FQ595" s="89" t="e">
        <f>IF(OR(FK595="-",FP595=""),"-",FP595*FK595)</f>
        <v>#REF!</v>
      </c>
      <c r="FR595" s="90" t="e">
        <f>IF(AND(FN595="-",FQ595="-"),"-",IF(FN595="-",FQ595,IF(FQ595="-",FN595,FN595+FQ595)))</f>
        <v>#REF!</v>
      </c>
      <c r="FU595" s="97" t="e">
        <f>#REF!</f>
        <v>#REF!</v>
      </c>
      <c r="FV595" s="92"/>
      <c r="FW595" s="85"/>
      <c r="FX595" s="89" t="e">
        <f>IF(OR(FU595="-",FW595=""),"-",FW595*FU595)</f>
        <v>#REF!</v>
      </c>
      <c r="GA595" s="97" t="e">
        <f>#REF!</f>
        <v>#REF!</v>
      </c>
      <c r="GB595" s="91" t="e">
        <f>#REF!</f>
        <v>#REF!</v>
      </c>
      <c r="GC595" s="92"/>
      <c r="GD595" s="85"/>
      <c r="GE595" s="89" t="e">
        <f>IF(OR(GA595="-",GD595=""),"-",GD595*GA595)</f>
        <v>#REF!</v>
      </c>
      <c r="GF595" s="84"/>
      <c r="GG595" s="85"/>
      <c r="GH595" s="89" t="e">
        <f>IF(OR(GB595="-",GG595=""),"-",GG595*GB595)</f>
        <v>#REF!</v>
      </c>
      <c r="GI595" s="90" t="e">
        <f>IF(AND(GE595="-",GH595="-"),"-",IF(GE595="-",GH595,IF(GH595="-",GE595,GE595+GH595)))</f>
        <v>#REF!</v>
      </c>
      <c r="GK595" s="20" t="str">
        <f t="shared" si="852"/>
        <v/>
      </c>
      <c r="GL595" s="21"/>
      <c r="GN595" s="826" t="str">
        <f t="shared" ca="1" si="846"/>
        <v/>
      </c>
      <c r="GO595" s="827"/>
    </row>
    <row r="596" spans="1:197" ht="12" customHeight="1" outlineLevel="3" x14ac:dyDescent="0.2">
      <c r="A596" s="187">
        <f ca="1">OFFSET(A596,-1,0,1,1)+1</f>
        <v>462</v>
      </c>
      <c r="B596" s="747" t="str">
        <f t="shared" ca="1" si="838"/>
        <v/>
      </c>
      <c r="C596" s="748"/>
      <c r="D596" s="749"/>
      <c r="E596" s="272"/>
      <c r="F596" s="271"/>
      <c r="G596" s="105" t="s">
        <v>979</v>
      </c>
      <c r="H596" s="128" t="s">
        <v>3</v>
      </c>
      <c r="I596" s="105"/>
      <c r="J596" s="364" t="s">
        <v>24</v>
      </c>
      <c r="K596" s="471" t="s">
        <v>126</v>
      </c>
      <c r="L596" s="367" t="s">
        <v>50</v>
      </c>
      <c r="M596" s="589">
        <f t="shared" si="834"/>
        <v>0</v>
      </c>
      <c r="N596" s="773" t="str">
        <f t="shared" si="839"/>
        <v>-</v>
      </c>
      <c r="O596" s="774" t="str">
        <f t="shared" si="840"/>
        <v>-</v>
      </c>
      <c r="P596" s="774" t="str">
        <f t="shared" si="841"/>
        <v>-</v>
      </c>
      <c r="Q596" s="774" t="str">
        <f t="shared" si="842"/>
        <v>-</v>
      </c>
      <c r="R596" s="774" t="str">
        <f t="shared" si="843"/>
        <v>-</v>
      </c>
      <c r="S596" s="280" t="str">
        <f t="shared" si="844"/>
        <v>-</v>
      </c>
      <c r="T596" s="291" t="str">
        <f t="shared" si="845"/>
        <v>OK</v>
      </c>
      <c r="U596" s="402"/>
      <c r="W596" s="504"/>
      <c r="X596" s="429"/>
      <c r="Z596" s="430"/>
      <c r="AA596" s="431"/>
      <c r="AB596" s="429"/>
      <c r="AD596" s="430"/>
      <c r="AE596" s="431"/>
      <c r="AF596" s="429"/>
      <c r="AH596" s="430"/>
      <c r="AI596" s="431"/>
      <c r="AJ596" s="600"/>
      <c r="AK596" s="601"/>
      <c r="AL596" s="602"/>
      <c r="AM596" s="632"/>
      <c r="AN596" s="221"/>
      <c r="AO596" s="574" t="str">
        <f t="shared" si="875"/>
        <v>OK</v>
      </c>
      <c r="AQ596" s="437"/>
      <c r="AR596" s="429"/>
      <c r="AT596" s="430"/>
      <c r="AU596" s="431"/>
      <c r="AV596" s="429"/>
      <c r="AX596" s="430"/>
      <c r="AY596" s="431"/>
      <c r="AZ596" s="429"/>
      <c r="BB596" s="430"/>
      <c r="BC596" s="431"/>
      <c r="BD596" s="600"/>
      <c r="BE596" s="601"/>
      <c r="BF596" s="602"/>
      <c r="BG596" s="632"/>
      <c r="BH596" s="221"/>
      <c r="BI596" s="574" t="str">
        <f t="shared" si="876"/>
        <v>OK</v>
      </c>
      <c r="BK596" s="504"/>
      <c r="BL596" s="429"/>
      <c r="BN596" s="430"/>
      <c r="BO596" s="431"/>
      <c r="BP596" s="429"/>
      <c r="BR596" s="430"/>
      <c r="BS596" s="431"/>
      <c r="BT596" s="429"/>
      <c r="BV596" s="430"/>
      <c r="BW596" s="431"/>
      <c r="BX596" s="600"/>
      <c r="BY596" s="601"/>
      <c r="BZ596" s="602"/>
      <c r="CA596" s="680" t="str">
        <f>IF(OR(BZ596=0,BZ596="-"),"-",BZ596/DD_TOTAL_HOURS)</f>
        <v>-</v>
      </c>
      <c r="CB596" s="221"/>
      <c r="CC596" s="574" t="str">
        <f t="shared" si="870"/>
        <v>OK</v>
      </c>
      <c r="CE596" s="443"/>
      <c r="CF596" s="429"/>
      <c r="CH596" s="430"/>
      <c r="CI596" s="431"/>
      <c r="CJ596" s="429"/>
      <c r="CL596" s="430"/>
      <c r="CM596" s="431"/>
      <c r="CN596" s="429"/>
      <c r="CP596" s="430"/>
      <c r="CQ596" s="431"/>
      <c r="CR596" s="600"/>
      <c r="CS596" s="601"/>
      <c r="CT596" s="602"/>
      <c r="CU596" s="610"/>
      <c r="CV596" s="221"/>
      <c r="CW596" s="574" t="str">
        <f t="shared" si="835"/>
        <v>OK</v>
      </c>
      <c r="CY596" s="437"/>
      <c r="CZ596" s="429"/>
      <c r="DB596" s="430"/>
      <c r="DC596" s="431"/>
      <c r="DD596" s="429"/>
      <c r="DF596" s="430"/>
      <c r="DG596" s="431"/>
      <c r="DH596" s="429"/>
      <c r="DJ596" s="430"/>
      <c r="DK596" s="431"/>
      <c r="DL596" s="600"/>
      <c r="DM596" s="601"/>
      <c r="DN596" s="602"/>
      <c r="DO596" s="621"/>
      <c r="DP596" s="221"/>
      <c r="DQ596" s="574" t="str">
        <f t="shared" si="837"/>
        <v>OK</v>
      </c>
      <c r="DS596" s="263"/>
      <c r="DT596" s="208"/>
      <c r="DU596" s="277" t="s">
        <v>1033</v>
      </c>
      <c r="DV596" s="370"/>
      <c r="DW596" s="277" t="s">
        <v>1033</v>
      </c>
      <c r="DX596" s="370"/>
      <c r="DY596" s="277" t="s">
        <v>1033</v>
      </c>
      <c r="DZ596" s="370"/>
      <c r="EA596" s="274" t="s">
        <v>376</v>
      </c>
      <c r="EB596" s="712" t="str">
        <f t="shared" si="888"/>
        <v>-</v>
      </c>
      <c r="EC596" s="707" t="str">
        <f t="shared" si="889"/>
        <v>-</v>
      </c>
      <c r="ED596" s="619" t="str">
        <f t="shared" si="890"/>
        <v>-</v>
      </c>
      <c r="EE596" s="221"/>
      <c r="EF596" s="574" t="str">
        <f t="shared" si="891"/>
        <v>Missing Eng Hours</v>
      </c>
      <c r="EH596" s="82"/>
      <c r="EI596" s="34"/>
      <c r="EJ596" s="11"/>
      <c r="EK596" s="61"/>
      <c r="EN596" s="97">
        <f t="shared" si="850"/>
        <v>0</v>
      </c>
      <c r="EO596" s="91">
        <f t="shared" si="851"/>
        <v>0</v>
      </c>
      <c r="EP596" s="92"/>
      <c r="EQ596" s="85"/>
      <c r="ER596" s="89" t="str">
        <f t="shared" si="855"/>
        <v>-</v>
      </c>
      <c r="ES596" s="84"/>
      <c r="ET596" s="85"/>
      <c r="EU596" s="89" t="str">
        <f t="shared" si="856"/>
        <v>-</v>
      </c>
      <c r="EV596" s="90" t="str">
        <f t="shared" si="857"/>
        <v>-</v>
      </c>
      <c r="EY596" s="97" t="e">
        <f>#REF!</f>
        <v>#REF!</v>
      </c>
      <c r="EZ596" s="91" t="e">
        <f>#REF!</f>
        <v>#REF!</v>
      </c>
      <c r="FA596" s="92"/>
      <c r="FB596" s="85"/>
      <c r="FC596" s="89" t="e">
        <f t="shared" si="858"/>
        <v>#REF!</v>
      </c>
      <c r="FD596" s="84"/>
      <c r="FE596" s="85"/>
      <c r="FF596" s="89" t="e">
        <f t="shared" si="859"/>
        <v>#REF!</v>
      </c>
      <c r="FG596" s="90" t="e">
        <f t="shared" si="860"/>
        <v>#REF!</v>
      </c>
      <c r="FJ596" s="97" t="e">
        <f>#REF!</f>
        <v>#REF!</v>
      </c>
      <c r="FK596" s="91" t="e">
        <f>#REF!</f>
        <v>#REF!</v>
      </c>
      <c r="FL596" s="92"/>
      <c r="FM596" s="85"/>
      <c r="FN596" s="89" t="e">
        <f t="shared" si="861"/>
        <v>#REF!</v>
      </c>
      <c r="FO596" s="84"/>
      <c r="FP596" s="85"/>
      <c r="FQ596" s="89" t="e">
        <f t="shared" si="862"/>
        <v>#REF!</v>
      </c>
      <c r="FR596" s="90" t="e">
        <f t="shared" si="863"/>
        <v>#REF!</v>
      </c>
      <c r="FU596" s="97" t="e">
        <f>#REF!</f>
        <v>#REF!</v>
      </c>
      <c r="FV596" s="92"/>
      <c r="FW596" s="85"/>
      <c r="FX596" s="89" t="e">
        <f t="shared" si="864"/>
        <v>#REF!</v>
      </c>
      <c r="GA596" s="97" t="e">
        <f>#REF!</f>
        <v>#REF!</v>
      </c>
      <c r="GB596" s="91" t="e">
        <f>#REF!</f>
        <v>#REF!</v>
      </c>
      <c r="GC596" s="92"/>
      <c r="GD596" s="85"/>
      <c r="GE596" s="89" t="e">
        <f t="shared" si="865"/>
        <v>#REF!</v>
      </c>
      <c r="GF596" s="84"/>
      <c r="GG596" s="85"/>
      <c r="GH596" s="89" t="e">
        <f t="shared" si="866"/>
        <v>#REF!</v>
      </c>
      <c r="GI596" s="90" t="e">
        <f t="shared" si="867"/>
        <v>#REF!</v>
      </c>
      <c r="GK596" s="20" t="str">
        <f t="shared" si="852"/>
        <v/>
      </c>
      <c r="GL596" s="21"/>
      <c r="GN596" s="826" t="str">
        <f t="shared" ca="1" si="846"/>
        <v/>
      </c>
      <c r="GO596" s="827"/>
    </row>
    <row r="597" spans="1:197" ht="12" customHeight="1" outlineLevel="3" x14ac:dyDescent="0.2">
      <c r="A597" s="187">
        <f ca="1">OFFSET(A597,-1,0,1,1)+1</f>
        <v>463</v>
      </c>
      <c r="B597" s="747" t="str">
        <f t="shared" ca="1" si="838"/>
        <v/>
      </c>
      <c r="C597" s="748"/>
      <c r="D597" s="749"/>
      <c r="E597" s="272"/>
      <c r="F597" s="271"/>
      <c r="G597" s="105" t="s">
        <v>980</v>
      </c>
      <c r="H597" s="128" t="s">
        <v>3</v>
      </c>
      <c r="I597" s="105"/>
      <c r="J597" s="364" t="s">
        <v>24</v>
      </c>
      <c r="K597" s="471" t="s">
        <v>126</v>
      </c>
      <c r="L597" s="367" t="s">
        <v>50</v>
      </c>
      <c r="M597" s="589">
        <f t="shared" si="834"/>
        <v>0</v>
      </c>
      <c r="N597" s="773" t="str">
        <f t="shared" si="839"/>
        <v>-</v>
      </c>
      <c r="O597" s="774" t="str">
        <f t="shared" si="840"/>
        <v>-</v>
      </c>
      <c r="P597" s="774" t="str">
        <f t="shared" si="841"/>
        <v>-</v>
      </c>
      <c r="Q597" s="774" t="str">
        <f t="shared" si="842"/>
        <v>-</v>
      </c>
      <c r="R597" s="774" t="str">
        <f t="shared" si="843"/>
        <v>-</v>
      </c>
      <c r="S597" s="280" t="str">
        <f t="shared" si="844"/>
        <v>-</v>
      </c>
      <c r="T597" s="291" t="str">
        <f t="shared" si="845"/>
        <v>OK</v>
      </c>
      <c r="U597" s="402"/>
      <c r="W597" s="504"/>
      <c r="X597" s="429"/>
      <c r="Z597" s="430"/>
      <c r="AA597" s="431"/>
      <c r="AB597" s="429"/>
      <c r="AD597" s="430"/>
      <c r="AE597" s="431"/>
      <c r="AF597" s="429"/>
      <c r="AH597" s="430"/>
      <c r="AI597" s="431"/>
      <c r="AJ597" s="600"/>
      <c r="AK597" s="601"/>
      <c r="AL597" s="602"/>
      <c r="AM597" s="632"/>
      <c r="AN597" s="221"/>
      <c r="AO597" s="574" t="str">
        <f t="shared" si="875"/>
        <v>OK</v>
      </c>
      <c r="AQ597" s="437"/>
      <c r="AR597" s="429"/>
      <c r="AT597" s="430"/>
      <c r="AU597" s="431"/>
      <c r="AV597" s="429"/>
      <c r="AX597" s="430"/>
      <c r="AY597" s="431"/>
      <c r="AZ597" s="429"/>
      <c r="BB597" s="430"/>
      <c r="BC597" s="431"/>
      <c r="BD597" s="600"/>
      <c r="BE597" s="601"/>
      <c r="BF597" s="602"/>
      <c r="BG597" s="632"/>
      <c r="BH597" s="221"/>
      <c r="BI597" s="574" t="str">
        <f t="shared" si="876"/>
        <v>OK</v>
      </c>
      <c r="BK597" s="504"/>
      <c r="BL597" s="429"/>
      <c r="BN597" s="430"/>
      <c r="BO597" s="431"/>
      <c r="BP597" s="429"/>
      <c r="BR597" s="430"/>
      <c r="BS597" s="431"/>
      <c r="BT597" s="429"/>
      <c r="BV597" s="430"/>
      <c r="BW597" s="431"/>
      <c r="BX597" s="600"/>
      <c r="BY597" s="601"/>
      <c r="BZ597" s="602"/>
      <c r="CA597" s="680" t="str">
        <f>IF(OR(BZ597=0,BZ597="-"),"-",BZ597/DD_TOTAL_HOURS)</f>
        <v>-</v>
      </c>
      <c r="CB597" s="221"/>
      <c r="CC597" s="574" t="str">
        <f t="shared" si="870"/>
        <v>OK</v>
      </c>
      <c r="CE597" s="443"/>
      <c r="CF597" s="429"/>
      <c r="CH597" s="430"/>
      <c r="CI597" s="431"/>
      <c r="CJ597" s="429"/>
      <c r="CL597" s="430"/>
      <c r="CM597" s="431"/>
      <c r="CN597" s="429"/>
      <c r="CP597" s="430"/>
      <c r="CQ597" s="431"/>
      <c r="CR597" s="600"/>
      <c r="CS597" s="601"/>
      <c r="CT597" s="602"/>
      <c r="CU597" s="610"/>
      <c r="CV597" s="221"/>
      <c r="CW597" s="574" t="str">
        <f t="shared" si="835"/>
        <v>OK</v>
      </c>
      <c r="CY597" s="437"/>
      <c r="CZ597" s="429"/>
      <c r="DB597" s="430"/>
      <c r="DC597" s="431"/>
      <c r="DD597" s="429"/>
      <c r="DF597" s="430"/>
      <c r="DG597" s="431"/>
      <c r="DH597" s="429"/>
      <c r="DJ597" s="430"/>
      <c r="DK597" s="431"/>
      <c r="DL597" s="600"/>
      <c r="DM597" s="601"/>
      <c r="DN597" s="602"/>
      <c r="DO597" s="621"/>
      <c r="DP597" s="221"/>
      <c r="DQ597" s="574" t="str">
        <f t="shared" si="837"/>
        <v>OK</v>
      </c>
      <c r="DS597" s="263" t="s">
        <v>60</v>
      </c>
      <c r="DT597" s="208"/>
      <c r="DU597" s="277" t="s">
        <v>1033</v>
      </c>
      <c r="DV597" s="370"/>
      <c r="DW597" s="277" t="s">
        <v>1033</v>
      </c>
      <c r="DX597" s="370"/>
      <c r="DY597" s="277" t="s">
        <v>1033</v>
      </c>
      <c r="DZ597" s="370"/>
      <c r="EA597" s="274" t="s">
        <v>376</v>
      </c>
      <c r="EB597" s="712" t="str">
        <f t="shared" si="888"/>
        <v>-</v>
      </c>
      <c r="EC597" s="707" t="str">
        <f t="shared" si="889"/>
        <v>-</v>
      </c>
      <c r="ED597" s="619" t="str">
        <f t="shared" si="890"/>
        <v>-</v>
      </c>
      <c r="EE597" s="221"/>
      <c r="EF597" s="574" t="str">
        <f t="shared" si="891"/>
        <v>Missing Eng Hours</v>
      </c>
      <c r="EH597" s="82"/>
      <c r="EI597" s="34"/>
      <c r="EJ597" s="11"/>
      <c r="EK597" s="61"/>
      <c r="EN597" s="97">
        <f t="shared" si="850"/>
        <v>0</v>
      </c>
      <c r="EO597" s="91">
        <f t="shared" si="851"/>
        <v>0</v>
      </c>
      <c r="EP597" s="92"/>
      <c r="EQ597" s="85"/>
      <c r="ER597" s="89" t="str">
        <f t="shared" si="855"/>
        <v>-</v>
      </c>
      <c r="ES597" s="84"/>
      <c r="ET597" s="85"/>
      <c r="EU597" s="89" t="str">
        <f t="shared" si="856"/>
        <v>-</v>
      </c>
      <c r="EV597" s="90" t="str">
        <f t="shared" si="857"/>
        <v>-</v>
      </c>
      <c r="EY597" s="97" t="e">
        <f>#REF!</f>
        <v>#REF!</v>
      </c>
      <c r="EZ597" s="91" t="e">
        <f>#REF!</f>
        <v>#REF!</v>
      </c>
      <c r="FA597" s="92"/>
      <c r="FB597" s="85"/>
      <c r="FC597" s="89" t="e">
        <f t="shared" si="858"/>
        <v>#REF!</v>
      </c>
      <c r="FD597" s="84"/>
      <c r="FE597" s="85"/>
      <c r="FF597" s="89" t="e">
        <f t="shared" si="859"/>
        <v>#REF!</v>
      </c>
      <c r="FG597" s="90" t="e">
        <f t="shared" si="860"/>
        <v>#REF!</v>
      </c>
      <c r="FJ597" s="97" t="e">
        <f>#REF!</f>
        <v>#REF!</v>
      </c>
      <c r="FK597" s="91" t="e">
        <f>#REF!</f>
        <v>#REF!</v>
      </c>
      <c r="FL597" s="92"/>
      <c r="FM597" s="85"/>
      <c r="FN597" s="89" t="e">
        <f t="shared" si="861"/>
        <v>#REF!</v>
      </c>
      <c r="FO597" s="84"/>
      <c r="FP597" s="85"/>
      <c r="FQ597" s="89" t="e">
        <f t="shared" si="862"/>
        <v>#REF!</v>
      </c>
      <c r="FR597" s="90" t="e">
        <f t="shared" si="863"/>
        <v>#REF!</v>
      </c>
      <c r="FU597" s="97" t="e">
        <f>#REF!</f>
        <v>#REF!</v>
      </c>
      <c r="FV597" s="92"/>
      <c r="FW597" s="85"/>
      <c r="FX597" s="89" t="e">
        <f t="shared" si="864"/>
        <v>#REF!</v>
      </c>
      <c r="GA597" s="97" t="e">
        <f>#REF!</f>
        <v>#REF!</v>
      </c>
      <c r="GB597" s="91" t="e">
        <f>#REF!</f>
        <v>#REF!</v>
      </c>
      <c r="GC597" s="92"/>
      <c r="GD597" s="85"/>
      <c r="GE597" s="89" t="e">
        <f t="shared" si="865"/>
        <v>#REF!</v>
      </c>
      <c r="GF597" s="84"/>
      <c r="GG597" s="85"/>
      <c r="GH597" s="89" t="e">
        <f t="shared" si="866"/>
        <v>#REF!</v>
      </c>
      <c r="GI597" s="90" t="e">
        <f t="shared" si="867"/>
        <v>#REF!</v>
      </c>
      <c r="GK597" s="20" t="str">
        <f t="shared" si="852"/>
        <v/>
      </c>
      <c r="GL597" s="21"/>
      <c r="GN597" s="826" t="str">
        <f t="shared" ca="1" si="846"/>
        <v/>
      </c>
      <c r="GO597" s="827"/>
    </row>
    <row r="598" spans="1:197" ht="12" customHeight="1" outlineLevel="3" x14ac:dyDescent="0.2">
      <c r="A598" s="187">
        <f ca="1">OFFSET(A598,-1,0,1,1)+1</f>
        <v>464</v>
      </c>
      <c r="B598" s="747" t="str">
        <f t="shared" ca="1" si="838"/>
        <v/>
      </c>
      <c r="C598" s="748"/>
      <c r="D598" s="749"/>
      <c r="E598" s="272"/>
      <c r="F598" s="271"/>
      <c r="G598" s="105" t="s">
        <v>1023</v>
      </c>
      <c r="H598" s="128" t="s">
        <v>3</v>
      </c>
      <c r="I598" s="105"/>
      <c r="J598" s="364" t="s">
        <v>24</v>
      </c>
      <c r="K598" s="471" t="s">
        <v>126</v>
      </c>
      <c r="L598" s="367" t="s">
        <v>50</v>
      </c>
      <c r="M598" s="589">
        <f t="shared" si="834"/>
        <v>0</v>
      </c>
      <c r="N598" s="773" t="str">
        <f t="shared" si="839"/>
        <v>-</v>
      </c>
      <c r="O598" s="774" t="str">
        <f t="shared" si="840"/>
        <v>-</v>
      </c>
      <c r="P598" s="774" t="str">
        <f t="shared" si="841"/>
        <v>-</v>
      </c>
      <c r="Q598" s="774" t="str">
        <f t="shared" si="842"/>
        <v>-</v>
      </c>
      <c r="R598" s="774" t="str">
        <f t="shared" si="843"/>
        <v>-</v>
      </c>
      <c r="S598" s="280" t="str">
        <f t="shared" si="844"/>
        <v>-</v>
      </c>
      <c r="T598" s="291" t="str">
        <f t="shared" si="845"/>
        <v>OK</v>
      </c>
      <c r="U598" s="402"/>
      <c r="W598" s="504"/>
      <c r="X598" s="429"/>
      <c r="Z598" s="430"/>
      <c r="AA598" s="431"/>
      <c r="AB598" s="429"/>
      <c r="AD598" s="430"/>
      <c r="AE598" s="431"/>
      <c r="AF598" s="429"/>
      <c r="AH598" s="430"/>
      <c r="AI598" s="431"/>
      <c r="AJ598" s="600"/>
      <c r="AK598" s="601"/>
      <c r="AL598" s="602"/>
      <c r="AM598" s="632"/>
      <c r="AN598" s="221"/>
      <c r="AO598" s="574" t="str">
        <f t="shared" si="875"/>
        <v>OK</v>
      </c>
      <c r="AQ598" s="437"/>
      <c r="AR598" s="429"/>
      <c r="AT598" s="430"/>
      <c r="AU598" s="431"/>
      <c r="AV598" s="429"/>
      <c r="AX598" s="430"/>
      <c r="AY598" s="431"/>
      <c r="AZ598" s="429"/>
      <c r="BB598" s="430"/>
      <c r="BC598" s="431"/>
      <c r="BD598" s="600"/>
      <c r="BE598" s="601"/>
      <c r="BF598" s="602"/>
      <c r="BG598" s="632"/>
      <c r="BH598" s="221"/>
      <c r="BI598" s="574" t="str">
        <f t="shared" si="876"/>
        <v>OK</v>
      </c>
      <c r="BK598" s="504"/>
      <c r="BL598" s="429"/>
      <c r="BN598" s="430"/>
      <c r="BO598" s="431"/>
      <c r="BP598" s="429"/>
      <c r="BR598" s="430"/>
      <c r="BS598" s="431"/>
      <c r="BT598" s="429"/>
      <c r="BV598" s="430"/>
      <c r="BW598" s="431"/>
      <c r="BX598" s="600"/>
      <c r="BY598" s="601"/>
      <c r="BZ598" s="602"/>
      <c r="CA598" s="610"/>
      <c r="CB598" s="221"/>
      <c r="CC598" s="574" t="str">
        <f t="shared" si="870"/>
        <v>OK</v>
      </c>
      <c r="CE598" s="443"/>
      <c r="CF598" s="429"/>
      <c r="CH598" s="430"/>
      <c r="CI598" s="431"/>
      <c r="CJ598" s="429"/>
      <c r="CL598" s="430"/>
      <c r="CM598" s="431"/>
      <c r="CN598" s="429"/>
      <c r="CP598" s="430"/>
      <c r="CQ598" s="431"/>
      <c r="CR598" s="600"/>
      <c r="CS598" s="601"/>
      <c r="CT598" s="602"/>
      <c r="CU598" s="610"/>
      <c r="CV598" s="221"/>
      <c r="CW598" s="574" t="str">
        <f t="shared" si="835"/>
        <v>OK</v>
      </c>
      <c r="CY598" s="263"/>
      <c r="CZ598" s="208"/>
      <c r="DB598" s="563" t="s">
        <v>374</v>
      </c>
      <c r="DC598" s="431"/>
      <c r="DD598" s="429"/>
      <c r="DF598" s="430"/>
      <c r="DG598" s="431"/>
      <c r="DH598" s="429"/>
      <c r="DJ598" s="430"/>
      <c r="DK598" s="431"/>
      <c r="DL598" s="591" t="str">
        <f>IF(AND(CZ598="",DD598="",DH598=""),"-",CZ598+DD598+DH598)</f>
        <v>-</v>
      </c>
      <c r="DM598" s="601"/>
      <c r="DN598" s="593" t="str">
        <f>IF(AND(CZ598="",DD598="",DH598="",DA598="",DE598="",DI598=""),"-",SUM(CZ598:DI598))</f>
        <v>-</v>
      </c>
      <c r="DO598" s="677" t="str">
        <f>IF(OR(DN598=0,DN598="-"),"-",DN598/CONSTR_TOTAL_HOURS)</f>
        <v>-</v>
      </c>
      <c r="DP598" s="221"/>
      <c r="DQ598" s="574" t="str">
        <f t="shared" si="837"/>
        <v>OK</v>
      </c>
      <c r="DS598" s="437"/>
      <c r="DT598" s="429"/>
      <c r="DU598" s="431"/>
      <c r="DW598" s="431"/>
      <c r="DY598" s="431"/>
      <c r="EA598" s="430"/>
      <c r="EB598" s="600"/>
      <c r="EC598" s="602"/>
      <c r="ED598" s="621"/>
      <c r="EE598" s="221"/>
      <c r="EF598" s="574" t="str">
        <f t="shared" si="891"/>
        <v>OK</v>
      </c>
      <c r="EH598" s="82"/>
      <c r="EI598" s="34"/>
      <c r="EJ598" s="11"/>
      <c r="EK598" s="61"/>
      <c r="EN598" s="97">
        <f t="shared" si="850"/>
        <v>0</v>
      </c>
      <c r="EO598" s="91">
        <f t="shared" si="851"/>
        <v>0</v>
      </c>
      <c r="EP598" s="92"/>
      <c r="EQ598" s="85"/>
      <c r="ER598" s="89" t="str">
        <f t="shared" si="855"/>
        <v>-</v>
      </c>
      <c r="ES598" s="84"/>
      <c r="ET598" s="85"/>
      <c r="EU598" s="89" t="str">
        <f t="shared" si="856"/>
        <v>-</v>
      </c>
      <c r="EV598" s="90" t="str">
        <f t="shared" si="857"/>
        <v>-</v>
      </c>
      <c r="EY598" s="97" t="e">
        <f>#REF!</f>
        <v>#REF!</v>
      </c>
      <c r="EZ598" s="91" t="e">
        <f>#REF!</f>
        <v>#REF!</v>
      </c>
      <c r="FA598" s="92"/>
      <c r="FB598" s="85"/>
      <c r="FC598" s="89" t="e">
        <f t="shared" si="858"/>
        <v>#REF!</v>
      </c>
      <c r="FD598" s="84"/>
      <c r="FE598" s="85"/>
      <c r="FF598" s="89" t="e">
        <f t="shared" si="859"/>
        <v>#REF!</v>
      </c>
      <c r="FG598" s="90" t="e">
        <f t="shared" si="860"/>
        <v>#REF!</v>
      </c>
      <c r="FJ598" s="97" t="e">
        <f>#REF!</f>
        <v>#REF!</v>
      </c>
      <c r="FK598" s="91" t="e">
        <f>#REF!</f>
        <v>#REF!</v>
      </c>
      <c r="FL598" s="92"/>
      <c r="FM598" s="85"/>
      <c r="FN598" s="89" t="e">
        <f t="shared" si="861"/>
        <v>#REF!</v>
      </c>
      <c r="FO598" s="84"/>
      <c r="FP598" s="85"/>
      <c r="FQ598" s="89" t="e">
        <f t="shared" si="862"/>
        <v>#REF!</v>
      </c>
      <c r="FR598" s="90" t="e">
        <f t="shared" si="863"/>
        <v>#REF!</v>
      </c>
      <c r="FU598" s="97" t="e">
        <f>#REF!</f>
        <v>#REF!</v>
      </c>
      <c r="FV598" s="92"/>
      <c r="FW598" s="85"/>
      <c r="FX598" s="89" t="e">
        <f t="shared" si="864"/>
        <v>#REF!</v>
      </c>
      <c r="GA598" s="97" t="e">
        <f>#REF!</f>
        <v>#REF!</v>
      </c>
      <c r="GB598" s="91" t="e">
        <f>#REF!</f>
        <v>#REF!</v>
      </c>
      <c r="GC598" s="92"/>
      <c r="GD598" s="85"/>
      <c r="GE598" s="89" t="e">
        <f t="shared" si="865"/>
        <v>#REF!</v>
      </c>
      <c r="GF598" s="84"/>
      <c r="GG598" s="85"/>
      <c r="GH598" s="89" t="e">
        <f t="shared" si="866"/>
        <v>#REF!</v>
      </c>
      <c r="GI598" s="90" t="e">
        <f t="shared" si="867"/>
        <v>#REF!</v>
      </c>
      <c r="GK598" s="20" t="str">
        <f t="shared" si="852"/>
        <v/>
      </c>
      <c r="GL598" s="21"/>
      <c r="GN598" s="826" t="str">
        <f t="shared" ca="1" si="846"/>
        <v/>
      </c>
      <c r="GO598" s="827"/>
    </row>
    <row r="599" spans="1:197" ht="12" customHeight="1" outlineLevel="3" x14ac:dyDescent="0.2">
      <c r="A599" s="187">
        <f ca="1">OFFSET(A599,-1,0,1,1)+1</f>
        <v>465</v>
      </c>
      <c r="B599" s="747" t="str">
        <f t="shared" ca="1" si="838"/>
        <v/>
      </c>
      <c r="C599" s="748"/>
      <c r="D599" s="749"/>
      <c r="E599" s="272"/>
      <c r="F599" s="271"/>
      <c r="G599" s="105" t="s">
        <v>1024</v>
      </c>
      <c r="H599" s="128" t="s">
        <v>3</v>
      </c>
      <c r="I599" s="105"/>
      <c r="J599" s="364" t="s">
        <v>24</v>
      </c>
      <c r="K599" s="471" t="s">
        <v>126</v>
      </c>
      <c r="L599" s="367" t="s">
        <v>50</v>
      </c>
      <c r="M599" s="589">
        <f t="shared" si="834"/>
        <v>0</v>
      </c>
      <c r="N599" s="773" t="str">
        <f t="shared" si="839"/>
        <v>-</v>
      </c>
      <c r="O599" s="774" t="str">
        <f t="shared" si="840"/>
        <v>-</v>
      </c>
      <c r="P599" s="774" t="str">
        <f t="shared" si="841"/>
        <v>-</v>
      </c>
      <c r="Q599" s="774" t="str">
        <f t="shared" si="842"/>
        <v>-</v>
      </c>
      <c r="R599" s="774" t="str">
        <f t="shared" si="843"/>
        <v>-</v>
      </c>
      <c r="S599" s="280" t="str">
        <f t="shared" si="844"/>
        <v>-</v>
      </c>
      <c r="T599" s="291" t="str">
        <f t="shared" si="845"/>
        <v>OK</v>
      </c>
      <c r="U599" s="402"/>
      <c r="W599" s="504"/>
      <c r="X599" s="429"/>
      <c r="Z599" s="430"/>
      <c r="AA599" s="431"/>
      <c r="AB599" s="429"/>
      <c r="AD599" s="430"/>
      <c r="AE599" s="431"/>
      <c r="AF599" s="429"/>
      <c r="AH599" s="430"/>
      <c r="AI599" s="431"/>
      <c r="AJ599" s="600"/>
      <c r="AK599" s="601"/>
      <c r="AL599" s="602"/>
      <c r="AM599" s="632"/>
      <c r="AN599" s="221"/>
      <c r="AO599" s="574" t="str">
        <f t="shared" si="875"/>
        <v>OK</v>
      </c>
      <c r="AQ599" s="437"/>
      <c r="AR599" s="429"/>
      <c r="AT599" s="430"/>
      <c r="AU599" s="431"/>
      <c r="AV599" s="429"/>
      <c r="AX599" s="430"/>
      <c r="AY599" s="431"/>
      <c r="AZ599" s="429"/>
      <c r="BB599" s="430"/>
      <c r="BC599" s="431"/>
      <c r="BD599" s="600"/>
      <c r="BE599" s="601"/>
      <c r="BF599" s="602"/>
      <c r="BG599" s="632"/>
      <c r="BH599" s="221"/>
      <c r="BI599" s="574" t="str">
        <f t="shared" si="876"/>
        <v>OK</v>
      </c>
      <c r="BK599" s="504"/>
      <c r="BL599" s="429"/>
      <c r="BN599" s="430"/>
      <c r="BO599" s="431"/>
      <c r="BP599" s="429"/>
      <c r="BR599" s="430"/>
      <c r="BS599" s="431"/>
      <c r="BT599" s="429"/>
      <c r="BV599" s="430"/>
      <c r="BW599" s="431"/>
      <c r="BX599" s="600"/>
      <c r="BY599" s="601"/>
      <c r="BZ599" s="602"/>
      <c r="CA599" s="610"/>
      <c r="CB599" s="221"/>
      <c r="CC599" s="574" t="str">
        <f t="shared" si="870"/>
        <v>OK</v>
      </c>
      <c r="CE599" s="443"/>
      <c r="CF599" s="429"/>
      <c r="CH599" s="430"/>
      <c r="CI599" s="431"/>
      <c r="CJ599" s="429"/>
      <c r="CL599" s="430"/>
      <c r="CM599" s="431"/>
      <c r="CN599" s="429"/>
      <c r="CP599" s="430"/>
      <c r="CQ599" s="431"/>
      <c r="CR599" s="600"/>
      <c r="CS599" s="601"/>
      <c r="CT599" s="602"/>
      <c r="CU599" s="610"/>
      <c r="CV599" s="221"/>
      <c r="CW599" s="574" t="str">
        <f t="shared" si="835"/>
        <v>OK</v>
      </c>
      <c r="CY599" s="263"/>
      <c r="CZ599" s="208"/>
      <c r="DA599" s="420"/>
      <c r="DB599" s="410" t="s">
        <v>380</v>
      </c>
      <c r="DC599" s="423"/>
      <c r="DD599" s="429"/>
      <c r="DF599" s="430"/>
      <c r="DG599" s="431"/>
      <c r="DH599" s="429"/>
      <c r="DJ599" s="430"/>
      <c r="DK599" s="431"/>
      <c r="DL599" s="591" t="str">
        <f>IF(AND(CZ599="",DD599="",DH599=""),"-",CZ599+DD599+DH599)</f>
        <v>-</v>
      </c>
      <c r="DM599" s="629"/>
      <c r="DN599" s="593" t="str">
        <f>IF(AND(CZ599="",DD599="",DH599="",DA599="",DE599="",DI599=""),"-",SUM(CZ599:DI599))</f>
        <v>-</v>
      </c>
      <c r="DO599" s="677" t="str">
        <f>IF(OR(DN599=0,DN599="-"),"-",DN599/CONSTR_TOTAL_HOURS)</f>
        <v>-</v>
      </c>
      <c r="DP599" s="221"/>
      <c r="DQ599" s="574" t="str">
        <f t="shared" si="837"/>
        <v>OK</v>
      </c>
      <c r="DS599" s="437"/>
      <c r="DT599" s="429"/>
      <c r="DU599" s="431"/>
      <c r="DW599" s="431"/>
      <c r="DY599" s="431"/>
      <c r="EA599" s="430"/>
      <c r="EB599" s="600"/>
      <c r="EC599" s="602"/>
      <c r="ED599" s="621"/>
      <c r="EE599" s="221"/>
      <c r="EF599" s="574" t="str">
        <f t="shared" si="891"/>
        <v>OK</v>
      </c>
      <c r="EH599" s="82"/>
      <c r="EI599" s="34"/>
      <c r="EJ599" s="11"/>
      <c r="EK599" s="61"/>
      <c r="EN599" s="97">
        <f t="shared" si="850"/>
        <v>0</v>
      </c>
      <c r="EO599" s="91">
        <f t="shared" si="851"/>
        <v>0</v>
      </c>
      <c r="EP599" s="92"/>
      <c r="EQ599" s="85"/>
      <c r="ER599" s="89" t="str">
        <f t="shared" si="855"/>
        <v>-</v>
      </c>
      <c r="ES599" s="84"/>
      <c r="ET599" s="85"/>
      <c r="EU599" s="89" t="str">
        <f t="shared" si="856"/>
        <v>-</v>
      </c>
      <c r="EV599" s="90" t="str">
        <f t="shared" si="857"/>
        <v>-</v>
      </c>
      <c r="EY599" s="97" t="e">
        <f>#REF!</f>
        <v>#REF!</v>
      </c>
      <c r="EZ599" s="91" t="e">
        <f>#REF!</f>
        <v>#REF!</v>
      </c>
      <c r="FA599" s="92"/>
      <c r="FB599" s="85"/>
      <c r="FC599" s="89" t="e">
        <f t="shared" si="858"/>
        <v>#REF!</v>
      </c>
      <c r="FD599" s="84"/>
      <c r="FE599" s="85"/>
      <c r="FF599" s="89" t="e">
        <f t="shared" si="859"/>
        <v>#REF!</v>
      </c>
      <c r="FG599" s="90" t="e">
        <f t="shared" si="860"/>
        <v>#REF!</v>
      </c>
      <c r="FJ599" s="97" t="e">
        <f>#REF!</f>
        <v>#REF!</v>
      </c>
      <c r="FK599" s="91" t="e">
        <f>#REF!</f>
        <v>#REF!</v>
      </c>
      <c r="FL599" s="92"/>
      <c r="FM599" s="85"/>
      <c r="FN599" s="89" t="e">
        <f t="shared" si="861"/>
        <v>#REF!</v>
      </c>
      <c r="FO599" s="84"/>
      <c r="FP599" s="85"/>
      <c r="FQ599" s="89" t="e">
        <f t="shared" si="862"/>
        <v>#REF!</v>
      </c>
      <c r="FR599" s="90" t="e">
        <f t="shared" si="863"/>
        <v>#REF!</v>
      </c>
      <c r="FU599" s="97" t="e">
        <f>#REF!</f>
        <v>#REF!</v>
      </c>
      <c r="FV599" s="92"/>
      <c r="FW599" s="85"/>
      <c r="FX599" s="89" t="e">
        <f t="shared" si="864"/>
        <v>#REF!</v>
      </c>
      <c r="GA599" s="97" t="e">
        <f>#REF!</f>
        <v>#REF!</v>
      </c>
      <c r="GB599" s="91" t="e">
        <f>#REF!</f>
        <v>#REF!</v>
      </c>
      <c r="GC599" s="92"/>
      <c r="GD599" s="85"/>
      <c r="GE599" s="89" t="e">
        <f t="shared" si="865"/>
        <v>#REF!</v>
      </c>
      <c r="GF599" s="84"/>
      <c r="GG599" s="85"/>
      <c r="GH599" s="89" t="e">
        <f t="shared" si="866"/>
        <v>#REF!</v>
      </c>
      <c r="GI599" s="90" t="e">
        <f t="shared" si="867"/>
        <v>#REF!</v>
      </c>
      <c r="GK599" s="20" t="str">
        <f t="shared" si="852"/>
        <v/>
      </c>
      <c r="GL599" s="21"/>
      <c r="GN599" s="826" t="str">
        <f t="shared" ca="1" si="846"/>
        <v/>
      </c>
      <c r="GO599" s="827"/>
    </row>
    <row r="600" spans="1:197" ht="12" customHeight="1" outlineLevel="3" x14ac:dyDescent="0.2">
      <c r="A600" s="187">
        <f t="shared" ref="A600:A671" ca="1" si="892">OFFSET(A600,-1,0,1,1)+1</f>
        <v>466</v>
      </c>
      <c r="B600" s="747" t="str">
        <f t="shared" ca="1" si="838"/>
        <v/>
      </c>
      <c r="C600" s="748"/>
      <c r="D600" s="749"/>
      <c r="E600" s="272" t="s">
        <v>395</v>
      </c>
      <c r="F600" s="271"/>
      <c r="G600" s="105"/>
      <c r="H600" s="128" t="s">
        <v>3</v>
      </c>
      <c r="I600" s="105"/>
      <c r="J600" s="364" t="s">
        <v>24</v>
      </c>
      <c r="K600" s="471" t="s">
        <v>126</v>
      </c>
      <c r="L600" s="367" t="s">
        <v>50</v>
      </c>
      <c r="M600" s="589">
        <f t="shared" si="834"/>
        <v>0</v>
      </c>
      <c r="N600" s="773" t="str">
        <f t="shared" si="839"/>
        <v>-</v>
      </c>
      <c r="O600" s="774" t="str">
        <f t="shared" si="840"/>
        <v>-</v>
      </c>
      <c r="P600" s="774" t="str">
        <f t="shared" si="841"/>
        <v>-</v>
      </c>
      <c r="Q600" s="774" t="str">
        <f t="shared" si="842"/>
        <v>-</v>
      </c>
      <c r="R600" s="774" t="str">
        <f t="shared" si="843"/>
        <v>-</v>
      </c>
      <c r="S600" s="280" t="str">
        <f t="shared" si="844"/>
        <v>-</v>
      </c>
      <c r="T600" s="291" t="str">
        <f t="shared" si="845"/>
        <v>OK</v>
      </c>
      <c r="U600" s="402"/>
      <c r="W600" s="504"/>
      <c r="X600" s="429"/>
      <c r="Z600" s="430"/>
      <c r="AA600" s="431"/>
      <c r="AB600" s="429"/>
      <c r="AD600" s="430"/>
      <c r="AE600" s="431"/>
      <c r="AF600" s="429"/>
      <c r="AH600" s="430"/>
      <c r="AI600" s="431"/>
      <c r="AJ600" s="600"/>
      <c r="AK600" s="601"/>
      <c r="AL600" s="605"/>
      <c r="AM600" s="621"/>
      <c r="AN600" s="221"/>
      <c r="AO600" s="574" t="str">
        <f t="shared" si="875"/>
        <v>OK</v>
      </c>
      <c r="AQ600" s="437"/>
      <c r="AR600" s="429"/>
      <c r="AT600" s="430"/>
      <c r="AU600" s="431"/>
      <c r="AV600" s="429"/>
      <c r="AX600" s="430"/>
      <c r="AY600" s="431"/>
      <c r="AZ600" s="429"/>
      <c r="BB600" s="430"/>
      <c r="BC600" s="431"/>
      <c r="BD600" s="600"/>
      <c r="BE600" s="601"/>
      <c r="BF600" s="605"/>
      <c r="BG600" s="621"/>
      <c r="BH600" s="221"/>
      <c r="BI600" s="574" t="str">
        <f t="shared" si="876"/>
        <v>OK</v>
      </c>
      <c r="BK600" s="504"/>
      <c r="BL600" s="429"/>
      <c r="BN600" s="430"/>
      <c r="BO600" s="431"/>
      <c r="BP600" s="429"/>
      <c r="BR600" s="430"/>
      <c r="BS600" s="431"/>
      <c r="BT600" s="429"/>
      <c r="BV600" s="430"/>
      <c r="BW600" s="431"/>
      <c r="BX600" s="600"/>
      <c r="BY600" s="601"/>
      <c r="BZ600" s="605"/>
      <c r="CA600" s="680" t="str">
        <f>IF(OR(BZ600=0,BZ600="-"),"-",BZ600/DD_TOTAL_HOURS)</f>
        <v>-</v>
      </c>
      <c r="CB600" s="221"/>
      <c r="CC600" s="574" t="str">
        <f t="shared" si="870"/>
        <v>OK</v>
      </c>
      <c r="CE600" s="443"/>
      <c r="CF600" s="429"/>
      <c r="CH600" s="430"/>
      <c r="CI600" s="431"/>
      <c r="CJ600" s="429"/>
      <c r="CL600" s="430"/>
      <c r="CM600" s="431"/>
      <c r="CN600" s="429"/>
      <c r="CP600" s="430"/>
      <c r="CQ600" s="431"/>
      <c r="CR600" s="600"/>
      <c r="CS600" s="601"/>
      <c r="CT600" s="605"/>
      <c r="CU600" s="610"/>
      <c r="CV600" s="221"/>
      <c r="CW600" s="574" t="str">
        <f t="shared" si="835"/>
        <v>OK</v>
      </c>
      <c r="CY600" s="263" t="s">
        <v>60</v>
      </c>
      <c r="CZ600" s="208"/>
      <c r="DB600" s="563"/>
      <c r="DC600" s="431"/>
      <c r="DD600" s="429"/>
      <c r="DF600" s="430"/>
      <c r="DG600" s="431"/>
      <c r="DH600" s="429"/>
      <c r="DJ600" s="430"/>
      <c r="DK600" s="431"/>
      <c r="DL600" s="591" t="str">
        <f>IF(AND(CZ600="",DD600="",DH600=""),"-",CZ600+DD600+DH600)</f>
        <v>-</v>
      </c>
      <c r="DM600" s="601"/>
      <c r="DN600" s="593" t="str">
        <f>IF(AND(CZ600="",DD600="",DH600="",DA600="",DE600="",DI600=""),"-",SUM(CZ600:DI600))</f>
        <v>-</v>
      </c>
      <c r="DO600" s="677" t="str">
        <f>IF(OR(DN600=0,DN600="-"),"-",DN600/CONSTR_TOTAL_HOURS)</f>
        <v>-</v>
      </c>
      <c r="DP600" s="221"/>
      <c r="DQ600" s="574" t="str">
        <f t="shared" si="837"/>
        <v>OK</v>
      </c>
      <c r="DS600" s="263" t="s">
        <v>60</v>
      </c>
      <c r="DT600" s="208"/>
      <c r="DU600" s="277"/>
      <c r="DV600" s="370"/>
      <c r="DW600" s="277"/>
      <c r="DX600" s="370"/>
      <c r="DY600" s="277"/>
      <c r="DZ600" s="370"/>
      <c r="EA600" s="274"/>
      <c r="EB600" s="712" t="str">
        <f t="shared" si="888"/>
        <v>-</v>
      </c>
      <c r="EC600" s="707" t="str">
        <f t="shared" si="889"/>
        <v>-</v>
      </c>
      <c r="ED600" s="619" t="str">
        <f>IF(OR(EC600=0,EC600="-"),"-",EC600/QUALIF_TOTAL_HOURS)</f>
        <v>-</v>
      </c>
      <c r="EE600" s="221"/>
      <c r="EF600" s="574" t="str">
        <f t="shared" si="891"/>
        <v>OK</v>
      </c>
      <c r="EH600" s="82"/>
      <c r="EI600" s="34"/>
      <c r="EJ600" s="11"/>
      <c r="EK600" s="61"/>
      <c r="EN600" s="97">
        <f t="shared" si="850"/>
        <v>0</v>
      </c>
      <c r="EO600" s="91">
        <f t="shared" si="851"/>
        <v>0</v>
      </c>
      <c r="EP600" s="92"/>
      <c r="EQ600" s="85"/>
      <c r="ER600" s="89" t="str">
        <f t="shared" si="855"/>
        <v>-</v>
      </c>
      <c r="ES600" s="84"/>
      <c r="ET600" s="85"/>
      <c r="EU600" s="89" t="str">
        <f t="shared" si="856"/>
        <v>-</v>
      </c>
      <c r="EV600" s="90" t="str">
        <f t="shared" si="857"/>
        <v>-</v>
      </c>
      <c r="EY600" s="97" t="e">
        <f>#REF!</f>
        <v>#REF!</v>
      </c>
      <c r="EZ600" s="91" t="e">
        <f>#REF!</f>
        <v>#REF!</v>
      </c>
      <c r="FA600" s="92"/>
      <c r="FB600" s="85"/>
      <c r="FC600" s="89" t="e">
        <f t="shared" si="858"/>
        <v>#REF!</v>
      </c>
      <c r="FD600" s="84"/>
      <c r="FE600" s="85"/>
      <c r="FF600" s="89" t="e">
        <f t="shared" si="859"/>
        <v>#REF!</v>
      </c>
      <c r="FG600" s="90" t="e">
        <f t="shared" si="860"/>
        <v>#REF!</v>
      </c>
      <c r="FJ600" s="97" t="e">
        <f>#REF!</f>
        <v>#REF!</v>
      </c>
      <c r="FK600" s="91" t="e">
        <f>#REF!</f>
        <v>#REF!</v>
      </c>
      <c r="FL600" s="92"/>
      <c r="FM600" s="85"/>
      <c r="FN600" s="89" t="e">
        <f t="shared" si="861"/>
        <v>#REF!</v>
      </c>
      <c r="FO600" s="84"/>
      <c r="FP600" s="85"/>
      <c r="FQ600" s="89" t="e">
        <f t="shared" si="862"/>
        <v>#REF!</v>
      </c>
      <c r="FR600" s="90" t="e">
        <f t="shared" si="863"/>
        <v>#REF!</v>
      </c>
      <c r="FU600" s="97" t="e">
        <f>#REF!</f>
        <v>#REF!</v>
      </c>
      <c r="FV600" s="92"/>
      <c r="FW600" s="85"/>
      <c r="FX600" s="89" t="e">
        <f t="shared" si="864"/>
        <v>#REF!</v>
      </c>
      <c r="GA600" s="97" t="e">
        <f>#REF!</f>
        <v>#REF!</v>
      </c>
      <c r="GB600" s="91" t="e">
        <f>#REF!</f>
        <v>#REF!</v>
      </c>
      <c r="GC600" s="92"/>
      <c r="GD600" s="85"/>
      <c r="GE600" s="89" t="e">
        <f t="shared" si="865"/>
        <v>#REF!</v>
      </c>
      <c r="GF600" s="84"/>
      <c r="GG600" s="85"/>
      <c r="GH600" s="89" t="e">
        <f t="shared" si="866"/>
        <v>#REF!</v>
      </c>
      <c r="GI600" s="90" t="e">
        <f t="shared" si="867"/>
        <v>#REF!</v>
      </c>
      <c r="GK600" s="20" t="str">
        <f t="shared" si="852"/>
        <v/>
      </c>
      <c r="GL600" s="21"/>
      <c r="GN600" s="826" t="str">
        <f t="shared" ca="1" si="846"/>
        <v/>
      </c>
      <c r="GO600" s="827"/>
    </row>
    <row r="601" spans="1:197" s="143" customFormat="1" ht="15.75" customHeight="1" outlineLevel="3" x14ac:dyDescent="0.2">
      <c r="A601" s="190">
        <f t="shared" ca="1" si="892"/>
        <v>467</v>
      </c>
      <c r="B601" s="744" t="str">
        <f t="shared" ca="1" si="838"/>
        <v/>
      </c>
      <c r="C601" s="752"/>
      <c r="D601" s="753"/>
      <c r="E601" s="180" t="s">
        <v>207</v>
      </c>
      <c r="F601" s="181" t="s">
        <v>201</v>
      </c>
      <c r="G601" s="182"/>
      <c r="H601" s="863" t="s">
        <v>3</v>
      </c>
      <c r="I601" s="183"/>
      <c r="J601" s="184" t="s">
        <v>23</v>
      </c>
      <c r="K601" s="199" t="s">
        <v>126</v>
      </c>
      <c r="L601" s="366"/>
      <c r="M601" s="560">
        <f t="shared" si="834"/>
        <v>0</v>
      </c>
      <c r="N601" s="814" t="str">
        <f>IF(OR(W601="",W601=0,W601="-"),"-",IF(W601=1,1,"POK"))</f>
        <v>-</v>
      </c>
      <c r="O601" s="815" t="str">
        <f>IF(OR(AQ601="",AQ601=0,AQ601="-"),"-",IF(AQ601=1,1,"POK"))</f>
        <v>-</v>
      </c>
      <c r="P601" s="815" t="str">
        <f>IF(OR(BK601="",BK601=0,BK601="-"),"-",IF(BK601=1,1,"POK"))</f>
        <v>-</v>
      </c>
      <c r="Q601" s="815" t="str">
        <f>IF(OR(CE601="",CE601=0,CE601="-"),"-",IF(CE601=1,1,"POK"))</f>
        <v>-</v>
      </c>
      <c r="R601" s="815" t="str">
        <f>IF(OR(CY601="",CY601=0,CY601="-"),"-",IF(CY601=1,1,"POK"))</f>
        <v>-</v>
      </c>
      <c r="S601" s="816" t="str">
        <f>IF(OR(DS601="",DS601=0,DS601="-"),"-",IF(DS601=1,1,"POK"))</f>
        <v>-</v>
      </c>
      <c r="T601" s="293" t="str">
        <f t="shared" si="845"/>
        <v>OK</v>
      </c>
      <c r="U601" s="403"/>
      <c r="V601" s="19"/>
      <c r="W601" s="788">
        <f>IF(SUM(W602:W605)=0,0,1)</f>
        <v>0</v>
      </c>
      <c r="X601" s="325"/>
      <c r="Y601" s="326"/>
      <c r="Z601" s="326"/>
      <c r="AA601" s="326"/>
      <c r="AB601" s="326"/>
      <c r="AC601" s="326"/>
      <c r="AD601" s="326"/>
      <c r="AE601" s="326"/>
      <c r="AF601" s="326"/>
      <c r="AG601" s="326"/>
      <c r="AH601" s="326"/>
      <c r="AI601" s="327"/>
      <c r="AJ601" s="353">
        <f>SUM(AJ602:AJ605)</f>
        <v>0</v>
      </c>
      <c r="AK601" s="354">
        <f>SUM(AK602:AK605)</f>
        <v>0</v>
      </c>
      <c r="AL601" s="351">
        <f>AJ601+AK601</f>
        <v>0</v>
      </c>
      <c r="AM601" s="356" t="str">
        <f>IF(OR(AL601=0,AL601="-"),"-",AL601/CD_TOTAL_HOURS)</f>
        <v>-</v>
      </c>
      <c r="AN601" s="222"/>
      <c r="AO601" s="580" t="str">
        <f t="shared" si="875"/>
        <v>OK</v>
      </c>
      <c r="AP601" s="19"/>
      <c r="AQ601" s="788">
        <f>IF(SUM(AQ602:AQ605)=0,0,1)</f>
        <v>0</v>
      </c>
      <c r="AR601" s="325"/>
      <c r="AS601" s="326"/>
      <c r="AT601" s="326"/>
      <c r="AU601" s="326"/>
      <c r="AV601" s="326"/>
      <c r="AW601" s="326"/>
      <c r="AX601" s="326"/>
      <c r="AY601" s="326"/>
      <c r="AZ601" s="326"/>
      <c r="BA601" s="326"/>
      <c r="BB601" s="326"/>
      <c r="BC601" s="327"/>
      <c r="BD601" s="353">
        <f>SUM(BD602:BD605)</f>
        <v>0</v>
      </c>
      <c r="BE601" s="354">
        <f>SUM(BE602:BE605)</f>
        <v>0</v>
      </c>
      <c r="BF601" s="351">
        <f>BD601+BE601</f>
        <v>0</v>
      </c>
      <c r="BG601" s="356" t="str">
        <f>IF(OR(BF601=0,BF601="-"),"-",BF601/BD_TOTAL_HOURS)</f>
        <v>-</v>
      </c>
      <c r="BH601" s="222"/>
      <c r="BI601" s="580" t="str">
        <f t="shared" si="876"/>
        <v>OK</v>
      </c>
      <c r="BJ601" s="19"/>
      <c r="BK601" s="788">
        <f>IF(SUM(BK602:BK605)=0,0,1)</f>
        <v>0</v>
      </c>
      <c r="BL601" s="325"/>
      <c r="BM601" s="326"/>
      <c r="BN601" s="326"/>
      <c r="BO601" s="326"/>
      <c r="BP601" s="326"/>
      <c r="BQ601" s="326"/>
      <c r="BR601" s="326"/>
      <c r="BS601" s="326"/>
      <c r="BT601" s="326"/>
      <c r="BU601" s="326"/>
      <c r="BV601" s="326"/>
      <c r="BW601" s="327"/>
      <c r="BX601" s="353">
        <f>SUM(BX602:BX605)</f>
        <v>0</v>
      </c>
      <c r="BY601" s="354">
        <f>SUM(BY602:BY605)</f>
        <v>0</v>
      </c>
      <c r="BZ601" s="351">
        <f>BX601+BY601</f>
        <v>0</v>
      </c>
      <c r="CA601" s="356" t="str">
        <f t="shared" si="854"/>
        <v>-</v>
      </c>
      <c r="CB601" s="222"/>
      <c r="CC601" s="574" t="str">
        <f t="shared" si="870"/>
        <v>OK</v>
      </c>
      <c r="CD601" s="19"/>
      <c r="CE601" s="792">
        <f>IF(SUM(CE602:CE605)=0,0,1)</f>
        <v>0</v>
      </c>
      <c r="CF601" s="325"/>
      <c r="CG601" s="326"/>
      <c r="CH601" s="326"/>
      <c r="CI601" s="326"/>
      <c r="CJ601" s="326"/>
      <c r="CK601" s="326"/>
      <c r="CL601" s="326"/>
      <c r="CM601" s="326"/>
      <c r="CN601" s="326"/>
      <c r="CO601" s="326"/>
      <c r="CP601" s="326"/>
      <c r="CQ601" s="327"/>
      <c r="CR601" s="353">
        <f>SUM(CR602:CR605)</f>
        <v>0</v>
      </c>
      <c r="CS601" s="354">
        <f>SUM(CS602:CS605)</f>
        <v>0</v>
      </c>
      <c r="CT601" s="351">
        <f>CR601+CS601</f>
        <v>0</v>
      </c>
      <c r="CU601" s="356"/>
      <c r="CV601" s="222"/>
      <c r="CW601" s="580" t="str">
        <f t="shared" si="835"/>
        <v>OK</v>
      </c>
      <c r="CX601" s="19"/>
      <c r="CY601" s="798">
        <f>IF(SUM(CY602:CY605)=0,0,1)</f>
        <v>0</v>
      </c>
      <c r="CZ601" s="325"/>
      <c r="DA601" s="326"/>
      <c r="DB601" s="326"/>
      <c r="DC601" s="326"/>
      <c r="DD601" s="326"/>
      <c r="DE601" s="326"/>
      <c r="DF601" s="326"/>
      <c r="DG601" s="326"/>
      <c r="DH601" s="326"/>
      <c r="DI601" s="326"/>
      <c r="DJ601" s="326"/>
      <c r="DK601" s="327"/>
      <c r="DL601" s="353">
        <f>SUM(DL602:DL605)</f>
        <v>0</v>
      </c>
      <c r="DM601" s="354">
        <f>SUM(DM602:DM605)</f>
        <v>0</v>
      </c>
      <c r="DN601" s="351">
        <f>DL601+DM601</f>
        <v>0</v>
      </c>
      <c r="DO601" s="356" t="str">
        <f>IF(OR(DN601=0,DN601="-"),"-",DN601/CONSTR_TOTAL_HOURS)</f>
        <v>-</v>
      </c>
      <c r="DP601" s="222"/>
      <c r="DQ601" s="574" t="str">
        <f t="shared" si="837"/>
        <v>OK</v>
      </c>
      <c r="DR601" s="19"/>
      <c r="DS601" s="788">
        <f>IF(SUM(DS602:DS605)=0,0,1)</f>
        <v>0</v>
      </c>
      <c r="DT601" s="325"/>
      <c r="DU601" s="326"/>
      <c r="DV601" s="326"/>
      <c r="DW601" s="326"/>
      <c r="DX601" s="326"/>
      <c r="DY601" s="326"/>
      <c r="DZ601" s="326"/>
      <c r="EA601" s="326"/>
      <c r="EB601" s="353">
        <f>SUM(EB602:EB605)</f>
        <v>0</v>
      </c>
      <c r="EC601" s="723">
        <f>EB601</f>
        <v>0</v>
      </c>
      <c r="ED601" s="356" t="str">
        <f>IF(OR(EC601=0,EC601="-"),"-",EC601/QUALIF_TOTAL_HOURS)</f>
        <v>-</v>
      </c>
      <c r="EE601" s="222"/>
      <c r="EF601" s="574" t="str">
        <f t="shared" si="891"/>
        <v>-</v>
      </c>
      <c r="EG601" s="19"/>
      <c r="EH601" s="179" t="s">
        <v>5</v>
      </c>
      <c r="EI601" s="171" t="s">
        <v>184</v>
      </c>
      <c r="EJ601" s="134"/>
      <c r="EK601" s="133"/>
      <c r="EL601" s="19"/>
      <c r="EM601" s="19"/>
      <c r="EN601" s="135">
        <f t="shared" si="850"/>
        <v>0</v>
      </c>
      <c r="EO601" s="136">
        <f t="shared" si="851"/>
        <v>0</v>
      </c>
      <c r="EP601" s="137"/>
      <c r="EQ601" s="172"/>
      <c r="ER601" s="138" t="str">
        <f t="shared" si="855"/>
        <v>-</v>
      </c>
      <c r="ES601" s="139"/>
      <c r="ET601" s="172"/>
      <c r="EU601" s="138" t="str">
        <f t="shared" si="856"/>
        <v>-</v>
      </c>
      <c r="EV601" s="140" t="str">
        <f t="shared" si="857"/>
        <v>-</v>
      </c>
      <c r="EW601" s="19"/>
      <c r="EX601" s="19"/>
      <c r="EY601" s="135" t="e">
        <f>#REF!</f>
        <v>#REF!</v>
      </c>
      <c r="EZ601" s="136" t="e">
        <f>#REF!</f>
        <v>#REF!</v>
      </c>
      <c r="FA601" s="137"/>
      <c r="FB601" s="172"/>
      <c r="FC601" s="138" t="e">
        <f t="shared" si="858"/>
        <v>#REF!</v>
      </c>
      <c r="FD601" s="139"/>
      <c r="FE601" s="172"/>
      <c r="FF601" s="138" t="e">
        <f t="shared" si="859"/>
        <v>#REF!</v>
      </c>
      <c r="FG601" s="140" t="e">
        <f t="shared" si="860"/>
        <v>#REF!</v>
      </c>
      <c r="FH601" s="19"/>
      <c r="FI601" s="19"/>
      <c r="FJ601" s="135" t="e">
        <f>#REF!</f>
        <v>#REF!</v>
      </c>
      <c r="FK601" s="136" t="e">
        <f>#REF!</f>
        <v>#REF!</v>
      </c>
      <c r="FL601" s="137"/>
      <c r="FM601" s="172"/>
      <c r="FN601" s="138" t="e">
        <f t="shared" si="861"/>
        <v>#REF!</v>
      </c>
      <c r="FO601" s="139"/>
      <c r="FP601" s="172"/>
      <c r="FQ601" s="138" t="e">
        <f t="shared" si="862"/>
        <v>#REF!</v>
      </c>
      <c r="FR601" s="140" t="e">
        <f t="shared" si="863"/>
        <v>#REF!</v>
      </c>
      <c r="FS601" s="19"/>
      <c r="FT601" s="19"/>
      <c r="FU601" s="135" t="e">
        <f>#REF!</f>
        <v>#REF!</v>
      </c>
      <c r="FV601" s="137"/>
      <c r="FW601" s="172"/>
      <c r="FX601" s="138" t="e">
        <f t="shared" si="864"/>
        <v>#REF!</v>
      </c>
      <c r="FY601" s="19"/>
      <c r="FZ601" s="19"/>
      <c r="GA601" s="135" t="e">
        <f>#REF!</f>
        <v>#REF!</v>
      </c>
      <c r="GB601" s="136" t="e">
        <f>#REF!</f>
        <v>#REF!</v>
      </c>
      <c r="GC601" s="137"/>
      <c r="GD601" s="172"/>
      <c r="GE601" s="138" t="e">
        <f t="shared" si="865"/>
        <v>#REF!</v>
      </c>
      <c r="GF601" s="139"/>
      <c r="GG601" s="172"/>
      <c r="GH601" s="138" t="e">
        <f t="shared" si="866"/>
        <v>#REF!</v>
      </c>
      <c r="GI601" s="140" t="e">
        <f t="shared" si="867"/>
        <v>#REF!</v>
      </c>
      <c r="GJ601" s="19"/>
      <c r="GK601" s="141" t="str">
        <f t="shared" si="852"/>
        <v/>
      </c>
      <c r="GL601" s="142"/>
      <c r="GN601" s="826" t="str">
        <f t="shared" ca="1" si="846"/>
        <v/>
      </c>
      <c r="GO601" s="827"/>
    </row>
    <row r="602" spans="1:197" ht="24" customHeight="1" outlineLevel="3" x14ac:dyDescent="0.2">
      <c r="A602" s="187">
        <f t="shared" ca="1" si="892"/>
        <v>468</v>
      </c>
      <c r="B602" s="747" t="str">
        <f t="shared" ca="1" si="838"/>
        <v/>
      </c>
      <c r="C602" s="748"/>
      <c r="D602" s="749"/>
      <c r="E602" s="110"/>
      <c r="F602" s="104"/>
      <c r="G602" s="105" t="s">
        <v>138</v>
      </c>
      <c r="H602" s="128" t="s">
        <v>3</v>
      </c>
      <c r="I602" s="105"/>
      <c r="J602" s="364" t="s">
        <v>24</v>
      </c>
      <c r="K602" s="471" t="s">
        <v>126</v>
      </c>
      <c r="L602" s="367" t="s">
        <v>50</v>
      </c>
      <c r="M602" s="589">
        <f t="shared" si="834"/>
        <v>0</v>
      </c>
      <c r="N602" s="773" t="str">
        <f t="shared" si="839"/>
        <v>-</v>
      </c>
      <c r="O602" s="774" t="str">
        <f t="shared" si="840"/>
        <v>-</v>
      </c>
      <c r="P602" s="774" t="str">
        <f t="shared" si="841"/>
        <v>-</v>
      </c>
      <c r="Q602" s="774" t="str">
        <f t="shared" si="842"/>
        <v>-</v>
      </c>
      <c r="R602" s="774" t="str">
        <f t="shared" si="843"/>
        <v>-</v>
      </c>
      <c r="S602" s="280" t="str">
        <f t="shared" si="844"/>
        <v>-</v>
      </c>
      <c r="T602" s="291" t="str">
        <f t="shared" si="845"/>
        <v>OK</v>
      </c>
      <c r="U602" s="402"/>
      <c r="W602" s="643"/>
      <c r="X602" s="208"/>
      <c r="Y602" s="419"/>
      <c r="Z602" s="410" t="s">
        <v>374</v>
      </c>
      <c r="AA602" s="422"/>
      <c r="AB602" s="209"/>
      <c r="AC602" s="419"/>
      <c r="AD602" s="410" t="s">
        <v>375</v>
      </c>
      <c r="AE602" s="422"/>
      <c r="AF602" s="209"/>
      <c r="AG602" s="419"/>
      <c r="AH602" s="410" t="s">
        <v>376</v>
      </c>
      <c r="AI602" s="422"/>
      <c r="AJ602" s="591" t="str">
        <f>IF(AND(X602="",AB602="",AF602=""),"-",X602+AB602+AF602)</f>
        <v>-</v>
      </c>
      <c r="AK602" s="606"/>
      <c r="AL602" s="593" t="str">
        <f>IF(AND(X602="",AB602="",AF602="",Y602="",AC602="",AG602=""),"-",SUM(X602:AG602))</f>
        <v>-</v>
      </c>
      <c r="AM602" s="594" t="str">
        <f>IF(OR(AL602=0,AL602="-"),"-",AL602/CD_TOTAL_HOURS)</f>
        <v>-</v>
      </c>
      <c r="AN602" s="221"/>
      <c r="AO602" s="574" t="str">
        <f t="shared" si="875"/>
        <v>OK</v>
      </c>
      <c r="AQ602" s="263"/>
      <c r="AR602" s="208"/>
      <c r="AS602" s="419"/>
      <c r="AT602" s="410" t="s">
        <v>374</v>
      </c>
      <c r="AU602" s="422"/>
      <c r="AV602" s="209"/>
      <c r="AW602" s="419"/>
      <c r="AX602" s="410" t="s">
        <v>375</v>
      </c>
      <c r="AY602" s="422"/>
      <c r="AZ602" s="209"/>
      <c r="BA602" s="419"/>
      <c r="BB602" s="410" t="s">
        <v>376</v>
      </c>
      <c r="BC602" s="422"/>
      <c r="BD602" s="591" t="str">
        <f>IF(AND(AR602="",AV602="",AZ602=""),"-",AR602+AV602+AZ602)</f>
        <v>-</v>
      </c>
      <c r="BE602" s="606"/>
      <c r="BF602" s="593" t="str">
        <f>IF(AND(AR602="",AV602="",AZ602="",AS602="",AW602="",BA602=""),"-",SUM(AR602:BA602))</f>
        <v>-</v>
      </c>
      <c r="BG602" s="594" t="str">
        <f>IF(OR(BF602=0,BF602="-"),"-",BF602/BD_TOTAL_HOURS)</f>
        <v>-</v>
      </c>
      <c r="BH602" s="221"/>
      <c r="BI602" s="574" t="str">
        <f t="shared" si="876"/>
        <v>OK</v>
      </c>
      <c r="BK602" s="443"/>
      <c r="BL602" s="429"/>
      <c r="BN602" s="430"/>
      <c r="BO602" s="431"/>
      <c r="BP602" s="429"/>
      <c r="BR602" s="430"/>
      <c r="BS602" s="431"/>
      <c r="BT602" s="429"/>
      <c r="BV602" s="430"/>
      <c r="BW602" s="431"/>
      <c r="BX602" s="600"/>
      <c r="BY602" s="601"/>
      <c r="BZ602" s="602"/>
      <c r="CA602" s="610"/>
      <c r="CB602" s="221"/>
      <c r="CC602" s="574" t="str">
        <f t="shared" si="870"/>
        <v>OK</v>
      </c>
      <c r="CE602" s="443"/>
      <c r="CF602" s="429"/>
      <c r="CH602" s="430"/>
      <c r="CI602" s="431"/>
      <c r="CJ602" s="429"/>
      <c r="CL602" s="430"/>
      <c r="CM602" s="431"/>
      <c r="CN602" s="429"/>
      <c r="CP602" s="430"/>
      <c r="CQ602" s="431"/>
      <c r="CR602" s="600"/>
      <c r="CS602" s="601"/>
      <c r="CT602" s="602"/>
      <c r="CU602" s="610"/>
      <c r="CV602" s="221"/>
      <c r="CW602" s="574" t="str">
        <f t="shared" si="835"/>
        <v>OK</v>
      </c>
      <c r="CY602" s="437"/>
      <c r="CZ602" s="429"/>
      <c r="DB602" s="430"/>
      <c r="DC602" s="431"/>
      <c r="DD602" s="429"/>
      <c r="DF602" s="430"/>
      <c r="DG602" s="431"/>
      <c r="DH602" s="429"/>
      <c r="DJ602" s="430"/>
      <c r="DK602" s="431"/>
      <c r="DL602" s="607"/>
      <c r="DM602" s="598"/>
      <c r="DN602" s="608"/>
      <c r="DO602" s="609"/>
      <c r="DP602" s="221"/>
      <c r="DQ602" s="574" t="str">
        <f t="shared" si="837"/>
        <v>OK</v>
      </c>
      <c r="DS602" s="437"/>
      <c r="DT602" s="429"/>
      <c r="DU602" s="431"/>
      <c r="DW602" s="431"/>
      <c r="DY602" s="431"/>
      <c r="EA602" s="430"/>
      <c r="EB602" s="607"/>
      <c r="EC602" s="608"/>
      <c r="ED602" s="609"/>
      <c r="EE602" s="221"/>
      <c r="EF602" s="574" t="str">
        <f t="shared" si="891"/>
        <v>OK</v>
      </c>
      <c r="EH602" s="82"/>
      <c r="EI602" s="34" t="s">
        <v>184</v>
      </c>
      <c r="EJ602" s="11"/>
      <c r="EK602" s="61"/>
      <c r="EN602" s="97" t="str">
        <f t="shared" si="850"/>
        <v>-</v>
      </c>
      <c r="EO602" s="91">
        <f t="shared" si="851"/>
        <v>0</v>
      </c>
      <c r="EP602" s="92"/>
      <c r="EQ602" s="85"/>
      <c r="ER602" s="89" t="str">
        <f t="shared" si="855"/>
        <v>-</v>
      </c>
      <c r="ES602" s="84"/>
      <c r="ET602" s="85"/>
      <c r="EU602" s="89" t="str">
        <f t="shared" si="856"/>
        <v>-</v>
      </c>
      <c r="EV602" s="90" t="str">
        <f t="shared" si="857"/>
        <v>-</v>
      </c>
      <c r="EY602" s="97" t="e">
        <f>#REF!</f>
        <v>#REF!</v>
      </c>
      <c r="EZ602" s="91" t="e">
        <f>#REF!</f>
        <v>#REF!</v>
      </c>
      <c r="FA602" s="92"/>
      <c r="FB602" s="85"/>
      <c r="FC602" s="89" t="e">
        <f t="shared" si="858"/>
        <v>#REF!</v>
      </c>
      <c r="FD602" s="84"/>
      <c r="FE602" s="85"/>
      <c r="FF602" s="89" t="e">
        <f t="shared" si="859"/>
        <v>#REF!</v>
      </c>
      <c r="FG602" s="90" t="e">
        <f t="shared" si="860"/>
        <v>#REF!</v>
      </c>
      <c r="FJ602" s="97" t="e">
        <f>#REF!</f>
        <v>#REF!</v>
      </c>
      <c r="FK602" s="91" t="e">
        <f>#REF!</f>
        <v>#REF!</v>
      </c>
      <c r="FL602" s="92"/>
      <c r="FM602" s="85"/>
      <c r="FN602" s="89" t="e">
        <f t="shared" si="861"/>
        <v>#REF!</v>
      </c>
      <c r="FO602" s="84"/>
      <c r="FP602" s="85"/>
      <c r="FQ602" s="89" t="e">
        <f t="shared" si="862"/>
        <v>#REF!</v>
      </c>
      <c r="FR602" s="90" t="e">
        <f t="shared" si="863"/>
        <v>#REF!</v>
      </c>
      <c r="FU602" s="97" t="e">
        <f>#REF!</f>
        <v>#REF!</v>
      </c>
      <c r="FV602" s="92"/>
      <c r="FW602" s="85"/>
      <c r="FX602" s="89" t="e">
        <f t="shared" ref="FX602:FX627" si="893">IF(OR(FU602="-",FW602=""),"-",FW602*FU602)</f>
        <v>#REF!</v>
      </c>
      <c r="GA602" s="97" t="e">
        <f>#REF!</f>
        <v>#REF!</v>
      </c>
      <c r="GB602" s="91" t="e">
        <f>#REF!</f>
        <v>#REF!</v>
      </c>
      <c r="GC602" s="92"/>
      <c r="GD602" s="85"/>
      <c r="GE602" s="89" t="e">
        <f t="shared" si="865"/>
        <v>#REF!</v>
      </c>
      <c r="GF602" s="84"/>
      <c r="GG602" s="85"/>
      <c r="GH602" s="89" t="e">
        <f t="shared" si="866"/>
        <v>#REF!</v>
      </c>
      <c r="GI602" s="90" t="e">
        <f t="shared" si="867"/>
        <v>#REF!</v>
      </c>
      <c r="GK602" s="20" t="str">
        <f t="shared" si="852"/>
        <v/>
      </c>
      <c r="GL602" s="21"/>
      <c r="GN602" s="826" t="str">
        <f t="shared" ca="1" si="846"/>
        <v/>
      </c>
      <c r="GO602" s="827"/>
    </row>
    <row r="603" spans="1:197" ht="12" customHeight="1" outlineLevel="3" x14ac:dyDescent="0.2">
      <c r="A603" s="187">
        <f t="shared" ca="1" si="892"/>
        <v>469</v>
      </c>
      <c r="B603" s="747" t="str">
        <f t="shared" ca="1" si="838"/>
        <v/>
      </c>
      <c r="C603" s="748"/>
      <c r="D603" s="749"/>
      <c r="E603" s="110"/>
      <c r="F603" s="855"/>
      <c r="G603" s="105" t="s">
        <v>964</v>
      </c>
      <c r="H603" s="128" t="s">
        <v>3</v>
      </c>
      <c r="I603" s="105"/>
      <c r="J603" s="364" t="s">
        <v>24</v>
      </c>
      <c r="K603" s="471" t="s">
        <v>126</v>
      </c>
      <c r="L603" s="367" t="s">
        <v>50</v>
      </c>
      <c r="M603" s="589">
        <f t="shared" si="834"/>
        <v>0</v>
      </c>
      <c r="N603" s="773" t="str">
        <f t="shared" si="839"/>
        <v>-</v>
      </c>
      <c r="O603" s="774" t="str">
        <f t="shared" si="840"/>
        <v>-</v>
      </c>
      <c r="P603" s="774" t="str">
        <f t="shared" si="841"/>
        <v>-</v>
      </c>
      <c r="Q603" s="774" t="str">
        <f t="shared" si="842"/>
        <v>-</v>
      </c>
      <c r="R603" s="774" t="str">
        <f t="shared" si="843"/>
        <v>-</v>
      </c>
      <c r="S603" s="280" t="str">
        <f t="shared" si="844"/>
        <v>-</v>
      </c>
      <c r="T603" s="291" t="str">
        <f t="shared" si="845"/>
        <v>OK</v>
      </c>
      <c r="U603" s="402"/>
      <c r="W603" s="504"/>
      <c r="X603" s="429"/>
      <c r="Z603" s="430"/>
      <c r="AA603" s="431"/>
      <c r="AB603" s="429"/>
      <c r="AD603" s="430"/>
      <c r="AE603" s="431"/>
      <c r="AF603" s="429"/>
      <c r="AH603" s="430"/>
      <c r="AI603" s="431"/>
      <c r="AJ603" s="600"/>
      <c r="AK603" s="601"/>
      <c r="AL603" s="602"/>
      <c r="AM603" s="621"/>
      <c r="AN603" s="221"/>
      <c r="AO603" s="574" t="str">
        <f t="shared" si="875"/>
        <v>OK</v>
      </c>
      <c r="AQ603" s="437"/>
      <c r="AR603" s="429"/>
      <c r="AT603" s="430"/>
      <c r="AU603" s="431"/>
      <c r="AV603" s="429"/>
      <c r="AX603" s="430"/>
      <c r="AY603" s="431"/>
      <c r="AZ603" s="429"/>
      <c r="BB603" s="430"/>
      <c r="BC603" s="431"/>
      <c r="BD603" s="600"/>
      <c r="BE603" s="601"/>
      <c r="BF603" s="602"/>
      <c r="BG603" s="621"/>
      <c r="BH603" s="221"/>
      <c r="BI603" s="574" t="str">
        <f t="shared" si="876"/>
        <v>OK</v>
      </c>
      <c r="BK603" s="263"/>
      <c r="BL603" s="208"/>
      <c r="BM603" s="420"/>
      <c r="BN603" s="410" t="s">
        <v>374</v>
      </c>
      <c r="BO603" s="423"/>
      <c r="BP603" s="209"/>
      <c r="BQ603" s="420"/>
      <c r="BR603" s="410" t="s">
        <v>375</v>
      </c>
      <c r="BS603" s="423"/>
      <c r="BT603" s="209"/>
      <c r="BU603" s="420"/>
      <c r="BV603" s="410" t="s">
        <v>376</v>
      </c>
      <c r="BW603" s="423"/>
      <c r="BX603" s="591" t="str">
        <f>IF(AND(BL603="",BP603="",BT603=""),"-",BL603+BP603+BT603)</f>
        <v>-</v>
      </c>
      <c r="BY603" s="601"/>
      <c r="BZ603" s="593" t="str">
        <f>IF(AND(BL603="",BP603="",BT603="",BM603="",BQ603="",BU603=""),"-",SUM(BL603:BU603))</f>
        <v>-</v>
      </c>
      <c r="CA603" s="680" t="str">
        <f>IF(OR(BZ603=0,BZ603="-"),"-",BZ603/DD_TOTAL_HOURS)</f>
        <v>-</v>
      </c>
      <c r="CB603" s="221"/>
      <c r="CC603" s="574" t="str">
        <f t="shared" si="870"/>
        <v>OK</v>
      </c>
      <c r="CE603" s="443"/>
      <c r="CF603" s="429"/>
      <c r="CH603" s="430"/>
      <c r="CI603" s="431"/>
      <c r="CJ603" s="429"/>
      <c r="CL603" s="430"/>
      <c r="CM603" s="431"/>
      <c r="CN603" s="429"/>
      <c r="CP603" s="430"/>
      <c r="CQ603" s="431"/>
      <c r="CR603" s="600"/>
      <c r="CS603" s="601"/>
      <c r="CT603" s="602"/>
      <c r="CU603" s="610"/>
      <c r="CV603" s="221"/>
      <c r="CW603" s="574" t="str">
        <f t="shared" si="835"/>
        <v>OK</v>
      </c>
      <c r="CY603" s="437"/>
      <c r="CZ603" s="429"/>
      <c r="DB603" s="430"/>
      <c r="DC603" s="431"/>
      <c r="DD603" s="429"/>
      <c r="DF603" s="430"/>
      <c r="DG603" s="431"/>
      <c r="DH603" s="429"/>
      <c r="DJ603" s="430"/>
      <c r="DK603" s="431"/>
      <c r="DL603" s="600"/>
      <c r="DM603" s="601"/>
      <c r="DN603" s="602"/>
      <c r="DO603" s="610"/>
      <c r="DP603" s="221"/>
      <c r="DQ603" s="574" t="str">
        <f t="shared" si="837"/>
        <v>OK</v>
      </c>
      <c r="DS603" s="437"/>
      <c r="DT603" s="429"/>
      <c r="DU603" s="431"/>
      <c r="DW603" s="431"/>
      <c r="DY603" s="431"/>
      <c r="EA603" s="430"/>
      <c r="EB603" s="600"/>
      <c r="EC603" s="602"/>
      <c r="ED603" s="610"/>
      <c r="EE603" s="221"/>
      <c r="EF603" s="574" t="str">
        <f t="shared" si="891"/>
        <v>OK</v>
      </c>
      <c r="EH603" s="82"/>
      <c r="EI603" s="34" t="s">
        <v>184</v>
      </c>
      <c r="EJ603" s="11"/>
      <c r="EK603" s="61"/>
      <c r="EN603" s="97">
        <f t="shared" si="850"/>
        <v>0</v>
      </c>
      <c r="EO603" s="91">
        <f t="shared" si="851"/>
        <v>0</v>
      </c>
      <c r="EP603" s="92"/>
      <c r="EQ603" s="85"/>
      <c r="ER603" s="89" t="str">
        <f t="shared" ref="ER603:ER627" si="894">IF(OR(EN603="-",EQ603=""),"-",EQ603*EN603)</f>
        <v>-</v>
      </c>
      <c r="ES603" s="84"/>
      <c r="ET603" s="85"/>
      <c r="EU603" s="89" t="str">
        <f t="shared" ref="EU603:EU627" si="895">IF(OR(EO603="-",ET603=""),"-",ET603*EO603)</f>
        <v>-</v>
      </c>
      <c r="EV603" s="90" t="str">
        <f t="shared" ref="EV603:EV627" si="896">IF(AND(ER603="-",EU603="-"),"-",IF(ER603="-",EU603,IF(EU603="-",ER603,ER603+EU603)))</f>
        <v>-</v>
      </c>
      <c r="EY603" s="97" t="e">
        <f>#REF!</f>
        <v>#REF!</v>
      </c>
      <c r="EZ603" s="91" t="e">
        <f>#REF!</f>
        <v>#REF!</v>
      </c>
      <c r="FA603" s="92"/>
      <c r="FB603" s="85"/>
      <c r="FC603" s="89" t="e">
        <f t="shared" si="858"/>
        <v>#REF!</v>
      </c>
      <c r="FD603" s="84"/>
      <c r="FE603" s="85"/>
      <c r="FF603" s="89" t="e">
        <f t="shared" si="859"/>
        <v>#REF!</v>
      </c>
      <c r="FG603" s="90" t="e">
        <f t="shared" si="860"/>
        <v>#REF!</v>
      </c>
      <c r="FJ603" s="97" t="e">
        <f>#REF!</f>
        <v>#REF!</v>
      </c>
      <c r="FK603" s="91" t="e">
        <f>#REF!</f>
        <v>#REF!</v>
      </c>
      <c r="FL603" s="92"/>
      <c r="FM603" s="85"/>
      <c r="FN603" s="89" t="e">
        <f t="shared" ref="FN603:FN627" si="897">IF(OR(FJ603="-",FM603=""),"-",FM603*FJ603)</f>
        <v>#REF!</v>
      </c>
      <c r="FO603" s="84"/>
      <c r="FP603" s="85"/>
      <c r="FQ603" s="89" t="e">
        <f t="shared" ref="FQ603:FQ627" si="898">IF(OR(FK603="-",FP603=""),"-",FP603*FK603)</f>
        <v>#REF!</v>
      </c>
      <c r="FR603" s="90" t="e">
        <f t="shared" ref="FR603:FR627" si="899">IF(AND(FN603="-",FQ603="-"),"-",IF(FN603="-",FQ603,IF(FQ603="-",FN603,FN603+FQ603)))</f>
        <v>#REF!</v>
      </c>
      <c r="FU603" s="97" t="e">
        <f>#REF!</f>
        <v>#REF!</v>
      </c>
      <c r="FV603" s="92"/>
      <c r="FW603" s="85"/>
      <c r="FX603" s="89" t="e">
        <f t="shared" si="893"/>
        <v>#REF!</v>
      </c>
      <c r="GA603" s="97" t="e">
        <f>#REF!</f>
        <v>#REF!</v>
      </c>
      <c r="GB603" s="91" t="e">
        <f>#REF!</f>
        <v>#REF!</v>
      </c>
      <c r="GC603" s="92"/>
      <c r="GD603" s="85"/>
      <c r="GE603" s="89" t="e">
        <f t="shared" ref="GE603:GE627" si="900">IF(OR(GA603="-",GD603=""),"-",GD603*GA603)</f>
        <v>#REF!</v>
      </c>
      <c r="GF603" s="84"/>
      <c r="GG603" s="85"/>
      <c r="GH603" s="89" t="e">
        <f t="shared" ref="GH603:GH627" si="901">IF(OR(GB603="-",GG603=""),"-",GG603*GB603)</f>
        <v>#REF!</v>
      </c>
      <c r="GI603" s="90" t="e">
        <f t="shared" ref="GI603:GI627" si="902">IF(AND(GE603="-",GH603="-"),"-",IF(GE603="-",GH603,IF(GH603="-",GE603,GE603+GH603)))</f>
        <v>#REF!</v>
      </c>
      <c r="GK603" s="20" t="str">
        <f t="shared" si="852"/>
        <v/>
      </c>
      <c r="GL603" s="21"/>
      <c r="GN603" s="826" t="str">
        <f t="shared" ca="1" si="846"/>
        <v/>
      </c>
      <c r="GO603" s="827"/>
    </row>
    <row r="604" spans="1:197" ht="12" customHeight="1" outlineLevel="3" x14ac:dyDescent="0.2">
      <c r="A604" s="187">
        <f t="shared" ca="1" si="892"/>
        <v>470</v>
      </c>
      <c r="B604" s="747" t="str">
        <f t="shared" ca="1" si="838"/>
        <v/>
      </c>
      <c r="C604" s="748"/>
      <c r="D604" s="749"/>
      <c r="E604" s="110"/>
      <c r="F604" s="104"/>
      <c r="G604" s="105" t="s">
        <v>963</v>
      </c>
      <c r="H604" s="128" t="s">
        <v>3</v>
      </c>
      <c r="I604" s="105"/>
      <c r="J604" s="364" t="s">
        <v>24</v>
      </c>
      <c r="K604" s="471" t="s">
        <v>126</v>
      </c>
      <c r="L604" s="367" t="s">
        <v>50</v>
      </c>
      <c r="M604" s="589">
        <f t="shared" si="834"/>
        <v>0</v>
      </c>
      <c r="N604" s="773" t="str">
        <f t="shared" si="839"/>
        <v>-</v>
      </c>
      <c r="O604" s="774" t="str">
        <f t="shared" si="840"/>
        <v>-</v>
      </c>
      <c r="P604" s="774" t="str">
        <f t="shared" si="841"/>
        <v>-</v>
      </c>
      <c r="Q604" s="774" t="str">
        <f t="shared" si="842"/>
        <v>-</v>
      </c>
      <c r="R604" s="774" t="str">
        <f t="shared" si="843"/>
        <v>-</v>
      </c>
      <c r="S604" s="280" t="str">
        <f t="shared" si="844"/>
        <v>-</v>
      </c>
      <c r="T604" s="291" t="str">
        <f t="shared" si="845"/>
        <v>OK</v>
      </c>
      <c r="U604" s="402"/>
      <c r="W604" s="504"/>
      <c r="X604" s="429"/>
      <c r="Z604" s="430"/>
      <c r="AA604" s="431"/>
      <c r="AB604" s="429"/>
      <c r="AD604" s="430"/>
      <c r="AE604" s="431"/>
      <c r="AF604" s="429"/>
      <c r="AH604" s="430"/>
      <c r="AI604" s="431"/>
      <c r="AJ604" s="600"/>
      <c r="AK604" s="601"/>
      <c r="AL604" s="602"/>
      <c r="AM604" s="621"/>
      <c r="AN604" s="221"/>
      <c r="AO604" s="574" t="str">
        <f t="shared" si="875"/>
        <v>OK</v>
      </c>
      <c r="AQ604" s="437"/>
      <c r="AR604" s="429"/>
      <c r="AT604" s="430"/>
      <c r="AU604" s="431"/>
      <c r="AV604" s="429"/>
      <c r="AX604" s="430"/>
      <c r="AY604" s="431"/>
      <c r="AZ604" s="429"/>
      <c r="BB604" s="430"/>
      <c r="BC604" s="431"/>
      <c r="BD604" s="600"/>
      <c r="BE604" s="601"/>
      <c r="BF604" s="602"/>
      <c r="BG604" s="621"/>
      <c r="BH604" s="221"/>
      <c r="BI604" s="574" t="str">
        <f t="shared" si="876"/>
        <v>OK</v>
      </c>
      <c r="BK604" s="263"/>
      <c r="BL604" s="208"/>
      <c r="BM604" s="420"/>
      <c r="BN604" s="410" t="s">
        <v>374</v>
      </c>
      <c r="BO604" s="423"/>
      <c r="BP604" s="209"/>
      <c r="BQ604" s="420"/>
      <c r="BR604" s="410" t="s">
        <v>375</v>
      </c>
      <c r="BS604" s="423"/>
      <c r="BT604" s="209"/>
      <c r="BU604" s="420"/>
      <c r="BV604" s="410" t="s">
        <v>376</v>
      </c>
      <c r="BW604" s="423"/>
      <c r="BX604" s="591" t="str">
        <f>IF(AND(BL604="",BP604="",BT604=""),"-",BL604+BP604+BT604)</f>
        <v>-</v>
      </c>
      <c r="BY604" s="601"/>
      <c r="BZ604" s="593" t="str">
        <f>IF(AND(BL604="",BP604="",BT604="",BM604="",BQ604="",BU604=""),"-",SUM(BL604:BU604))</f>
        <v>-</v>
      </c>
      <c r="CA604" s="680" t="str">
        <f>IF(OR(BZ604=0,BZ604="-"),"-",BZ604/DD_TOTAL_HOURS)</f>
        <v>-</v>
      </c>
      <c r="CB604" s="221"/>
      <c r="CC604" s="574" t="str">
        <f t="shared" si="870"/>
        <v>OK</v>
      </c>
      <c r="CE604" s="443"/>
      <c r="CF604" s="429"/>
      <c r="CH604" s="430"/>
      <c r="CI604" s="431"/>
      <c r="CJ604" s="429"/>
      <c r="CL604" s="430"/>
      <c r="CM604" s="431"/>
      <c r="CN604" s="429"/>
      <c r="CP604" s="430"/>
      <c r="CQ604" s="431"/>
      <c r="CR604" s="600"/>
      <c r="CS604" s="601"/>
      <c r="CT604" s="602"/>
      <c r="CU604" s="610"/>
      <c r="CV604" s="221"/>
      <c r="CW604" s="574" t="str">
        <f t="shared" si="835"/>
        <v>OK</v>
      </c>
      <c r="CY604" s="437"/>
      <c r="CZ604" s="429"/>
      <c r="DB604" s="430"/>
      <c r="DC604" s="431"/>
      <c r="DD604" s="429"/>
      <c r="DF604" s="430"/>
      <c r="DG604" s="431"/>
      <c r="DH604" s="429"/>
      <c r="DJ604" s="430"/>
      <c r="DK604" s="431"/>
      <c r="DL604" s="600"/>
      <c r="DM604" s="601"/>
      <c r="DN604" s="602"/>
      <c r="DO604" s="610"/>
      <c r="DP604" s="221"/>
      <c r="DQ604" s="574" t="str">
        <f t="shared" si="837"/>
        <v>OK</v>
      </c>
      <c r="DS604" s="437"/>
      <c r="DT604" s="429"/>
      <c r="DU604" s="431"/>
      <c r="DW604" s="431"/>
      <c r="DY604" s="431"/>
      <c r="EA604" s="430"/>
      <c r="EB604" s="600"/>
      <c r="EC604" s="602"/>
      <c r="ED604" s="610"/>
      <c r="EE604" s="221"/>
      <c r="EF604" s="574" t="str">
        <f t="shared" si="891"/>
        <v>OK</v>
      </c>
      <c r="EH604" s="82"/>
      <c r="EI604" s="34" t="s">
        <v>184</v>
      </c>
      <c r="EJ604" s="11"/>
      <c r="EK604" s="61"/>
      <c r="EN604" s="97">
        <f t="shared" si="850"/>
        <v>0</v>
      </c>
      <c r="EO604" s="91">
        <f t="shared" si="851"/>
        <v>0</v>
      </c>
      <c r="EP604" s="92"/>
      <c r="EQ604" s="85"/>
      <c r="ER604" s="89" t="str">
        <f t="shared" si="894"/>
        <v>-</v>
      </c>
      <c r="ES604" s="84"/>
      <c r="ET604" s="85"/>
      <c r="EU604" s="89" t="str">
        <f t="shared" si="895"/>
        <v>-</v>
      </c>
      <c r="EV604" s="90" t="str">
        <f t="shared" si="896"/>
        <v>-</v>
      </c>
      <c r="EY604" s="97" t="e">
        <f>#REF!</f>
        <v>#REF!</v>
      </c>
      <c r="EZ604" s="91" t="e">
        <f>#REF!</f>
        <v>#REF!</v>
      </c>
      <c r="FA604" s="92"/>
      <c r="FB604" s="85"/>
      <c r="FC604" s="89" t="e">
        <f t="shared" si="858"/>
        <v>#REF!</v>
      </c>
      <c r="FD604" s="84"/>
      <c r="FE604" s="85"/>
      <c r="FF604" s="89" t="e">
        <f t="shared" si="859"/>
        <v>#REF!</v>
      </c>
      <c r="FG604" s="90" t="e">
        <f t="shared" si="860"/>
        <v>#REF!</v>
      </c>
      <c r="FJ604" s="97" t="e">
        <f>#REF!</f>
        <v>#REF!</v>
      </c>
      <c r="FK604" s="91" t="e">
        <f>#REF!</f>
        <v>#REF!</v>
      </c>
      <c r="FL604" s="92"/>
      <c r="FM604" s="85"/>
      <c r="FN604" s="89" t="e">
        <f t="shared" si="897"/>
        <v>#REF!</v>
      </c>
      <c r="FO604" s="84"/>
      <c r="FP604" s="85"/>
      <c r="FQ604" s="89" t="e">
        <f t="shared" si="898"/>
        <v>#REF!</v>
      </c>
      <c r="FR604" s="90" t="e">
        <f t="shared" si="899"/>
        <v>#REF!</v>
      </c>
      <c r="FU604" s="97" t="e">
        <f>#REF!</f>
        <v>#REF!</v>
      </c>
      <c r="FV604" s="92"/>
      <c r="FW604" s="85"/>
      <c r="FX604" s="89" t="e">
        <f t="shared" si="893"/>
        <v>#REF!</v>
      </c>
      <c r="GA604" s="97" t="e">
        <f>#REF!</f>
        <v>#REF!</v>
      </c>
      <c r="GB604" s="91" t="e">
        <f>#REF!</f>
        <v>#REF!</v>
      </c>
      <c r="GC604" s="92"/>
      <c r="GD604" s="85"/>
      <c r="GE604" s="89" t="e">
        <f t="shared" si="900"/>
        <v>#REF!</v>
      </c>
      <c r="GF604" s="84"/>
      <c r="GG604" s="85"/>
      <c r="GH604" s="89" t="e">
        <f t="shared" si="901"/>
        <v>#REF!</v>
      </c>
      <c r="GI604" s="90" t="e">
        <f t="shared" si="902"/>
        <v>#REF!</v>
      </c>
      <c r="GK604" s="20" t="str">
        <f t="shared" si="852"/>
        <v/>
      </c>
      <c r="GL604" s="21"/>
      <c r="GN604" s="826" t="str">
        <f t="shared" ca="1" si="846"/>
        <v/>
      </c>
      <c r="GO604" s="827"/>
    </row>
    <row r="605" spans="1:197" ht="12" customHeight="1" outlineLevel="3" x14ac:dyDescent="0.2">
      <c r="A605" s="187">
        <f t="shared" ca="1" si="892"/>
        <v>471</v>
      </c>
      <c r="B605" s="747" t="str">
        <f t="shared" ca="1" si="838"/>
        <v/>
      </c>
      <c r="C605" s="748"/>
      <c r="D605" s="749"/>
      <c r="E605" s="272" t="s">
        <v>395</v>
      </c>
      <c r="F605" s="271"/>
      <c r="G605" s="105"/>
      <c r="H605" s="128" t="s">
        <v>3</v>
      </c>
      <c r="I605" s="105"/>
      <c r="J605" s="364" t="s">
        <v>24</v>
      </c>
      <c r="K605" s="471" t="s">
        <v>126</v>
      </c>
      <c r="L605" s="367" t="s">
        <v>50</v>
      </c>
      <c r="M605" s="589">
        <f t="shared" si="834"/>
        <v>0</v>
      </c>
      <c r="N605" s="773" t="str">
        <f t="shared" si="839"/>
        <v>-</v>
      </c>
      <c r="O605" s="774" t="str">
        <f t="shared" si="840"/>
        <v>-</v>
      </c>
      <c r="P605" s="774" t="str">
        <f t="shared" si="841"/>
        <v>-</v>
      </c>
      <c r="Q605" s="774" t="str">
        <f t="shared" si="842"/>
        <v>-</v>
      </c>
      <c r="R605" s="774" t="str">
        <f t="shared" si="843"/>
        <v>-</v>
      </c>
      <c r="S605" s="280" t="str">
        <f t="shared" si="844"/>
        <v>-</v>
      </c>
      <c r="T605" s="291" t="str">
        <f t="shared" si="845"/>
        <v>OK</v>
      </c>
      <c r="U605" s="402"/>
      <c r="W605" s="643"/>
      <c r="X605" s="208"/>
      <c r="Y605" s="421"/>
      <c r="Z605" s="410" t="s">
        <v>374</v>
      </c>
      <c r="AA605" s="424"/>
      <c r="AB605" s="209"/>
      <c r="AC605" s="421"/>
      <c r="AD605" s="410" t="s">
        <v>375</v>
      </c>
      <c r="AE605" s="424"/>
      <c r="AF605" s="209"/>
      <c r="AG605" s="421"/>
      <c r="AH605" s="410" t="s">
        <v>376</v>
      </c>
      <c r="AI605" s="424"/>
      <c r="AJ605" s="591" t="str">
        <f>IF(AND(X605="",AB605="",AF605=""),"-",X605+AB605+AF605)</f>
        <v>-</v>
      </c>
      <c r="AK605" s="618"/>
      <c r="AL605" s="593" t="str">
        <f>IF(AND(X605="",AB605="",AF605="",Y605="",AC605="",AG605=""),"-",SUM(X605:AG605))</f>
        <v>-</v>
      </c>
      <c r="AM605" s="619" t="str">
        <f>IF(OR(AL605=0,AL605="-"),"-",AL605/CD_TOTAL_HOURS)</f>
        <v>-</v>
      </c>
      <c r="AN605" s="221"/>
      <c r="AO605" s="574" t="str">
        <f t="shared" si="875"/>
        <v>OK</v>
      </c>
      <c r="AQ605" s="263"/>
      <c r="AR605" s="208"/>
      <c r="AS605" s="421"/>
      <c r="AT605" s="410" t="s">
        <v>374</v>
      </c>
      <c r="AU605" s="424"/>
      <c r="AV605" s="209"/>
      <c r="AW605" s="421"/>
      <c r="AX605" s="410" t="s">
        <v>375</v>
      </c>
      <c r="AY605" s="424"/>
      <c r="AZ605" s="209"/>
      <c r="BA605" s="421"/>
      <c r="BB605" s="410" t="s">
        <v>376</v>
      </c>
      <c r="BC605" s="424"/>
      <c r="BD605" s="591" t="str">
        <f>IF(AND(AR605="",AV605="",AZ605=""),"-",AR605+AV605+AZ605)</f>
        <v>-</v>
      </c>
      <c r="BE605" s="618"/>
      <c r="BF605" s="593" t="str">
        <f>IF(AND(AR605="",AV605="",AZ605="",AS605="",AW605="",BA605=""),"-",SUM(AR605:BA605))</f>
        <v>-</v>
      </c>
      <c r="BG605" s="677" t="str">
        <f>IF(OR(BF605=0,BF605="-"),"-",BF605/BD_TOTAL_HOURS)</f>
        <v>-</v>
      </c>
      <c r="BH605" s="221"/>
      <c r="BI605" s="574" t="str">
        <f t="shared" si="876"/>
        <v>OK</v>
      </c>
      <c r="BK605" s="263"/>
      <c r="BL605" s="208"/>
      <c r="BM605" s="421"/>
      <c r="BN605" s="410"/>
      <c r="BO605" s="424"/>
      <c r="BP605" s="209"/>
      <c r="BQ605" s="421"/>
      <c r="BR605" s="410"/>
      <c r="BS605" s="424"/>
      <c r="BT605" s="209"/>
      <c r="BU605" s="421"/>
      <c r="BV605" s="410"/>
      <c r="BW605" s="424"/>
      <c r="BX605" s="591" t="str">
        <f>IF(AND(BL605="",BP605="",BT605=""),"-",BL605+BP605+BT605)</f>
        <v>-</v>
      </c>
      <c r="BY605" s="618"/>
      <c r="BZ605" s="593" t="str">
        <f>IF(AND(BL605="",BP605="",BT605="",BM605="",BQ605="",BU605=""),"-",SUM(BL605:BU605))</f>
        <v>-</v>
      </c>
      <c r="CA605" s="677" t="str">
        <f t="shared" si="854"/>
        <v>-</v>
      </c>
      <c r="CB605" s="221"/>
      <c r="CC605" s="574" t="str">
        <f t="shared" si="870"/>
        <v>OK</v>
      </c>
      <c r="CE605" s="443"/>
      <c r="CF605" s="429"/>
      <c r="CH605" s="430"/>
      <c r="CI605" s="431"/>
      <c r="CJ605" s="429"/>
      <c r="CL605" s="430"/>
      <c r="CM605" s="431"/>
      <c r="CN605" s="429"/>
      <c r="CP605" s="430"/>
      <c r="CQ605" s="431"/>
      <c r="CR605" s="600"/>
      <c r="CS605" s="601"/>
      <c r="CT605" s="605"/>
      <c r="CU605" s="610"/>
      <c r="CV605" s="221"/>
      <c r="CW605" s="574" t="str">
        <f t="shared" si="835"/>
        <v>OK</v>
      </c>
      <c r="CY605" s="437"/>
      <c r="CZ605" s="429"/>
      <c r="DB605" s="430"/>
      <c r="DC605" s="431"/>
      <c r="DD605" s="429"/>
      <c r="DF605" s="430"/>
      <c r="DG605" s="431"/>
      <c r="DH605" s="429"/>
      <c r="DJ605" s="430"/>
      <c r="DK605" s="431"/>
      <c r="DL605" s="603"/>
      <c r="DM605" s="604"/>
      <c r="DN605" s="605"/>
      <c r="DO605" s="679"/>
      <c r="DP605" s="221"/>
      <c r="DQ605" s="574" t="str">
        <f t="shared" si="837"/>
        <v>OK</v>
      </c>
      <c r="DS605" s="437"/>
      <c r="DT605" s="429"/>
      <c r="DU605" s="431"/>
      <c r="DW605" s="435"/>
      <c r="DY605" s="435"/>
      <c r="EA605" s="430"/>
      <c r="EB605" s="603"/>
      <c r="EC605" s="605"/>
      <c r="ED605" s="628"/>
      <c r="EE605" s="221"/>
      <c r="EF605" s="574" t="str">
        <f t="shared" si="891"/>
        <v>OK</v>
      </c>
      <c r="EH605" s="82"/>
      <c r="EI605" s="34"/>
      <c r="EJ605" s="11"/>
      <c r="EK605" s="61"/>
      <c r="EN605" s="97" t="str">
        <f t="shared" si="850"/>
        <v>-</v>
      </c>
      <c r="EO605" s="91">
        <f t="shared" si="851"/>
        <v>0</v>
      </c>
      <c r="EP605" s="92"/>
      <c r="EQ605" s="85"/>
      <c r="ER605" s="89" t="str">
        <f t="shared" si="894"/>
        <v>-</v>
      </c>
      <c r="ES605" s="84"/>
      <c r="ET605" s="85"/>
      <c r="EU605" s="89" t="str">
        <f t="shared" si="895"/>
        <v>-</v>
      </c>
      <c r="EV605" s="90" t="str">
        <f t="shared" si="896"/>
        <v>-</v>
      </c>
      <c r="EY605" s="97" t="e">
        <f>#REF!</f>
        <v>#REF!</v>
      </c>
      <c r="EZ605" s="91" t="e">
        <f>#REF!</f>
        <v>#REF!</v>
      </c>
      <c r="FA605" s="92"/>
      <c r="FB605" s="85"/>
      <c r="FC605" s="89" t="e">
        <f t="shared" si="858"/>
        <v>#REF!</v>
      </c>
      <c r="FD605" s="84"/>
      <c r="FE605" s="85"/>
      <c r="FF605" s="89" t="e">
        <f t="shared" si="859"/>
        <v>#REF!</v>
      </c>
      <c r="FG605" s="90" t="e">
        <f t="shared" si="860"/>
        <v>#REF!</v>
      </c>
      <c r="FJ605" s="97" t="e">
        <f>#REF!</f>
        <v>#REF!</v>
      </c>
      <c r="FK605" s="91" t="e">
        <f>#REF!</f>
        <v>#REF!</v>
      </c>
      <c r="FL605" s="92"/>
      <c r="FM605" s="85"/>
      <c r="FN605" s="89" t="e">
        <f t="shared" si="897"/>
        <v>#REF!</v>
      </c>
      <c r="FO605" s="84"/>
      <c r="FP605" s="85"/>
      <c r="FQ605" s="89" t="e">
        <f t="shared" si="898"/>
        <v>#REF!</v>
      </c>
      <c r="FR605" s="90" t="e">
        <f t="shared" si="899"/>
        <v>#REF!</v>
      </c>
      <c r="FU605" s="97" t="e">
        <f>#REF!</f>
        <v>#REF!</v>
      </c>
      <c r="FV605" s="92"/>
      <c r="FW605" s="85"/>
      <c r="FX605" s="89" t="e">
        <f t="shared" si="893"/>
        <v>#REF!</v>
      </c>
      <c r="GA605" s="97" t="e">
        <f>#REF!</f>
        <v>#REF!</v>
      </c>
      <c r="GB605" s="91" t="e">
        <f>#REF!</f>
        <v>#REF!</v>
      </c>
      <c r="GC605" s="92"/>
      <c r="GD605" s="85"/>
      <c r="GE605" s="89" t="e">
        <f t="shared" si="900"/>
        <v>#REF!</v>
      </c>
      <c r="GF605" s="84"/>
      <c r="GG605" s="85"/>
      <c r="GH605" s="89" t="e">
        <f t="shared" si="901"/>
        <v>#REF!</v>
      </c>
      <c r="GI605" s="90" t="e">
        <f t="shared" si="902"/>
        <v>#REF!</v>
      </c>
      <c r="GK605" s="20" t="str">
        <f t="shared" si="852"/>
        <v/>
      </c>
      <c r="GL605" s="21"/>
      <c r="GN605" s="826" t="str">
        <f t="shared" ca="1" si="846"/>
        <v/>
      </c>
      <c r="GO605" s="827"/>
    </row>
    <row r="606" spans="1:197" s="143" customFormat="1" ht="15.75" customHeight="1" outlineLevel="3" x14ac:dyDescent="0.2">
      <c r="A606" s="190">
        <f t="shared" ca="1" si="892"/>
        <v>472</v>
      </c>
      <c r="B606" s="744" t="str">
        <f t="shared" ca="1" si="838"/>
        <v/>
      </c>
      <c r="C606" s="752"/>
      <c r="D606" s="753"/>
      <c r="E606" s="185" t="s">
        <v>176</v>
      </c>
      <c r="F606" s="181" t="s">
        <v>170</v>
      </c>
      <c r="G606" s="182"/>
      <c r="H606" s="863" t="s">
        <v>3</v>
      </c>
      <c r="I606" s="183"/>
      <c r="J606" s="184" t="s">
        <v>23</v>
      </c>
      <c r="K606" s="199" t="s">
        <v>126</v>
      </c>
      <c r="L606" s="366"/>
      <c r="M606" s="560">
        <f t="shared" si="834"/>
        <v>0</v>
      </c>
      <c r="N606" s="814" t="str">
        <f>IF(OR(W606="",W606=0,W606="-"),"-",IF(W606=1,1,"POK"))</f>
        <v>-</v>
      </c>
      <c r="O606" s="815" t="str">
        <f>IF(OR(AQ606="",AQ606=0,AQ606="-"),"-",IF(AQ606=1,1,"POK"))</f>
        <v>-</v>
      </c>
      <c r="P606" s="815" t="str">
        <f>IF(OR(BK606="",BK606=0,BK606="-"),"-",IF(BK606=1,1,"POK"))</f>
        <v>-</v>
      </c>
      <c r="Q606" s="815" t="str">
        <f>IF(OR(CE606="",CE606=0,CE606="-"),"-",IF(CE606=1,1,"POK"))</f>
        <v>-</v>
      </c>
      <c r="R606" s="815" t="str">
        <f>IF(OR(CY606="",CY606=0,CY606="-"),"-",IF(CY606=1,1,"POK"))</f>
        <v>-</v>
      </c>
      <c r="S606" s="816" t="str">
        <f>IF(OR(DS606="",DS606=0,DS606="-"),"-",IF(DS606=1,1,"POK"))</f>
        <v>-</v>
      </c>
      <c r="T606" s="293" t="str">
        <f t="shared" si="845"/>
        <v>OK</v>
      </c>
      <c r="U606" s="403"/>
      <c r="V606" s="19"/>
      <c r="W606" s="788">
        <f>IF(SUM(W607:W613)=0,0,1)</f>
        <v>0</v>
      </c>
      <c r="X606" s="325"/>
      <c r="Y606" s="326"/>
      <c r="Z606" s="326"/>
      <c r="AA606" s="326"/>
      <c r="AB606" s="326"/>
      <c r="AC606" s="326"/>
      <c r="AD606" s="326"/>
      <c r="AE606" s="326"/>
      <c r="AF606" s="326"/>
      <c r="AG606" s="326"/>
      <c r="AH606" s="326"/>
      <c r="AI606" s="327"/>
      <c r="AJ606" s="353">
        <f>SUM(AJ607:AJ613)</f>
        <v>0</v>
      </c>
      <c r="AK606" s="354">
        <f>SUM(AK607:AK613)</f>
        <v>0</v>
      </c>
      <c r="AL606" s="351">
        <f>AJ606+AK606</f>
        <v>0</v>
      </c>
      <c r="AM606" s="356" t="str">
        <f>IF(OR(AL606=0,AL606="-"),"-",AL606/CD_TOTAL_HOURS)</f>
        <v>-</v>
      </c>
      <c r="AN606" s="222"/>
      <c r="AO606" s="580" t="str">
        <f t="shared" si="875"/>
        <v>OK</v>
      </c>
      <c r="AP606" s="19"/>
      <c r="AQ606" s="788">
        <f>IF(SUM(AQ607:AQ613)=0,0,1)</f>
        <v>0</v>
      </c>
      <c r="AR606" s="325"/>
      <c r="AS606" s="326"/>
      <c r="AT606" s="326"/>
      <c r="AU606" s="326"/>
      <c r="AV606" s="326"/>
      <c r="AW606" s="326"/>
      <c r="AX606" s="326"/>
      <c r="AY606" s="326"/>
      <c r="AZ606" s="326"/>
      <c r="BA606" s="326"/>
      <c r="BB606" s="326"/>
      <c r="BC606" s="327"/>
      <c r="BD606" s="353">
        <f>SUM(BD607:BD613)</f>
        <v>0</v>
      </c>
      <c r="BE606" s="354">
        <f>SUM(BE607:BE613)</f>
        <v>0</v>
      </c>
      <c r="BF606" s="351">
        <f>BD606+BE606</f>
        <v>0</v>
      </c>
      <c r="BG606" s="356" t="str">
        <f>IF(OR(BF606=0,BF606="-"),"-",BF606/BD_TOTAL_HOURS)</f>
        <v>-</v>
      </c>
      <c r="BH606" s="222"/>
      <c r="BI606" s="580" t="str">
        <f t="shared" si="876"/>
        <v>OK</v>
      </c>
      <c r="BJ606" s="19"/>
      <c r="BK606" s="788">
        <f>IF(SUM(BK607:BK613)=0,0,1)</f>
        <v>0</v>
      </c>
      <c r="BL606" s="325"/>
      <c r="BM606" s="326"/>
      <c r="BN606" s="326"/>
      <c r="BO606" s="326"/>
      <c r="BP606" s="326"/>
      <c r="BQ606" s="326"/>
      <c r="BR606" s="326"/>
      <c r="BS606" s="326"/>
      <c r="BT606" s="326"/>
      <c r="BU606" s="326"/>
      <c r="BV606" s="326"/>
      <c r="BW606" s="327"/>
      <c r="BX606" s="353">
        <f>SUM(BX607:BX613)</f>
        <v>0</v>
      </c>
      <c r="BY606" s="354">
        <f>SUM(BY607:BY613)</f>
        <v>0</v>
      </c>
      <c r="BZ606" s="351">
        <f>BX606+BY606</f>
        <v>0</v>
      </c>
      <c r="CA606" s="356" t="str">
        <f t="shared" si="854"/>
        <v>-</v>
      </c>
      <c r="CB606" s="222"/>
      <c r="CC606" s="574" t="str">
        <f t="shared" si="870"/>
        <v>OK</v>
      </c>
      <c r="CD606" s="19"/>
      <c r="CE606" s="788">
        <f>IF(SUM(CE607:CE613)=0,0,1)</f>
        <v>0</v>
      </c>
      <c r="CF606" s="325"/>
      <c r="CG606" s="326"/>
      <c r="CH606" s="326"/>
      <c r="CI606" s="326"/>
      <c r="CJ606" s="326"/>
      <c r="CK606" s="326"/>
      <c r="CL606" s="326"/>
      <c r="CM606" s="326"/>
      <c r="CN606" s="326"/>
      <c r="CO606" s="326"/>
      <c r="CP606" s="326"/>
      <c r="CQ606" s="327"/>
      <c r="CR606" s="353">
        <f>SUM(CR607:CR613)</f>
        <v>0</v>
      </c>
      <c r="CS606" s="354">
        <f>SUM(CS607:CS613)</f>
        <v>0</v>
      </c>
      <c r="CT606" s="351">
        <f>CR606+CS606</f>
        <v>0</v>
      </c>
      <c r="CU606" s="356" t="str">
        <f>IF(OR(CT606=0,CT606="-"),"-",CT606/PRO_TOTAL_HOURS)</f>
        <v>-</v>
      </c>
      <c r="CV606" s="222"/>
      <c r="CW606" s="580" t="str">
        <f t="shared" si="835"/>
        <v>OK</v>
      </c>
      <c r="CX606" s="19"/>
      <c r="CY606" s="788">
        <f>IF(SUM(CY607:CY613)=0,0,1)</f>
        <v>0</v>
      </c>
      <c r="CZ606" s="325"/>
      <c r="DA606" s="326"/>
      <c r="DB606" s="326"/>
      <c r="DC606" s="326"/>
      <c r="DD606" s="326"/>
      <c r="DE606" s="326"/>
      <c r="DF606" s="326"/>
      <c r="DG606" s="326"/>
      <c r="DH606" s="326"/>
      <c r="DI606" s="326"/>
      <c r="DJ606" s="326"/>
      <c r="DK606" s="327"/>
      <c r="DL606" s="353">
        <f>SUM(DL607:DL613)</f>
        <v>0</v>
      </c>
      <c r="DM606" s="354">
        <f>SUM(DM607:DM613)</f>
        <v>0</v>
      </c>
      <c r="DN606" s="351">
        <f>DL606+DM606</f>
        <v>0</v>
      </c>
      <c r="DO606" s="356" t="str">
        <f>IF(OR(DN606=0,DN606="-"),"-",DN606/CONSTR_TOTAL_HOURS)</f>
        <v>-</v>
      </c>
      <c r="DP606" s="222"/>
      <c r="DQ606" s="574" t="str">
        <f t="shared" si="837"/>
        <v>OK</v>
      </c>
      <c r="DR606" s="19"/>
      <c r="DS606" s="788">
        <f>IF(SUM(DS607:DS613)=0,0,1)</f>
        <v>0</v>
      </c>
      <c r="DT606" s="325"/>
      <c r="DU606" s="326"/>
      <c r="DV606" s="326"/>
      <c r="DW606" s="326"/>
      <c r="DX606" s="326"/>
      <c r="DY606" s="326"/>
      <c r="DZ606" s="326"/>
      <c r="EA606" s="326"/>
      <c r="EB606" s="353">
        <f>SUM(EB607:EB613)</f>
        <v>0</v>
      </c>
      <c r="EC606" s="723">
        <f>EB606</f>
        <v>0</v>
      </c>
      <c r="ED606" s="356" t="str">
        <f>IF(OR(EC606=0,EC606="-"),"-",EC606/QUALIF_TOTAL_HOURS)</f>
        <v>-</v>
      </c>
      <c r="EE606" s="222"/>
      <c r="EF606" s="574" t="str">
        <f t="shared" si="891"/>
        <v>-</v>
      </c>
      <c r="EG606" s="19"/>
      <c r="EH606" s="179" t="s">
        <v>5</v>
      </c>
      <c r="EI606" s="171" t="s">
        <v>184</v>
      </c>
      <c r="EJ606" s="134"/>
      <c r="EK606" s="133"/>
      <c r="EL606" s="19"/>
      <c r="EM606" s="19"/>
      <c r="EN606" s="135">
        <f t="shared" si="850"/>
        <v>0</v>
      </c>
      <c r="EO606" s="136">
        <f t="shared" si="851"/>
        <v>0</v>
      </c>
      <c r="EP606" s="137"/>
      <c r="EQ606" s="172"/>
      <c r="ER606" s="138" t="str">
        <f t="shared" si="894"/>
        <v>-</v>
      </c>
      <c r="ES606" s="139"/>
      <c r="ET606" s="172"/>
      <c r="EU606" s="138" t="str">
        <f t="shared" si="895"/>
        <v>-</v>
      </c>
      <c r="EV606" s="140" t="str">
        <f t="shared" si="896"/>
        <v>-</v>
      </c>
      <c r="EW606" s="19"/>
      <c r="EX606" s="19"/>
      <c r="EY606" s="135" t="e">
        <f>#REF!</f>
        <v>#REF!</v>
      </c>
      <c r="EZ606" s="136" t="e">
        <f>#REF!</f>
        <v>#REF!</v>
      </c>
      <c r="FA606" s="137"/>
      <c r="FB606" s="172"/>
      <c r="FC606" s="138" t="e">
        <f t="shared" si="858"/>
        <v>#REF!</v>
      </c>
      <c r="FD606" s="139"/>
      <c r="FE606" s="172"/>
      <c r="FF606" s="138" t="e">
        <f t="shared" si="859"/>
        <v>#REF!</v>
      </c>
      <c r="FG606" s="140" t="e">
        <f t="shared" si="860"/>
        <v>#REF!</v>
      </c>
      <c r="FH606" s="19"/>
      <c r="FI606" s="19"/>
      <c r="FJ606" s="135" t="e">
        <f>#REF!</f>
        <v>#REF!</v>
      </c>
      <c r="FK606" s="136" t="e">
        <f>#REF!</f>
        <v>#REF!</v>
      </c>
      <c r="FL606" s="137"/>
      <c r="FM606" s="172"/>
      <c r="FN606" s="138" t="e">
        <f t="shared" si="897"/>
        <v>#REF!</v>
      </c>
      <c r="FO606" s="139"/>
      <c r="FP606" s="172"/>
      <c r="FQ606" s="138" t="e">
        <f t="shared" si="898"/>
        <v>#REF!</v>
      </c>
      <c r="FR606" s="140" t="e">
        <f t="shared" si="899"/>
        <v>#REF!</v>
      </c>
      <c r="FS606" s="19"/>
      <c r="FT606" s="19"/>
      <c r="FU606" s="135" t="e">
        <f>#REF!</f>
        <v>#REF!</v>
      </c>
      <c r="FV606" s="137"/>
      <c r="FW606" s="172"/>
      <c r="FX606" s="138" t="e">
        <f t="shared" si="893"/>
        <v>#REF!</v>
      </c>
      <c r="FY606" s="19"/>
      <c r="FZ606" s="19"/>
      <c r="GA606" s="135" t="e">
        <f>#REF!</f>
        <v>#REF!</v>
      </c>
      <c r="GB606" s="136" t="e">
        <f>#REF!</f>
        <v>#REF!</v>
      </c>
      <c r="GC606" s="137"/>
      <c r="GD606" s="172"/>
      <c r="GE606" s="138" t="e">
        <f t="shared" si="900"/>
        <v>#REF!</v>
      </c>
      <c r="GF606" s="139"/>
      <c r="GG606" s="172"/>
      <c r="GH606" s="138" t="e">
        <f t="shared" si="901"/>
        <v>#REF!</v>
      </c>
      <c r="GI606" s="140" t="e">
        <f t="shared" si="902"/>
        <v>#REF!</v>
      </c>
      <c r="GJ606" s="19"/>
      <c r="GK606" s="141" t="str">
        <f t="shared" si="852"/>
        <v/>
      </c>
      <c r="GL606" s="142"/>
      <c r="GN606" s="826" t="str">
        <f t="shared" ca="1" si="846"/>
        <v/>
      </c>
      <c r="GO606" s="827"/>
    </row>
    <row r="607" spans="1:197" ht="12" customHeight="1" outlineLevel="3" x14ac:dyDescent="0.2">
      <c r="A607" s="187">
        <f t="shared" ca="1" si="892"/>
        <v>473</v>
      </c>
      <c r="B607" s="747" t="str">
        <f t="shared" ca="1" si="838"/>
        <v/>
      </c>
      <c r="C607" s="748"/>
      <c r="D607" s="749"/>
      <c r="E607" s="110"/>
      <c r="F607" s="104"/>
      <c r="G607" s="105" t="s">
        <v>171</v>
      </c>
      <c r="H607" s="128" t="s">
        <v>3</v>
      </c>
      <c r="I607" s="105"/>
      <c r="J607" s="364" t="s">
        <v>24</v>
      </c>
      <c r="K607" s="471" t="s">
        <v>126</v>
      </c>
      <c r="L607" s="367" t="s">
        <v>50</v>
      </c>
      <c r="M607" s="589">
        <f t="shared" si="834"/>
        <v>0</v>
      </c>
      <c r="N607" s="773" t="str">
        <f t="shared" si="839"/>
        <v>-</v>
      </c>
      <c r="O607" s="774" t="str">
        <f t="shared" si="840"/>
        <v>-</v>
      </c>
      <c r="P607" s="774" t="str">
        <f t="shared" si="841"/>
        <v>-</v>
      </c>
      <c r="Q607" s="774" t="str">
        <f t="shared" si="842"/>
        <v>-</v>
      </c>
      <c r="R607" s="774" t="str">
        <f t="shared" si="843"/>
        <v>-</v>
      </c>
      <c r="S607" s="280" t="str">
        <f t="shared" si="844"/>
        <v>-</v>
      </c>
      <c r="T607" s="291" t="str">
        <f t="shared" si="845"/>
        <v>OK</v>
      </c>
      <c r="U607" s="402"/>
      <c r="W607" s="643"/>
      <c r="X607" s="208"/>
      <c r="Y607" s="419"/>
      <c r="Z607" s="410" t="s">
        <v>374</v>
      </c>
      <c r="AA607" s="422"/>
      <c r="AB607" s="425"/>
      <c r="AC607" s="426"/>
      <c r="AD607" s="427"/>
      <c r="AE607" s="428"/>
      <c r="AF607" s="425"/>
      <c r="AG607" s="426"/>
      <c r="AH607" s="427"/>
      <c r="AI607" s="428"/>
      <c r="AJ607" s="591" t="str">
        <f>IF(AND(X607="",AB607="",AF607=""),"-",X607+AB607+AF607)</f>
        <v>-</v>
      </c>
      <c r="AK607" s="606"/>
      <c r="AL607" s="593" t="str">
        <f>IF(AND(X607="",AB607="",AF607="",Y607="",AC607="",AG607=""),"-",SUM(X607:AG607))</f>
        <v>-</v>
      </c>
      <c r="AM607" s="594" t="str">
        <f>IF(OR(AL607=0,AL607="-"),"-",AL607/CD_TOTAL_HOURS)</f>
        <v>-</v>
      </c>
      <c r="AN607" s="221"/>
      <c r="AO607" s="574" t="str">
        <f t="shared" si="875"/>
        <v>OK</v>
      </c>
      <c r="AQ607" s="263"/>
      <c r="AR607" s="208"/>
      <c r="AS607" s="419"/>
      <c r="AT607" s="410" t="s">
        <v>374</v>
      </c>
      <c r="AU607" s="422"/>
      <c r="AV607" s="425"/>
      <c r="AW607" s="426"/>
      <c r="AX607" s="427"/>
      <c r="AY607" s="428"/>
      <c r="AZ607" s="425"/>
      <c r="BA607" s="426"/>
      <c r="BB607" s="427"/>
      <c r="BC607" s="428"/>
      <c r="BD607" s="591" t="str">
        <f>IF(AND(AR607="",AV607="",AZ607=""),"-",AR607+AV607+AZ607)</f>
        <v>-</v>
      </c>
      <c r="BE607" s="606"/>
      <c r="BF607" s="593" t="str">
        <f>IF(AND(AR607="",AV607="",AZ607="",AS607="",AW607="",BA607=""),"-",SUM(AR607:BA607))</f>
        <v>-</v>
      </c>
      <c r="BG607" s="594" t="str">
        <f>IF(OR(BF607=0,BF607="-"),"-",BF607/BD_TOTAL_HOURS)</f>
        <v>-</v>
      </c>
      <c r="BH607" s="221"/>
      <c r="BI607" s="574" t="str">
        <f t="shared" si="876"/>
        <v>OK</v>
      </c>
      <c r="BK607" s="263"/>
      <c r="BL607" s="208"/>
      <c r="BM607" s="419"/>
      <c r="BN607" s="410" t="s">
        <v>374</v>
      </c>
      <c r="BO607" s="422"/>
      <c r="BP607" s="425"/>
      <c r="BQ607" s="426"/>
      <c r="BR607" s="427"/>
      <c r="BS607" s="428"/>
      <c r="BT607" s="425"/>
      <c r="BU607" s="426"/>
      <c r="BV607" s="427"/>
      <c r="BW607" s="428"/>
      <c r="BX607" s="591" t="str">
        <f>IF(AND(BL607="",BP607="",BT607=""),"-",BL607+BP607+BT607)</f>
        <v>-</v>
      </c>
      <c r="BY607" s="606"/>
      <c r="BZ607" s="593" t="str">
        <f>IF(AND(BL607="",BP607="",BT607="",BM607="",BQ607="",BU607=""),"-",SUM(BL607:BU607))</f>
        <v>-</v>
      </c>
      <c r="CA607" s="594" t="str">
        <f>IF(OR(BZ607=0,BZ607="-"),"-",BZ607/DD_TOTAL_HOURS)</f>
        <v>-</v>
      </c>
      <c r="CB607" s="221"/>
      <c r="CC607" s="574" t="str">
        <f t="shared" si="870"/>
        <v>OK</v>
      </c>
      <c r="CE607" s="443"/>
      <c r="CF607" s="425"/>
      <c r="CG607" s="426"/>
      <c r="CH607" s="427"/>
      <c r="CI607" s="428"/>
      <c r="CJ607" s="425"/>
      <c r="CK607" s="426"/>
      <c r="CL607" s="427"/>
      <c r="CM607" s="428"/>
      <c r="CN607" s="425"/>
      <c r="CO607" s="426"/>
      <c r="CP607" s="427"/>
      <c r="CQ607" s="428"/>
      <c r="CR607" s="597"/>
      <c r="CS607" s="598"/>
      <c r="CT607" s="599"/>
      <c r="CU607" s="594"/>
      <c r="CV607" s="221"/>
      <c r="CW607" s="574" t="str">
        <f t="shared" si="835"/>
        <v>OK</v>
      </c>
      <c r="CY607" s="443"/>
      <c r="CZ607" s="429"/>
      <c r="DB607" s="430"/>
      <c r="DC607" s="431"/>
      <c r="DD607" s="429"/>
      <c r="DF607" s="430"/>
      <c r="DG607" s="431"/>
      <c r="DH607" s="429"/>
      <c r="DJ607" s="430"/>
      <c r="DK607" s="431"/>
      <c r="DL607" s="600"/>
      <c r="DM607" s="601"/>
      <c r="DN607" s="602"/>
      <c r="DO607" s="610"/>
      <c r="DP607" s="221"/>
      <c r="DQ607" s="574" t="str">
        <f t="shared" si="837"/>
        <v>OK</v>
      </c>
      <c r="DS607" s="443"/>
      <c r="DT607" s="429"/>
      <c r="DU607" s="431"/>
      <c r="DW607" s="431"/>
      <c r="DY607" s="431"/>
      <c r="EA607" s="430"/>
      <c r="EB607" s="600"/>
      <c r="EC607" s="602"/>
      <c r="ED607" s="610"/>
      <c r="EE607" s="221"/>
      <c r="EF607" s="574" t="str">
        <f t="shared" si="891"/>
        <v>OK</v>
      </c>
      <c r="EH607" s="82"/>
      <c r="EI607" s="34" t="s">
        <v>184</v>
      </c>
      <c r="EJ607" s="11"/>
      <c r="EK607" s="61"/>
      <c r="EN607" s="97" t="str">
        <f t="shared" si="850"/>
        <v>-</v>
      </c>
      <c r="EO607" s="91">
        <f t="shared" si="851"/>
        <v>0</v>
      </c>
      <c r="EP607" s="92"/>
      <c r="EQ607" s="85"/>
      <c r="ER607" s="89" t="str">
        <f t="shared" si="894"/>
        <v>-</v>
      </c>
      <c r="ES607" s="84"/>
      <c r="ET607" s="85"/>
      <c r="EU607" s="89" t="str">
        <f t="shared" si="895"/>
        <v>-</v>
      </c>
      <c r="EV607" s="90" t="str">
        <f t="shared" si="896"/>
        <v>-</v>
      </c>
      <c r="EY607" s="97" t="e">
        <f>#REF!</f>
        <v>#REF!</v>
      </c>
      <c r="EZ607" s="91" t="e">
        <f>#REF!</f>
        <v>#REF!</v>
      </c>
      <c r="FA607" s="92"/>
      <c r="FB607" s="85"/>
      <c r="FC607" s="89" t="e">
        <f t="shared" si="858"/>
        <v>#REF!</v>
      </c>
      <c r="FD607" s="84"/>
      <c r="FE607" s="85"/>
      <c r="FF607" s="89" t="e">
        <f t="shared" si="859"/>
        <v>#REF!</v>
      </c>
      <c r="FG607" s="90" t="e">
        <f t="shared" si="860"/>
        <v>#REF!</v>
      </c>
      <c r="FJ607" s="97" t="e">
        <f>#REF!</f>
        <v>#REF!</v>
      </c>
      <c r="FK607" s="91" t="e">
        <f>#REF!</f>
        <v>#REF!</v>
      </c>
      <c r="FL607" s="92"/>
      <c r="FM607" s="85"/>
      <c r="FN607" s="89" t="e">
        <f t="shared" si="897"/>
        <v>#REF!</v>
      </c>
      <c r="FO607" s="84"/>
      <c r="FP607" s="85"/>
      <c r="FQ607" s="89" t="e">
        <f t="shared" si="898"/>
        <v>#REF!</v>
      </c>
      <c r="FR607" s="90" t="e">
        <f t="shared" si="899"/>
        <v>#REF!</v>
      </c>
      <c r="FU607" s="97" t="e">
        <f>#REF!</f>
        <v>#REF!</v>
      </c>
      <c r="FV607" s="92"/>
      <c r="FW607" s="85"/>
      <c r="FX607" s="89" t="e">
        <f t="shared" si="893"/>
        <v>#REF!</v>
      </c>
      <c r="GA607" s="97" t="e">
        <f>#REF!</f>
        <v>#REF!</v>
      </c>
      <c r="GB607" s="91" t="e">
        <f>#REF!</f>
        <v>#REF!</v>
      </c>
      <c r="GC607" s="92"/>
      <c r="GD607" s="85"/>
      <c r="GE607" s="89" t="e">
        <f t="shared" si="900"/>
        <v>#REF!</v>
      </c>
      <c r="GF607" s="84"/>
      <c r="GG607" s="85"/>
      <c r="GH607" s="89" t="e">
        <f t="shared" si="901"/>
        <v>#REF!</v>
      </c>
      <c r="GI607" s="90" t="e">
        <f t="shared" si="902"/>
        <v>#REF!</v>
      </c>
      <c r="GK607" s="20" t="str">
        <f t="shared" si="852"/>
        <v/>
      </c>
      <c r="GL607" s="21"/>
      <c r="GN607" s="826" t="str">
        <f t="shared" ca="1" si="846"/>
        <v/>
      </c>
      <c r="GO607" s="827"/>
    </row>
    <row r="608" spans="1:197" ht="24" customHeight="1" outlineLevel="3" x14ac:dyDescent="0.2">
      <c r="A608" s="187">
        <f t="shared" ca="1" si="892"/>
        <v>474</v>
      </c>
      <c r="B608" s="747" t="str">
        <f t="shared" ca="1" si="838"/>
        <v/>
      </c>
      <c r="C608" s="748"/>
      <c r="D608" s="749"/>
      <c r="E608" s="110"/>
      <c r="F608" s="104"/>
      <c r="G608" s="105" t="s">
        <v>174</v>
      </c>
      <c r="H608" s="128" t="s">
        <v>3</v>
      </c>
      <c r="I608" s="105"/>
      <c r="J608" s="364" t="s">
        <v>24</v>
      </c>
      <c r="K608" s="471" t="s">
        <v>126</v>
      </c>
      <c r="L608" s="367" t="s">
        <v>50</v>
      </c>
      <c r="M608" s="589">
        <f t="shared" ref="M608:M671" si="903">IF(SUM(W608,AQ608,BK608,CE608,CY608,DS608)=0,0,1)</f>
        <v>0</v>
      </c>
      <c r="N608" s="773" t="str">
        <f t="shared" si="839"/>
        <v>-</v>
      </c>
      <c r="O608" s="774" t="str">
        <f t="shared" si="840"/>
        <v>-</v>
      </c>
      <c r="P608" s="774" t="str">
        <f t="shared" si="841"/>
        <v>-</v>
      </c>
      <c r="Q608" s="774" t="str">
        <f t="shared" si="842"/>
        <v>-</v>
      </c>
      <c r="R608" s="774" t="str">
        <f t="shared" si="843"/>
        <v>-</v>
      </c>
      <c r="S608" s="280" t="str">
        <f t="shared" si="844"/>
        <v>-</v>
      </c>
      <c r="T608" s="291" t="str">
        <f t="shared" si="845"/>
        <v>OK</v>
      </c>
      <c r="U608" s="402"/>
      <c r="W608" s="504"/>
      <c r="X608" s="429"/>
      <c r="Z608" s="430"/>
      <c r="AA608" s="431"/>
      <c r="AB608" s="429"/>
      <c r="AD608" s="430"/>
      <c r="AE608" s="431"/>
      <c r="AF608" s="429"/>
      <c r="AH608" s="430"/>
      <c r="AI608" s="431"/>
      <c r="AJ608" s="600"/>
      <c r="AK608" s="601"/>
      <c r="AL608" s="602"/>
      <c r="AM608" s="621"/>
      <c r="AN608" s="221"/>
      <c r="AO608" s="574" t="str">
        <f t="shared" si="875"/>
        <v>OK</v>
      </c>
      <c r="AQ608" s="504"/>
      <c r="AR608" s="429"/>
      <c r="AT608" s="430"/>
      <c r="AU608" s="431"/>
      <c r="AV608" s="429"/>
      <c r="AX608" s="430"/>
      <c r="AY608" s="431"/>
      <c r="AZ608" s="429"/>
      <c r="BB608" s="430"/>
      <c r="BC608" s="431"/>
      <c r="BD608" s="600"/>
      <c r="BE608" s="601"/>
      <c r="BF608" s="602"/>
      <c r="BG608" s="609"/>
      <c r="BH608" s="221"/>
      <c r="BI608" s="574" t="str">
        <f t="shared" si="876"/>
        <v>OK</v>
      </c>
      <c r="BK608" s="504"/>
      <c r="BL608" s="429"/>
      <c r="BN608" s="430"/>
      <c r="BO608" s="431"/>
      <c r="BP608" s="429"/>
      <c r="BR608" s="430"/>
      <c r="BS608" s="431"/>
      <c r="BT608" s="429"/>
      <c r="BV608" s="430"/>
      <c r="BW608" s="431"/>
      <c r="BX608" s="600"/>
      <c r="BY608" s="601"/>
      <c r="BZ608" s="602"/>
      <c r="CA608" s="609"/>
      <c r="CB608" s="221"/>
      <c r="CC608" s="574" t="str">
        <f t="shared" si="870"/>
        <v>OK</v>
      </c>
      <c r="CE608" s="273"/>
      <c r="CF608" s="219"/>
      <c r="CG608" s="420"/>
      <c r="CH608" s="410" t="s">
        <v>374</v>
      </c>
      <c r="CI608" s="423"/>
      <c r="CJ608" s="429"/>
      <c r="CL608" s="430"/>
      <c r="CM608" s="431"/>
      <c r="CN608" s="429"/>
      <c r="CP608" s="430"/>
      <c r="CQ608" s="431"/>
      <c r="CR608" s="682" t="str">
        <f>IF(AND(CF608="",CJ608="",CN608=""),"-",CF608+CJ608+CN608)</f>
        <v>-</v>
      </c>
      <c r="CS608" s="596"/>
      <c r="CT608" s="683" t="str">
        <f>IF(AND(CF608="",CJ608="",CN608="",CG608="",CK608="",CO608=""),"-",SUM(CF608:CO608))</f>
        <v>-</v>
      </c>
      <c r="CU608" s="594" t="str">
        <f>IF(OR(CT608=0,CT608="-"),"-",CT608/PRO_TOTAL_HOURS)</f>
        <v>-</v>
      </c>
      <c r="CV608" s="221"/>
      <c r="CW608" s="574" t="str">
        <f t="shared" ref="CW608:CW671" si="904">IF(AND(Type_1="Doc",OR(CG608&lt;&gt;"",CK608&lt;&gt;"",CO608&lt;&gt;"")),"Remove Value Cln 85, 89, 93",IF(AND(Type_1="Doc",OR(CI608&lt;&gt;"",CM608&lt;&gt;"",CQ608&lt;&gt;"")),"Remove Value Cln 87, 91, 95",IF(OR(AND(CF608&lt;&gt;"",CH608=""),AND(CJ608&lt;&gt;"",CL608=""),AND(CN608&lt;&gt;"",CP608="")),"Missing Eng Function",IF(OR(AND(CG608&lt;&gt;"",CI608=""),AND(CK608&lt;&gt;"",CM608=""),AND(CO608&lt;&gt;"",CQ608="")),"Missing Design Function","OK"))))</f>
        <v>OK</v>
      </c>
      <c r="CY608" s="443"/>
      <c r="CZ608" s="429"/>
      <c r="DB608" s="430"/>
      <c r="DC608" s="431"/>
      <c r="DD608" s="429"/>
      <c r="DF608" s="430"/>
      <c r="DG608" s="431"/>
      <c r="DH608" s="429"/>
      <c r="DJ608" s="430"/>
      <c r="DK608" s="431"/>
      <c r="DL608" s="600"/>
      <c r="DM608" s="601"/>
      <c r="DN608" s="602"/>
      <c r="DO608" s="610"/>
      <c r="DP608" s="221"/>
      <c r="DQ608" s="574" t="str">
        <f t="shared" ref="DQ608:DQ671" si="905">IF(AND(Type_1="Doc",OR(DA608&lt;&gt;"",DE608&lt;&gt;"",DI608&lt;&gt;"")),"Remove Value Cln 105, 109, 113",IF(AND(Type_1="Doc",OR(DC608&lt;&gt;"",DG608&lt;&gt;"",DK608&lt;&gt;"")),"Remove Value Cln 107, 111, 115",IF(OR(AND(CZ608&lt;&gt;"",DB608=""),AND(DD608&lt;&gt;"",DF608=""),AND(DH608&lt;&gt;"",DJ608="")),"Missing Eng Function",IF(OR(AND(DA608&lt;&gt;"",DC608=""),AND(DE608&lt;&gt;"",DG608=""),AND(DI608&lt;&gt;"",DK608="")),"Missing Design Function","OK"))))</f>
        <v>OK</v>
      </c>
      <c r="DS608" s="443"/>
      <c r="DT608" s="429"/>
      <c r="DU608" s="431"/>
      <c r="DW608" s="431"/>
      <c r="DY608" s="431"/>
      <c r="EA608" s="430"/>
      <c r="EB608" s="600"/>
      <c r="EC608" s="602"/>
      <c r="ED608" s="610"/>
      <c r="EE608" s="221"/>
      <c r="EF608" s="574" t="str">
        <f t="shared" si="891"/>
        <v>OK</v>
      </c>
      <c r="EH608" s="82"/>
      <c r="EI608" s="34" t="s">
        <v>184</v>
      </c>
      <c r="EJ608" s="11"/>
      <c r="EK608" s="61"/>
      <c r="EN608" s="97">
        <f t="shared" si="850"/>
        <v>0</v>
      </c>
      <c r="EO608" s="91">
        <f t="shared" si="851"/>
        <v>0</v>
      </c>
      <c r="EP608" s="92"/>
      <c r="EQ608" s="85"/>
      <c r="ER608" s="89" t="str">
        <f t="shared" si="894"/>
        <v>-</v>
      </c>
      <c r="ES608" s="84"/>
      <c r="ET608" s="85"/>
      <c r="EU608" s="89" t="str">
        <f t="shared" si="895"/>
        <v>-</v>
      </c>
      <c r="EV608" s="90" t="str">
        <f t="shared" si="896"/>
        <v>-</v>
      </c>
      <c r="EY608" s="97" t="e">
        <f>#REF!</f>
        <v>#REF!</v>
      </c>
      <c r="EZ608" s="91" t="e">
        <f>#REF!</f>
        <v>#REF!</v>
      </c>
      <c r="FA608" s="92"/>
      <c r="FB608" s="85"/>
      <c r="FC608" s="89" t="e">
        <f t="shared" si="858"/>
        <v>#REF!</v>
      </c>
      <c r="FD608" s="84"/>
      <c r="FE608" s="85"/>
      <c r="FF608" s="89" t="e">
        <f t="shared" si="859"/>
        <v>#REF!</v>
      </c>
      <c r="FG608" s="90" t="e">
        <f t="shared" si="860"/>
        <v>#REF!</v>
      </c>
      <c r="FJ608" s="97" t="e">
        <f>#REF!</f>
        <v>#REF!</v>
      </c>
      <c r="FK608" s="91" t="e">
        <f>#REF!</f>
        <v>#REF!</v>
      </c>
      <c r="FL608" s="92"/>
      <c r="FM608" s="85"/>
      <c r="FN608" s="89" t="e">
        <f t="shared" si="897"/>
        <v>#REF!</v>
      </c>
      <c r="FO608" s="84"/>
      <c r="FP608" s="85"/>
      <c r="FQ608" s="89" t="e">
        <f t="shared" si="898"/>
        <v>#REF!</v>
      </c>
      <c r="FR608" s="90" t="e">
        <f t="shared" si="899"/>
        <v>#REF!</v>
      </c>
      <c r="FU608" s="97" t="e">
        <f>#REF!</f>
        <v>#REF!</v>
      </c>
      <c r="FV608" s="92"/>
      <c r="FW608" s="85"/>
      <c r="FX608" s="89" t="e">
        <f t="shared" si="893"/>
        <v>#REF!</v>
      </c>
      <c r="GA608" s="97" t="e">
        <f>#REF!</f>
        <v>#REF!</v>
      </c>
      <c r="GB608" s="91" t="e">
        <f>#REF!</f>
        <v>#REF!</v>
      </c>
      <c r="GC608" s="92"/>
      <c r="GD608" s="85"/>
      <c r="GE608" s="89" t="e">
        <f t="shared" si="900"/>
        <v>#REF!</v>
      </c>
      <c r="GF608" s="84"/>
      <c r="GG608" s="85"/>
      <c r="GH608" s="89" t="e">
        <f t="shared" si="901"/>
        <v>#REF!</v>
      </c>
      <c r="GI608" s="90" t="e">
        <f t="shared" si="902"/>
        <v>#REF!</v>
      </c>
      <c r="GK608" s="20" t="str">
        <f t="shared" si="852"/>
        <v/>
      </c>
      <c r="GL608" s="21"/>
      <c r="GN608" s="826" t="str">
        <f t="shared" ca="1" si="846"/>
        <v/>
      </c>
      <c r="GO608" s="827"/>
    </row>
    <row r="609" spans="1:197" ht="12" customHeight="1" outlineLevel="3" x14ac:dyDescent="0.2">
      <c r="A609" s="187">
        <f t="shared" ca="1" si="892"/>
        <v>475</v>
      </c>
      <c r="B609" s="747" t="str">
        <f t="shared" ref="B609:B672" ca="1" si="906">IF(MAX(GN609:GO609)=0,"",MAX(GN609:GO609))</f>
        <v/>
      </c>
      <c r="C609" s="748"/>
      <c r="D609" s="749"/>
      <c r="E609" s="110"/>
      <c r="F609" s="104"/>
      <c r="G609" s="105" t="s">
        <v>929</v>
      </c>
      <c r="H609" s="128" t="s">
        <v>3</v>
      </c>
      <c r="I609" s="105"/>
      <c r="J609" s="364" t="s">
        <v>24</v>
      </c>
      <c r="K609" s="471" t="s">
        <v>126</v>
      </c>
      <c r="L609" s="367" t="s">
        <v>50</v>
      </c>
      <c r="M609" s="589">
        <f t="shared" si="903"/>
        <v>0</v>
      </c>
      <c r="N609" s="773" t="str">
        <f t="shared" ref="N609:N671" si="907">IF(OR(W609="",W609="-"),"-",IF(W609=1,1,"POK"))</f>
        <v>-</v>
      </c>
      <c r="O609" s="774" t="str">
        <f t="shared" ref="O609:O671" si="908">IF(OR(AQ609="",AQ609="-"),"-",IF(AQ609=1,1,"POK"))</f>
        <v>-</v>
      </c>
      <c r="P609" s="774" t="str">
        <f t="shared" ref="P609:P671" si="909">IF(OR(BK609="",BK609="-"),"-",IF(BK609=1,1,"POK"))</f>
        <v>-</v>
      </c>
      <c r="Q609" s="774" t="str">
        <f t="shared" ref="Q609:Q671" si="910">IF(OR(CE609="",CE609="-"),"-",IF(CE609=1,1,"POK"))</f>
        <v>-</v>
      </c>
      <c r="R609" s="774" t="str">
        <f t="shared" ref="R609:R671" si="911">IF(OR(CY609="",CY609="-"),"-",IF(CY609=1,1,"POK"))</f>
        <v>-</v>
      </c>
      <c r="S609" s="280" t="str">
        <f t="shared" ref="S609:S671" si="912">IF(OR(DS609="",DS609="-"),"-",IF(DS609=1,1,"POK"))</f>
        <v>-</v>
      </c>
      <c r="T609" s="291" t="str">
        <f t="shared" ref="T609:T672" si="913">IF(AND(M609="",OR(N609=1,O609=1,P609=1,Q609=1,R609=1,S609=1)),"Value is missing Cln 13","OK")</f>
        <v>OK</v>
      </c>
      <c r="U609" s="402"/>
      <c r="W609" s="504"/>
      <c r="X609" s="429"/>
      <c r="Z609" s="430"/>
      <c r="AA609" s="431"/>
      <c r="AB609" s="429"/>
      <c r="AD609" s="430"/>
      <c r="AE609" s="431"/>
      <c r="AF609" s="429"/>
      <c r="AH609" s="430"/>
      <c r="AI609" s="431"/>
      <c r="AJ609" s="600"/>
      <c r="AK609" s="601"/>
      <c r="AL609" s="602"/>
      <c r="AM609" s="621"/>
      <c r="AN609" s="221"/>
      <c r="AO609" s="574" t="str">
        <f t="shared" si="875"/>
        <v>OK</v>
      </c>
      <c r="AQ609" s="504"/>
      <c r="AR609" s="429"/>
      <c r="AT609" s="430"/>
      <c r="AU609" s="431"/>
      <c r="AV609" s="429"/>
      <c r="AX609" s="430"/>
      <c r="AY609" s="431"/>
      <c r="AZ609" s="429"/>
      <c r="BB609" s="430"/>
      <c r="BC609" s="431"/>
      <c r="BD609" s="600"/>
      <c r="BE609" s="601"/>
      <c r="BF609" s="602"/>
      <c r="BG609" s="610"/>
      <c r="BH609" s="221"/>
      <c r="BI609" s="574" t="str">
        <f t="shared" si="876"/>
        <v>OK</v>
      </c>
      <c r="BK609" s="504"/>
      <c r="BL609" s="429"/>
      <c r="BN609" s="430"/>
      <c r="BO609" s="431"/>
      <c r="BP609" s="429"/>
      <c r="BR609" s="430"/>
      <c r="BS609" s="431"/>
      <c r="BT609" s="429"/>
      <c r="BV609" s="430"/>
      <c r="BW609" s="431"/>
      <c r="BX609" s="600"/>
      <c r="BY609" s="601"/>
      <c r="BZ609" s="602"/>
      <c r="CA609" s="610"/>
      <c r="CB609" s="221"/>
      <c r="CC609" s="574" t="str">
        <f t="shared" si="870"/>
        <v>OK</v>
      </c>
      <c r="CE609" s="504"/>
      <c r="CF609" s="429"/>
      <c r="CH609" s="430"/>
      <c r="CI609" s="431"/>
      <c r="CJ609" s="429"/>
      <c r="CL609" s="430"/>
      <c r="CM609" s="431"/>
      <c r="CN609" s="429"/>
      <c r="CP609" s="430"/>
      <c r="CQ609" s="431"/>
      <c r="CR609" s="600"/>
      <c r="CS609" s="601"/>
      <c r="CT609" s="602"/>
      <c r="CU609" s="609"/>
      <c r="CV609" s="221"/>
      <c r="CW609" s="574" t="str">
        <f t="shared" si="904"/>
        <v>OK</v>
      </c>
      <c r="CY609" s="263" t="s">
        <v>60</v>
      </c>
      <c r="CZ609" s="208"/>
      <c r="DB609" s="563" t="s">
        <v>374</v>
      </c>
      <c r="DC609" s="431"/>
      <c r="DD609" s="429"/>
      <c r="DF609" s="430"/>
      <c r="DG609" s="431"/>
      <c r="DH609" s="429"/>
      <c r="DJ609" s="430"/>
      <c r="DK609" s="431"/>
      <c r="DL609" s="591" t="str">
        <f>IF(AND(CZ609="",DD609="",DH609=""),"-",CZ609+DD609+DH609)</f>
        <v>-</v>
      </c>
      <c r="DM609" s="601"/>
      <c r="DN609" s="593" t="str">
        <f>IF(AND(CZ609="",DD609="",DH609="",DA609="",DE609="",DI609=""),"-",SUM(CZ609:DI609))</f>
        <v>-</v>
      </c>
      <c r="DO609" s="677" t="str">
        <f t="shared" ref="DO609:DO614" si="914">IF(OR(DN609=0,DN609="-"),"-",DN609/CONSTR_TOTAL_HOURS)</f>
        <v>-</v>
      </c>
      <c r="DP609" s="221"/>
      <c r="DQ609" s="574" t="str">
        <f t="shared" si="905"/>
        <v>OK</v>
      </c>
      <c r="DS609" s="263" t="s">
        <v>60</v>
      </c>
      <c r="DT609" s="208"/>
      <c r="DU609" s="721" t="s">
        <v>374</v>
      </c>
      <c r="DW609" s="431"/>
      <c r="DY609" s="431"/>
      <c r="EA609" s="430"/>
      <c r="EB609" s="712" t="str">
        <f>IF(AND(DT609="",DV609="",DX609="",DZ609=""),"-",DT609+DV609+DX609+DZ609)</f>
        <v>-</v>
      </c>
      <c r="EC609" s="707" t="str">
        <f>EB609</f>
        <v>-</v>
      </c>
      <c r="ED609" s="619" t="str">
        <f>IF(OR(EC609=0,EC609="-"),"-",EC609/QUALIF_TOTAL_HOURS)</f>
        <v>-</v>
      </c>
      <c r="EE609" s="221"/>
      <c r="EF609" s="574" t="str">
        <f t="shared" si="891"/>
        <v>Missing Eng Hours</v>
      </c>
      <c r="EH609" s="82"/>
      <c r="EI609" s="34" t="s">
        <v>184</v>
      </c>
      <c r="EJ609" s="11"/>
      <c r="EK609" s="61"/>
      <c r="EN609" s="97">
        <f t="shared" si="850"/>
        <v>0</v>
      </c>
      <c r="EO609" s="91">
        <f t="shared" si="851"/>
        <v>0</v>
      </c>
      <c r="EP609" s="92"/>
      <c r="EQ609" s="85"/>
      <c r="ER609" s="89" t="str">
        <f t="shared" si="894"/>
        <v>-</v>
      </c>
      <c r="ES609" s="84"/>
      <c r="ET609" s="85"/>
      <c r="EU609" s="89" t="str">
        <f t="shared" si="895"/>
        <v>-</v>
      </c>
      <c r="EV609" s="90" t="str">
        <f t="shared" si="896"/>
        <v>-</v>
      </c>
      <c r="EY609" s="97" t="e">
        <f>#REF!</f>
        <v>#REF!</v>
      </c>
      <c r="EZ609" s="91" t="e">
        <f>#REF!</f>
        <v>#REF!</v>
      </c>
      <c r="FA609" s="92"/>
      <c r="FB609" s="85"/>
      <c r="FC609" s="89" t="e">
        <f t="shared" si="858"/>
        <v>#REF!</v>
      </c>
      <c r="FD609" s="84"/>
      <c r="FE609" s="85"/>
      <c r="FF609" s="89" t="e">
        <f t="shared" si="859"/>
        <v>#REF!</v>
      </c>
      <c r="FG609" s="90" t="e">
        <f t="shared" si="860"/>
        <v>#REF!</v>
      </c>
      <c r="FJ609" s="97" t="e">
        <f>#REF!</f>
        <v>#REF!</v>
      </c>
      <c r="FK609" s="91" t="e">
        <f>#REF!</f>
        <v>#REF!</v>
      </c>
      <c r="FL609" s="92"/>
      <c r="FM609" s="85"/>
      <c r="FN609" s="89" t="e">
        <f t="shared" si="897"/>
        <v>#REF!</v>
      </c>
      <c r="FO609" s="84"/>
      <c r="FP609" s="85"/>
      <c r="FQ609" s="89" t="e">
        <f t="shared" si="898"/>
        <v>#REF!</v>
      </c>
      <c r="FR609" s="90" t="e">
        <f t="shared" si="899"/>
        <v>#REF!</v>
      </c>
      <c r="FU609" s="97" t="e">
        <f>#REF!</f>
        <v>#REF!</v>
      </c>
      <c r="FV609" s="92"/>
      <c r="FW609" s="85"/>
      <c r="FX609" s="89" t="e">
        <f t="shared" si="893"/>
        <v>#REF!</v>
      </c>
      <c r="GA609" s="97" t="e">
        <f>#REF!</f>
        <v>#REF!</v>
      </c>
      <c r="GB609" s="91" t="e">
        <f>#REF!</f>
        <v>#REF!</v>
      </c>
      <c r="GC609" s="92"/>
      <c r="GD609" s="85"/>
      <c r="GE609" s="89" t="e">
        <f t="shared" si="900"/>
        <v>#REF!</v>
      </c>
      <c r="GF609" s="84"/>
      <c r="GG609" s="85"/>
      <c r="GH609" s="89" t="e">
        <f t="shared" si="901"/>
        <v>#REF!</v>
      </c>
      <c r="GI609" s="90" t="e">
        <f t="shared" si="902"/>
        <v>#REF!</v>
      </c>
      <c r="GK609" s="20" t="str">
        <f t="shared" si="852"/>
        <v/>
      </c>
      <c r="GL609" s="21"/>
      <c r="GN609" s="826" t="str">
        <f t="shared" ref="GN609:GN672" ca="1" si="915">IF($A609="-","-",IF($C609+$D609=0,"",$C609+$D609))</f>
        <v/>
      </c>
      <c r="GO609" s="827"/>
    </row>
    <row r="610" spans="1:197" ht="12" customHeight="1" outlineLevel="3" x14ac:dyDescent="0.2">
      <c r="A610" s="187">
        <f t="shared" ca="1" si="892"/>
        <v>476</v>
      </c>
      <c r="B610" s="747" t="str">
        <f t="shared" ca="1" si="906"/>
        <v/>
      </c>
      <c r="C610" s="748"/>
      <c r="D610" s="749"/>
      <c r="E610" s="110"/>
      <c r="F610" s="104"/>
      <c r="G610" s="105" t="s">
        <v>921</v>
      </c>
      <c r="H610" s="128" t="s">
        <v>3</v>
      </c>
      <c r="I610" s="105"/>
      <c r="J610" s="364" t="s">
        <v>24</v>
      </c>
      <c r="K610" s="471" t="s">
        <v>126</v>
      </c>
      <c r="L610" s="367" t="s">
        <v>50</v>
      </c>
      <c r="M610" s="589">
        <f t="shared" si="903"/>
        <v>0</v>
      </c>
      <c r="N610" s="773" t="str">
        <f t="shared" si="907"/>
        <v>-</v>
      </c>
      <c r="O610" s="774" t="str">
        <f t="shared" si="908"/>
        <v>-</v>
      </c>
      <c r="P610" s="774" t="str">
        <f t="shared" si="909"/>
        <v>-</v>
      </c>
      <c r="Q610" s="774" t="str">
        <f t="shared" si="910"/>
        <v>-</v>
      </c>
      <c r="R610" s="774" t="str">
        <f t="shared" si="911"/>
        <v>-</v>
      </c>
      <c r="S610" s="280" t="str">
        <f t="shared" si="912"/>
        <v>-</v>
      </c>
      <c r="T610" s="291" t="str">
        <f t="shared" si="913"/>
        <v>OK</v>
      </c>
      <c r="U610" s="402"/>
      <c r="W610" s="504"/>
      <c r="X610" s="429"/>
      <c r="Z610" s="430"/>
      <c r="AA610" s="431"/>
      <c r="AB610" s="429"/>
      <c r="AD610" s="430"/>
      <c r="AE610" s="431"/>
      <c r="AF610" s="429"/>
      <c r="AH610" s="430"/>
      <c r="AI610" s="431"/>
      <c r="AJ610" s="600"/>
      <c r="AK610" s="601"/>
      <c r="AL610" s="602"/>
      <c r="AM610" s="621"/>
      <c r="AN610" s="221"/>
      <c r="AO610" s="574" t="str">
        <f>IF(AND(Type_1="Doc",OR(Y610&lt;&gt;"",AC610&lt;&gt;"",AG610&lt;&gt;"")),"Remove Value Cln 25, 29, 33",IF(AND(Type_1="Doc",OR(AA610&lt;&gt;"",AE610&lt;&gt;"",AI610&lt;&gt;"")),"Remove Value Cln 27, 31, 35",IF(OR(AND(X610&lt;&gt;"",Z610=""),AND(AB610&lt;&gt;"",AD610=""),AND(AF610&lt;&gt;"",AH610="")),"Missing Eng Function",IF(OR(AND(Y610&lt;&gt;"",AA610=""),AND(AC610&lt;&gt;"",AE610=""),AND(AG610&lt;&gt;"",AI610="")),"Missing Design Function","OK"))))</f>
        <v>OK</v>
      </c>
      <c r="AQ610" s="504"/>
      <c r="AR610" s="429"/>
      <c r="AT610" s="430"/>
      <c r="AU610" s="431"/>
      <c r="AV610" s="429"/>
      <c r="AX610" s="430"/>
      <c r="AY610" s="431"/>
      <c r="AZ610" s="429"/>
      <c r="BB610" s="430"/>
      <c r="BC610" s="431"/>
      <c r="BD610" s="600"/>
      <c r="BE610" s="601"/>
      <c r="BF610" s="602"/>
      <c r="BG610" s="610"/>
      <c r="BH610" s="221"/>
      <c r="BI610" s="574" t="str">
        <f>IF(AND(Type_1="Doc",OR(AS610&lt;&gt;"",AW610&lt;&gt;"",BA610&lt;&gt;"")),"Remove Value Cln 25, 29, 33",IF(AND(Type_1="Doc",OR(AU610&lt;&gt;"",AY610&lt;&gt;"",BC610&lt;&gt;"")),"Remove Value Cln 47, 51, 55",IF(OR(AND(AR610&lt;&gt;"",AT610=""),AND(AV610&lt;&gt;"",AX610=""),AND(AZ610&lt;&gt;"",BB610="")),"Missing Eng Function",IF(OR(AND(AS610&lt;&gt;"",AU610=""),AND(AW610&lt;&gt;"",AY610=""),AND(BA610&lt;&gt;"",BC610="")),"Missing Design Function","OK"))))</f>
        <v>OK</v>
      </c>
      <c r="BK610" s="504"/>
      <c r="BL610" s="429"/>
      <c r="BN610" s="430"/>
      <c r="BO610" s="431"/>
      <c r="BP610" s="429"/>
      <c r="BR610" s="430"/>
      <c r="BS610" s="431"/>
      <c r="BT610" s="429"/>
      <c r="BV610" s="430"/>
      <c r="BW610" s="431"/>
      <c r="BX610" s="600"/>
      <c r="BY610" s="601"/>
      <c r="BZ610" s="602"/>
      <c r="CA610" s="610"/>
      <c r="CB610" s="221"/>
      <c r="CC610" s="574" t="str">
        <f>IF(AND(Type_1="Doc",OR(BM610&lt;&gt;"",BQ610&lt;&gt;"",BU610&lt;&gt;"")),"Remove Value Cln 65, 69, 73",IF(AND(Type_1="Doc",OR(BO610&lt;&gt;"",BS610&lt;&gt;"",BW610&lt;&gt;"")),"Remove Value Cln 67, 71, 75",IF(OR(AND(BL610&lt;&gt;"",BN610=""),AND(BP610&lt;&gt;"",BR610=""),AND(BT610&lt;&gt;"",BV610="")),"Missing Eng Function",IF(OR(AND(BM610&lt;&gt;"",BO610=""),AND(BQ610&lt;&gt;"",BS610=""),AND(BU610&lt;&gt;"",BW610="")),"Missing Design Function","OK"))))</f>
        <v>OK</v>
      </c>
      <c r="CE610" s="504"/>
      <c r="CF610" s="429"/>
      <c r="CH610" s="430"/>
      <c r="CI610" s="431"/>
      <c r="CJ610" s="429"/>
      <c r="CL610" s="430"/>
      <c r="CM610" s="431"/>
      <c r="CN610" s="429"/>
      <c r="CP610" s="430"/>
      <c r="CQ610" s="431"/>
      <c r="CR610" s="600"/>
      <c r="CS610" s="617"/>
      <c r="CT610" s="602"/>
      <c r="CU610" s="610"/>
      <c r="CV610" s="221"/>
      <c r="CW610" s="574" t="str">
        <f t="shared" si="904"/>
        <v>OK</v>
      </c>
      <c r="CY610" s="263" t="s">
        <v>60</v>
      </c>
      <c r="CZ610" s="208"/>
      <c r="DB610" s="563" t="s">
        <v>374</v>
      </c>
      <c r="DC610" s="431"/>
      <c r="DD610" s="429"/>
      <c r="DF610" s="430"/>
      <c r="DG610" s="431"/>
      <c r="DH610" s="429"/>
      <c r="DJ610" s="430"/>
      <c r="DK610" s="431"/>
      <c r="DL610" s="591" t="str">
        <f>IF(AND(CZ610="",DD610="",DH610=""),"-",CZ610+DD610+DH610)</f>
        <v>-</v>
      </c>
      <c r="DM610" s="601"/>
      <c r="DN610" s="593" t="str">
        <f>IF(AND(CZ610="",DD610="",DH610="",DA610="",DE610="",DI610=""),"-",SUM(CZ610:DI610))</f>
        <v>-</v>
      </c>
      <c r="DO610" s="677" t="str">
        <f t="shared" si="914"/>
        <v>-</v>
      </c>
      <c r="DP610" s="221"/>
      <c r="DQ610" s="574" t="str">
        <f t="shared" si="905"/>
        <v>OK</v>
      </c>
      <c r="DS610" s="263" t="s">
        <v>60</v>
      </c>
      <c r="DT610" s="208"/>
      <c r="DU610" s="721" t="s">
        <v>374</v>
      </c>
      <c r="DW610" s="431"/>
      <c r="DY610" s="431"/>
      <c r="EA610" s="430"/>
      <c r="EB610" s="712" t="str">
        <f>IF(AND(DT610="",DV610="",DX610="",DZ610=""),"-",DT610+DV610+DX610+DZ610)</f>
        <v>-</v>
      </c>
      <c r="EC610" s="707" t="str">
        <f>EB610</f>
        <v>-</v>
      </c>
      <c r="ED610" s="619" t="str">
        <f>IF(OR(EC610=0,EC610="-"),"-",EC610/QUALIF_TOTAL_HOURS)</f>
        <v>-</v>
      </c>
      <c r="EE610" s="221"/>
      <c r="EF610" s="574" t="str">
        <f t="shared" si="891"/>
        <v>Missing Eng Hours</v>
      </c>
      <c r="EH610" s="82"/>
      <c r="EI610" s="34" t="s">
        <v>184</v>
      </c>
      <c r="EJ610" s="11"/>
      <c r="EK610" s="61"/>
      <c r="EN610" s="97">
        <f t="shared" si="850"/>
        <v>0</v>
      </c>
      <c r="EO610" s="91">
        <f t="shared" si="851"/>
        <v>0</v>
      </c>
      <c r="EP610" s="92"/>
      <c r="EQ610" s="85"/>
      <c r="ER610" s="89" t="str">
        <f t="shared" si="894"/>
        <v>-</v>
      </c>
      <c r="ES610" s="84"/>
      <c r="ET610" s="85"/>
      <c r="EU610" s="89" t="str">
        <f t="shared" si="895"/>
        <v>-</v>
      </c>
      <c r="EV610" s="90" t="str">
        <f t="shared" si="896"/>
        <v>-</v>
      </c>
      <c r="EY610" s="97" t="e">
        <f>#REF!</f>
        <v>#REF!</v>
      </c>
      <c r="EZ610" s="91" t="e">
        <f>#REF!</f>
        <v>#REF!</v>
      </c>
      <c r="FA610" s="92"/>
      <c r="FB610" s="85"/>
      <c r="FC610" s="89" t="e">
        <f>IF(OR(EY610="-",FB610=""),"-",FB610*EY610)</f>
        <v>#REF!</v>
      </c>
      <c r="FD610" s="84"/>
      <c r="FE610" s="85"/>
      <c r="FF610" s="89" t="e">
        <f>IF(OR(EZ610="-",FE610=""),"-",FE610*EZ610)</f>
        <v>#REF!</v>
      </c>
      <c r="FG610" s="90" t="e">
        <f>IF(AND(FC610="-",FF610="-"),"-",IF(FC610="-",FF610,IF(FF610="-",FC610,FC610+FF610)))</f>
        <v>#REF!</v>
      </c>
      <c r="FJ610" s="97" t="e">
        <f>#REF!</f>
        <v>#REF!</v>
      </c>
      <c r="FK610" s="91" t="e">
        <f>#REF!</f>
        <v>#REF!</v>
      </c>
      <c r="FL610" s="92"/>
      <c r="FM610" s="85"/>
      <c r="FN610" s="89" t="e">
        <f t="shared" si="897"/>
        <v>#REF!</v>
      </c>
      <c r="FO610" s="84"/>
      <c r="FP610" s="85"/>
      <c r="FQ610" s="89" t="e">
        <f t="shared" si="898"/>
        <v>#REF!</v>
      </c>
      <c r="FR610" s="90" t="e">
        <f t="shared" si="899"/>
        <v>#REF!</v>
      </c>
      <c r="FU610" s="97" t="e">
        <f>#REF!</f>
        <v>#REF!</v>
      </c>
      <c r="FV610" s="92"/>
      <c r="FW610" s="85"/>
      <c r="FX610" s="89" t="e">
        <f t="shared" si="893"/>
        <v>#REF!</v>
      </c>
      <c r="GA610" s="97" t="e">
        <f>#REF!</f>
        <v>#REF!</v>
      </c>
      <c r="GB610" s="91" t="e">
        <f>#REF!</f>
        <v>#REF!</v>
      </c>
      <c r="GC610" s="92"/>
      <c r="GD610" s="85"/>
      <c r="GE610" s="89" t="e">
        <f t="shared" si="900"/>
        <v>#REF!</v>
      </c>
      <c r="GF610" s="84"/>
      <c r="GG610" s="85"/>
      <c r="GH610" s="89" t="e">
        <f t="shared" si="901"/>
        <v>#REF!</v>
      </c>
      <c r="GI610" s="90" t="e">
        <f t="shared" si="902"/>
        <v>#REF!</v>
      </c>
      <c r="GK610" s="20" t="str">
        <f t="shared" si="852"/>
        <v/>
      </c>
      <c r="GL610" s="21"/>
      <c r="GN610" s="826" t="str">
        <f t="shared" ca="1" si="915"/>
        <v/>
      </c>
      <c r="GO610" s="827"/>
    </row>
    <row r="611" spans="1:197" ht="12" customHeight="1" outlineLevel="3" x14ac:dyDescent="0.2">
      <c r="A611" s="187">
        <f t="shared" ca="1" si="892"/>
        <v>477</v>
      </c>
      <c r="B611" s="747" t="str">
        <f t="shared" ca="1" si="906"/>
        <v/>
      </c>
      <c r="C611" s="748"/>
      <c r="D611" s="749"/>
      <c r="E611" s="110"/>
      <c r="F611" s="104"/>
      <c r="G611" s="105" t="s">
        <v>172</v>
      </c>
      <c r="H611" s="128" t="s">
        <v>3</v>
      </c>
      <c r="I611" s="105"/>
      <c r="J611" s="364" t="s">
        <v>24</v>
      </c>
      <c r="K611" s="471" t="s">
        <v>126</v>
      </c>
      <c r="L611" s="367" t="s">
        <v>50</v>
      </c>
      <c r="M611" s="589">
        <f t="shared" si="903"/>
        <v>0</v>
      </c>
      <c r="N611" s="773" t="str">
        <f t="shared" si="907"/>
        <v>-</v>
      </c>
      <c r="O611" s="774" t="str">
        <f t="shared" si="908"/>
        <v>-</v>
      </c>
      <c r="P611" s="774" t="str">
        <f t="shared" si="909"/>
        <v>-</v>
      </c>
      <c r="Q611" s="774" t="str">
        <f t="shared" si="910"/>
        <v>-</v>
      </c>
      <c r="R611" s="774" t="str">
        <f t="shared" si="911"/>
        <v>-</v>
      </c>
      <c r="S611" s="280" t="str">
        <f t="shared" si="912"/>
        <v>-</v>
      </c>
      <c r="T611" s="291" t="str">
        <f t="shared" si="913"/>
        <v>OK</v>
      </c>
      <c r="U611" s="402"/>
      <c r="W611" s="504"/>
      <c r="X611" s="429"/>
      <c r="Z611" s="430"/>
      <c r="AA611" s="431"/>
      <c r="AB611" s="429"/>
      <c r="AD611" s="430"/>
      <c r="AE611" s="431"/>
      <c r="AF611" s="429"/>
      <c r="AH611" s="430"/>
      <c r="AI611" s="431"/>
      <c r="AJ611" s="600"/>
      <c r="AK611" s="601"/>
      <c r="AL611" s="602"/>
      <c r="AM611" s="621"/>
      <c r="AN611" s="221"/>
      <c r="AO611" s="574" t="str">
        <f t="shared" si="875"/>
        <v>OK</v>
      </c>
      <c r="AQ611" s="504"/>
      <c r="AR611" s="429"/>
      <c r="AT611" s="430"/>
      <c r="AU611" s="431"/>
      <c r="AV611" s="429"/>
      <c r="AX611" s="430"/>
      <c r="AY611" s="431"/>
      <c r="AZ611" s="429"/>
      <c r="BB611" s="430"/>
      <c r="BC611" s="431"/>
      <c r="BD611" s="600"/>
      <c r="BE611" s="601"/>
      <c r="BF611" s="602"/>
      <c r="BG611" s="610"/>
      <c r="BH611" s="221"/>
      <c r="BI611" s="574" t="str">
        <f t="shared" si="876"/>
        <v>OK</v>
      </c>
      <c r="BK611" s="504"/>
      <c r="BL611" s="429"/>
      <c r="BN611" s="430"/>
      <c r="BO611" s="431"/>
      <c r="BP611" s="429"/>
      <c r="BR611" s="430"/>
      <c r="BS611" s="431"/>
      <c r="BT611" s="429"/>
      <c r="BV611" s="430"/>
      <c r="BW611" s="431"/>
      <c r="BX611" s="600"/>
      <c r="BY611" s="601"/>
      <c r="BZ611" s="602"/>
      <c r="CA611" s="610"/>
      <c r="CB611" s="221"/>
      <c r="CC611" s="574" t="str">
        <f t="shared" si="870"/>
        <v>OK</v>
      </c>
      <c r="CE611" s="504"/>
      <c r="CF611" s="429"/>
      <c r="CH611" s="430"/>
      <c r="CI611" s="431"/>
      <c r="CJ611" s="429"/>
      <c r="CL611" s="430"/>
      <c r="CM611" s="431"/>
      <c r="CN611" s="429"/>
      <c r="CP611" s="430"/>
      <c r="CQ611" s="431"/>
      <c r="CR611" s="600"/>
      <c r="CS611" s="617"/>
      <c r="CT611" s="602"/>
      <c r="CU611" s="610"/>
      <c r="CV611" s="221"/>
      <c r="CW611" s="574" t="str">
        <f t="shared" si="904"/>
        <v>OK</v>
      </c>
      <c r="CY611" s="263"/>
      <c r="CZ611" s="208"/>
      <c r="DB611" s="563" t="s">
        <v>374</v>
      </c>
      <c r="DC611" s="431"/>
      <c r="DD611" s="429"/>
      <c r="DF611" s="430"/>
      <c r="DG611" s="431"/>
      <c r="DH611" s="429"/>
      <c r="DJ611" s="430"/>
      <c r="DK611" s="431"/>
      <c r="DL611" s="591" t="str">
        <f>IF(AND(CZ611="",DD611="",DH611=""),"-",CZ611+DD611+DH611)</f>
        <v>-</v>
      </c>
      <c r="DM611" s="601"/>
      <c r="DN611" s="593" t="str">
        <f>IF(AND(CZ611="",DD611="",DH611="",DA611="",DE611="",DI611=""),"-",SUM(CZ611:DI611))</f>
        <v>-</v>
      </c>
      <c r="DO611" s="677" t="str">
        <f t="shared" si="914"/>
        <v>-</v>
      </c>
      <c r="DP611" s="221"/>
      <c r="DQ611" s="574" t="str">
        <f t="shared" si="905"/>
        <v>OK</v>
      </c>
      <c r="DS611" s="437"/>
      <c r="DT611" s="429"/>
      <c r="DU611" s="431"/>
      <c r="DW611" s="431"/>
      <c r="DY611" s="431"/>
      <c r="EA611" s="430"/>
      <c r="EB611" s="600"/>
      <c r="EC611" s="602"/>
      <c r="ED611" s="610"/>
      <c r="EE611" s="221"/>
      <c r="EF611" s="574" t="str">
        <f t="shared" si="891"/>
        <v>OK</v>
      </c>
      <c r="EH611" s="82"/>
      <c r="EI611" s="34" t="s">
        <v>184</v>
      </c>
      <c r="EJ611" s="11"/>
      <c r="EK611" s="61"/>
      <c r="EN611" s="97">
        <f t="shared" si="850"/>
        <v>0</v>
      </c>
      <c r="EO611" s="91">
        <f t="shared" si="851"/>
        <v>0</v>
      </c>
      <c r="EP611" s="92"/>
      <c r="EQ611" s="85"/>
      <c r="ER611" s="89" t="str">
        <f t="shared" si="894"/>
        <v>-</v>
      </c>
      <c r="ES611" s="84"/>
      <c r="ET611" s="85"/>
      <c r="EU611" s="89" t="str">
        <f t="shared" si="895"/>
        <v>-</v>
      </c>
      <c r="EV611" s="90" t="str">
        <f t="shared" si="896"/>
        <v>-</v>
      </c>
      <c r="EY611" s="97" t="e">
        <f>#REF!</f>
        <v>#REF!</v>
      </c>
      <c r="EZ611" s="91" t="e">
        <f>#REF!</f>
        <v>#REF!</v>
      </c>
      <c r="FA611" s="92"/>
      <c r="FB611" s="85"/>
      <c r="FC611" s="89" t="e">
        <f t="shared" si="858"/>
        <v>#REF!</v>
      </c>
      <c r="FD611" s="84"/>
      <c r="FE611" s="85"/>
      <c r="FF611" s="89" t="e">
        <f t="shared" si="859"/>
        <v>#REF!</v>
      </c>
      <c r="FG611" s="90" t="e">
        <f t="shared" si="860"/>
        <v>#REF!</v>
      </c>
      <c r="FJ611" s="97" t="e">
        <f>#REF!</f>
        <v>#REF!</v>
      </c>
      <c r="FK611" s="91" t="e">
        <f>#REF!</f>
        <v>#REF!</v>
      </c>
      <c r="FL611" s="92"/>
      <c r="FM611" s="85"/>
      <c r="FN611" s="89" t="e">
        <f t="shared" si="897"/>
        <v>#REF!</v>
      </c>
      <c r="FO611" s="84"/>
      <c r="FP611" s="85"/>
      <c r="FQ611" s="89" t="e">
        <f t="shared" si="898"/>
        <v>#REF!</v>
      </c>
      <c r="FR611" s="90" t="e">
        <f t="shared" si="899"/>
        <v>#REF!</v>
      </c>
      <c r="FU611" s="97" t="e">
        <f>#REF!</f>
        <v>#REF!</v>
      </c>
      <c r="FV611" s="92"/>
      <c r="FW611" s="85"/>
      <c r="FX611" s="89" t="e">
        <f t="shared" si="893"/>
        <v>#REF!</v>
      </c>
      <c r="GA611" s="97" t="e">
        <f>#REF!</f>
        <v>#REF!</v>
      </c>
      <c r="GB611" s="91" t="e">
        <f>#REF!</f>
        <v>#REF!</v>
      </c>
      <c r="GC611" s="92"/>
      <c r="GD611" s="85"/>
      <c r="GE611" s="89" t="e">
        <f t="shared" si="900"/>
        <v>#REF!</v>
      </c>
      <c r="GF611" s="84"/>
      <c r="GG611" s="85"/>
      <c r="GH611" s="89" t="e">
        <f t="shared" si="901"/>
        <v>#REF!</v>
      </c>
      <c r="GI611" s="90" t="e">
        <f t="shared" si="902"/>
        <v>#REF!</v>
      </c>
      <c r="GK611" s="20" t="str">
        <f t="shared" si="852"/>
        <v/>
      </c>
      <c r="GL611" s="21"/>
      <c r="GN611" s="826" t="str">
        <f t="shared" ca="1" si="915"/>
        <v/>
      </c>
      <c r="GO611" s="827"/>
    </row>
    <row r="612" spans="1:197" ht="12" customHeight="1" outlineLevel="3" x14ac:dyDescent="0.2">
      <c r="A612" s="187">
        <f t="shared" ca="1" si="892"/>
        <v>478</v>
      </c>
      <c r="B612" s="747" t="str">
        <f t="shared" ca="1" si="906"/>
        <v/>
      </c>
      <c r="C612" s="748"/>
      <c r="D612" s="749"/>
      <c r="E612" s="110"/>
      <c r="F612" s="104"/>
      <c r="G612" s="105" t="s">
        <v>173</v>
      </c>
      <c r="H612" s="128" t="s">
        <v>3</v>
      </c>
      <c r="I612" s="105"/>
      <c r="J612" s="364" t="s">
        <v>24</v>
      </c>
      <c r="K612" s="471" t="s">
        <v>126</v>
      </c>
      <c r="L612" s="367" t="s">
        <v>50</v>
      </c>
      <c r="M612" s="589">
        <f t="shared" si="903"/>
        <v>0</v>
      </c>
      <c r="N612" s="773" t="str">
        <f t="shared" si="907"/>
        <v>-</v>
      </c>
      <c r="O612" s="774" t="str">
        <f t="shared" si="908"/>
        <v>-</v>
      </c>
      <c r="P612" s="774" t="str">
        <f t="shared" si="909"/>
        <v>-</v>
      </c>
      <c r="Q612" s="774" t="str">
        <f t="shared" si="910"/>
        <v>-</v>
      </c>
      <c r="R612" s="774" t="str">
        <f t="shared" si="911"/>
        <v>-</v>
      </c>
      <c r="S612" s="280" t="str">
        <f t="shared" si="912"/>
        <v>-</v>
      </c>
      <c r="T612" s="291" t="str">
        <f t="shared" si="913"/>
        <v>OK</v>
      </c>
      <c r="U612" s="402"/>
      <c r="W612" s="504"/>
      <c r="X612" s="429"/>
      <c r="Z612" s="430"/>
      <c r="AA612" s="431"/>
      <c r="AB612" s="429"/>
      <c r="AD612" s="430"/>
      <c r="AE612" s="431"/>
      <c r="AF612" s="429"/>
      <c r="AH612" s="430"/>
      <c r="AI612" s="431"/>
      <c r="AJ612" s="603"/>
      <c r="AK612" s="617"/>
      <c r="AL612" s="605"/>
      <c r="AM612" s="611"/>
      <c r="AN612" s="221"/>
      <c r="AO612" s="574" t="str">
        <f t="shared" si="875"/>
        <v>OK</v>
      </c>
      <c r="AQ612" s="504"/>
      <c r="AR612" s="429"/>
      <c r="AT612" s="430"/>
      <c r="AU612" s="431"/>
      <c r="AV612" s="429"/>
      <c r="AX612" s="430"/>
      <c r="AY612" s="431"/>
      <c r="AZ612" s="429"/>
      <c r="BB612" s="430"/>
      <c r="BC612" s="431"/>
      <c r="BD612" s="603"/>
      <c r="BE612" s="617"/>
      <c r="BF612" s="605"/>
      <c r="BG612" s="611"/>
      <c r="BH612" s="221"/>
      <c r="BI612" s="574" t="str">
        <f t="shared" si="876"/>
        <v>OK</v>
      </c>
      <c r="BK612" s="504"/>
      <c r="BL612" s="429"/>
      <c r="BN612" s="430"/>
      <c r="BO612" s="431"/>
      <c r="BP612" s="429"/>
      <c r="BR612" s="430"/>
      <c r="BS612" s="431"/>
      <c r="BT612" s="429"/>
      <c r="BV612" s="430"/>
      <c r="BW612" s="431"/>
      <c r="BX612" s="603"/>
      <c r="BY612" s="617"/>
      <c r="BZ612" s="605"/>
      <c r="CA612" s="611"/>
      <c r="CB612" s="221"/>
      <c r="CC612" s="574" t="str">
        <f t="shared" si="870"/>
        <v>OK</v>
      </c>
      <c r="CE612" s="504"/>
      <c r="CF612" s="432"/>
      <c r="CH612" s="430"/>
      <c r="CI612" s="431"/>
      <c r="CJ612" s="429"/>
      <c r="CL612" s="430"/>
      <c r="CM612" s="431"/>
      <c r="CN612" s="429"/>
      <c r="CP612" s="430"/>
      <c r="CQ612" s="431"/>
      <c r="CR612" s="603"/>
      <c r="CS612" s="617"/>
      <c r="CT612" s="605"/>
      <c r="CU612" s="638"/>
      <c r="CV612" s="221"/>
      <c r="CW612" s="574" t="str">
        <f t="shared" si="904"/>
        <v>OK</v>
      </c>
      <c r="CY612" s="263" t="s">
        <v>60</v>
      </c>
      <c r="CZ612" s="208"/>
      <c r="DB612" s="563" t="s">
        <v>374</v>
      </c>
      <c r="DC612" s="431"/>
      <c r="DD612" s="429"/>
      <c r="DF612" s="430"/>
      <c r="DG612" s="431"/>
      <c r="DH612" s="429"/>
      <c r="DJ612" s="430"/>
      <c r="DK612" s="431"/>
      <c r="DL612" s="591" t="str">
        <f>IF(AND(CZ612="",DD612="",DH612=""),"-",CZ612+DD612+DH612)</f>
        <v>-</v>
      </c>
      <c r="DM612" s="601"/>
      <c r="DN612" s="593" t="str">
        <f>IF(AND(CZ612="",DD612="",DH612="",DA612="",DE612="",DI612=""),"-",SUM(CZ612:DI612))</f>
        <v>-</v>
      </c>
      <c r="DO612" s="677" t="str">
        <f t="shared" si="914"/>
        <v>-</v>
      </c>
      <c r="DP612" s="221"/>
      <c r="DQ612" s="574" t="str">
        <f t="shared" si="905"/>
        <v>OK</v>
      </c>
      <c r="DS612" s="263" t="s">
        <v>60</v>
      </c>
      <c r="DT612" s="208"/>
      <c r="DU612" s="721" t="s">
        <v>374</v>
      </c>
      <c r="DW612" s="431"/>
      <c r="DY612" s="431"/>
      <c r="EA612" s="430"/>
      <c r="EB612" s="712" t="str">
        <f>IF(AND(DT612="",DV612="",DX612="",DZ612=""),"-",DT612+DV612+DX612+DZ612)</f>
        <v>-</v>
      </c>
      <c r="EC612" s="707" t="str">
        <f>EB612</f>
        <v>-</v>
      </c>
      <c r="ED612" s="619" t="str">
        <f>IF(OR(EC612=0,EC612="-"),"-",EC612/QUALIF_TOTAL_HOURS)</f>
        <v>-</v>
      </c>
      <c r="EE612" s="221"/>
      <c r="EF612" s="574" t="str">
        <f t="shared" si="891"/>
        <v>Missing Eng Hours</v>
      </c>
      <c r="EH612" s="82"/>
      <c r="EI612" s="34" t="s">
        <v>184</v>
      </c>
      <c r="EJ612" s="11"/>
      <c r="EK612" s="61"/>
      <c r="EN612" s="97">
        <f t="shared" si="850"/>
        <v>0</v>
      </c>
      <c r="EO612" s="91">
        <f t="shared" si="851"/>
        <v>0</v>
      </c>
      <c r="EP612" s="92"/>
      <c r="EQ612" s="85"/>
      <c r="ER612" s="89" t="str">
        <f t="shared" si="894"/>
        <v>-</v>
      </c>
      <c r="ES612" s="84"/>
      <c r="ET612" s="85"/>
      <c r="EU612" s="89" t="str">
        <f t="shared" si="895"/>
        <v>-</v>
      </c>
      <c r="EV612" s="90" t="str">
        <f t="shared" si="896"/>
        <v>-</v>
      </c>
      <c r="EY612" s="97" t="e">
        <f>#REF!</f>
        <v>#REF!</v>
      </c>
      <c r="EZ612" s="91" t="e">
        <f>#REF!</f>
        <v>#REF!</v>
      </c>
      <c r="FA612" s="92"/>
      <c r="FB612" s="85"/>
      <c r="FC612" s="89" t="e">
        <f t="shared" si="858"/>
        <v>#REF!</v>
      </c>
      <c r="FD612" s="84"/>
      <c r="FE612" s="85"/>
      <c r="FF612" s="89" t="e">
        <f t="shared" si="859"/>
        <v>#REF!</v>
      </c>
      <c r="FG612" s="90" t="e">
        <f t="shared" si="860"/>
        <v>#REF!</v>
      </c>
      <c r="FJ612" s="97" t="e">
        <f>#REF!</f>
        <v>#REF!</v>
      </c>
      <c r="FK612" s="91" t="e">
        <f>#REF!</f>
        <v>#REF!</v>
      </c>
      <c r="FL612" s="92"/>
      <c r="FM612" s="85"/>
      <c r="FN612" s="89" t="e">
        <f t="shared" si="897"/>
        <v>#REF!</v>
      </c>
      <c r="FO612" s="84"/>
      <c r="FP612" s="85"/>
      <c r="FQ612" s="89" t="e">
        <f t="shared" si="898"/>
        <v>#REF!</v>
      </c>
      <c r="FR612" s="90" t="e">
        <f t="shared" si="899"/>
        <v>#REF!</v>
      </c>
      <c r="FU612" s="97" t="e">
        <f>#REF!</f>
        <v>#REF!</v>
      </c>
      <c r="FV612" s="92"/>
      <c r="FW612" s="85"/>
      <c r="FX612" s="89" t="e">
        <f t="shared" si="893"/>
        <v>#REF!</v>
      </c>
      <c r="GA612" s="97" t="e">
        <f>#REF!</f>
        <v>#REF!</v>
      </c>
      <c r="GB612" s="91" t="e">
        <f>#REF!</f>
        <v>#REF!</v>
      </c>
      <c r="GC612" s="92"/>
      <c r="GD612" s="85"/>
      <c r="GE612" s="89" t="e">
        <f t="shared" si="900"/>
        <v>#REF!</v>
      </c>
      <c r="GF612" s="84"/>
      <c r="GG612" s="85"/>
      <c r="GH612" s="89" t="e">
        <f t="shared" si="901"/>
        <v>#REF!</v>
      </c>
      <c r="GI612" s="90" t="e">
        <f t="shared" si="902"/>
        <v>#REF!</v>
      </c>
      <c r="GK612" s="20" t="str">
        <f t="shared" si="852"/>
        <v/>
      </c>
      <c r="GL612" s="21"/>
      <c r="GN612" s="826" t="str">
        <f t="shared" ca="1" si="915"/>
        <v/>
      </c>
      <c r="GO612" s="827"/>
    </row>
    <row r="613" spans="1:197" ht="12" customHeight="1" outlineLevel="3" x14ac:dyDescent="0.2">
      <c r="A613" s="187">
        <f t="shared" ca="1" si="892"/>
        <v>479</v>
      </c>
      <c r="B613" s="747" t="str">
        <f t="shared" ca="1" si="906"/>
        <v/>
      </c>
      <c r="C613" s="748"/>
      <c r="D613" s="749"/>
      <c r="E613" s="272" t="s">
        <v>395</v>
      </c>
      <c r="F613" s="271"/>
      <c r="G613" s="105"/>
      <c r="H613" s="128" t="s">
        <v>3</v>
      </c>
      <c r="I613" s="105"/>
      <c r="J613" s="364" t="s">
        <v>24</v>
      </c>
      <c r="K613" s="471" t="s">
        <v>126</v>
      </c>
      <c r="L613" s="367" t="s">
        <v>50</v>
      </c>
      <c r="M613" s="589">
        <f t="shared" si="903"/>
        <v>0</v>
      </c>
      <c r="N613" s="773" t="str">
        <f t="shared" si="907"/>
        <v>-</v>
      </c>
      <c r="O613" s="774" t="str">
        <f t="shared" si="908"/>
        <v>-</v>
      </c>
      <c r="P613" s="774" t="str">
        <f t="shared" si="909"/>
        <v>-</v>
      </c>
      <c r="Q613" s="774" t="str">
        <f t="shared" si="910"/>
        <v>-</v>
      </c>
      <c r="R613" s="774" t="str">
        <f t="shared" si="911"/>
        <v>-</v>
      </c>
      <c r="S613" s="280" t="str">
        <f t="shared" si="912"/>
        <v>-</v>
      </c>
      <c r="T613" s="291" t="str">
        <f t="shared" si="913"/>
        <v>OK</v>
      </c>
      <c r="U613" s="402"/>
      <c r="W613" s="643" t="s">
        <v>60</v>
      </c>
      <c r="X613" s="208"/>
      <c r="Y613" s="421"/>
      <c r="Z613" s="410" t="s">
        <v>374</v>
      </c>
      <c r="AA613" s="424"/>
      <c r="AB613" s="432"/>
      <c r="AC613" s="433"/>
      <c r="AD613" s="434"/>
      <c r="AE613" s="435"/>
      <c r="AF613" s="432"/>
      <c r="AG613" s="433"/>
      <c r="AH613" s="434"/>
      <c r="AI613" s="435"/>
      <c r="AJ613" s="591" t="str">
        <f>IF(AND(X613="",AB613="",AF613=""),"-",X613+AB613+AF613)</f>
        <v>-</v>
      </c>
      <c r="AK613" s="618"/>
      <c r="AL613" s="593" t="str">
        <f>IF(AND(X613="",AB613="",AF613="",Y613="",AC613="",AG613=""),"-",SUM(X613:AG613))</f>
        <v>-</v>
      </c>
      <c r="AM613" s="619" t="str">
        <f>IF(OR(AL613=0,AL613="-"),"-",AL613/CD_TOTAL_HOURS)</f>
        <v>-</v>
      </c>
      <c r="AN613" s="221"/>
      <c r="AO613" s="574" t="str">
        <f t="shared" si="875"/>
        <v>OK</v>
      </c>
      <c r="AQ613" s="263" t="s">
        <v>60</v>
      </c>
      <c r="AR613" s="208"/>
      <c r="AS613" s="421"/>
      <c r="AT613" s="410" t="s">
        <v>374</v>
      </c>
      <c r="AU613" s="424"/>
      <c r="AV613" s="432"/>
      <c r="AW613" s="433"/>
      <c r="AX613" s="434"/>
      <c r="AY613" s="435"/>
      <c r="AZ613" s="432"/>
      <c r="BA613" s="433"/>
      <c r="BB613" s="434"/>
      <c r="BC613" s="435"/>
      <c r="BD613" s="591" t="str">
        <f>IF(AND(AR613="",AV613="",AZ613=""),"-",AR613+AV613+AZ613)</f>
        <v>-</v>
      </c>
      <c r="BE613" s="618"/>
      <c r="BF613" s="593" t="str">
        <f>IF(AND(AR613="",AV613="",AZ613="",AS613="",AW613="",BA613=""),"-",SUM(AR613:BA613))</f>
        <v>-</v>
      </c>
      <c r="BG613" s="677" t="str">
        <f>IF(OR(BF613=0,BF613="-"),"-",BF613/BD_TOTAL_HOURS)</f>
        <v>-</v>
      </c>
      <c r="BH613" s="221"/>
      <c r="BI613" s="574" t="str">
        <f t="shared" si="876"/>
        <v>OK</v>
      </c>
      <c r="BK613" s="263" t="s">
        <v>60</v>
      </c>
      <c r="BL613" s="208"/>
      <c r="BM613" s="421"/>
      <c r="BN613" s="410"/>
      <c r="BO613" s="424"/>
      <c r="BP613" s="432"/>
      <c r="BQ613" s="433"/>
      <c r="BR613" s="434"/>
      <c r="BS613" s="435"/>
      <c r="BT613" s="432"/>
      <c r="BU613" s="433"/>
      <c r="BV613" s="434"/>
      <c r="BW613" s="435"/>
      <c r="BX613" s="591" t="str">
        <f>IF(AND(BL613="",BP613="",BT613=""),"-",BL613+BP613+BT613)</f>
        <v>-</v>
      </c>
      <c r="BY613" s="618"/>
      <c r="BZ613" s="593" t="str">
        <f>IF(AND(BL613="",BP613="",BT613="",BM613="",BQ613="",BU613=""),"-",SUM(BL613:BU613))</f>
        <v>-</v>
      </c>
      <c r="CA613" s="677" t="str">
        <f>IF(OR(BZ613=0,BZ613="-"),"-",BZ613/DD_TOTAL_HOURS)</f>
        <v>-</v>
      </c>
      <c r="CB613" s="221"/>
      <c r="CC613" s="574" t="str">
        <f t="shared" si="870"/>
        <v>OK</v>
      </c>
      <c r="CE613" s="263" t="s">
        <v>60</v>
      </c>
      <c r="CF613" s="208"/>
      <c r="CG613" s="421"/>
      <c r="CH613" s="410" t="s">
        <v>374</v>
      </c>
      <c r="CI613" s="424"/>
      <c r="CJ613" s="432"/>
      <c r="CK613" s="433"/>
      <c r="CL613" s="434"/>
      <c r="CM613" s="435"/>
      <c r="CN613" s="432"/>
      <c r="CO613" s="433"/>
      <c r="CP613" s="434"/>
      <c r="CQ613" s="435"/>
      <c r="CR613" s="591" t="str">
        <f>IF(AND(CF613="",CJ613="",CN613=""),"-",CF613+CJ613+CN613)</f>
        <v>-</v>
      </c>
      <c r="CS613" s="472"/>
      <c r="CT613" s="593" t="str">
        <f>IF(AND(CF613="",CJ613="",CN613="",CG613="",CK613="",CO613=""),"-",SUM(CF613:CO613))</f>
        <v>-</v>
      </c>
      <c r="CU613" s="677" t="str">
        <f>IF(OR(CT613=0,CT613="-"),"-",CT613/PRO_TOTAL_HOURS)</f>
        <v>-</v>
      </c>
      <c r="CV613" s="221"/>
      <c r="CW613" s="574" t="str">
        <f t="shared" si="904"/>
        <v>OK</v>
      </c>
      <c r="CY613" s="263" t="s">
        <v>60</v>
      </c>
      <c r="CZ613" s="208"/>
      <c r="DB613" s="563"/>
      <c r="DC613" s="431"/>
      <c r="DD613" s="432"/>
      <c r="DE613" s="433"/>
      <c r="DF613" s="434"/>
      <c r="DG613" s="435"/>
      <c r="DH613" s="432"/>
      <c r="DI613" s="433"/>
      <c r="DJ613" s="434"/>
      <c r="DK613" s="435"/>
      <c r="DL613" s="591" t="str">
        <f>IF(AND(CZ613="",DD613="",DH613=""),"-",CZ613+DD613+DH613)</f>
        <v>-</v>
      </c>
      <c r="DM613" s="601"/>
      <c r="DN613" s="593" t="str">
        <f>IF(AND(CZ613="",DD613="",DH613="",DA613="",DE613="",DI613=""),"-",SUM(CZ613:DI613))</f>
        <v>-</v>
      </c>
      <c r="DO613" s="677" t="str">
        <f t="shared" si="914"/>
        <v>-</v>
      </c>
      <c r="DP613" s="221"/>
      <c r="DQ613" s="574" t="str">
        <f t="shared" si="905"/>
        <v>OK</v>
      </c>
      <c r="DS613" s="263" t="s">
        <v>60</v>
      </c>
      <c r="DT613" s="208"/>
      <c r="DU613" s="721"/>
      <c r="DV613" s="433"/>
      <c r="DW613" s="435"/>
      <c r="DX613" s="433"/>
      <c r="DY613" s="435"/>
      <c r="DZ613" s="433"/>
      <c r="EA613" s="434"/>
      <c r="EB613" s="712" t="str">
        <f>IF(AND(DT613="",DV613="",DX613="",DZ613=""),"-",DT613+DV613+DX613+DZ613)</f>
        <v>-</v>
      </c>
      <c r="EC613" s="707" t="str">
        <f>EB613</f>
        <v>-</v>
      </c>
      <c r="ED613" s="619" t="str">
        <f>IF(OR(EC613=0,EC613="-"),"-",EC613/QUALIF_TOTAL_HOURS)</f>
        <v>-</v>
      </c>
      <c r="EE613" s="221"/>
      <c r="EF613" s="574" t="str">
        <f t="shared" si="891"/>
        <v>OK</v>
      </c>
      <c r="EH613" s="82"/>
      <c r="EI613" s="34"/>
      <c r="EJ613" s="11"/>
      <c r="EK613" s="61"/>
      <c r="EN613" s="97" t="str">
        <f t="shared" si="850"/>
        <v>-</v>
      </c>
      <c r="EO613" s="91">
        <f t="shared" si="851"/>
        <v>0</v>
      </c>
      <c r="EP613" s="92"/>
      <c r="EQ613" s="85"/>
      <c r="ER613" s="89" t="str">
        <f t="shared" si="894"/>
        <v>-</v>
      </c>
      <c r="ES613" s="84"/>
      <c r="ET613" s="85"/>
      <c r="EU613" s="89" t="str">
        <f t="shared" si="895"/>
        <v>-</v>
      </c>
      <c r="EV613" s="90" t="str">
        <f t="shared" si="896"/>
        <v>-</v>
      </c>
      <c r="EY613" s="97" t="e">
        <f>#REF!</f>
        <v>#REF!</v>
      </c>
      <c r="EZ613" s="91" t="e">
        <f>#REF!</f>
        <v>#REF!</v>
      </c>
      <c r="FA613" s="92"/>
      <c r="FB613" s="85"/>
      <c r="FC613" s="89" t="e">
        <f t="shared" si="858"/>
        <v>#REF!</v>
      </c>
      <c r="FD613" s="84"/>
      <c r="FE613" s="85"/>
      <c r="FF613" s="89" t="e">
        <f t="shared" si="859"/>
        <v>#REF!</v>
      </c>
      <c r="FG613" s="90" t="e">
        <f t="shared" si="860"/>
        <v>#REF!</v>
      </c>
      <c r="FJ613" s="97" t="e">
        <f>#REF!</f>
        <v>#REF!</v>
      </c>
      <c r="FK613" s="91" t="e">
        <f>#REF!</f>
        <v>#REF!</v>
      </c>
      <c r="FL613" s="92"/>
      <c r="FM613" s="85"/>
      <c r="FN613" s="89" t="e">
        <f t="shared" si="897"/>
        <v>#REF!</v>
      </c>
      <c r="FO613" s="84"/>
      <c r="FP613" s="85"/>
      <c r="FQ613" s="89" t="e">
        <f t="shared" si="898"/>
        <v>#REF!</v>
      </c>
      <c r="FR613" s="90" t="e">
        <f t="shared" si="899"/>
        <v>#REF!</v>
      </c>
      <c r="FU613" s="97" t="e">
        <f>#REF!</f>
        <v>#REF!</v>
      </c>
      <c r="FV613" s="92"/>
      <c r="FW613" s="85"/>
      <c r="FX613" s="89" t="e">
        <f t="shared" si="893"/>
        <v>#REF!</v>
      </c>
      <c r="GA613" s="97" t="e">
        <f>#REF!</f>
        <v>#REF!</v>
      </c>
      <c r="GB613" s="91" t="e">
        <f>#REF!</f>
        <v>#REF!</v>
      </c>
      <c r="GC613" s="92"/>
      <c r="GD613" s="85"/>
      <c r="GE613" s="89" t="e">
        <f t="shared" si="900"/>
        <v>#REF!</v>
      </c>
      <c r="GF613" s="84"/>
      <c r="GG613" s="85"/>
      <c r="GH613" s="89" t="e">
        <f t="shared" si="901"/>
        <v>#REF!</v>
      </c>
      <c r="GI613" s="90" t="e">
        <f t="shared" si="902"/>
        <v>#REF!</v>
      </c>
      <c r="GK613" s="20" t="str">
        <f t="shared" si="852"/>
        <v/>
      </c>
      <c r="GL613" s="21"/>
      <c r="GN613" s="826" t="str">
        <f t="shared" ca="1" si="915"/>
        <v/>
      </c>
      <c r="GO613" s="827"/>
    </row>
    <row r="614" spans="1:197" s="143" customFormat="1" ht="15.75" customHeight="1" outlineLevel="3" x14ac:dyDescent="0.2">
      <c r="A614" s="190">
        <f t="shared" ca="1" si="892"/>
        <v>480</v>
      </c>
      <c r="B614" s="744" t="str">
        <f t="shared" ca="1" si="906"/>
        <v/>
      </c>
      <c r="C614" s="752"/>
      <c r="D614" s="753"/>
      <c r="E614" s="185" t="s">
        <v>137</v>
      </c>
      <c r="F614" s="181" t="s">
        <v>203</v>
      </c>
      <c r="G614" s="182"/>
      <c r="H614" s="863" t="s">
        <v>3</v>
      </c>
      <c r="I614" s="183"/>
      <c r="J614" s="184" t="s">
        <v>23</v>
      </c>
      <c r="K614" s="199" t="s">
        <v>126</v>
      </c>
      <c r="L614" s="366"/>
      <c r="M614" s="560">
        <f t="shared" si="903"/>
        <v>0</v>
      </c>
      <c r="N614" s="814" t="str">
        <f>IF(OR(W614="",W614=0,W614="-"),"-",IF(W614=1,1,"POK"))</f>
        <v>-</v>
      </c>
      <c r="O614" s="815" t="str">
        <f>IF(OR(AQ614="",AQ614=0,AQ614="-"),"-",IF(AQ614=1,1,"POK"))</f>
        <v>-</v>
      </c>
      <c r="P614" s="815" t="str">
        <f>IF(OR(BK614="",BK614=0,BK614="-"),"-",IF(BK614=1,1,"POK"))</f>
        <v>-</v>
      </c>
      <c r="Q614" s="815" t="str">
        <f>IF(OR(CE614="",CE614=0,CE614="-"),"-",IF(CE614=1,1,"POK"))</f>
        <v>-</v>
      </c>
      <c r="R614" s="815" t="str">
        <f>IF(OR(CY614="",CY614=0,CY614="-"),"-",IF(CY614=1,1,"POK"))</f>
        <v>-</v>
      </c>
      <c r="S614" s="816" t="str">
        <f>IF(OR(DS614="",DS614=0,DS614="-"),"-",IF(DS614=1,1,"POK"))</f>
        <v>-</v>
      </c>
      <c r="T614" s="293" t="str">
        <f t="shared" si="913"/>
        <v>OK</v>
      </c>
      <c r="U614" s="403"/>
      <c r="V614" s="19"/>
      <c r="W614" s="792">
        <f>IF(SUM(W615:W624)=0,0,1)</f>
        <v>0</v>
      </c>
      <c r="X614" s="325"/>
      <c r="Y614" s="326"/>
      <c r="Z614" s="326"/>
      <c r="AA614" s="326"/>
      <c r="AB614" s="326"/>
      <c r="AC614" s="326"/>
      <c r="AD614" s="326"/>
      <c r="AE614" s="326"/>
      <c r="AF614" s="326"/>
      <c r="AG614" s="326"/>
      <c r="AH614" s="326"/>
      <c r="AI614" s="327"/>
      <c r="AJ614" s="353">
        <f>SUM(AJ615:AJ624)</f>
        <v>0</v>
      </c>
      <c r="AK614" s="354">
        <f>SUM(AK615:AK624)</f>
        <v>0</v>
      </c>
      <c r="AL614" s="351">
        <f>AJ614+AK614</f>
        <v>0</v>
      </c>
      <c r="AM614" s="356" t="str">
        <f>IF(OR(AL614=0,AL614="-"),"-",AL614/CD_TOTAL_HOURS)</f>
        <v>-</v>
      </c>
      <c r="AN614" s="222"/>
      <c r="AO614" s="580" t="str">
        <f t="shared" si="875"/>
        <v>OK</v>
      </c>
      <c r="AP614" s="19"/>
      <c r="AQ614" s="792">
        <f>IF(SUM(AQ615:AQ624)=0,0,1)</f>
        <v>0</v>
      </c>
      <c r="AR614" s="325"/>
      <c r="AS614" s="326"/>
      <c r="AT614" s="326"/>
      <c r="AU614" s="326"/>
      <c r="AV614" s="326"/>
      <c r="AW614" s="326"/>
      <c r="AX614" s="326"/>
      <c r="AY614" s="326"/>
      <c r="AZ614" s="326"/>
      <c r="BA614" s="326"/>
      <c r="BB614" s="326"/>
      <c r="BC614" s="327"/>
      <c r="BD614" s="353">
        <f>SUM(BD615:BD624)</f>
        <v>0</v>
      </c>
      <c r="BE614" s="354">
        <f>SUM(BE615:BE624)</f>
        <v>0</v>
      </c>
      <c r="BF614" s="351">
        <f>BD614+BE614</f>
        <v>0</v>
      </c>
      <c r="BG614" s="356" t="str">
        <f>IF(OR(BF614=0,BF614="-"),"-",BF614/BD_TOTAL_HOURS)</f>
        <v>-</v>
      </c>
      <c r="BH614" s="222"/>
      <c r="BI614" s="580" t="str">
        <f t="shared" si="876"/>
        <v>OK</v>
      </c>
      <c r="BJ614" s="19"/>
      <c r="BK614" s="788">
        <f>IF(SUM(BK615:BK624)=0,0,1)</f>
        <v>0</v>
      </c>
      <c r="BL614" s="325"/>
      <c r="BM614" s="326"/>
      <c r="BN614" s="326"/>
      <c r="BO614" s="326"/>
      <c r="BP614" s="326"/>
      <c r="BQ614" s="326"/>
      <c r="BR614" s="326"/>
      <c r="BS614" s="326"/>
      <c r="BT614" s="326"/>
      <c r="BU614" s="326"/>
      <c r="BV614" s="326"/>
      <c r="BW614" s="327"/>
      <c r="BX614" s="353">
        <f>SUM(BX615:BX624)</f>
        <v>0</v>
      </c>
      <c r="BY614" s="354">
        <f>SUM(BY615:BY624)</f>
        <v>0</v>
      </c>
      <c r="BZ614" s="351">
        <f>BX614+BY614</f>
        <v>0</v>
      </c>
      <c r="CA614" s="356" t="str">
        <f>IF(OR(BZ614=0,BZ614="-"),"-",BZ614/DD_TOTAL_HOURS)</f>
        <v>-</v>
      </c>
      <c r="CB614" s="222"/>
      <c r="CC614" s="574" t="str">
        <f t="shared" si="870"/>
        <v>OK</v>
      </c>
      <c r="CD614" s="19"/>
      <c r="CE614" s="788">
        <f>IF(SUM(CE615:CE624)=0,0,1)</f>
        <v>0</v>
      </c>
      <c r="CF614" s="325"/>
      <c r="CG614" s="326"/>
      <c r="CH614" s="326"/>
      <c r="CI614" s="326"/>
      <c r="CJ614" s="326"/>
      <c r="CK614" s="326"/>
      <c r="CL614" s="326"/>
      <c r="CM614" s="326"/>
      <c r="CN614" s="326"/>
      <c r="CO614" s="326"/>
      <c r="CP614" s="326"/>
      <c r="CQ614" s="327"/>
      <c r="CR614" s="353">
        <f>SUM(CR615:CR624)</f>
        <v>0</v>
      </c>
      <c r="CS614" s="354">
        <f>SUM(CS615:CS624)</f>
        <v>0</v>
      </c>
      <c r="CT614" s="351">
        <f>CR614+CS614</f>
        <v>0</v>
      </c>
      <c r="CU614" s="356" t="str">
        <f>IF(OR(CT614=0,CT614="-"),"-",CT614/PRO_TOTAL_HOURS)</f>
        <v>-</v>
      </c>
      <c r="CV614" s="222"/>
      <c r="CW614" s="580" t="str">
        <f t="shared" si="904"/>
        <v>OK</v>
      </c>
      <c r="CX614" s="19"/>
      <c r="CY614" s="795">
        <f>IF(SUM(CY615:CY624)=0,0,1)</f>
        <v>0</v>
      </c>
      <c r="CZ614" s="325"/>
      <c r="DA614" s="326"/>
      <c r="DB614" s="326"/>
      <c r="DC614" s="326"/>
      <c r="DD614" s="326"/>
      <c r="DE614" s="326"/>
      <c r="DF614" s="326"/>
      <c r="DG614" s="326"/>
      <c r="DH614" s="326"/>
      <c r="DI614" s="326"/>
      <c r="DJ614" s="326"/>
      <c r="DK614" s="327"/>
      <c r="DL614" s="353">
        <f>SUM(DL615:DL624)</f>
        <v>0</v>
      </c>
      <c r="DM614" s="354">
        <f>SUM(DM615:DM624)</f>
        <v>0</v>
      </c>
      <c r="DN614" s="351">
        <f>DL614+DM614</f>
        <v>0</v>
      </c>
      <c r="DO614" s="356" t="str">
        <f t="shared" si="914"/>
        <v>-</v>
      </c>
      <c r="DP614" s="222"/>
      <c r="DQ614" s="574" t="str">
        <f t="shared" si="905"/>
        <v>OK</v>
      </c>
      <c r="DR614" s="19"/>
      <c r="DS614" s="788">
        <f>IF(SUM(DS615:DS624)=0,0,1)</f>
        <v>0</v>
      </c>
      <c r="DT614" s="325"/>
      <c r="DU614" s="326"/>
      <c r="DV614" s="326"/>
      <c r="DW614" s="326"/>
      <c r="DX614" s="326"/>
      <c r="DY614" s="326"/>
      <c r="DZ614" s="326"/>
      <c r="EA614" s="326"/>
      <c r="EB614" s="353">
        <f>SUM(EB615:EB624)</f>
        <v>0</v>
      </c>
      <c r="EC614" s="723">
        <f>EB614</f>
        <v>0</v>
      </c>
      <c r="ED614" s="356" t="str">
        <f>IF(OR(EC614=0,EC614="-"),"-",EC614/QUALIF_TOTAL_HOURS)</f>
        <v>-</v>
      </c>
      <c r="EE614" s="222"/>
      <c r="EF614" s="574" t="str">
        <f t="shared" si="891"/>
        <v>-</v>
      </c>
      <c r="EG614" s="19"/>
      <c r="EH614" s="179" t="s">
        <v>5</v>
      </c>
      <c r="EI614" s="171" t="s">
        <v>184</v>
      </c>
      <c r="EJ614" s="134"/>
      <c r="EK614" s="133"/>
      <c r="EL614" s="19"/>
      <c r="EM614" s="19"/>
      <c r="EN614" s="135">
        <f t="shared" si="850"/>
        <v>0</v>
      </c>
      <c r="EO614" s="136">
        <f t="shared" si="851"/>
        <v>0</v>
      </c>
      <c r="EP614" s="137"/>
      <c r="EQ614" s="172"/>
      <c r="ER614" s="138" t="str">
        <f t="shared" si="894"/>
        <v>-</v>
      </c>
      <c r="ES614" s="139"/>
      <c r="ET614" s="172"/>
      <c r="EU614" s="138" t="str">
        <f t="shared" si="895"/>
        <v>-</v>
      </c>
      <c r="EV614" s="140" t="str">
        <f t="shared" si="896"/>
        <v>-</v>
      </c>
      <c r="EW614" s="19"/>
      <c r="EX614" s="19"/>
      <c r="EY614" s="135" t="e">
        <f>#REF!</f>
        <v>#REF!</v>
      </c>
      <c r="EZ614" s="136" t="e">
        <f>#REF!</f>
        <v>#REF!</v>
      </c>
      <c r="FA614" s="137"/>
      <c r="FB614" s="172"/>
      <c r="FC614" s="138" t="e">
        <f t="shared" si="858"/>
        <v>#REF!</v>
      </c>
      <c r="FD614" s="139"/>
      <c r="FE614" s="172"/>
      <c r="FF614" s="138" t="e">
        <f t="shared" si="859"/>
        <v>#REF!</v>
      </c>
      <c r="FG614" s="140" t="e">
        <f t="shared" si="860"/>
        <v>#REF!</v>
      </c>
      <c r="FH614" s="19"/>
      <c r="FI614" s="19"/>
      <c r="FJ614" s="135" t="e">
        <f>#REF!</f>
        <v>#REF!</v>
      </c>
      <c r="FK614" s="136" t="e">
        <f>#REF!</f>
        <v>#REF!</v>
      </c>
      <c r="FL614" s="137"/>
      <c r="FM614" s="172"/>
      <c r="FN614" s="138" t="e">
        <f t="shared" si="897"/>
        <v>#REF!</v>
      </c>
      <c r="FO614" s="139"/>
      <c r="FP614" s="172"/>
      <c r="FQ614" s="138" t="e">
        <f t="shared" si="898"/>
        <v>#REF!</v>
      </c>
      <c r="FR614" s="140" t="e">
        <f t="shared" si="899"/>
        <v>#REF!</v>
      </c>
      <c r="FS614" s="19"/>
      <c r="FT614" s="19"/>
      <c r="FU614" s="135" t="e">
        <f>#REF!</f>
        <v>#REF!</v>
      </c>
      <c r="FV614" s="137"/>
      <c r="FW614" s="172"/>
      <c r="FX614" s="138" t="e">
        <f t="shared" si="893"/>
        <v>#REF!</v>
      </c>
      <c r="FY614" s="19"/>
      <c r="FZ614" s="19"/>
      <c r="GA614" s="135" t="e">
        <f>#REF!</f>
        <v>#REF!</v>
      </c>
      <c r="GB614" s="136" t="e">
        <f>#REF!</f>
        <v>#REF!</v>
      </c>
      <c r="GC614" s="137"/>
      <c r="GD614" s="172"/>
      <c r="GE614" s="138" t="e">
        <f t="shared" si="900"/>
        <v>#REF!</v>
      </c>
      <c r="GF614" s="139"/>
      <c r="GG614" s="172"/>
      <c r="GH614" s="138" t="e">
        <f t="shared" si="901"/>
        <v>#REF!</v>
      </c>
      <c r="GI614" s="140" t="e">
        <f t="shared" si="902"/>
        <v>#REF!</v>
      </c>
      <c r="GJ614" s="19"/>
      <c r="GK614" s="141" t="str">
        <f t="shared" si="852"/>
        <v/>
      </c>
      <c r="GL614" s="142"/>
      <c r="GN614" s="826" t="str">
        <f t="shared" ca="1" si="915"/>
        <v/>
      </c>
      <c r="GO614" s="827"/>
    </row>
    <row r="615" spans="1:197" ht="12" customHeight="1" outlineLevel="3" x14ac:dyDescent="0.2">
      <c r="A615" s="187">
        <f t="shared" ca="1" si="892"/>
        <v>481</v>
      </c>
      <c r="B615" s="747" t="str">
        <f t="shared" ca="1" si="906"/>
        <v/>
      </c>
      <c r="C615" s="748"/>
      <c r="D615" s="749"/>
      <c r="E615" s="110"/>
      <c r="F615" s="108"/>
      <c r="G615" s="105" t="s">
        <v>78</v>
      </c>
      <c r="H615" s="128" t="s">
        <v>3</v>
      </c>
      <c r="I615" s="105"/>
      <c r="J615" s="364" t="s">
        <v>24</v>
      </c>
      <c r="K615" s="365" t="s">
        <v>126</v>
      </c>
      <c r="L615" s="367" t="s">
        <v>50</v>
      </c>
      <c r="M615" s="589">
        <f t="shared" si="903"/>
        <v>0</v>
      </c>
      <c r="N615" s="773" t="str">
        <f t="shared" si="907"/>
        <v>-</v>
      </c>
      <c r="O615" s="774" t="str">
        <f t="shared" si="908"/>
        <v>-</v>
      </c>
      <c r="P615" s="774" t="str">
        <f t="shared" si="909"/>
        <v>-</v>
      </c>
      <c r="Q615" s="774" t="str">
        <f t="shared" si="910"/>
        <v>-</v>
      </c>
      <c r="R615" s="774" t="str">
        <f t="shared" si="911"/>
        <v>-</v>
      </c>
      <c r="S615" s="280" t="str">
        <f t="shared" si="912"/>
        <v>-</v>
      </c>
      <c r="T615" s="291" t="str">
        <f t="shared" si="913"/>
        <v>OK</v>
      </c>
      <c r="U615" s="402"/>
      <c r="W615" s="644"/>
      <c r="X615" s="425"/>
      <c r="Y615" s="426"/>
      <c r="Z615" s="427"/>
      <c r="AA615" s="428"/>
      <c r="AB615" s="425"/>
      <c r="AC615" s="426"/>
      <c r="AD615" s="427"/>
      <c r="AE615" s="428"/>
      <c r="AF615" s="425"/>
      <c r="AG615" s="426"/>
      <c r="AH615" s="427"/>
      <c r="AI615" s="428"/>
      <c r="AJ615" s="597"/>
      <c r="AK615" s="598"/>
      <c r="AL615" s="599"/>
      <c r="AM615" s="597"/>
      <c r="AN615" s="221"/>
      <c r="AO615" s="574" t="str">
        <f t="shared" si="875"/>
        <v>OK</v>
      </c>
      <c r="AQ615" s="443"/>
      <c r="AR615" s="425"/>
      <c r="AS615" s="426"/>
      <c r="AT615" s="427"/>
      <c r="AU615" s="428"/>
      <c r="AV615" s="425"/>
      <c r="AW615" s="426"/>
      <c r="AX615" s="427"/>
      <c r="AY615" s="428"/>
      <c r="AZ615" s="425"/>
      <c r="BA615" s="426"/>
      <c r="BB615" s="427"/>
      <c r="BC615" s="428"/>
      <c r="BD615" s="597"/>
      <c r="BE615" s="598"/>
      <c r="BF615" s="599"/>
      <c r="BG615" s="597"/>
      <c r="BH615" s="221"/>
      <c r="BI615" s="574" t="str">
        <f t="shared" si="876"/>
        <v>OK</v>
      </c>
      <c r="BK615" s="263"/>
      <c r="BL615" s="208"/>
      <c r="BM615" s="419"/>
      <c r="BN615" s="410" t="s">
        <v>374</v>
      </c>
      <c r="BO615" s="422"/>
      <c r="BP615" s="209"/>
      <c r="BQ615" s="419"/>
      <c r="BR615" s="410" t="s">
        <v>375</v>
      </c>
      <c r="BS615" s="422"/>
      <c r="BT615" s="209"/>
      <c r="BU615" s="419"/>
      <c r="BV615" s="410" t="s">
        <v>376</v>
      </c>
      <c r="BW615" s="422"/>
      <c r="BX615" s="591" t="str">
        <f>IF(AND(BL615="",BP615="",BT615=""),"-",BL615+BP615+BT615)</f>
        <v>-</v>
      </c>
      <c r="BY615" s="601"/>
      <c r="BZ615" s="593" t="str">
        <f>IF(AND(BL615="",BP615="",BT615="",BM615="",BQ615="",BU615=""),"-",SUM(BL615:BU615))</f>
        <v>-</v>
      </c>
      <c r="CA615" s="680" t="str">
        <f>IF(OR(BZ615=0,BZ615="-"),"-",BZ615/DD_TOTAL_HOURS)</f>
        <v>-</v>
      </c>
      <c r="CB615" s="221"/>
      <c r="CC615" s="574" t="str">
        <f t="shared" si="870"/>
        <v>OK</v>
      </c>
      <c r="CE615" s="443"/>
      <c r="CF615" s="429"/>
      <c r="CG615" s="426"/>
      <c r="CH615" s="430"/>
      <c r="CI615" s="428"/>
      <c r="CJ615" s="429"/>
      <c r="CK615" s="426"/>
      <c r="CL615" s="430"/>
      <c r="CM615" s="428"/>
      <c r="CN615" s="429"/>
      <c r="CO615" s="426"/>
      <c r="CP615" s="430"/>
      <c r="CQ615" s="428"/>
      <c r="CR615" s="600"/>
      <c r="CS615" s="601"/>
      <c r="CT615" s="602"/>
      <c r="CU615" s="594"/>
      <c r="CV615" s="221"/>
      <c r="CW615" s="574" t="str">
        <f t="shared" si="904"/>
        <v>OK</v>
      </c>
      <c r="CY615" s="443"/>
      <c r="CZ615" s="429"/>
      <c r="DB615" s="430"/>
      <c r="DC615" s="431"/>
      <c r="DD615" s="429"/>
      <c r="DF615" s="430"/>
      <c r="DG615" s="431"/>
      <c r="DH615" s="429"/>
      <c r="DJ615" s="430"/>
      <c r="DK615" s="431"/>
      <c r="DL615" s="600"/>
      <c r="DM615" s="601"/>
      <c r="DN615" s="602"/>
      <c r="DO615" s="600"/>
      <c r="DP615" s="221"/>
      <c r="DQ615" s="574" t="str">
        <f t="shared" si="905"/>
        <v>OK</v>
      </c>
      <c r="DS615" s="443"/>
      <c r="DT615" s="429"/>
      <c r="DU615" s="431"/>
      <c r="DW615" s="431"/>
      <c r="DY615" s="431"/>
      <c r="EA615" s="430"/>
      <c r="EB615" s="600"/>
      <c r="EC615" s="602"/>
      <c r="ED615" s="600"/>
      <c r="EE615" s="221"/>
      <c r="EF615" s="574" t="str">
        <f t="shared" si="891"/>
        <v>OK</v>
      </c>
      <c r="EH615" s="82"/>
      <c r="EI615" s="34" t="s">
        <v>184</v>
      </c>
      <c r="EJ615" s="11"/>
      <c r="EK615" s="61"/>
      <c r="EN615" s="97">
        <f t="shared" si="850"/>
        <v>0</v>
      </c>
      <c r="EO615" s="91">
        <f t="shared" si="851"/>
        <v>0</v>
      </c>
      <c r="EP615" s="92"/>
      <c r="EQ615" s="85"/>
      <c r="ER615" s="89" t="str">
        <f t="shared" si="894"/>
        <v>-</v>
      </c>
      <c r="ES615" s="84"/>
      <c r="ET615" s="85"/>
      <c r="EU615" s="89" t="str">
        <f t="shared" si="895"/>
        <v>-</v>
      </c>
      <c r="EV615" s="90" t="str">
        <f t="shared" si="896"/>
        <v>-</v>
      </c>
      <c r="EY615" s="97" t="e">
        <f>#REF!</f>
        <v>#REF!</v>
      </c>
      <c r="EZ615" s="91" t="e">
        <f>#REF!</f>
        <v>#REF!</v>
      </c>
      <c r="FA615" s="92"/>
      <c r="FB615" s="85"/>
      <c r="FC615" s="89" t="e">
        <f t="shared" si="858"/>
        <v>#REF!</v>
      </c>
      <c r="FD615" s="84"/>
      <c r="FE615" s="85"/>
      <c r="FF615" s="89" t="e">
        <f t="shared" si="859"/>
        <v>#REF!</v>
      </c>
      <c r="FG615" s="90" t="e">
        <f t="shared" si="860"/>
        <v>#REF!</v>
      </c>
      <c r="FJ615" s="97" t="e">
        <f>#REF!</f>
        <v>#REF!</v>
      </c>
      <c r="FK615" s="91" t="e">
        <f>#REF!</f>
        <v>#REF!</v>
      </c>
      <c r="FL615" s="92"/>
      <c r="FM615" s="85"/>
      <c r="FN615" s="89" t="e">
        <f t="shared" si="897"/>
        <v>#REF!</v>
      </c>
      <c r="FO615" s="84"/>
      <c r="FP615" s="85"/>
      <c r="FQ615" s="89" t="e">
        <f t="shared" si="898"/>
        <v>#REF!</v>
      </c>
      <c r="FR615" s="90" t="e">
        <f t="shared" si="899"/>
        <v>#REF!</v>
      </c>
      <c r="FU615" s="97" t="e">
        <f>#REF!</f>
        <v>#REF!</v>
      </c>
      <c r="FV615" s="92"/>
      <c r="FW615" s="85"/>
      <c r="FX615" s="89" t="e">
        <f t="shared" si="893"/>
        <v>#REF!</v>
      </c>
      <c r="GA615" s="97" t="e">
        <f>#REF!</f>
        <v>#REF!</v>
      </c>
      <c r="GB615" s="91" t="e">
        <f>#REF!</f>
        <v>#REF!</v>
      </c>
      <c r="GC615" s="92"/>
      <c r="GD615" s="85"/>
      <c r="GE615" s="89" t="e">
        <f t="shared" si="900"/>
        <v>#REF!</v>
      </c>
      <c r="GF615" s="84"/>
      <c r="GG615" s="85"/>
      <c r="GH615" s="89" t="e">
        <f t="shared" si="901"/>
        <v>#REF!</v>
      </c>
      <c r="GI615" s="90" t="e">
        <f t="shared" si="902"/>
        <v>#REF!</v>
      </c>
      <c r="GK615" s="20" t="str">
        <f t="shared" si="852"/>
        <v/>
      </c>
      <c r="GL615" s="21"/>
      <c r="GN615" s="826" t="str">
        <f t="shared" ca="1" si="915"/>
        <v/>
      </c>
      <c r="GO615" s="827"/>
    </row>
    <row r="616" spans="1:197" ht="12" customHeight="1" outlineLevel="3" x14ac:dyDescent="0.2">
      <c r="A616" s="187">
        <f t="shared" ca="1" si="892"/>
        <v>482</v>
      </c>
      <c r="B616" s="747" t="str">
        <f t="shared" ca="1" si="906"/>
        <v/>
      </c>
      <c r="C616" s="748"/>
      <c r="D616" s="749"/>
      <c r="E616" s="110"/>
      <c r="F616" s="108"/>
      <c r="G616" s="105" t="s">
        <v>79</v>
      </c>
      <c r="H616" s="128" t="s">
        <v>3</v>
      </c>
      <c r="I616" s="105"/>
      <c r="J616" s="364" t="s">
        <v>24</v>
      </c>
      <c r="K616" s="365" t="s">
        <v>126</v>
      </c>
      <c r="L616" s="367" t="s">
        <v>50</v>
      </c>
      <c r="M616" s="589">
        <f t="shared" si="903"/>
        <v>0</v>
      </c>
      <c r="N616" s="773" t="str">
        <f t="shared" si="907"/>
        <v>-</v>
      </c>
      <c r="O616" s="774" t="str">
        <f t="shared" si="908"/>
        <v>-</v>
      </c>
      <c r="P616" s="774" t="str">
        <f t="shared" si="909"/>
        <v>-</v>
      </c>
      <c r="Q616" s="774" t="str">
        <f t="shared" si="910"/>
        <v>-</v>
      </c>
      <c r="R616" s="774" t="str">
        <f t="shared" si="911"/>
        <v>-</v>
      </c>
      <c r="S616" s="280" t="str">
        <f t="shared" si="912"/>
        <v>-</v>
      </c>
      <c r="T616" s="291" t="str">
        <f t="shared" si="913"/>
        <v>OK</v>
      </c>
      <c r="U616" s="402"/>
      <c r="W616" s="644"/>
      <c r="X616" s="429"/>
      <c r="Z616" s="430"/>
      <c r="AA616" s="431"/>
      <c r="AB616" s="429"/>
      <c r="AD616" s="430"/>
      <c r="AE616" s="431"/>
      <c r="AF616" s="429"/>
      <c r="AH616" s="430"/>
      <c r="AI616" s="431"/>
      <c r="AJ616" s="600"/>
      <c r="AK616" s="601"/>
      <c r="AL616" s="602"/>
      <c r="AM616" s="600"/>
      <c r="AN616" s="221"/>
      <c r="AO616" s="574" t="str">
        <f t="shared" si="875"/>
        <v>OK</v>
      </c>
      <c r="AQ616" s="443"/>
      <c r="AR616" s="429"/>
      <c r="AT616" s="430"/>
      <c r="AU616" s="431"/>
      <c r="AV616" s="429"/>
      <c r="AX616" s="430"/>
      <c r="AY616" s="431"/>
      <c r="AZ616" s="429"/>
      <c r="BB616" s="430"/>
      <c r="BC616" s="431"/>
      <c r="BD616" s="600"/>
      <c r="BE616" s="601"/>
      <c r="BF616" s="602"/>
      <c r="BG616" s="600"/>
      <c r="BH616" s="221"/>
      <c r="BI616" s="574" t="str">
        <f t="shared" si="876"/>
        <v>OK</v>
      </c>
      <c r="BK616" s="443"/>
      <c r="BL616" s="429"/>
      <c r="BN616" s="430"/>
      <c r="BO616" s="431"/>
      <c r="BP616" s="429"/>
      <c r="BR616" s="430"/>
      <c r="BS616" s="431"/>
      <c r="BT616" s="429"/>
      <c r="BV616" s="430"/>
      <c r="BW616" s="431"/>
      <c r="BX616" s="600"/>
      <c r="BY616" s="601"/>
      <c r="BZ616" s="602"/>
      <c r="CA616" s="600"/>
      <c r="CB616" s="221"/>
      <c r="CC616" s="574" t="str">
        <f t="shared" si="870"/>
        <v>OK</v>
      </c>
      <c r="CE616" s="263"/>
      <c r="CF616" s="208"/>
      <c r="CG616" s="420"/>
      <c r="CH616" s="410" t="s">
        <v>374</v>
      </c>
      <c r="CI616" s="423"/>
      <c r="CJ616" s="209"/>
      <c r="CK616" s="420"/>
      <c r="CL616" s="410" t="s">
        <v>375</v>
      </c>
      <c r="CM616" s="423"/>
      <c r="CN616" s="209"/>
      <c r="CO616" s="420"/>
      <c r="CP616" s="410" t="s">
        <v>376</v>
      </c>
      <c r="CQ616" s="423"/>
      <c r="CR616" s="591" t="str">
        <f t="shared" ref="CR616:CR624" si="916">IF(AND(CF616="",CJ616="",CN616=""),"-",CF616+CJ616+CN616)</f>
        <v>-</v>
      </c>
      <c r="CS616" s="629"/>
      <c r="CT616" s="593" t="str">
        <f t="shared" ref="CT616:CT624" si="917">IF(AND(CF616="",CJ616="",CN616="",CG616="",CK616="",CO616=""),"-",SUM(CF616:CO616))</f>
        <v>-</v>
      </c>
      <c r="CU616" s="594" t="str">
        <f t="shared" ref="CU616:CU624" si="918">IF(OR(CT616=0,CT616="-"),"-",CT616/PRO_TOTAL_HOURS)</f>
        <v>-</v>
      </c>
      <c r="CV616" s="221"/>
      <c r="CW616" s="574" t="str">
        <f t="shared" si="904"/>
        <v>OK</v>
      </c>
      <c r="CY616" s="443"/>
      <c r="CZ616" s="429"/>
      <c r="DB616" s="430"/>
      <c r="DC616" s="431"/>
      <c r="DD616" s="429"/>
      <c r="DF616" s="430"/>
      <c r="DG616" s="431"/>
      <c r="DH616" s="429"/>
      <c r="DJ616" s="430"/>
      <c r="DK616" s="431"/>
      <c r="DL616" s="600"/>
      <c r="DM616" s="601"/>
      <c r="DN616" s="602"/>
      <c r="DO616" s="600"/>
      <c r="DP616" s="221"/>
      <c r="DQ616" s="574" t="str">
        <f t="shared" si="905"/>
        <v>OK</v>
      </c>
      <c r="DS616" s="443"/>
      <c r="DT616" s="429"/>
      <c r="DU616" s="431"/>
      <c r="DW616" s="431"/>
      <c r="DY616" s="431"/>
      <c r="EA616" s="430"/>
      <c r="EB616" s="600"/>
      <c r="EC616" s="602"/>
      <c r="ED616" s="600"/>
      <c r="EE616" s="221"/>
      <c r="EF616" s="574" t="str">
        <f t="shared" si="891"/>
        <v>OK</v>
      </c>
      <c r="EH616" s="82"/>
      <c r="EI616" s="34" t="s">
        <v>184</v>
      </c>
      <c r="EJ616" s="11"/>
      <c r="EK616" s="61"/>
      <c r="EN616" s="97">
        <f t="shared" si="850"/>
        <v>0</v>
      </c>
      <c r="EO616" s="91">
        <f t="shared" si="851"/>
        <v>0</v>
      </c>
      <c r="EP616" s="92"/>
      <c r="EQ616" s="85"/>
      <c r="ER616" s="89" t="str">
        <f t="shared" si="894"/>
        <v>-</v>
      </c>
      <c r="ES616" s="84"/>
      <c r="ET616" s="85"/>
      <c r="EU616" s="89" t="str">
        <f t="shared" si="895"/>
        <v>-</v>
      </c>
      <c r="EV616" s="90" t="str">
        <f t="shared" si="896"/>
        <v>-</v>
      </c>
      <c r="EY616" s="97" t="e">
        <f>#REF!</f>
        <v>#REF!</v>
      </c>
      <c r="EZ616" s="91" t="e">
        <f>#REF!</f>
        <v>#REF!</v>
      </c>
      <c r="FA616" s="92"/>
      <c r="FB616" s="85"/>
      <c r="FC616" s="89" t="e">
        <f t="shared" si="858"/>
        <v>#REF!</v>
      </c>
      <c r="FD616" s="84"/>
      <c r="FE616" s="85"/>
      <c r="FF616" s="89" t="e">
        <f t="shared" si="859"/>
        <v>#REF!</v>
      </c>
      <c r="FG616" s="90" t="e">
        <f t="shared" si="860"/>
        <v>#REF!</v>
      </c>
      <c r="FJ616" s="97" t="e">
        <f>#REF!</f>
        <v>#REF!</v>
      </c>
      <c r="FK616" s="91" t="e">
        <f>#REF!</f>
        <v>#REF!</v>
      </c>
      <c r="FL616" s="92"/>
      <c r="FM616" s="85"/>
      <c r="FN616" s="89" t="e">
        <f t="shared" si="897"/>
        <v>#REF!</v>
      </c>
      <c r="FO616" s="84"/>
      <c r="FP616" s="85"/>
      <c r="FQ616" s="89" t="e">
        <f t="shared" si="898"/>
        <v>#REF!</v>
      </c>
      <c r="FR616" s="90" t="e">
        <f t="shared" si="899"/>
        <v>#REF!</v>
      </c>
      <c r="FU616" s="97" t="e">
        <f>#REF!</f>
        <v>#REF!</v>
      </c>
      <c r="FV616" s="92"/>
      <c r="FW616" s="85"/>
      <c r="FX616" s="89" t="e">
        <f t="shared" si="893"/>
        <v>#REF!</v>
      </c>
      <c r="GA616" s="97" t="e">
        <f>#REF!</f>
        <v>#REF!</v>
      </c>
      <c r="GB616" s="91" t="e">
        <f>#REF!</f>
        <v>#REF!</v>
      </c>
      <c r="GC616" s="92"/>
      <c r="GD616" s="85"/>
      <c r="GE616" s="89" t="e">
        <f t="shared" si="900"/>
        <v>#REF!</v>
      </c>
      <c r="GF616" s="84"/>
      <c r="GG616" s="85"/>
      <c r="GH616" s="89" t="e">
        <f t="shared" si="901"/>
        <v>#REF!</v>
      </c>
      <c r="GI616" s="90" t="e">
        <f t="shared" si="902"/>
        <v>#REF!</v>
      </c>
      <c r="GK616" s="20" t="str">
        <f t="shared" si="852"/>
        <v/>
      </c>
      <c r="GL616" s="21"/>
      <c r="GN616" s="826" t="str">
        <f t="shared" ca="1" si="915"/>
        <v/>
      </c>
      <c r="GO616" s="827"/>
    </row>
    <row r="617" spans="1:197" ht="12" customHeight="1" outlineLevel="3" x14ac:dyDescent="0.2">
      <c r="A617" s="187">
        <f t="shared" ca="1" si="892"/>
        <v>483</v>
      </c>
      <c r="B617" s="747" t="str">
        <f t="shared" ca="1" si="906"/>
        <v/>
      </c>
      <c r="C617" s="748"/>
      <c r="D617" s="749"/>
      <c r="E617" s="110"/>
      <c r="F617" s="108"/>
      <c r="G617" s="105" t="s">
        <v>295</v>
      </c>
      <c r="H617" s="128" t="s">
        <v>3</v>
      </c>
      <c r="I617" s="105"/>
      <c r="J617" s="364" t="s">
        <v>24</v>
      </c>
      <c r="K617" s="365" t="s">
        <v>126</v>
      </c>
      <c r="L617" s="367" t="s">
        <v>50</v>
      </c>
      <c r="M617" s="589">
        <f t="shared" si="903"/>
        <v>0</v>
      </c>
      <c r="N617" s="773" t="str">
        <f t="shared" si="907"/>
        <v>-</v>
      </c>
      <c r="O617" s="774" t="str">
        <f t="shared" si="908"/>
        <v>-</v>
      </c>
      <c r="P617" s="774" t="str">
        <f t="shared" si="909"/>
        <v>-</v>
      </c>
      <c r="Q617" s="774" t="str">
        <f t="shared" si="910"/>
        <v>-</v>
      </c>
      <c r="R617" s="774" t="str">
        <f t="shared" si="911"/>
        <v>-</v>
      </c>
      <c r="S617" s="280" t="str">
        <f t="shared" si="912"/>
        <v>-</v>
      </c>
      <c r="T617" s="291" t="str">
        <f t="shared" si="913"/>
        <v>OK</v>
      </c>
      <c r="U617" s="402"/>
      <c r="W617" s="644"/>
      <c r="X617" s="429"/>
      <c r="Z617" s="430"/>
      <c r="AA617" s="431"/>
      <c r="AB617" s="429"/>
      <c r="AD617" s="430"/>
      <c r="AE617" s="431"/>
      <c r="AF617" s="429"/>
      <c r="AH617" s="430"/>
      <c r="AI617" s="431"/>
      <c r="AJ617" s="600"/>
      <c r="AK617" s="601"/>
      <c r="AL617" s="602"/>
      <c r="AM617" s="600"/>
      <c r="AN617" s="221"/>
      <c r="AO617" s="574" t="str">
        <f t="shared" si="875"/>
        <v>OK</v>
      </c>
      <c r="AQ617" s="443"/>
      <c r="AR617" s="429"/>
      <c r="AT617" s="430"/>
      <c r="AU617" s="431"/>
      <c r="AV617" s="429"/>
      <c r="AX617" s="430"/>
      <c r="AY617" s="431"/>
      <c r="AZ617" s="429"/>
      <c r="BB617" s="430"/>
      <c r="BC617" s="431"/>
      <c r="BD617" s="600"/>
      <c r="BE617" s="601"/>
      <c r="BF617" s="602"/>
      <c r="BG617" s="600"/>
      <c r="BH617" s="221"/>
      <c r="BI617" s="574" t="str">
        <f t="shared" si="876"/>
        <v>OK</v>
      </c>
      <c r="BK617" s="443"/>
      <c r="BL617" s="429"/>
      <c r="BN617" s="430"/>
      <c r="BO617" s="431"/>
      <c r="BP617" s="429"/>
      <c r="BR617" s="430"/>
      <c r="BS617" s="431"/>
      <c r="BT617" s="429"/>
      <c r="BV617" s="430"/>
      <c r="BW617" s="431"/>
      <c r="BX617" s="600"/>
      <c r="BY617" s="601"/>
      <c r="BZ617" s="602"/>
      <c r="CA617" s="600"/>
      <c r="CB617" s="221"/>
      <c r="CC617" s="574" t="str">
        <f t="shared" si="870"/>
        <v>OK</v>
      </c>
      <c r="CE617" s="263"/>
      <c r="CF617" s="208"/>
      <c r="CG617" s="420"/>
      <c r="CH617" s="410" t="s">
        <v>374</v>
      </c>
      <c r="CI617" s="423"/>
      <c r="CJ617" s="209"/>
      <c r="CK617" s="420"/>
      <c r="CL617" s="410" t="s">
        <v>375</v>
      </c>
      <c r="CM617" s="423"/>
      <c r="CN617" s="209"/>
      <c r="CO617" s="420"/>
      <c r="CP617" s="410" t="s">
        <v>376</v>
      </c>
      <c r="CQ617" s="423"/>
      <c r="CR617" s="591" t="str">
        <f t="shared" si="916"/>
        <v>-</v>
      </c>
      <c r="CS617" s="629"/>
      <c r="CT617" s="593" t="str">
        <f t="shared" si="917"/>
        <v>-</v>
      </c>
      <c r="CU617" s="594" t="str">
        <f t="shared" si="918"/>
        <v>-</v>
      </c>
      <c r="CV617" s="221"/>
      <c r="CW617" s="574" t="str">
        <f t="shared" si="904"/>
        <v>OK</v>
      </c>
      <c r="CY617" s="443"/>
      <c r="CZ617" s="429"/>
      <c r="DB617" s="430"/>
      <c r="DC617" s="431"/>
      <c r="DD617" s="429"/>
      <c r="DF617" s="430"/>
      <c r="DG617" s="431"/>
      <c r="DH617" s="429"/>
      <c r="DJ617" s="430"/>
      <c r="DK617" s="431"/>
      <c r="DL617" s="600"/>
      <c r="DM617" s="601"/>
      <c r="DN617" s="602"/>
      <c r="DO617" s="600"/>
      <c r="DP617" s="221"/>
      <c r="DQ617" s="574" t="str">
        <f t="shared" si="905"/>
        <v>OK</v>
      </c>
      <c r="DS617" s="443"/>
      <c r="DT617" s="429"/>
      <c r="DU617" s="431"/>
      <c r="DW617" s="431"/>
      <c r="DY617" s="431"/>
      <c r="EA617" s="430"/>
      <c r="EB617" s="600"/>
      <c r="EC617" s="602"/>
      <c r="ED617" s="600"/>
      <c r="EE617" s="221"/>
      <c r="EF617" s="574" t="str">
        <f t="shared" si="891"/>
        <v>OK</v>
      </c>
      <c r="EH617" s="82"/>
      <c r="EI617" s="34" t="s">
        <v>184</v>
      </c>
      <c r="EJ617" s="11"/>
      <c r="EK617" s="61"/>
      <c r="EN617" s="97">
        <f t="shared" si="850"/>
        <v>0</v>
      </c>
      <c r="EO617" s="91">
        <f t="shared" si="851"/>
        <v>0</v>
      </c>
      <c r="EP617" s="92"/>
      <c r="EQ617" s="85"/>
      <c r="ER617" s="89" t="str">
        <f t="shared" si="894"/>
        <v>-</v>
      </c>
      <c r="ES617" s="84"/>
      <c r="ET617" s="85"/>
      <c r="EU617" s="89" t="str">
        <f t="shared" si="895"/>
        <v>-</v>
      </c>
      <c r="EV617" s="90" t="str">
        <f t="shared" si="896"/>
        <v>-</v>
      </c>
      <c r="EY617" s="97" t="e">
        <f>#REF!</f>
        <v>#REF!</v>
      </c>
      <c r="EZ617" s="91" t="e">
        <f>#REF!</f>
        <v>#REF!</v>
      </c>
      <c r="FA617" s="92"/>
      <c r="FB617" s="85"/>
      <c r="FC617" s="89" t="e">
        <f t="shared" si="858"/>
        <v>#REF!</v>
      </c>
      <c r="FD617" s="84"/>
      <c r="FE617" s="85"/>
      <c r="FF617" s="89" t="e">
        <f t="shared" si="859"/>
        <v>#REF!</v>
      </c>
      <c r="FG617" s="90" t="e">
        <f t="shared" si="860"/>
        <v>#REF!</v>
      </c>
      <c r="FJ617" s="97" t="e">
        <f>#REF!</f>
        <v>#REF!</v>
      </c>
      <c r="FK617" s="91" t="e">
        <f>#REF!</f>
        <v>#REF!</v>
      </c>
      <c r="FL617" s="92"/>
      <c r="FM617" s="85"/>
      <c r="FN617" s="89" t="e">
        <f t="shared" si="897"/>
        <v>#REF!</v>
      </c>
      <c r="FO617" s="84"/>
      <c r="FP617" s="85"/>
      <c r="FQ617" s="89" t="e">
        <f t="shared" si="898"/>
        <v>#REF!</v>
      </c>
      <c r="FR617" s="90" t="e">
        <f t="shared" si="899"/>
        <v>#REF!</v>
      </c>
      <c r="FU617" s="97" t="e">
        <f>#REF!</f>
        <v>#REF!</v>
      </c>
      <c r="FV617" s="92"/>
      <c r="FW617" s="85"/>
      <c r="FX617" s="89" t="e">
        <f t="shared" si="893"/>
        <v>#REF!</v>
      </c>
      <c r="GA617" s="97" t="e">
        <f>#REF!</f>
        <v>#REF!</v>
      </c>
      <c r="GB617" s="91" t="e">
        <f>#REF!</f>
        <v>#REF!</v>
      </c>
      <c r="GC617" s="92"/>
      <c r="GD617" s="85"/>
      <c r="GE617" s="89" t="e">
        <f t="shared" si="900"/>
        <v>#REF!</v>
      </c>
      <c r="GF617" s="84"/>
      <c r="GG617" s="85"/>
      <c r="GH617" s="89" t="e">
        <f t="shared" si="901"/>
        <v>#REF!</v>
      </c>
      <c r="GI617" s="90" t="e">
        <f t="shared" si="902"/>
        <v>#REF!</v>
      </c>
      <c r="GK617" s="20" t="str">
        <f t="shared" si="852"/>
        <v/>
      </c>
      <c r="GL617" s="21"/>
      <c r="GN617" s="826" t="str">
        <f t="shared" ca="1" si="915"/>
        <v/>
      </c>
      <c r="GO617" s="827"/>
    </row>
    <row r="618" spans="1:197" ht="12" customHeight="1" outlineLevel="3" x14ac:dyDescent="0.2">
      <c r="A618" s="187">
        <f t="shared" ca="1" si="892"/>
        <v>484</v>
      </c>
      <c r="B618" s="747" t="str">
        <f t="shared" ca="1" si="906"/>
        <v/>
      </c>
      <c r="C618" s="748"/>
      <c r="D618" s="749"/>
      <c r="E618" s="110"/>
      <c r="F618" s="108"/>
      <c r="G618" s="105" t="s">
        <v>80</v>
      </c>
      <c r="H618" s="128" t="s">
        <v>3</v>
      </c>
      <c r="I618" s="105"/>
      <c r="J618" s="364" t="s">
        <v>24</v>
      </c>
      <c r="K618" s="365" t="s">
        <v>126</v>
      </c>
      <c r="L618" s="367" t="s">
        <v>50</v>
      </c>
      <c r="M618" s="589">
        <f t="shared" si="903"/>
        <v>0</v>
      </c>
      <c r="N618" s="773" t="str">
        <f t="shared" si="907"/>
        <v>-</v>
      </c>
      <c r="O618" s="774" t="str">
        <f t="shared" si="908"/>
        <v>-</v>
      </c>
      <c r="P618" s="774" t="str">
        <f t="shared" si="909"/>
        <v>-</v>
      </c>
      <c r="Q618" s="774" t="str">
        <f t="shared" si="910"/>
        <v>-</v>
      </c>
      <c r="R618" s="774" t="str">
        <f t="shared" si="911"/>
        <v>-</v>
      </c>
      <c r="S618" s="280" t="str">
        <f t="shared" si="912"/>
        <v>-</v>
      </c>
      <c r="T618" s="291" t="str">
        <f t="shared" si="913"/>
        <v>OK</v>
      </c>
      <c r="U618" s="402"/>
      <c r="W618" s="644"/>
      <c r="X618" s="429"/>
      <c r="Z618" s="430"/>
      <c r="AA618" s="431"/>
      <c r="AB618" s="429"/>
      <c r="AD618" s="430"/>
      <c r="AE618" s="431"/>
      <c r="AF618" s="429"/>
      <c r="AH618" s="430"/>
      <c r="AI618" s="431"/>
      <c r="AJ618" s="600"/>
      <c r="AK618" s="601"/>
      <c r="AL618" s="602"/>
      <c r="AM618" s="600"/>
      <c r="AN618" s="221"/>
      <c r="AO618" s="574" t="str">
        <f t="shared" si="875"/>
        <v>OK</v>
      </c>
      <c r="AQ618" s="443"/>
      <c r="AR618" s="429"/>
      <c r="AT618" s="430"/>
      <c r="AU618" s="431"/>
      <c r="AV618" s="429"/>
      <c r="AX618" s="430"/>
      <c r="AY618" s="431"/>
      <c r="AZ618" s="429"/>
      <c r="BB618" s="430"/>
      <c r="BC618" s="431"/>
      <c r="BD618" s="600"/>
      <c r="BE618" s="601"/>
      <c r="BF618" s="602"/>
      <c r="BG618" s="600"/>
      <c r="BH618" s="221"/>
      <c r="BI618" s="574" t="str">
        <f t="shared" si="876"/>
        <v>OK</v>
      </c>
      <c r="BK618" s="443"/>
      <c r="BL618" s="429"/>
      <c r="BN618" s="430"/>
      <c r="BO618" s="431"/>
      <c r="BP618" s="429"/>
      <c r="BR618" s="430"/>
      <c r="BS618" s="431"/>
      <c r="BT618" s="429"/>
      <c r="BV618" s="430"/>
      <c r="BW618" s="431"/>
      <c r="BX618" s="600"/>
      <c r="BY618" s="601"/>
      <c r="BZ618" s="602"/>
      <c r="CA618" s="600"/>
      <c r="CB618" s="221"/>
      <c r="CC618" s="574" t="str">
        <f t="shared" si="870"/>
        <v>OK</v>
      </c>
      <c r="CE618" s="263"/>
      <c r="CF618" s="208"/>
      <c r="CG618" s="420"/>
      <c r="CH618" s="410" t="s">
        <v>374</v>
      </c>
      <c r="CI618" s="423"/>
      <c r="CJ618" s="209"/>
      <c r="CK618" s="420"/>
      <c r="CL618" s="410" t="s">
        <v>375</v>
      </c>
      <c r="CM618" s="423"/>
      <c r="CN618" s="209"/>
      <c r="CO618" s="420"/>
      <c r="CP618" s="410" t="s">
        <v>376</v>
      </c>
      <c r="CQ618" s="423"/>
      <c r="CR618" s="591" t="str">
        <f t="shared" si="916"/>
        <v>-</v>
      </c>
      <c r="CS618" s="629"/>
      <c r="CT618" s="593" t="str">
        <f t="shared" si="917"/>
        <v>-</v>
      </c>
      <c r="CU618" s="594" t="str">
        <f t="shared" si="918"/>
        <v>-</v>
      </c>
      <c r="CV618" s="221"/>
      <c r="CW618" s="574" t="str">
        <f t="shared" si="904"/>
        <v>OK</v>
      </c>
      <c r="CY618" s="443"/>
      <c r="CZ618" s="429"/>
      <c r="DB618" s="430"/>
      <c r="DC618" s="431"/>
      <c r="DD618" s="429"/>
      <c r="DF618" s="430"/>
      <c r="DG618" s="431"/>
      <c r="DH618" s="429"/>
      <c r="DJ618" s="430"/>
      <c r="DK618" s="431"/>
      <c r="DL618" s="600"/>
      <c r="DM618" s="601"/>
      <c r="DN618" s="602"/>
      <c r="DO618" s="600"/>
      <c r="DP618" s="221"/>
      <c r="DQ618" s="574" t="str">
        <f t="shared" si="905"/>
        <v>OK</v>
      </c>
      <c r="DS618" s="443"/>
      <c r="DT618" s="429"/>
      <c r="DU618" s="431"/>
      <c r="DW618" s="431"/>
      <c r="DY618" s="431"/>
      <c r="EA618" s="430"/>
      <c r="EB618" s="600"/>
      <c r="EC618" s="602"/>
      <c r="ED618" s="600"/>
      <c r="EE618" s="221"/>
      <c r="EF618" s="574" t="str">
        <f t="shared" si="891"/>
        <v>OK</v>
      </c>
      <c r="EH618" s="82"/>
      <c r="EI618" s="34" t="s">
        <v>184</v>
      </c>
      <c r="EJ618" s="11"/>
      <c r="EK618" s="61"/>
      <c r="EN618" s="97">
        <f t="shared" si="850"/>
        <v>0</v>
      </c>
      <c r="EO618" s="91">
        <f t="shared" si="851"/>
        <v>0</v>
      </c>
      <c r="EP618" s="92"/>
      <c r="EQ618" s="85"/>
      <c r="ER618" s="89" t="str">
        <f t="shared" si="894"/>
        <v>-</v>
      </c>
      <c r="ES618" s="84"/>
      <c r="ET618" s="85"/>
      <c r="EU618" s="89" t="str">
        <f t="shared" si="895"/>
        <v>-</v>
      </c>
      <c r="EV618" s="90" t="str">
        <f t="shared" si="896"/>
        <v>-</v>
      </c>
      <c r="EY618" s="97" t="e">
        <f>#REF!</f>
        <v>#REF!</v>
      </c>
      <c r="EZ618" s="91" t="e">
        <f>#REF!</f>
        <v>#REF!</v>
      </c>
      <c r="FA618" s="92"/>
      <c r="FB618" s="85"/>
      <c r="FC618" s="89" t="e">
        <f t="shared" si="858"/>
        <v>#REF!</v>
      </c>
      <c r="FD618" s="84"/>
      <c r="FE618" s="85"/>
      <c r="FF618" s="89" t="e">
        <f t="shared" si="859"/>
        <v>#REF!</v>
      </c>
      <c r="FG618" s="90" t="e">
        <f t="shared" si="860"/>
        <v>#REF!</v>
      </c>
      <c r="FJ618" s="97" t="e">
        <f>#REF!</f>
        <v>#REF!</v>
      </c>
      <c r="FK618" s="91" t="e">
        <f>#REF!</f>
        <v>#REF!</v>
      </c>
      <c r="FL618" s="92"/>
      <c r="FM618" s="85"/>
      <c r="FN618" s="89" t="e">
        <f t="shared" si="897"/>
        <v>#REF!</v>
      </c>
      <c r="FO618" s="84"/>
      <c r="FP618" s="85"/>
      <c r="FQ618" s="89" t="e">
        <f t="shared" si="898"/>
        <v>#REF!</v>
      </c>
      <c r="FR618" s="90" t="e">
        <f t="shared" si="899"/>
        <v>#REF!</v>
      </c>
      <c r="FU618" s="97" t="e">
        <f>#REF!</f>
        <v>#REF!</v>
      </c>
      <c r="FV618" s="92"/>
      <c r="FW618" s="85"/>
      <c r="FX618" s="89" t="e">
        <f t="shared" si="893"/>
        <v>#REF!</v>
      </c>
      <c r="GA618" s="97" t="e">
        <f>#REF!</f>
        <v>#REF!</v>
      </c>
      <c r="GB618" s="91" t="e">
        <f>#REF!</f>
        <v>#REF!</v>
      </c>
      <c r="GC618" s="92"/>
      <c r="GD618" s="85"/>
      <c r="GE618" s="89" t="e">
        <f t="shared" si="900"/>
        <v>#REF!</v>
      </c>
      <c r="GF618" s="84"/>
      <c r="GG618" s="85"/>
      <c r="GH618" s="89" t="e">
        <f t="shared" si="901"/>
        <v>#REF!</v>
      </c>
      <c r="GI618" s="90" t="e">
        <f t="shared" si="902"/>
        <v>#REF!</v>
      </c>
      <c r="GK618" s="20" t="str">
        <f t="shared" si="852"/>
        <v/>
      </c>
      <c r="GL618" s="21"/>
      <c r="GN618" s="826" t="str">
        <f t="shared" ca="1" si="915"/>
        <v/>
      </c>
      <c r="GO618" s="827"/>
    </row>
    <row r="619" spans="1:197" ht="12" customHeight="1" outlineLevel="3" x14ac:dyDescent="0.2">
      <c r="A619" s="187">
        <f t="shared" ca="1" si="892"/>
        <v>485</v>
      </c>
      <c r="B619" s="747" t="str">
        <f t="shared" ca="1" si="906"/>
        <v/>
      </c>
      <c r="C619" s="748"/>
      <c r="D619" s="749"/>
      <c r="E619" s="110"/>
      <c r="F619" s="108"/>
      <c r="G619" s="105" t="s">
        <v>202</v>
      </c>
      <c r="H619" s="128" t="s">
        <v>3</v>
      </c>
      <c r="I619" s="105"/>
      <c r="J619" s="364" t="s">
        <v>24</v>
      </c>
      <c r="K619" s="365" t="s">
        <v>126</v>
      </c>
      <c r="L619" s="367" t="s">
        <v>50</v>
      </c>
      <c r="M619" s="589">
        <f t="shared" si="903"/>
        <v>0</v>
      </c>
      <c r="N619" s="773" t="str">
        <f t="shared" si="907"/>
        <v>-</v>
      </c>
      <c r="O619" s="774" t="str">
        <f t="shared" si="908"/>
        <v>-</v>
      </c>
      <c r="P619" s="774" t="str">
        <f t="shared" si="909"/>
        <v>-</v>
      </c>
      <c r="Q619" s="774" t="str">
        <f t="shared" si="910"/>
        <v>-</v>
      </c>
      <c r="R619" s="774" t="str">
        <f t="shared" si="911"/>
        <v>-</v>
      </c>
      <c r="S619" s="280" t="str">
        <f t="shared" si="912"/>
        <v>-</v>
      </c>
      <c r="T619" s="291" t="str">
        <f t="shared" si="913"/>
        <v>OK</v>
      </c>
      <c r="U619" s="402"/>
      <c r="W619" s="644"/>
      <c r="X619" s="429"/>
      <c r="Z619" s="430"/>
      <c r="AA619" s="431"/>
      <c r="AB619" s="429"/>
      <c r="AD619" s="430"/>
      <c r="AE619" s="431"/>
      <c r="AF619" s="429"/>
      <c r="AH619" s="430"/>
      <c r="AI619" s="431"/>
      <c r="AJ619" s="600"/>
      <c r="AK619" s="601"/>
      <c r="AL619" s="602"/>
      <c r="AM619" s="600"/>
      <c r="AN619" s="221"/>
      <c r="AO619" s="574" t="str">
        <f t="shared" si="875"/>
        <v>OK</v>
      </c>
      <c r="AQ619" s="443"/>
      <c r="AR619" s="429"/>
      <c r="AT619" s="430"/>
      <c r="AU619" s="431"/>
      <c r="AV619" s="429"/>
      <c r="AX619" s="430"/>
      <c r="AY619" s="431"/>
      <c r="AZ619" s="429"/>
      <c r="BB619" s="430"/>
      <c r="BC619" s="431"/>
      <c r="BD619" s="600"/>
      <c r="BE619" s="601"/>
      <c r="BF619" s="602"/>
      <c r="BG619" s="600"/>
      <c r="BH619" s="221"/>
      <c r="BI619" s="574" t="str">
        <f t="shared" si="876"/>
        <v>OK</v>
      </c>
      <c r="BK619" s="443"/>
      <c r="BL619" s="429"/>
      <c r="BN619" s="430"/>
      <c r="BO619" s="431"/>
      <c r="BP619" s="429"/>
      <c r="BR619" s="430"/>
      <c r="BS619" s="431"/>
      <c r="BT619" s="429"/>
      <c r="BV619" s="430"/>
      <c r="BW619" s="431"/>
      <c r="BX619" s="600"/>
      <c r="BY619" s="601"/>
      <c r="BZ619" s="602"/>
      <c r="CA619" s="600"/>
      <c r="CB619" s="221"/>
      <c r="CC619" s="574" t="str">
        <f t="shared" si="870"/>
        <v>OK</v>
      </c>
      <c r="CE619" s="263"/>
      <c r="CF619" s="208"/>
      <c r="CG619" s="420"/>
      <c r="CH619" s="410" t="s">
        <v>374</v>
      </c>
      <c r="CI619" s="423"/>
      <c r="CJ619" s="209"/>
      <c r="CK619" s="420"/>
      <c r="CL619" s="410" t="s">
        <v>375</v>
      </c>
      <c r="CM619" s="423"/>
      <c r="CN619" s="209"/>
      <c r="CO619" s="420"/>
      <c r="CP619" s="410" t="s">
        <v>376</v>
      </c>
      <c r="CQ619" s="423"/>
      <c r="CR619" s="591" t="str">
        <f t="shared" si="916"/>
        <v>-</v>
      </c>
      <c r="CS619" s="629"/>
      <c r="CT619" s="593" t="str">
        <f t="shared" si="917"/>
        <v>-</v>
      </c>
      <c r="CU619" s="594" t="str">
        <f t="shared" si="918"/>
        <v>-</v>
      </c>
      <c r="CV619" s="221"/>
      <c r="CW619" s="574" t="str">
        <f t="shared" si="904"/>
        <v>OK</v>
      </c>
      <c r="CY619" s="443"/>
      <c r="CZ619" s="429"/>
      <c r="DB619" s="430"/>
      <c r="DC619" s="431"/>
      <c r="DD619" s="429"/>
      <c r="DF619" s="430"/>
      <c r="DG619" s="431"/>
      <c r="DH619" s="429"/>
      <c r="DJ619" s="430"/>
      <c r="DK619" s="431"/>
      <c r="DL619" s="600"/>
      <c r="DM619" s="601"/>
      <c r="DN619" s="602"/>
      <c r="DO619" s="600"/>
      <c r="DP619" s="221"/>
      <c r="DQ619" s="574" t="str">
        <f t="shared" si="905"/>
        <v>OK</v>
      </c>
      <c r="DS619" s="443"/>
      <c r="DT619" s="429"/>
      <c r="DU619" s="431"/>
      <c r="DW619" s="431"/>
      <c r="DY619" s="431"/>
      <c r="EA619" s="430"/>
      <c r="EB619" s="600"/>
      <c r="EC619" s="602"/>
      <c r="ED619" s="600"/>
      <c r="EE619" s="221"/>
      <c r="EF619" s="574" t="str">
        <f t="shared" si="891"/>
        <v>OK</v>
      </c>
      <c r="EH619" s="82"/>
      <c r="EI619" s="34" t="s">
        <v>184</v>
      </c>
      <c r="EJ619" s="11"/>
      <c r="EK619" s="61"/>
      <c r="EN619" s="97">
        <f t="shared" si="850"/>
        <v>0</v>
      </c>
      <c r="EO619" s="91">
        <f t="shared" si="851"/>
        <v>0</v>
      </c>
      <c r="EP619" s="92"/>
      <c r="EQ619" s="85"/>
      <c r="ER619" s="89" t="str">
        <f t="shared" si="894"/>
        <v>-</v>
      </c>
      <c r="ES619" s="84"/>
      <c r="ET619" s="85"/>
      <c r="EU619" s="89" t="str">
        <f t="shared" si="895"/>
        <v>-</v>
      </c>
      <c r="EV619" s="90" t="str">
        <f t="shared" si="896"/>
        <v>-</v>
      </c>
      <c r="EY619" s="97" t="e">
        <f>#REF!</f>
        <v>#REF!</v>
      </c>
      <c r="EZ619" s="91" t="e">
        <f>#REF!</f>
        <v>#REF!</v>
      </c>
      <c r="FA619" s="92"/>
      <c r="FB619" s="85"/>
      <c r="FC619" s="89" t="e">
        <f t="shared" ref="FC619:FC627" si="919">IF(OR(EY619="-",FB619=""),"-",FB619*EY619)</f>
        <v>#REF!</v>
      </c>
      <c r="FD619" s="84"/>
      <c r="FE619" s="85"/>
      <c r="FF619" s="89" t="e">
        <f t="shared" ref="FF619:FF627" si="920">IF(OR(EZ619="-",FE619=""),"-",FE619*EZ619)</f>
        <v>#REF!</v>
      </c>
      <c r="FG619" s="90" t="e">
        <f t="shared" ref="FG619:FG627" si="921">IF(AND(FC619="-",FF619="-"),"-",IF(FC619="-",FF619,IF(FF619="-",FC619,FC619+FF619)))</f>
        <v>#REF!</v>
      </c>
      <c r="FJ619" s="97" t="e">
        <f>#REF!</f>
        <v>#REF!</v>
      </c>
      <c r="FK619" s="91" t="e">
        <f>#REF!</f>
        <v>#REF!</v>
      </c>
      <c r="FL619" s="92"/>
      <c r="FM619" s="85"/>
      <c r="FN619" s="89" t="e">
        <f t="shared" si="897"/>
        <v>#REF!</v>
      </c>
      <c r="FO619" s="84"/>
      <c r="FP619" s="85"/>
      <c r="FQ619" s="89" t="e">
        <f t="shared" si="898"/>
        <v>#REF!</v>
      </c>
      <c r="FR619" s="90" t="e">
        <f t="shared" si="899"/>
        <v>#REF!</v>
      </c>
      <c r="FU619" s="97" t="e">
        <f>#REF!</f>
        <v>#REF!</v>
      </c>
      <c r="FV619" s="92"/>
      <c r="FW619" s="85"/>
      <c r="FX619" s="89" t="e">
        <f t="shared" si="893"/>
        <v>#REF!</v>
      </c>
      <c r="GA619" s="97" t="e">
        <f>#REF!</f>
        <v>#REF!</v>
      </c>
      <c r="GB619" s="91" t="e">
        <f>#REF!</f>
        <v>#REF!</v>
      </c>
      <c r="GC619" s="92"/>
      <c r="GD619" s="85"/>
      <c r="GE619" s="89" t="e">
        <f t="shared" si="900"/>
        <v>#REF!</v>
      </c>
      <c r="GF619" s="84"/>
      <c r="GG619" s="85"/>
      <c r="GH619" s="89" t="e">
        <f t="shared" si="901"/>
        <v>#REF!</v>
      </c>
      <c r="GI619" s="90" t="e">
        <f t="shared" si="902"/>
        <v>#REF!</v>
      </c>
      <c r="GK619" s="20" t="str">
        <f t="shared" si="852"/>
        <v/>
      </c>
      <c r="GL619" s="21"/>
      <c r="GN619" s="826" t="str">
        <f t="shared" ca="1" si="915"/>
        <v/>
      </c>
      <c r="GO619" s="827"/>
    </row>
    <row r="620" spans="1:197" ht="12" customHeight="1" outlineLevel="3" x14ac:dyDescent="0.2">
      <c r="A620" s="187">
        <f t="shared" ca="1" si="892"/>
        <v>486</v>
      </c>
      <c r="B620" s="747" t="str">
        <f t="shared" ca="1" si="906"/>
        <v/>
      </c>
      <c r="C620" s="748"/>
      <c r="D620" s="749"/>
      <c r="E620" s="110"/>
      <c r="F620" s="108"/>
      <c r="G620" s="105" t="s">
        <v>82</v>
      </c>
      <c r="H620" s="128" t="s">
        <v>3</v>
      </c>
      <c r="I620" s="105"/>
      <c r="J620" s="364" t="s">
        <v>24</v>
      </c>
      <c r="K620" s="365" t="s">
        <v>126</v>
      </c>
      <c r="L620" s="367" t="s">
        <v>50</v>
      </c>
      <c r="M620" s="589">
        <f t="shared" si="903"/>
        <v>0</v>
      </c>
      <c r="N620" s="773" t="str">
        <f t="shared" si="907"/>
        <v>-</v>
      </c>
      <c r="O620" s="774" t="str">
        <f t="shared" si="908"/>
        <v>-</v>
      </c>
      <c r="P620" s="774" t="str">
        <f t="shared" si="909"/>
        <v>-</v>
      </c>
      <c r="Q620" s="774" t="str">
        <f t="shared" si="910"/>
        <v>-</v>
      </c>
      <c r="R620" s="774" t="str">
        <f t="shared" si="911"/>
        <v>-</v>
      </c>
      <c r="S620" s="280" t="str">
        <f t="shared" si="912"/>
        <v>-</v>
      </c>
      <c r="T620" s="291" t="str">
        <f t="shared" si="913"/>
        <v>OK</v>
      </c>
      <c r="U620" s="402"/>
      <c r="W620" s="644"/>
      <c r="X620" s="429"/>
      <c r="Z620" s="430"/>
      <c r="AA620" s="431"/>
      <c r="AB620" s="429"/>
      <c r="AD620" s="430"/>
      <c r="AE620" s="431"/>
      <c r="AF620" s="429"/>
      <c r="AH620" s="430"/>
      <c r="AI620" s="431"/>
      <c r="AJ620" s="600"/>
      <c r="AK620" s="601"/>
      <c r="AL620" s="602"/>
      <c r="AM620" s="600"/>
      <c r="AN620" s="221"/>
      <c r="AO620" s="574" t="str">
        <f t="shared" si="875"/>
        <v>OK</v>
      </c>
      <c r="AQ620" s="443"/>
      <c r="AR620" s="429"/>
      <c r="AT620" s="430"/>
      <c r="AU620" s="431"/>
      <c r="AV620" s="429"/>
      <c r="AX620" s="430"/>
      <c r="AY620" s="431"/>
      <c r="AZ620" s="429"/>
      <c r="BB620" s="430"/>
      <c r="BC620" s="431"/>
      <c r="BD620" s="600"/>
      <c r="BE620" s="601"/>
      <c r="BF620" s="602"/>
      <c r="BG620" s="600"/>
      <c r="BH620" s="221"/>
      <c r="BI620" s="574" t="str">
        <f t="shared" si="876"/>
        <v>OK</v>
      </c>
      <c r="BK620" s="443"/>
      <c r="BL620" s="429"/>
      <c r="BN620" s="430"/>
      <c r="BO620" s="431"/>
      <c r="BP620" s="429"/>
      <c r="BR620" s="430"/>
      <c r="BS620" s="431"/>
      <c r="BT620" s="429"/>
      <c r="BV620" s="430"/>
      <c r="BW620" s="431"/>
      <c r="BX620" s="600"/>
      <c r="BY620" s="601"/>
      <c r="BZ620" s="602"/>
      <c r="CA620" s="600"/>
      <c r="CB620" s="221"/>
      <c r="CC620" s="574" t="str">
        <f t="shared" si="870"/>
        <v>OK</v>
      </c>
      <c r="CE620" s="263"/>
      <c r="CF620" s="208"/>
      <c r="CG620" s="420"/>
      <c r="CH620" s="410" t="s">
        <v>374</v>
      </c>
      <c r="CI620" s="423"/>
      <c r="CJ620" s="209"/>
      <c r="CK620" s="420"/>
      <c r="CL620" s="410" t="s">
        <v>375</v>
      </c>
      <c r="CM620" s="423"/>
      <c r="CN620" s="209"/>
      <c r="CO620" s="420"/>
      <c r="CP620" s="410" t="s">
        <v>376</v>
      </c>
      <c r="CQ620" s="423"/>
      <c r="CR620" s="591" t="str">
        <f t="shared" si="916"/>
        <v>-</v>
      </c>
      <c r="CS620" s="629"/>
      <c r="CT620" s="593" t="str">
        <f t="shared" si="917"/>
        <v>-</v>
      </c>
      <c r="CU620" s="594" t="str">
        <f t="shared" si="918"/>
        <v>-</v>
      </c>
      <c r="CV620" s="221"/>
      <c r="CW620" s="574" t="str">
        <f t="shared" si="904"/>
        <v>OK</v>
      </c>
      <c r="CY620" s="443"/>
      <c r="CZ620" s="429"/>
      <c r="DB620" s="430"/>
      <c r="DC620" s="431"/>
      <c r="DD620" s="429"/>
      <c r="DF620" s="430"/>
      <c r="DG620" s="431"/>
      <c r="DH620" s="429"/>
      <c r="DJ620" s="430"/>
      <c r="DK620" s="431"/>
      <c r="DL620" s="600"/>
      <c r="DM620" s="601"/>
      <c r="DN620" s="602"/>
      <c r="DO620" s="600"/>
      <c r="DP620" s="221"/>
      <c r="DQ620" s="574" t="str">
        <f t="shared" si="905"/>
        <v>OK</v>
      </c>
      <c r="DS620" s="443"/>
      <c r="DT620" s="429"/>
      <c r="DU620" s="431"/>
      <c r="DW620" s="431"/>
      <c r="DY620" s="431"/>
      <c r="EA620" s="430"/>
      <c r="EB620" s="600"/>
      <c r="EC620" s="602"/>
      <c r="ED620" s="600"/>
      <c r="EE620" s="221"/>
      <c r="EF620" s="574" t="str">
        <f t="shared" si="891"/>
        <v>OK</v>
      </c>
      <c r="EH620" s="82"/>
      <c r="EI620" s="34" t="s">
        <v>184</v>
      </c>
      <c r="EJ620" s="11"/>
      <c r="EK620" s="61"/>
      <c r="EN620" s="97">
        <f t="shared" si="850"/>
        <v>0</v>
      </c>
      <c r="EO620" s="91">
        <f t="shared" si="851"/>
        <v>0</v>
      </c>
      <c r="EP620" s="92"/>
      <c r="EQ620" s="85"/>
      <c r="ER620" s="89" t="str">
        <f t="shared" si="894"/>
        <v>-</v>
      </c>
      <c r="ES620" s="84"/>
      <c r="ET620" s="85"/>
      <c r="EU620" s="89" t="str">
        <f t="shared" si="895"/>
        <v>-</v>
      </c>
      <c r="EV620" s="90" t="str">
        <f t="shared" si="896"/>
        <v>-</v>
      </c>
      <c r="EY620" s="97" t="e">
        <f>#REF!</f>
        <v>#REF!</v>
      </c>
      <c r="EZ620" s="91" t="e">
        <f>#REF!</f>
        <v>#REF!</v>
      </c>
      <c r="FA620" s="92"/>
      <c r="FB620" s="85"/>
      <c r="FC620" s="89" t="e">
        <f t="shared" si="919"/>
        <v>#REF!</v>
      </c>
      <c r="FD620" s="84"/>
      <c r="FE620" s="85"/>
      <c r="FF620" s="89" t="e">
        <f t="shared" si="920"/>
        <v>#REF!</v>
      </c>
      <c r="FG620" s="90" t="e">
        <f t="shared" si="921"/>
        <v>#REF!</v>
      </c>
      <c r="FJ620" s="97" t="e">
        <f>#REF!</f>
        <v>#REF!</v>
      </c>
      <c r="FK620" s="91" t="e">
        <f>#REF!</f>
        <v>#REF!</v>
      </c>
      <c r="FL620" s="92"/>
      <c r="FM620" s="85"/>
      <c r="FN620" s="89" t="e">
        <f t="shared" si="897"/>
        <v>#REF!</v>
      </c>
      <c r="FO620" s="84"/>
      <c r="FP620" s="85"/>
      <c r="FQ620" s="89" t="e">
        <f t="shared" si="898"/>
        <v>#REF!</v>
      </c>
      <c r="FR620" s="90" t="e">
        <f t="shared" si="899"/>
        <v>#REF!</v>
      </c>
      <c r="FU620" s="97" t="e">
        <f>#REF!</f>
        <v>#REF!</v>
      </c>
      <c r="FV620" s="92"/>
      <c r="FW620" s="85"/>
      <c r="FX620" s="89" t="e">
        <f t="shared" si="893"/>
        <v>#REF!</v>
      </c>
      <c r="GA620" s="97" t="e">
        <f>#REF!</f>
        <v>#REF!</v>
      </c>
      <c r="GB620" s="91" t="e">
        <f>#REF!</f>
        <v>#REF!</v>
      </c>
      <c r="GC620" s="92"/>
      <c r="GD620" s="85"/>
      <c r="GE620" s="89" t="e">
        <f t="shared" si="900"/>
        <v>#REF!</v>
      </c>
      <c r="GF620" s="84"/>
      <c r="GG620" s="85"/>
      <c r="GH620" s="89" t="e">
        <f t="shared" si="901"/>
        <v>#REF!</v>
      </c>
      <c r="GI620" s="90" t="e">
        <f t="shared" si="902"/>
        <v>#REF!</v>
      </c>
      <c r="GK620" s="20" t="str">
        <f t="shared" si="852"/>
        <v/>
      </c>
      <c r="GL620" s="21"/>
      <c r="GN620" s="826" t="str">
        <f t="shared" ca="1" si="915"/>
        <v/>
      </c>
      <c r="GO620" s="827"/>
    </row>
    <row r="621" spans="1:197" ht="12" customHeight="1" outlineLevel="3" x14ac:dyDescent="0.2">
      <c r="A621" s="187">
        <f t="shared" ca="1" si="892"/>
        <v>487</v>
      </c>
      <c r="B621" s="747" t="str">
        <f t="shared" ca="1" si="906"/>
        <v/>
      </c>
      <c r="C621" s="748"/>
      <c r="D621" s="749"/>
      <c r="E621" s="110"/>
      <c r="F621" s="108"/>
      <c r="G621" s="105" t="s">
        <v>200</v>
      </c>
      <c r="H621" s="128" t="s">
        <v>3</v>
      </c>
      <c r="I621" s="105"/>
      <c r="J621" s="364" t="s">
        <v>24</v>
      </c>
      <c r="K621" s="365" t="s">
        <v>126</v>
      </c>
      <c r="L621" s="367" t="s">
        <v>50</v>
      </c>
      <c r="M621" s="589">
        <f t="shared" si="903"/>
        <v>0</v>
      </c>
      <c r="N621" s="773" t="str">
        <f t="shared" si="907"/>
        <v>-</v>
      </c>
      <c r="O621" s="774" t="str">
        <f t="shared" si="908"/>
        <v>-</v>
      </c>
      <c r="P621" s="774" t="str">
        <f t="shared" si="909"/>
        <v>-</v>
      </c>
      <c r="Q621" s="774" t="str">
        <f t="shared" si="910"/>
        <v>-</v>
      </c>
      <c r="R621" s="774" t="str">
        <f t="shared" si="911"/>
        <v>-</v>
      </c>
      <c r="S621" s="280" t="str">
        <f t="shared" si="912"/>
        <v>-</v>
      </c>
      <c r="T621" s="291" t="str">
        <f t="shared" si="913"/>
        <v>OK</v>
      </c>
      <c r="U621" s="402"/>
      <c r="W621" s="644"/>
      <c r="X621" s="429"/>
      <c r="Z621" s="430"/>
      <c r="AA621" s="431"/>
      <c r="AB621" s="429"/>
      <c r="AD621" s="430"/>
      <c r="AE621" s="431"/>
      <c r="AF621" s="429"/>
      <c r="AH621" s="430"/>
      <c r="AI621" s="431"/>
      <c r="AJ621" s="600"/>
      <c r="AK621" s="601"/>
      <c r="AL621" s="602"/>
      <c r="AM621" s="600"/>
      <c r="AN621" s="221"/>
      <c r="AO621" s="574" t="str">
        <f t="shared" si="875"/>
        <v>OK</v>
      </c>
      <c r="AQ621" s="443"/>
      <c r="AR621" s="429"/>
      <c r="AT621" s="430"/>
      <c r="AU621" s="431"/>
      <c r="AV621" s="429"/>
      <c r="AX621" s="430"/>
      <c r="AY621" s="431"/>
      <c r="AZ621" s="429"/>
      <c r="BB621" s="430"/>
      <c r="BC621" s="431"/>
      <c r="BD621" s="600"/>
      <c r="BE621" s="601"/>
      <c r="BF621" s="602"/>
      <c r="BG621" s="600"/>
      <c r="BH621" s="221"/>
      <c r="BI621" s="574" t="str">
        <f t="shared" si="876"/>
        <v>OK</v>
      </c>
      <c r="BK621" s="443"/>
      <c r="BL621" s="429"/>
      <c r="BN621" s="430"/>
      <c r="BO621" s="431"/>
      <c r="BP621" s="429"/>
      <c r="BR621" s="430"/>
      <c r="BS621" s="431"/>
      <c r="BT621" s="429"/>
      <c r="BV621" s="430"/>
      <c r="BW621" s="431"/>
      <c r="BX621" s="600"/>
      <c r="BY621" s="601"/>
      <c r="BZ621" s="602"/>
      <c r="CA621" s="600"/>
      <c r="CB621" s="221"/>
      <c r="CC621" s="574" t="str">
        <f t="shared" si="870"/>
        <v>OK</v>
      </c>
      <c r="CE621" s="263"/>
      <c r="CF621" s="208"/>
      <c r="CG621" s="420"/>
      <c r="CH621" s="410" t="s">
        <v>374</v>
      </c>
      <c r="CI621" s="423"/>
      <c r="CJ621" s="209"/>
      <c r="CK621" s="420"/>
      <c r="CL621" s="410" t="s">
        <v>375</v>
      </c>
      <c r="CM621" s="423"/>
      <c r="CN621" s="209"/>
      <c r="CO621" s="420"/>
      <c r="CP621" s="410" t="s">
        <v>376</v>
      </c>
      <c r="CQ621" s="423"/>
      <c r="CR621" s="591" t="str">
        <f t="shared" si="916"/>
        <v>-</v>
      </c>
      <c r="CS621" s="629"/>
      <c r="CT621" s="593" t="str">
        <f t="shared" si="917"/>
        <v>-</v>
      </c>
      <c r="CU621" s="594" t="str">
        <f t="shared" si="918"/>
        <v>-</v>
      </c>
      <c r="CV621" s="221"/>
      <c r="CW621" s="574" t="str">
        <f t="shared" si="904"/>
        <v>OK</v>
      </c>
      <c r="CY621" s="443"/>
      <c r="CZ621" s="429"/>
      <c r="DB621" s="430"/>
      <c r="DC621" s="431"/>
      <c r="DD621" s="429"/>
      <c r="DF621" s="430"/>
      <c r="DG621" s="431"/>
      <c r="DH621" s="429"/>
      <c r="DJ621" s="430"/>
      <c r="DK621" s="431"/>
      <c r="DL621" s="600"/>
      <c r="DM621" s="601"/>
      <c r="DN621" s="602"/>
      <c r="DO621" s="600"/>
      <c r="DP621" s="221"/>
      <c r="DQ621" s="574" t="str">
        <f t="shared" si="905"/>
        <v>OK</v>
      </c>
      <c r="DS621" s="443"/>
      <c r="DT621" s="429"/>
      <c r="DU621" s="431"/>
      <c r="DW621" s="431"/>
      <c r="DY621" s="431"/>
      <c r="EA621" s="430"/>
      <c r="EB621" s="600"/>
      <c r="EC621" s="602"/>
      <c r="ED621" s="600"/>
      <c r="EE621" s="221"/>
      <c r="EF621" s="574" t="str">
        <f t="shared" si="891"/>
        <v>OK</v>
      </c>
      <c r="EH621" s="82"/>
      <c r="EI621" s="34" t="s">
        <v>184</v>
      </c>
      <c r="EJ621" s="11"/>
      <c r="EK621" s="61"/>
      <c r="EN621" s="97">
        <f t="shared" si="850"/>
        <v>0</v>
      </c>
      <c r="EO621" s="91">
        <f t="shared" si="851"/>
        <v>0</v>
      </c>
      <c r="EP621" s="92"/>
      <c r="EQ621" s="85"/>
      <c r="ER621" s="89" t="str">
        <f t="shared" si="894"/>
        <v>-</v>
      </c>
      <c r="ES621" s="84"/>
      <c r="ET621" s="85"/>
      <c r="EU621" s="89" t="str">
        <f t="shared" si="895"/>
        <v>-</v>
      </c>
      <c r="EV621" s="90" t="str">
        <f t="shared" si="896"/>
        <v>-</v>
      </c>
      <c r="EY621" s="97" t="e">
        <f>#REF!</f>
        <v>#REF!</v>
      </c>
      <c r="EZ621" s="91" t="e">
        <f>#REF!</f>
        <v>#REF!</v>
      </c>
      <c r="FA621" s="92"/>
      <c r="FB621" s="85"/>
      <c r="FC621" s="89" t="e">
        <f t="shared" si="919"/>
        <v>#REF!</v>
      </c>
      <c r="FD621" s="84"/>
      <c r="FE621" s="85"/>
      <c r="FF621" s="89" t="e">
        <f t="shared" si="920"/>
        <v>#REF!</v>
      </c>
      <c r="FG621" s="90" t="e">
        <f t="shared" si="921"/>
        <v>#REF!</v>
      </c>
      <c r="FJ621" s="97" t="e">
        <f>#REF!</f>
        <v>#REF!</v>
      </c>
      <c r="FK621" s="91" t="e">
        <f>#REF!</f>
        <v>#REF!</v>
      </c>
      <c r="FL621" s="92"/>
      <c r="FM621" s="85"/>
      <c r="FN621" s="89" t="e">
        <f t="shared" si="897"/>
        <v>#REF!</v>
      </c>
      <c r="FO621" s="84"/>
      <c r="FP621" s="85"/>
      <c r="FQ621" s="89" t="e">
        <f t="shared" si="898"/>
        <v>#REF!</v>
      </c>
      <c r="FR621" s="90" t="e">
        <f t="shared" si="899"/>
        <v>#REF!</v>
      </c>
      <c r="FU621" s="97" t="e">
        <f>#REF!</f>
        <v>#REF!</v>
      </c>
      <c r="FV621" s="92"/>
      <c r="FW621" s="85"/>
      <c r="FX621" s="89" t="e">
        <f t="shared" si="893"/>
        <v>#REF!</v>
      </c>
      <c r="GA621" s="97" t="e">
        <f>#REF!</f>
        <v>#REF!</v>
      </c>
      <c r="GB621" s="91" t="e">
        <f>#REF!</f>
        <v>#REF!</v>
      </c>
      <c r="GC621" s="92"/>
      <c r="GD621" s="85"/>
      <c r="GE621" s="89" t="e">
        <f t="shared" si="900"/>
        <v>#REF!</v>
      </c>
      <c r="GF621" s="84"/>
      <c r="GG621" s="85"/>
      <c r="GH621" s="89" t="e">
        <f t="shared" si="901"/>
        <v>#REF!</v>
      </c>
      <c r="GI621" s="90" t="e">
        <f t="shared" si="902"/>
        <v>#REF!</v>
      </c>
      <c r="GK621" s="20" t="str">
        <f t="shared" si="852"/>
        <v/>
      </c>
      <c r="GL621" s="21"/>
      <c r="GN621" s="826" t="str">
        <f t="shared" ca="1" si="915"/>
        <v/>
      </c>
      <c r="GO621" s="827"/>
    </row>
    <row r="622" spans="1:197" ht="12" customHeight="1" outlineLevel="3" x14ac:dyDescent="0.2">
      <c r="A622" s="187">
        <f t="shared" ca="1" si="892"/>
        <v>488</v>
      </c>
      <c r="B622" s="747" t="str">
        <f t="shared" ca="1" si="906"/>
        <v/>
      </c>
      <c r="C622" s="748"/>
      <c r="D622" s="749"/>
      <c r="E622" s="110"/>
      <c r="F622" s="108"/>
      <c r="G622" s="105" t="s">
        <v>925</v>
      </c>
      <c r="H622" s="128" t="s">
        <v>3</v>
      </c>
      <c r="I622" s="105"/>
      <c r="J622" s="364" t="s">
        <v>24</v>
      </c>
      <c r="K622" s="365" t="s">
        <v>126</v>
      </c>
      <c r="L622" s="367" t="s">
        <v>50</v>
      </c>
      <c r="M622" s="589">
        <f t="shared" si="903"/>
        <v>0</v>
      </c>
      <c r="N622" s="773" t="str">
        <f t="shared" si="907"/>
        <v>-</v>
      </c>
      <c r="O622" s="774" t="str">
        <f t="shared" si="908"/>
        <v>-</v>
      </c>
      <c r="P622" s="774" t="str">
        <f t="shared" si="909"/>
        <v>-</v>
      </c>
      <c r="Q622" s="774" t="str">
        <f t="shared" si="910"/>
        <v>-</v>
      </c>
      <c r="R622" s="774" t="str">
        <f t="shared" si="911"/>
        <v>-</v>
      </c>
      <c r="S622" s="280" t="str">
        <f t="shared" si="912"/>
        <v>-</v>
      </c>
      <c r="T622" s="291" t="str">
        <f t="shared" si="913"/>
        <v>OK</v>
      </c>
      <c r="U622" s="402"/>
      <c r="W622" s="644"/>
      <c r="X622" s="429"/>
      <c r="Z622" s="430"/>
      <c r="AA622" s="431"/>
      <c r="AB622" s="429"/>
      <c r="AD622" s="430"/>
      <c r="AE622" s="431"/>
      <c r="AF622" s="429"/>
      <c r="AH622" s="430"/>
      <c r="AI622" s="431"/>
      <c r="AJ622" s="600"/>
      <c r="AK622" s="601"/>
      <c r="AL622" s="602"/>
      <c r="AM622" s="600"/>
      <c r="AN622" s="221"/>
      <c r="AO622" s="574" t="str">
        <f t="shared" si="875"/>
        <v>OK</v>
      </c>
      <c r="AQ622" s="443"/>
      <c r="AR622" s="429"/>
      <c r="AT622" s="430"/>
      <c r="AU622" s="431"/>
      <c r="AV622" s="429"/>
      <c r="AX622" s="430"/>
      <c r="AY622" s="431"/>
      <c r="AZ622" s="429"/>
      <c r="BB622" s="430"/>
      <c r="BC622" s="431"/>
      <c r="BD622" s="600"/>
      <c r="BE622" s="601"/>
      <c r="BF622" s="602"/>
      <c r="BG622" s="600"/>
      <c r="BH622" s="221"/>
      <c r="BI622" s="574" t="str">
        <f t="shared" si="876"/>
        <v>OK</v>
      </c>
      <c r="BK622" s="443"/>
      <c r="BL622" s="429"/>
      <c r="BN622" s="430"/>
      <c r="BO622" s="431"/>
      <c r="BP622" s="429"/>
      <c r="BR622" s="430"/>
      <c r="BS622" s="431"/>
      <c r="BT622" s="429"/>
      <c r="BV622" s="430"/>
      <c r="BW622" s="431"/>
      <c r="BX622" s="600"/>
      <c r="BY622" s="601"/>
      <c r="BZ622" s="602"/>
      <c r="CA622" s="600"/>
      <c r="CB622" s="221"/>
      <c r="CC622" s="574" t="str">
        <f t="shared" si="870"/>
        <v>OK</v>
      </c>
      <c r="CE622" s="263"/>
      <c r="CF622" s="208"/>
      <c r="CG622" s="420"/>
      <c r="CH622" s="410" t="s">
        <v>374</v>
      </c>
      <c r="CI622" s="423"/>
      <c r="CJ622" s="209"/>
      <c r="CK622" s="420"/>
      <c r="CL622" s="410" t="s">
        <v>375</v>
      </c>
      <c r="CM622" s="423"/>
      <c r="CN622" s="209"/>
      <c r="CO622" s="420"/>
      <c r="CP622" s="410" t="s">
        <v>376</v>
      </c>
      <c r="CQ622" s="423"/>
      <c r="CR622" s="591" t="str">
        <f t="shared" si="916"/>
        <v>-</v>
      </c>
      <c r="CS622" s="629"/>
      <c r="CT622" s="593" t="str">
        <f t="shared" si="917"/>
        <v>-</v>
      </c>
      <c r="CU622" s="594" t="str">
        <f t="shared" si="918"/>
        <v>-</v>
      </c>
      <c r="CV622" s="221"/>
      <c r="CW622" s="574" t="str">
        <f t="shared" si="904"/>
        <v>OK</v>
      </c>
      <c r="CY622" s="443"/>
      <c r="CZ622" s="429"/>
      <c r="DB622" s="430"/>
      <c r="DC622" s="431"/>
      <c r="DD622" s="429"/>
      <c r="DF622" s="430"/>
      <c r="DG622" s="431"/>
      <c r="DH622" s="429"/>
      <c r="DJ622" s="430"/>
      <c r="DK622" s="431"/>
      <c r="DL622" s="600"/>
      <c r="DM622" s="601"/>
      <c r="DN622" s="602"/>
      <c r="DO622" s="600"/>
      <c r="DP622" s="221"/>
      <c r="DQ622" s="574" t="str">
        <f t="shared" si="905"/>
        <v>OK</v>
      </c>
      <c r="DS622" s="443"/>
      <c r="DT622" s="429"/>
      <c r="DU622" s="431"/>
      <c r="DW622" s="431"/>
      <c r="DY622" s="431"/>
      <c r="EA622" s="430"/>
      <c r="EB622" s="600"/>
      <c r="EC622" s="602"/>
      <c r="ED622" s="600"/>
      <c r="EE622" s="221"/>
      <c r="EF622" s="574" t="str">
        <f t="shared" si="891"/>
        <v>OK</v>
      </c>
      <c r="EH622" s="82"/>
      <c r="EI622" s="34" t="s">
        <v>184</v>
      </c>
      <c r="EJ622" s="11"/>
      <c r="EK622" s="61"/>
      <c r="EN622" s="97">
        <f t="shared" ref="EN622:EN669" si="922">AJ622</f>
        <v>0</v>
      </c>
      <c r="EO622" s="91">
        <f t="shared" ref="EO622:EO669" si="923">AK622</f>
        <v>0</v>
      </c>
      <c r="EP622" s="92"/>
      <c r="EQ622" s="85"/>
      <c r="ER622" s="89" t="str">
        <f t="shared" si="894"/>
        <v>-</v>
      </c>
      <c r="ES622" s="84"/>
      <c r="ET622" s="85"/>
      <c r="EU622" s="89" t="str">
        <f t="shared" si="895"/>
        <v>-</v>
      </c>
      <c r="EV622" s="90" t="str">
        <f t="shared" si="896"/>
        <v>-</v>
      </c>
      <c r="EY622" s="97" t="e">
        <f>#REF!</f>
        <v>#REF!</v>
      </c>
      <c r="EZ622" s="91" t="e">
        <f>#REF!</f>
        <v>#REF!</v>
      </c>
      <c r="FA622" s="92"/>
      <c r="FB622" s="85"/>
      <c r="FC622" s="89" t="e">
        <f t="shared" si="919"/>
        <v>#REF!</v>
      </c>
      <c r="FD622" s="84"/>
      <c r="FE622" s="85"/>
      <c r="FF622" s="89" t="e">
        <f t="shared" si="920"/>
        <v>#REF!</v>
      </c>
      <c r="FG622" s="90" t="e">
        <f t="shared" si="921"/>
        <v>#REF!</v>
      </c>
      <c r="FJ622" s="97" t="e">
        <f>#REF!</f>
        <v>#REF!</v>
      </c>
      <c r="FK622" s="91" t="e">
        <f>#REF!</f>
        <v>#REF!</v>
      </c>
      <c r="FL622" s="92"/>
      <c r="FM622" s="85"/>
      <c r="FN622" s="89" t="e">
        <f t="shared" si="897"/>
        <v>#REF!</v>
      </c>
      <c r="FO622" s="84"/>
      <c r="FP622" s="85"/>
      <c r="FQ622" s="89" t="e">
        <f t="shared" si="898"/>
        <v>#REF!</v>
      </c>
      <c r="FR622" s="90" t="e">
        <f t="shared" si="899"/>
        <v>#REF!</v>
      </c>
      <c r="FU622" s="97" t="e">
        <f>#REF!</f>
        <v>#REF!</v>
      </c>
      <c r="FV622" s="92"/>
      <c r="FW622" s="85"/>
      <c r="FX622" s="89" t="e">
        <f t="shared" si="893"/>
        <v>#REF!</v>
      </c>
      <c r="GA622" s="97" t="e">
        <f>#REF!</f>
        <v>#REF!</v>
      </c>
      <c r="GB622" s="91" t="e">
        <f>#REF!</f>
        <v>#REF!</v>
      </c>
      <c r="GC622" s="92"/>
      <c r="GD622" s="85"/>
      <c r="GE622" s="89" t="e">
        <f t="shared" si="900"/>
        <v>#REF!</v>
      </c>
      <c r="GF622" s="84"/>
      <c r="GG622" s="85"/>
      <c r="GH622" s="89" t="e">
        <f t="shared" si="901"/>
        <v>#REF!</v>
      </c>
      <c r="GI622" s="90" t="e">
        <f t="shared" si="902"/>
        <v>#REF!</v>
      </c>
      <c r="GK622" s="20" t="str">
        <f t="shared" ref="GK622:GK669" si="924">IF(C622+D622=0,"",C622+D622)</f>
        <v/>
      </c>
      <c r="GL622" s="21"/>
      <c r="GN622" s="826" t="str">
        <f t="shared" ca="1" si="915"/>
        <v/>
      </c>
      <c r="GO622" s="827"/>
    </row>
    <row r="623" spans="1:197" ht="12" customHeight="1" outlineLevel="3" x14ac:dyDescent="0.2">
      <c r="A623" s="187">
        <f t="shared" ca="1" si="892"/>
        <v>489</v>
      </c>
      <c r="B623" s="747" t="str">
        <f t="shared" ca="1" si="906"/>
        <v/>
      </c>
      <c r="C623" s="748"/>
      <c r="D623" s="749"/>
      <c r="E623" s="110"/>
      <c r="F623" s="108"/>
      <c r="G623" s="105" t="s">
        <v>81</v>
      </c>
      <c r="H623" s="128" t="s">
        <v>3</v>
      </c>
      <c r="I623" s="105"/>
      <c r="J623" s="364" t="s">
        <v>24</v>
      </c>
      <c r="K623" s="365" t="s">
        <v>126</v>
      </c>
      <c r="L623" s="367" t="s">
        <v>50</v>
      </c>
      <c r="M623" s="589">
        <f t="shared" si="903"/>
        <v>0</v>
      </c>
      <c r="N623" s="773" t="str">
        <f t="shared" si="907"/>
        <v>-</v>
      </c>
      <c r="O623" s="774" t="str">
        <f t="shared" si="908"/>
        <v>-</v>
      </c>
      <c r="P623" s="774" t="str">
        <f t="shared" si="909"/>
        <v>-</v>
      </c>
      <c r="Q623" s="774" t="str">
        <f t="shared" si="910"/>
        <v>-</v>
      </c>
      <c r="R623" s="774" t="str">
        <f t="shared" si="911"/>
        <v>-</v>
      </c>
      <c r="S623" s="280" t="str">
        <f t="shared" si="912"/>
        <v>-</v>
      </c>
      <c r="T623" s="291" t="str">
        <f t="shared" si="913"/>
        <v>OK</v>
      </c>
      <c r="U623" s="402"/>
      <c r="W623" s="644"/>
      <c r="X623" s="429"/>
      <c r="Z623" s="430"/>
      <c r="AA623" s="431"/>
      <c r="AB623" s="429"/>
      <c r="AD623" s="430"/>
      <c r="AE623" s="431"/>
      <c r="AF623" s="429"/>
      <c r="AH623" s="430"/>
      <c r="AI623" s="431"/>
      <c r="AJ623" s="600"/>
      <c r="AK623" s="601"/>
      <c r="AL623" s="602"/>
      <c r="AM623" s="600"/>
      <c r="AN623" s="221"/>
      <c r="AO623" s="574" t="str">
        <f t="shared" si="875"/>
        <v>OK</v>
      </c>
      <c r="AQ623" s="443"/>
      <c r="AR623" s="429"/>
      <c r="AT623" s="430"/>
      <c r="AU623" s="431"/>
      <c r="AV623" s="429"/>
      <c r="AX623" s="430"/>
      <c r="AY623" s="431"/>
      <c r="AZ623" s="429"/>
      <c r="BB623" s="430"/>
      <c r="BC623" s="431"/>
      <c r="BD623" s="600"/>
      <c r="BE623" s="601"/>
      <c r="BF623" s="602"/>
      <c r="BG623" s="600"/>
      <c r="BH623" s="221"/>
      <c r="BI623" s="574" t="str">
        <f t="shared" si="876"/>
        <v>OK</v>
      </c>
      <c r="BK623" s="443"/>
      <c r="BL623" s="429"/>
      <c r="BN623" s="430"/>
      <c r="BO623" s="431"/>
      <c r="BP623" s="429"/>
      <c r="BR623" s="430"/>
      <c r="BS623" s="431"/>
      <c r="BT623" s="429"/>
      <c r="BV623" s="430"/>
      <c r="BW623" s="431"/>
      <c r="BX623" s="600"/>
      <c r="BY623" s="601"/>
      <c r="BZ623" s="602"/>
      <c r="CA623" s="600"/>
      <c r="CB623" s="221"/>
      <c r="CC623" s="574" t="str">
        <f t="shared" si="870"/>
        <v>OK</v>
      </c>
      <c r="CE623" s="263"/>
      <c r="CF623" s="208"/>
      <c r="CG623" s="420"/>
      <c r="CH623" s="410" t="s">
        <v>374</v>
      </c>
      <c r="CI623" s="423"/>
      <c r="CJ623" s="209"/>
      <c r="CK623" s="420"/>
      <c r="CL623" s="410" t="s">
        <v>375</v>
      </c>
      <c r="CM623" s="423"/>
      <c r="CN623" s="209"/>
      <c r="CO623" s="420"/>
      <c r="CP623" s="410" t="s">
        <v>376</v>
      </c>
      <c r="CQ623" s="423"/>
      <c r="CR623" s="591" t="str">
        <f t="shared" si="916"/>
        <v>-</v>
      </c>
      <c r="CS623" s="629"/>
      <c r="CT623" s="593" t="str">
        <f t="shared" si="917"/>
        <v>-</v>
      </c>
      <c r="CU623" s="594" t="str">
        <f t="shared" si="918"/>
        <v>-</v>
      </c>
      <c r="CV623" s="221"/>
      <c r="CW623" s="574" t="str">
        <f t="shared" si="904"/>
        <v>OK</v>
      </c>
      <c r="CY623" s="443"/>
      <c r="CZ623" s="429"/>
      <c r="DB623" s="430"/>
      <c r="DC623" s="431"/>
      <c r="DD623" s="429"/>
      <c r="DF623" s="430"/>
      <c r="DG623" s="431"/>
      <c r="DH623" s="429"/>
      <c r="DJ623" s="430"/>
      <c r="DK623" s="431"/>
      <c r="DL623" s="600"/>
      <c r="DM623" s="601"/>
      <c r="DN623" s="602"/>
      <c r="DO623" s="600"/>
      <c r="DP623" s="221"/>
      <c r="DQ623" s="574" t="str">
        <f t="shared" si="905"/>
        <v>OK</v>
      </c>
      <c r="DS623" s="443"/>
      <c r="DT623" s="429"/>
      <c r="DU623" s="431"/>
      <c r="DW623" s="431"/>
      <c r="DY623" s="431"/>
      <c r="EA623" s="430"/>
      <c r="EB623" s="600"/>
      <c r="EC623" s="602"/>
      <c r="ED623" s="600"/>
      <c r="EE623" s="221"/>
      <c r="EF623" s="574" t="str">
        <f t="shared" si="891"/>
        <v>OK</v>
      </c>
      <c r="EH623" s="82"/>
      <c r="EI623" s="34" t="s">
        <v>184</v>
      </c>
      <c r="EJ623" s="11"/>
      <c r="EK623" s="61"/>
      <c r="EN623" s="97">
        <f t="shared" si="922"/>
        <v>0</v>
      </c>
      <c r="EO623" s="91">
        <f t="shared" si="923"/>
        <v>0</v>
      </c>
      <c r="EP623" s="92"/>
      <c r="EQ623" s="85"/>
      <c r="ER623" s="89" t="str">
        <f t="shared" si="894"/>
        <v>-</v>
      </c>
      <c r="ES623" s="84"/>
      <c r="ET623" s="85"/>
      <c r="EU623" s="89" t="str">
        <f t="shared" si="895"/>
        <v>-</v>
      </c>
      <c r="EV623" s="90" t="str">
        <f t="shared" si="896"/>
        <v>-</v>
      </c>
      <c r="EY623" s="97" t="e">
        <f>#REF!</f>
        <v>#REF!</v>
      </c>
      <c r="EZ623" s="91" t="e">
        <f>#REF!</f>
        <v>#REF!</v>
      </c>
      <c r="FA623" s="92"/>
      <c r="FB623" s="85"/>
      <c r="FC623" s="89" t="e">
        <f t="shared" si="919"/>
        <v>#REF!</v>
      </c>
      <c r="FD623" s="84"/>
      <c r="FE623" s="85"/>
      <c r="FF623" s="89" t="e">
        <f t="shared" si="920"/>
        <v>#REF!</v>
      </c>
      <c r="FG623" s="90" t="e">
        <f t="shared" si="921"/>
        <v>#REF!</v>
      </c>
      <c r="FJ623" s="97" t="e">
        <f>#REF!</f>
        <v>#REF!</v>
      </c>
      <c r="FK623" s="91" t="e">
        <f>#REF!</f>
        <v>#REF!</v>
      </c>
      <c r="FL623" s="92"/>
      <c r="FM623" s="85"/>
      <c r="FN623" s="89" t="e">
        <f t="shared" si="897"/>
        <v>#REF!</v>
      </c>
      <c r="FO623" s="84"/>
      <c r="FP623" s="85"/>
      <c r="FQ623" s="89" t="e">
        <f t="shared" si="898"/>
        <v>#REF!</v>
      </c>
      <c r="FR623" s="90" t="e">
        <f t="shared" si="899"/>
        <v>#REF!</v>
      </c>
      <c r="FU623" s="97" t="e">
        <f>#REF!</f>
        <v>#REF!</v>
      </c>
      <c r="FV623" s="92"/>
      <c r="FW623" s="85"/>
      <c r="FX623" s="89" t="e">
        <f t="shared" si="893"/>
        <v>#REF!</v>
      </c>
      <c r="GA623" s="97" t="e">
        <f>#REF!</f>
        <v>#REF!</v>
      </c>
      <c r="GB623" s="91" t="e">
        <f>#REF!</f>
        <v>#REF!</v>
      </c>
      <c r="GC623" s="92"/>
      <c r="GD623" s="85"/>
      <c r="GE623" s="89" t="e">
        <f t="shared" si="900"/>
        <v>#REF!</v>
      </c>
      <c r="GF623" s="84"/>
      <c r="GG623" s="85"/>
      <c r="GH623" s="89" t="e">
        <f t="shared" si="901"/>
        <v>#REF!</v>
      </c>
      <c r="GI623" s="90" t="e">
        <f t="shared" si="902"/>
        <v>#REF!</v>
      </c>
      <c r="GK623" s="20" t="str">
        <f t="shared" si="924"/>
        <v/>
      </c>
      <c r="GL623" s="21"/>
      <c r="GN623" s="826" t="str">
        <f t="shared" ca="1" si="915"/>
        <v/>
      </c>
      <c r="GO623" s="827"/>
    </row>
    <row r="624" spans="1:197" ht="12" customHeight="1" outlineLevel="3" x14ac:dyDescent="0.2">
      <c r="A624" s="187">
        <f t="shared" ca="1" si="892"/>
        <v>490</v>
      </c>
      <c r="B624" s="747" t="str">
        <f t="shared" ca="1" si="906"/>
        <v/>
      </c>
      <c r="C624" s="748"/>
      <c r="D624" s="749"/>
      <c r="E624" s="272" t="s">
        <v>395</v>
      </c>
      <c r="F624" s="271"/>
      <c r="G624" s="105"/>
      <c r="H624" s="128" t="s">
        <v>3</v>
      </c>
      <c r="I624" s="105"/>
      <c r="J624" s="364" t="s">
        <v>24</v>
      </c>
      <c r="K624" s="365" t="s">
        <v>126</v>
      </c>
      <c r="L624" s="367" t="s">
        <v>50</v>
      </c>
      <c r="M624" s="589">
        <f t="shared" si="903"/>
        <v>0</v>
      </c>
      <c r="N624" s="773" t="str">
        <f t="shared" si="907"/>
        <v>-</v>
      </c>
      <c r="O624" s="774" t="str">
        <f t="shared" si="908"/>
        <v>-</v>
      </c>
      <c r="P624" s="774" t="str">
        <f t="shared" si="909"/>
        <v>-</v>
      </c>
      <c r="Q624" s="774" t="str">
        <f t="shared" si="910"/>
        <v>-</v>
      </c>
      <c r="R624" s="774" t="str">
        <f t="shared" si="911"/>
        <v>-</v>
      </c>
      <c r="S624" s="280" t="str">
        <f t="shared" si="912"/>
        <v>-</v>
      </c>
      <c r="T624" s="291" t="str">
        <f t="shared" si="913"/>
        <v>OK</v>
      </c>
      <c r="U624" s="402"/>
      <c r="W624" s="645"/>
      <c r="X624" s="432"/>
      <c r="Y624" s="433"/>
      <c r="Z624" s="434"/>
      <c r="AA624" s="435"/>
      <c r="AB624" s="432"/>
      <c r="AC624" s="433"/>
      <c r="AD624" s="434"/>
      <c r="AE624" s="435"/>
      <c r="AF624" s="432"/>
      <c r="AG624" s="433"/>
      <c r="AH624" s="434"/>
      <c r="AI624" s="435"/>
      <c r="AJ624" s="603"/>
      <c r="AK624" s="604"/>
      <c r="AL624" s="605"/>
      <c r="AM624" s="603"/>
      <c r="AN624" s="221"/>
      <c r="AO624" s="574" t="str">
        <f t="shared" si="875"/>
        <v>OK</v>
      </c>
      <c r="AQ624" s="444"/>
      <c r="AR624" s="432"/>
      <c r="AS624" s="433"/>
      <c r="AT624" s="434"/>
      <c r="AU624" s="435"/>
      <c r="AV624" s="432"/>
      <c r="AW624" s="433"/>
      <c r="AX624" s="434"/>
      <c r="AY624" s="435"/>
      <c r="AZ624" s="432"/>
      <c r="BA624" s="433"/>
      <c r="BB624" s="434"/>
      <c r="BC624" s="435"/>
      <c r="BD624" s="603"/>
      <c r="BE624" s="604"/>
      <c r="BF624" s="605"/>
      <c r="BG624" s="603"/>
      <c r="BH624" s="221"/>
      <c r="BI624" s="574" t="str">
        <f t="shared" si="876"/>
        <v>OK</v>
      </c>
      <c r="BK624" s="263"/>
      <c r="BL624" s="208"/>
      <c r="BM624" s="421"/>
      <c r="BN624" s="410"/>
      <c r="BO624" s="424"/>
      <c r="BP624" s="209"/>
      <c r="BQ624" s="421"/>
      <c r="BR624" s="410"/>
      <c r="BS624" s="424"/>
      <c r="BT624" s="209"/>
      <c r="BU624" s="421"/>
      <c r="BV624" s="410"/>
      <c r="BW624" s="424"/>
      <c r="BX624" s="591" t="str">
        <f>IF(AND(BL624="",BP624="",BT624=""),"-",BL624+BP624+BT624)</f>
        <v>-</v>
      </c>
      <c r="BY624" s="601"/>
      <c r="BZ624" s="593" t="str">
        <f>IF(AND(BL624="",BP624="",BT624="",BM624="",BQ624="",BU624=""),"-",SUM(BL624:BU624))</f>
        <v>-</v>
      </c>
      <c r="CA624" s="680" t="str">
        <f>IF(OR(BZ624=0,BZ624="-"),"-",BZ624/DD_TOTAL_HOURS)</f>
        <v>-</v>
      </c>
      <c r="CB624" s="221"/>
      <c r="CC624" s="574" t="str">
        <f t="shared" si="870"/>
        <v>OK</v>
      </c>
      <c r="CE624" s="263"/>
      <c r="CF624" s="208"/>
      <c r="CG624" s="433"/>
      <c r="CH624" s="489"/>
      <c r="CI624" s="435"/>
      <c r="CJ624" s="209"/>
      <c r="CK624" s="433"/>
      <c r="CL624" s="489"/>
      <c r="CM624" s="435"/>
      <c r="CN624" s="209"/>
      <c r="CO624" s="433"/>
      <c r="CP624" s="489"/>
      <c r="CQ624" s="424"/>
      <c r="CR624" s="591" t="str">
        <f t="shared" si="916"/>
        <v>-</v>
      </c>
      <c r="CS624" s="629"/>
      <c r="CT624" s="593" t="str">
        <f t="shared" si="917"/>
        <v>-</v>
      </c>
      <c r="CU624" s="594" t="str">
        <f t="shared" si="918"/>
        <v>-</v>
      </c>
      <c r="CV624" s="221"/>
      <c r="CW624" s="574" t="str">
        <f t="shared" si="904"/>
        <v>OK</v>
      </c>
      <c r="CY624" s="444"/>
      <c r="CZ624" s="432"/>
      <c r="DA624" s="433"/>
      <c r="DB624" s="434"/>
      <c r="DC624" s="435"/>
      <c r="DD624" s="432"/>
      <c r="DE624" s="433"/>
      <c r="DF624" s="434"/>
      <c r="DG624" s="435"/>
      <c r="DH624" s="432"/>
      <c r="DI624" s="433"/>
      <c r="DJ624" s="434"/>
      <c r="DK624" s="435"/>
      <c r="DL624" s="603"/>
      <c r="DM624" s="604"/>
      <c r="DN624" s="605"/>
      <c r="DO624" s="603"/>
      <c r="DP624" s="221"/>
      <c r="DQ624" s="574" t="str">
        <f t="shared" si="905"/>
        <v>OK</v>
      </c>
      <c r="DS624" s="444"/>
      <c r="DT624" s="432"/>
      <c r="DU624" s="435"/>
      <c r="DV624" s="433"/>
      <c r="DW624" s="435"/>
      <c r="DX624" s="433"/>
      <c r="DY624" s="435"/>
      <c r="DZ624" s="433"/>
      <c r="EA624" s="434"/>
      <c r="EB624" s="603"/>
      <c r="EC624" s="605"/>
      <c r="ED624" s="603"/>
      <c r="EE624" s="221"/>
      <c r="EF624" s="574" t="str">
        <f t="shared" si="891"/>
        <v>OK</v>
      </c>
      <c r="EH624" s="82"/>
      <c r="EI624" s="34"/>
      <c r="EJ624" s="11"/>
      <c r="EK624" s="61"/>
      <c r="EN624" s="97">
        <f t="shared" si="922"/>
        <v>0</v>
      </c>
      <c r="EO624" s="91">
        <f t="shared" si="923"/>
        <v>0</v>
      </c>
      <c r="EP624" s="92"/>
      <c r="EQ624" s="85"/>
      <c r="ER624" s="89" t="str">
        <f t="shared" si="894"/>
        <v>-</v>
      </c>
      <c r="ES624" s="84"/>
      <c r="ET624" s="85"/>
      <c r="EU624" s="89" t="str">
        <f t="shared" si="895"/>
        <v>-</v>
      </c>
      <c r="EV624" s="90" t="str">
        <f t="shared" si="896"/>
        <v>-</v>
      </c>
      <c r="EY624" s="97" t="e">
        <f>#REF!</f>
        <v>#REF!</v>
      </c>
      <c r="EZ624" s="91" t="e">
        <f>#REF!</f>
        <v>#REF!</v>
      </c>
      <c r="FA624" s="92"/>
      <c r="FB624" s="85"/>
      <c r="FC624" s="89" t="e">
        <f t="shared" si="919"/>
        <v>#REF!</v>
      </c>
      <c r="FD624" s="84"/>
      <c r="FE624" s="85"/>
      <c r="FF624" s="89" t="e">
        <f t="shared" si="920"/>
        <v>#REF!</v>
      </c>
      <c r="FG624" s="90" t="e">
        <f t="shared" si="921"/>
        <v>#REF!</v>
      </c>
      <c r="FJ624" s="97" t="e">
        <f>#REF!</f>
        <v>#REF!</v>
      </c>
      <c r="FK624" s="91" t="e">
        <f>#REF!</f>
        <v>#REF!</v>
      </c>
      <c r="FL624" s="92"/>
      <c r="FM624" s="85"/>
      <c r="FN624" s="89" t="e">
        <f t="shared" si="897"/>
        <v>#REF!</v>
      </c>
      <c r="FO624" s="84"/>
      <c r="FP624" s="85"/>
      <c r="FQ624" s="89" t="e">
        <f t="shared" si="898"/>
        <v>#REF!</v>
      </c>
      <c r="FR624" s="90" t="e">
        <f t="shared" si="899"/>
        <v>#REF!</v>
      </c>
      <c r="FU624" s="97" t="e">
        <f>#REF!</f>
        <v>#REF!</v>
      </c>
      <c r="FV624" s="92"/>
      <c r="FW624" s="85"/>
      <c r="FX624" s="89" t="e">
        <f t="shared" si="893"/>
        <v>#REF!</v>
      </c>
      <c r="GA624" s="97" t="e">
        <f>#REF!</f>
        <v>#REF!</v>
      </c>
      <c r="GB624" s="91" t="e">
        <f>#REF!</f>
        <v>#REF!</v>
      </c>
      <c r="GC624" s="92"/>
      <c r="GD624" s="85"/>
      <c r="GE624" s="89" t="e">
        <f t="shared" si="900"/>
        <v>#REF!</v>
      </c>
      <c r="GF624" s="84"/>
      <c r="GG624" s="85"/>
      <c r="GH624" s="89" t="e">
        <f t="shared" si="901"/>
        <v>#REF!</v>
      </c>
      <c r="GI624" s="90" t="e">
        <f t="shared" si="902"/>
        <v>#REF!</v>
      </c>
      <c r="GK624" s="20" t="str">
        <f t="shared" si="924"/>
        <v/>
      </c>
      <c r="GL624" s="21"/>
      <c r="GN624" s="826" t="str">
        <f t="shared" ca="1" si="915"/>
        <v/>
      </c>
      <c r="GO624" s="827"/>
    </row>
    <row r="625" spans="1:197" ht="12.75" customHeight="1" outlineLevel="3" x14ac:dyDescent="0.2">
      <c r="A625" s="187">
        <f t="shared" ca="1" si="892"/>
        <v>491</v>
      </c>
      <c r="B625" s="757" t="str">
        <f t="shared" ca="1" si="906"/>
        <v/>
      </c>
      <c r="C625" s="758"/>
      <c r="D625" s="759"/>
      <c r="E625" s="231"/>
      <c r="F625" s="227"/>
      <c r="G625" s="228"/>
      <c r="H625" s="865"/>
      <c r="I625" s="229"/>
      <c r="J625" s="359"/>
      <c r="K625" s="359"/>
      <c r="L625" s="359"/>
      <c r="M625" s="397">
        <f t="shared" si="903"/>
        <v>0</v>
      </c>
      <c r="N625" s="775"/>
      <c r="O625" s="776"/>
      <c r="P625" s="776"/>
      <c r="Q625" s="776"/>
      <c r="R625" s="776"/>
      <c r="S625" s="282"/>
      <c r="T625" s="295"/>
      <c r="U625" s="406"/>
      <c r="V625" s="19"/>
      <c r="W625" s="663"/>
      <c r="X625" s="664"/>
      <c r="Y625" s="664"/>
      <c r="Z625" s="664"/>
      <c r="AA625" s="664"/>
      <c r="AB625" s="664"/>
      <c r="AC625" s="664"/>
      <c r="AD625" s="664"/>
      <c r="AE625" s="664"/>
      <c r="AF625" s="664"/>
      <c r="AG625" s="664"/>
      <c r="AH625" s="664"/>
      <c r="AI625" s="665"/>
      <c r="AJ625" s="963"/>
      <c r="AK625" s="973"/>
      <c r="AL625" s="964"/>
      <c r="AM625" s="466"/>
      <c r="AN625" s="304"/>
      <c r="AO625" s="574"/>
      <c r="AP625" s="19"/>
      <c r="AQ625" s="663"/>
      <c r="AR625" s="664"/>
      <c r="AS625" s="664"/>
      <c r="AT625" s="664"/>
      <c r="AU625" s="664"/>
      <c r="AV625" s="664"/>
      <c r="AW625" s="664"/>
      <c r="AX625" s="664"/>
      <c r="AY625" s="664"/>
      <c r="AZ625" s="664"/>
      <c r="BA625" s="664"/>
      <c r="BB625" s="664"/>
      <c r="BC625" s="665"/>
      <c r="BD625" s="963"/>
      <c r="BE625" s="973"/>
      <c r="BF625" s="964"/>
      <c r="BG625" s="466"/>
      <c r="BH625" s="304"/>
      <c r="BI625" s="574"/>
      <c r="BK625" s="663"/>
      <c r="BL625" s="664"/>
      <c r="BM625" s="664"/>
      <c r="BN625" s="664"/>
      <c r="BO625" s="664"/>
      <c r="BP625" s="664"/>
      <c r="BQ625" s="664"/>
      <c r="BR625" s="664"/>
      <c r="BS625" s="664"/>
      <c r="BT625" s="664"/>
      <c r="BU625" s="664"/>
      <c r="BV625" s="664"/>
      <c r="BW625" s="665"/>
      <c r="BX625" s="963"/>
      <c r="BY625" s="973"/>
      <c r="BZ625" s="964"/>
      <c r="CA625" s="486"/>
      <c r="CB625" s="304"/>
      <c r="CC625" s="574"/>
      <c r="CE625" s="663"/>
      <c r="CF625" s="664"/>
      <c r="CG625" s="664"/>
      <c r="CH625" s="664"/>
      <c r="CI625" s="664"/>
      <c r="CJ625" s="664"/>
      <c r="CK625" s="664"/>
      <c r="CL625" s="664"/>
      <c r="CM625" s="664"/>
      <c r="CN625" s="664"/>
      <c r="CO625" s="664"/>
      <c r="CP625" s="664"/>
      <c r="CQ625" s="665"/>
      <c r="CR625" s="963"/>
      <c r="CS625" s="973"/>
      <c r="CT625" s="964"/>
      <c r="CU625" s="500"/>
      <c r="CV625" s="304"/>
      <c r="CW625" s="574" t="str">
        <f t="shared" si="904"/>
        <v>OK</v>
      </c>
      <c r="CY625" s="663"/>
      <c r="CZ625" s="664"/>
      <c r="DA625" s="664"/>
      <c r="DB625" s="664"/>
      <c r="DC625" s="664"/>
      <c r="DD625" s="664"/>
      <c r="DE625" s="664"/>
      <c r="DF625" s="664"/>
      <c r="DG625" s="664"/>
      <c r="DH625" s="664"/>
      <c r="DI625" s="664"/>
      <c r="DJ625" s="664"/>
      <c r="DK625" s="665"/>
      <c r="DL625" s="963"/>
      <c r="DM625" s="973"/>
      <c r="DN625" s="964"/>
      <c r="DO625" s="583"/>
      <c r="DP625" s="304"/>
      <c r="DQ625" s="574" t="str">
        <f t="shared" si="905"/>
        <v>OK</v>
      </c>
      <c r="DS625" s="663"/>
      <c r="DT625" s="664"/>
      <c r="DU625" s="664"/>
      <c r="DV625" s="664"/>
      <c r="DW625" s="664"/>
      <c r="DX625" s="664"/>
      <c r="DY625" s="664"/>
      <c r="DZ625" s="664"/>
      <c r="EA625" s="664"/>
      <c r="EB625" s="963"/>
      <c r="EC625" s="964"/>
      <c r="ED625" s="703"/>
      <c r="EE625" s="304"/>
      <c r="EF625" s="574" t="str">
        <f t="shared" si="891"/>
        <v>-</v>
      </c>
      <c r="EH625" s="82" t="s">
        <v>5</v>
      </c>
      <c r="EI625" s="34"/>
      <c r="EJ625" s="11"/>
      <c r="EK625" s="61"/>
      <c r="EN625" s="97">
        <f t="shared" si="922"/>
        <v>0</v>
      </c>
      <c r="EO625" s="91">
        <f t="shared" si="923"/>
        <v>0</v>
      </c>
      <c r="EP625" s="92"/>
      <c r="EQ625" s="85"/>
      <c r="ER625" s="89" t="str">
        <f t="shared" si="894"/>
        <v>-</v>
      </c>
      <c r="ES625" s="84"/>
      <c r="ET625" s="85"/>
      <c r="EU625" s="89" t="str">
        <f t="shared" si="895"/>
        <v>-</v>
      </c>
      <c r="EV625" s="90" t="str">
        <f t="shared" si="896"/>
        <v>-</v>
      </c>
      <c r="EY625" s="97" t="e">
        <f>#REF!</f>
        <v>#REF!</v>
      </c>
      <c r="EZ625" s="91" t="e">
        <f>#REF!</f>
        <v>#REF!</v>
      </c>
      <c r="FA625" s="92"/>
      <c r="FB625" s="85"/>
      <c r="FC625" s="89" t="e">
        <f t="shared" si="919"/>
        <v>#REF!</v>
      </c>
      <c r="FD625" s="84"/>
      <c r="FE625" s="85"/>
      <c r="FF625" s="89" t="e">
        <f t="shared" si="920"/>
        <v>#REF!</v>
      </c>
      <c r="FG625" s="90" t="e">
        <f t="shared" si="921"/>
        <v>#REF!</v>
      </c>
      <c r="FJ625" s="97" t="e">
        <f>#REF!</f>
        <v>#REF!</v>
      </c>
      <c r="FK625" s="91" t="e">
        <f>#REF!</f>
        <v>#REF!</v>
      </c>
      <c r="FL625" s="92"/>
      <c r="FM625" s="85"/>
      <c r="FN625" s="89" t="e">
        <f t="shared" si="897"/>
        <v>#REF!</v>
      </c>
      <c r="FO625" s="84"/>
      <c r="FP625" s="85"/>
      <c r="FQ625" s="89" t="e">
        <f t="shared" si="898"/>
        <v>#REF!</v>
      </c>
      <c r="FR625" s="90" t="e">
        <f t="shared" si="899"/>
        <v>#REF!</v>
      </c>
      <c r="FU625" s="97" t="e">
        <f>#REF!</f>
        <v>#REF!</v>
      </c>
      <c r="FV625" s="92"/>
      <c r="FW625" s="85"/>
      <c r="FX625" s="89" t="e">
        <f t="shared" si="893"/>
        <v>#REF!</v>
      </c>
      <c r="GA625" s="97" t="e">
        <f>#REF!</f>
        <v>#REF!</v>
      </c>
      <c r="GB625" s="91" t="e">
        <f>#REF!</f>
        <v>#REF!</v>
      </c>
      <c r="GC625" s="92"/>
      <c r="GD625" s="85"/>
      <c r="GE625" s="89" t="e">
        <f t="shared" si="900"/>
        <v>#REF!</v>
      </c>
      <c r="GF625" s="84"/>
      <c r="GG625" s="85"/>
      <c r="GH625" s="89" t="e">
        <f t="shared" si="901"/>
        <v>#REF!</v>
      </c>
      <c r="GI625" s="90" t="e">
        <f t="shared" si="902"/>
        <v>#REF!</v>
      </c>
      <c r="GK625" s="20" t="str">
        <f t="shared" si="924"/>
        <v/>
      </c>
      <c r="GL625" s="21"/>
      <c r="GN625" s="826" t="str">
        <f t="shared" ca="1" si="915"/>
        <v/>
      </c>
      <c r="GO625" s="827"/>
    </row>
    <row r="626" spans="1:197" ht="12.75" customHeight="1" outlineLevel="2" x14ac:dyDescent="0.2">
      <c r="A626" s="187">
        <f t="shared" ca="1" si="892"/>
        <v>492</v>
      </c>
      <c r="B626" s="757" t="str">
        <f t="shared" ca="1" si="906"/>
        <v/>
      </c>
      <c r="C626" s="758"/>
      <c r="D626" s="759"/>
      <c r="E626" s="231"/>
      <c r="F626" s="227"/>
      <c r="G626" s="228"/>
      <c r="H626" s="865"/>
      <c r="I626" s="229"/>
      <c r="J626" s="359"/>
      <c r="K626" s="359"/>
      <c r="L626" s="359"/>
      <c r="M626" s="397">
        <f t="shared" si="903"/>
        <v>0</v>
      </c>
      <c r="N626" s="775"/>
      <c r="O626" s="776"/>
      <c r="P626" s="776"/>
      <c r="Q626" s="776"/>
      <c r="R626" s="776"/>
      <c r="S626" s="282"/>
      <c r="T626" s="295"/>
      <c r="U626" s="406"/>
      <c r="V626" s="19"/>
      <c r="W626" s="666"/>
      <c r="X626" s="667"/>
      <c r="Y626" s="667"/>
      <c r="Z626" s="667"/>
      <c r="AA626" s="667"/>
      <c r="AB626" s="667"/>
      <c r="AC626" s="667"/>
      <c r="AD626" s="667"/>
      <c r="AE626" s="667"/>
      <c r="AF626" s="667"/>
      <c r="AG626" s="667"/>
      <c r="AH626" s="667"/>
      <c r="AI626" s="668"/>
      <c r="AJ626" s="963"/>
      <c r="AK626" s="973"/>
      <c r="AL626" s="964"/>
      <c r="AM626" s="466"/>
      <c r="AN626" s="304"/>
      <c r="AO626" s="574"/>
      <c r="AP626" s="19"/>
      <c r="AQ626" s="666"/>
      <c r="AR626" s="667"/>
      <c r="AS626" s="667"/>
      <c r="AT626" s="667"/>
      <c r="AU626" s="667"/>
      <c r="AV626" s="667"/>
      <c r="AW626" s="667"/>
      <c r="AX626" s="667"/>
      <c r="AY626" s="667"/>
      <c r="AZ626" s="667"/>
      <c r="BA626" s="667"/>
      <c r="BB626" s="667"/>
      <c r="BC626" s="668"/>
      <c r="BD626" s="963"/>
      <c r="BE626" s="973"/>
      <c r="BF626" s="964"/>
      <c r="BG626" s="466"/>
      <c r="BH626" s="304"/>
      <c r="BI626" s="574"/>
      <c r="BK626" s="666"/>
      <c r="BL626" s="667"/>
      <c r="BM626" s="667"/>
      <c r="BN626" s="667"/>
      <c r="BO626" s="667"/>
      <c r="BP626" s="667"/>
      <c r="BQ626" s="667"/>
      <c r="BR626" s="667"/>
      <c r="BS626" s="667"/>
      <c r="BT626" s="667"/>
      <c r="BU626" s="667"/>
      <c r="BV626" s="667"/>
      <c r="BW626" s="668"/>
      <c r="BX626" s="963"/>
      <c r="BY626" s="973"/>
      <c r="BZ626" s="964"/>
      <c r="CA626" s="486"/>
      <c r="CB626" s="304"/>
      <c r="CC626" s="574"/>
      <c r="CE626" s="666"/>
      <c r="CF626" s="667"/>
      <c r="CG626" s="667"/>
      <c r="CH626" s="667"/>
      <c r="CI626" s="667"/>
      <c r="CJ626" s="667"/>
      <c r="CK626" s="667"/>
      <c r="CL626" s="667"/>
      <c r="CM626" s="667"/>
      <c r="CN626" s="667"/>
      <c r="CO626" s="667"/>
      <c r="CP626" s="667"/>
      <c r="CQ626" s="668"/>
      <c r="CR626" s="963"/>
      <c r="CS626" s="973"/>
      <c r="CT626" s="964"/>
      <c r="CU626" s="500"/>
      <c r="CV626" s="304"/>
      <c r="CW626" s="574" t="str">
        <f t="shared" si="904"/>
        <v>OK</v>
      </c>
      <c r="CY626" s="666"/>
      <c r="CZ626" s="667"/>
      <c r="DA626" s="667"/>
      <c r="DB626" s="667"/>
      <c r="DC626" s="667"/>
      <c r="DD626" s="667"/>
      <c r="DE626" s="667"/>
      <c r="DF626" s="667"/>
      <c r="DG626" s="667"/>
      <c r="DH626" s="667"/>
      <c r="DI626" s="667"/>
      <c r="DJ626" s="667"/>
      <c r="DK626" s="668"/>
      <c r="DL626" s="963"/>
      <c r="DM626" s="973"/>
      <c r="DN626" s="964"/>
      <c r="DO626" s="583"/>
      <c r="DP626" s="304"/>
      <c r="DQ626" s="574" t="str">
        <f t="shared" si="905"/>
        <v>OK</v>
      </c>
      <c r="DS626" s="666"/>
      <c r="DT626" s="667"/>
      <c r="DU626" s="667"/>
      <c r="DV626" s="667"/>
      <c r="DW626" s="667"/>
      <c r="DX626" s="667"/>
      <c r="DY626" s="667"/>
      <c r="DZ626" s="667"/>
      <c r="EA626" s="667"/>
      <c r="EB626" s="963"/>
      <c r="EC626" s="964"/>
      <c r="ED626" s="703"/>
      <c r="EE626" s="304"/>
      <c r="EF626" s="574" t="str">
        <f t="shared" si="891"/>
        <v>-</v>
      </c>
      <c r="EH626" s="82" t="s">
        <v>5</v>
      </c>
      <c r="EI626" s="34"/>
      <c r="EJ626" s="11"/>
      <c r="EK626" s="61"/>
      <c r="EN626" s="97">
        <f t="shared" si="922"/>
        <v>0</v>
      </c>
      <c r="EO626" s="91">
        <f t="shared" si="923"/>
        <v>0</v>
      </c>
      <c r="EP626" s="92"/>
      <c r="EQ626" s="85"/>
      <c r="ER626" s="89" t="str">
        <f t="shared" si="894"/>
        <v>-</v>
      </c>
      <c r="ES626" s="84"/>
      <c r="ET626" s="85"/>
      <c r="EU626" s="89" t="str">
        <f t="shared" si="895"/>
        <v>-</v>
      </c>
      <c r="EV626" s="90" t="str">
        <f t="shared" si="896"/>
        <v>-</v>
      </c>
      <c r="EY626" s="97" t="e">
        <f>#REF!</f>
        <v>#REF!</v>
      </c>
      <c r="EZ626" s="91" t="e">
        <f>#REF!</f>
        <v>#REF!</v>
      </c>
      <c r="FA626" s="92"/>
      <c r="FB626" s="85"/>
      <c r="FC626" s="89" t="e">
        <f t="shared" si="919"/>
        <v>#REF!</v>
      </c>
      <c r="FD626" s="84"/>
      <c r="FE626" s="85"/>
      <c r="FF626" s="89" t="e">
        <f t="shared" si="920"/>
        <v>#REF!</v>
      </c>
      <c r="FG626" s="90" t="e">
        <f t="shared" si="921"/>
        <v>#REF!</v>
      </c>
      <c r="FJ626" s="97" t="e">
        <f>#REF!</f>
        <v>#REF!</v>
      </c>
      <c r="FK626" s="91" t="e">
        <f>#REF!</f>
        <v>#REF!</v>
      </c>
      <c r="FL626" s="92"/>
      <c r="FM626" s="85"/>
      <c r="FN626" s="89" t="e">
        <f t="shared" si="897"/>
        <v>#REF!</v>
      </c>
      <c r="FO626" s="84"/>
      <c r="FP626" s="85"/>
      <c r="FQ626" s="89" t="e">
        <f t="shared" si="898"/>
        <v>#REF!</v>
      </c>
      <c r="FR626" s="90" t="e">
        <f t="shared" si="899"/>
        <v>#REF!</v>
      </c>
      <c r="FU626" s="97" t="e">
        <f>#REF!</f>
        <v>#REF!</v>
      </c>
      <c r="FV626" s="92"/>
      <c r="FW626" s="85"/>
      <c r="FX626" s="89" t="e">
        <f t="shared" si="893"/>
        <v>#REF!</v>
      </c>
      <c r="GA626" s="97" t="e">
        <f>#REF!</f>
        <v>#REF!</v>
      </c>
      <c r="GB626" s="91" t="e">
        <f>#REF!</f>
        <v>#REF!</v>
      </c>
      <c r="GC626" s="92"/>
      <c r="GD626" s="85"/>
      <c r="GE626" s="89" t="e">
        <f t="shared" si="900"/>
        <v>#REF!</v>
      </c>
      <c r="GF626" s="84"/>
      <c r="GG626" s="85"/>
      <c r="GH626" s="89" t="e">
        <f t="shared" si="901"/>
        <v>#REF!</v>
      </c>
      <c r="GI626" s="90" t="e">
        <f t="shared" si="902"/>
        <v>#REF!</v>
      </c>
      <c r="GK626" s="20" t="str">
        <f t="shared" si="924"/>
        <v/>
      </c>
      <c r="GL626" s="21"/>
      <c r="GN626" s="826" t="str">
        <f t="shared" ca="1" si="915"/>
        <v/>
      </c>
      <c r="GO626" s="827"/>
    </row>
    <row r="627" spans="1:197" s="155" customFormat="1" ht="28.5" customHeight="1" outlineLevel="1" x14ac:dyDescent="0.2">
      <c r="A627" s="187">
        <f t="shared" ca="1" si="892"/>
        <v>493</v>
      </c>
      <c r="B627" s="760" t="str">
        <f t="shared" ca="1" si="906"/>
        <v/>
      </c>
      <c r="C627" s="761"/>
      <c r="D627" s="762"/>
      <c r="E627" s="243" t="s">
        <v>97</v>
      </c>
      <c r="F627" s="244" t="s">
        <v>98</v>
      </c>
      <c r="G627" s="245"/>
      <c r="H627" s="877" t="s">
        <v>3</v>
      </c>
      <c r="I627" s="246"/>
      <c r="J627" s="247" t="s">
        <v>166</v>
      </c>
      <c r="K627" s="251" t="s">
        <v>3</v>
      </c>
      <c r="L627" s="460" t="s">
        <v>1038</v>
      </c>
      <c r="M627" s="518">
        <f t="shared" si="903"/>
        <v>1</v>
      </c>
      <c r="N627" s="783" t="str">
        <f t="shared" si="907"/>
        <v>-</v>
      </c>
      <c r="O627" s="784" t="str">
        <f t="shared" si="908"/>
        <v>-</v>
      </c>
      <c r="P627" s="784">
        <f t="shared" si="909"/>
        <v>1</v>
      </c>
      <c r="Q627" s="784">
        <f t="shared" si="910"/>
        <v>1</v>
      </c>
      <c r="R627" s="784">
        <f t="shared" si="911"/>
        <v>1</v>
      </c>
      <c r="S627" s="785" t="str">
        <f t="shared" si="912"/>
        <v>-</v>
      </c>
      <c r="T627" s="294" t="str">
        <f t="shared" si="913"/>
        <v>OK</v>
      </c>
      <c r="U627" s="387"/>
      <c r="V627" s="144"/>
      <c r="W627" s="380"/>
      <c r="X627" s="331"/>
      <c r="Y627" s="332"/>
      <c r="Z627" s="332"/>
      <c r="AA627" s="332"/>
      <c r="AB627" s="332"/>
      <c r="AC627" s="332"/>
      <c r="AD627" s="332"/>
      <c r="AE627" s="332"/>
      <c r="AF627" s="332"/>
      <c r="AG627" s="332"/>
      <c r="AH627" s="332"/>
      <c r="AI627" s="333"/>
      <c r="AJ627" s="337">
        <f>AJ628+AJ632+AJ648+AJ651+AJ659+CD_TOTAL_04_31_ENG+CD_TOTAL_04_32_ENG</f>
        <v>0</v>
      </c>
      <c r="AK627" s="338">
        <f>AK628+AK632+AK648+AK651+AK659+CD_TOTAL_04_31_DESIGNER+CD_TOTAL_04_32_DESIGNER</f>
        <v>0</v>
      </c>
      <c r="AL627" s="339">
        <f>+CD_TOTAL_04_30_ENG+CD_TOTAL_04_30_DESIGNER</f>
        <v>0</v>
      </c>
      <c r="AM627" s="587" t="str">
        <f t="shared" ref="AM627:AM632" si="925">IF(OR(AL627=0,AL627="-"),"-",AL627/CD_TOTAL_HOURS)</f>
        <v>-</v>
      </c>
      <c r="AN627" s="242"/>
      <c r="AO627" s="376" t="str">
        <f t="shared" si="875"/>
        <v>OK</v>
      </c>
      <c r="AP627" s="144"/>
      <c r="AQ627" s="380"/>
      <c r="AR627" s="331"/>
      <c r="AS627" s="332"/>
      <c r="AT627" s="332"/>
      <c r="AU627" s="332"/>
      <c r="AV627" s="332"/>
      <c r="AW627" s="332"/>
      <c r="AX627" s="332"/>
      <c r="AY627" s="332"/>
      <c r="AZ627" s="332"/>
      <c r="BA627" s="332"/>
      <c r="BB627" s="332"/>
      <c r="BC627" s="333"/>
      <c r="BD627" s="337">
        <f>BD628+BD632+BD648+BD651+BD659+CD_TOTAL_04_31_ENG+CD_TOTAL_04_32_ENG</f>
        <v>0</v>
      </c>
      <c r="BE627" s="338">
        <f>BE628+BE632+BE648+BE651+BE659+CD_TOTAL_04_31_DESIGNER+CD_TOTAL_04_32_DESIGNER</f>
        <v>0</v>
      </c>
      <c r="BF627" s="339">
        <f>+CD_TOTAL_04_30_ENG+CD_TOTAL_04_30_DESIGNER</f>
        <v>0</v>
      </c>
      <c r="BG627" s="587" t="str">
        <f t="shared" ref="BG627:BG632" si="926">IF(OR(BF627=0,BF627="-"),"-",BF627/BD_TOTAL_HOURS)</f>
        <v>-</v>
      </c>
      <c r="BH627" s="685"/>
      <c r="BI627" s="376" t="str">
        <f t="shared" si="876"/>
        <v>OK</v>
      </c>
      <c r="BJ627" s="144"/>
      <c r="BK627" s="380">
        <v>1</v>
      </c>
      <c r="BL627" s="331"/>
      <c r="BM627" s="332"/>
      <c r="BN627" s="332"/>
      <c r="BO627" s="332"/>
      <c r="BP627" s="332"/>
      <c r="BQ627" s="332"/>
      <c r="BR627" s="332"/>
      <c r="BS627" s="332"/>
      <c r="BT627" s="332"/>
      <c r="BU627" s="332"/>
      <c r="BV627" s="332"/>
      <c r="BW627" s="333"/>
      <c r="BX627" s="337">
        <f>BX628+BX632+BX648+BX651+BX659+DD_TOTAL_04_31_ENG+DD_TOTAL_04_32_ENG</f>
        <v>32</v>
      </c>
      <c r="BY627" s="338">
        <f>BY628+BY632+BY648+BY651+BY659+DD_TOTAL_04_31_DESIGNER+DD_TOTAL_04_32_DESIGNER</f>
        <v>0</v>
      </c>
      <c r="BZ627" s="339">
        <f>+DD_TOTAL_04_30_ENG+DD_TOTAL_04_30_DESIGNER</f>
        <v>32</v>
      </c>
      <c r="CA627" s="587">
        <f>IF(OR(BZ627=0,BZ627="-"),"-",BZ627/DD_TOTAL_HOURS)</f>
        <v>8.1632653061224483E-2</v>
      </c>
      <c r="CB627" s="242"/>
      <c r="CC627" s="376" t="str">
        <f t="shared" si="870"/>
        <v>OK</v>
      </c>
      <c r="CD627" s="144"/>
      <c r="CE627" s="380">
        <v>1</v>
      </c>
      <c r="CF627" s="331"/>
      <c r="CG627" s="332"/>
      <c r="CH627" s="332"/>
      <c r="CI627" s="332"/>
      <c r="CJ627" s="332"/>
      <c r="CK627" s="332"/>
      <c r="CL627" s="332"/>
      <c r="CM627" s="332"/>
      <c r="CN627" s="332"/>
      <c r="CO627" s="332"/>
      <c r="CP627" s="332"/>
      <c r="CQ627" s="333"/>
      <c r="CR627" s="337">
        <f>CR651+CR659</f>
        <v>24</v>
      </c>
      <c r="CS627" s="338"/>
      <c r="CT627" s="339">
        <f>PRO_TOTAL_04_30_ENG</f>
        <v>24</v>
      </c>
      <c r="CU627" s="587">
        <f>IF(OR(CT627=0,CT627="-"),"-",CT627/PRO_TOTAL_HOURS)</f>
        <v>0.21238938053097345</v>
      </c>
      <c r="CV627" s="242"/>
      <c r="CW627" s="376" t="str">
        <f t="shared" si="904"/>
        <v>OK</v>
      </c>
      <c r="CX627" s="144"/>
      <c r="CY627" s="380">
        <v>1</v>
      </c>
      <c r="CZ627" s="331"/>
      <c r="DA627" s="332"/>
      <c r="DB627" s="332"/>
      <c r="DC627" s="332"/>
      <c r="DD627" s="332"/>
      <c r="DE627" s="332"/>
      <c r="DF627" s="332"/>
      <c r="DG627" s="332"/>
      <c r="DH627" s="332"/>
      <c r="DI627" s="332"/>
      <c r="DJ627" s="332"/>
      <c r="DK627" s="333"/>
      <c r="DL627" s="337">
        <f>DL628+DL632+DL648+DL651+DL659+CONSTR_TOTAL_04_31_ENG+CONSTR_TOTAL_04_32_ENG</f>
        <v>106</v>
      </c>
      <c r="DM627" s="338">
        <f>DM628+DM632+DM648+DM651+DM659+CONSTR_TOTAL_04_31_DESIGNER+CONSTR_TOTAL_04_32_DESIGNER</f>
        <v>0</v>
      </c>
      <c r="DN627" s="339">
        <f>+CONSTR_TOTAL_04_30_ENG+CONSTR_TOTAL_04_30_DESIGNER</f>
        <v>106</v>
      </c>
      <c r="DO627" s="587">
        <f>IF(OR(DN627=0,DN627="-"),"-",DN627/CONSTR_TOTAL_HOURS)</f>
        <v>0.24824355971896955</v>
      </c>
      <c r="DP627" s="242"/>
      <c r="DQ627" s="376" t="str">
        <f t="shared" si="905"/>
        <v>OK</v>
      </c>
      <c r="DR627" s="144"/>
      <c r="DS627" s="380"/>
      <c r="DT627" s="331"/>
      <c r="DU627" s="332"/>
      <c r="DV627" s="332"/>
      <c r="DW627" s="332"/>
      <c r="DX627" s="332"/>
      <c r="DY627" s="332"/>
      <c r="DZ627" s="332"/>
      <c r="EA627" s="332"/>
      <c r="EB627" s="729">
        <f>EB628+EB632+EB648+EB651+EB659+QUALIF_TOTAL_04_31_ENG+QUALIF_TOTAL_04_32_ENG</f>
        <v>88</v>
      </c>
      <c r="EC627" s="730">
        <f>+QUALIF_TOTAL_04_30_ENG</f>
        <v>88</v>
      </c>
      <c r="ED627" s="587">
        <f>IF(OR(EC627=0,EC627="-"),"-",EC627/QUALIF_TOTAL_HOURS)</f>
        <v>0.10451306413301663</v>
      </c>
      <c r="EE627" s="242"/>
      <c r="EF627" s="376" t="str">
        <f t="shared" si="891"/>
        <v>-</v>
      </c>
      <c r="EG627" s="144"/>
      <c r="EH627" s="177" t="s">
        <v>5</v>
      </c>
      <c r="EI627" s="173"/>
      <c r="EJ627" s="146"/>
      <c r="EK627" s="145"/>
      <c r="EL627" s="144"/>
      <c r="EM627" s="144"/>
      <c r="EN627" s="147">
        <f t="shared" si="922"/>
        <v>0</v>
      </c>
      <c r="EO627" s="148">
        <f t="shared" si="923"/>
        <v>0</v>
      </c>
      <c r="EP627" s="149"/>
      <c r="EQ627" s="174"/>
      <c r="ER627" s="150" t="str">
        <f t="shared" si="894"/>
        <v>-</v>
      </c>
      <c r="ES627" s="151"/>
      <c r="ET627" s="174"/>
      <c r="EU627" s="150" t="str">
        <f t="shared" si="895"/>
        <v>-</v>
      </c>
      <c r="EV627" s="152" t="str">
        <f t="shared" si="896"/>
        <v>-</v>
      </c>
      <c r="EW627" s="144"/>
      <c r="EX627" s="144"/>
      <c r="EY627" s="147" t="e">
        <f>#REF!</f>
        <v>#REF!</v>
      </c>
      <c r="EZ627" s="148" t="e">
        <f>#REF!</f>
        <v>#REF!</v>
      </c>
      <c r="FA627" s="149"/>
      <c r="FB627" s="174"/>
      <c r="FC627" s="150" t="e">
        <f t="shared" si="919"/>
        <v>#REF!</v>
      </c>
      <c r="FD627" s="151"/>
      <c r="FE627" s="174"/>
      <c r="FF627" s="150" t="e">
        <f t="shared" si="920"/>
        <v>#REF!</v>
      </c>
      <c r="FG627" s="152" t="e">
        <f t="shared" si="921"/>
        <v>#REF!</v>
      </c>
      <c r="FH627" s="144"/>
      <c r="FI627" s="144"/>
      <c r="FJ627" s="147" t="e">
        <f>#REF!</f>
        <v>#REF!</v>
      </c>
      <c r="FK627" s="148" t="e">
        <f>#REF!</f>
        <v>#REF!</v>
      </c>
      <c r="FL627" s="149"/>
      <c r="FM627" s="174"/>
      <c r="FN627" s="150" t="e">
        <f t="shared" si="897"/>
        <v>#REF!</v>
      </c>
      <c r="FO627" s="151"/>
      <c r="FP627" s="174"/>
      <c r="FQ627" s="150" t="e">
        <f t="shared" si="898"/>
        <v>#REF!</v>
      </c>
      <c r="FR627" s="152" t="e">
        <f t="shared" si="899"/>
        <v>#REF!</v>
      </c>
      <c r="FS627" s="144"/>
      <c r="FT627" s="144"/>
      <c r="FU627" s="147" t="e">
        <f>#REF!</f>
        <v>#REF!</v>
      </c>
      <c r="FV627" s="149"/>
      <c r="FW627" s="174"/>
      <c r="FX627" s="150" t="e">
        <f t="shared" si="893"/>
        <v>#REF!</v>
      </c>
      <c r="FY627" s="144"/>
      <c r="FZ627" s="144"/>
      <c r="GA627" s="147" t="e">
        <f>#REF!</f>
        <v>#REF!</v>
      </c>
      <c r="GB627" s="148" t="e">
        <f>#REF!</f>
        <v>#REF!</v>
      </c>
      <c r="GC627" s="149"/>
      <c r="GD627" s="174"/>
      <c r="GE627" s="150" t="e">
        <f t="shared" si="900"/>
        <v>#REF!</v>
      </c>
      <c r="GF627" s="151"/>
      <c r="GG627" s="174"/>
      <c r="GH627" s="150" t="e">
        <f t="shared" si="901"/>
        <v>#REF!</v>
      </c>
      <c r="GI627" s="152" t="e">
        <f t="shared" si="902"/>
        <v>#REF!</v>
      </c>
      <c r="GJ627" s="144"/>
      <c r="GK627" s="153" t="str">
        <f t="shared" si="924"/>
        <v/>
      </c>
      <c r="GL627" s="154"/>
      <c r="GN627" s="826" t="str">
        <f t="shared" ca="1" si="915"/>
        <v/>
      </c>
      <c r="GO627" s="827"/>
    </row>
    <row r="628" spans="1:197" ht="15.75" customHeight="1" outlineLevel="3" x14ac:dyDescent="0.2">
      <c r="A628" s="187">
        <f t="shared" ca="1" si="892"/>
        <v>494</v>
      </c>
      <c r="B628" s="744" t="str">
        <f t="shared" ca="1" si="906"/>
        <v/>
      </c>
      <c r="C628" s="752"/>
      <c r="D628" s="753"/>
      <c r="E628" s="532" t="s">
        <v>970</v>
      </c>
      <c r="F628" s="117" t="s">
        <v>274</v>
      </c>
      <c r="G628" s="118"/>
      <c r="H628" s="863" t="s">
        <v>3</v>
      </c>
      <c r="I628" s="119"/>
      <c r="J628" s="535" t="s">
        <v>23</v>
      </c>
      <c r="K628" s="536" t="s">
        <v>97</v>
      </c>
      <c r="L628" s="369"/>
      <c r="M628" s="560">
        <f t="shared" si="903"/>
        <v>1</v>
      </c>
      <c r="N628" s="814" t="str">
        <f>IF(OR(W628="",W628=0,W628="-"),"-",IF(W628=1,1,"POK"))</f>
        <v>-</v>
      </c>
      <c r="O628" s="815" t="str">
        <f>IF(OR(AQ628="",AQ628=0,AQ628="-"),"-",IF(AQ628=1,1,"POK"))</f>
        <v>-</v>
      </c>
      <c r="P628" s="815">
        <f>IF(OR(BK628="",BK628=0,BK628="-"),"-",IF(BK628=1,1,"POK"))</f>
        <v>1</v>
      </c>
      <c r="Q628" s="815" t="str">
        <f>IF(OR(CE628="",CE628=0,CE628="-"),"-",IF(CE628=1,1,"POK"))</f>
        <v>-</v>
      </c>
      <c r="R628" s="815" t="str">
        <f>IF(OR(CY628="",CY628=0,CY628="-"),"-",IF(CY628=1,1,"POK"))</f>
        <v>-</v>
      </c>
      <c r="S628" s="816" t="str">
        <f>IF(OR(DS628="",DS628=0,DS628="-"),"-",IF(DS628=1,1,"POK"))</f>
        <v>-</v>
      </c>
      <c r="T628" s="291" t="str">
        <f t="shared" si="913"/>
        <v>OK</v>
      </c>
      <c r="U628" s="407"/>
      <c r="W628" s="788">
        <f>IF(SUM(W629:W631)=0,0,1)</f>
        <v>0</v>
      </c>
      <c r="X628" s="325"/>
      <c r="Y628" s="326"/>
      <c r="Z628" s="326"/>
      <c r="AA628" s="326"/>
      <c r="AB628" s="326"/>
      <c r="AC628" s="326"/>
      <c r="AD628" s="326"/>
      <c r="AE628" s="326"/>
      <c r="AF628" s="326"/>
      <c r="AG628" s="326"/>
      <c r="AH628" s="326"/>
      <c r="AI628" s="327"/>
      <c r="AJ628" s="353">
        <f>SUM(AJ629:AJ631)</f>
        <v>0</v>
      </c>
      <c r="AK628" s="354">
        <f>SUM(AK629:AK631)</f>
        <v>0</v>
      </c>
      <c r="AL628" s="351">
        <f>AJ628+AK628</f>
        <v>0</v>
      </c>
      <c r="AM628" s="356" t="str">
        <f t="shared" si="925"/>
        <v>-</v>
      </c>
      <c r="AN628" s="221"/>
      <c r="AO628" s="580" t="str">
        <f t="shared" ref="AO628:AO669" si="927">IF(AND(Type_1="Doc",OR(Y628&lt;&gt;"",AC628&lt;&gt;"",AG628&lt;&gt;"")),"Remove Value Cln 25, 29, 33",IF(AND(Type_1="Doc",OR(AA628&lt;&gt;"",AE628&lt;&gt;"",AI628&lt;&gt;"")),"Remove Value Cln 27, 31, 35",IF(OR(AND(X628&lt;&gt;"",Z628=""),AND(AB628&lt;&gt;"",AD628=""),AND(AF628&lt;&gt;"",AH628="")),"Missing Eng Function",IF(OR(AND(Y628&lt;&gt;"",AA628=""),AND(AC628&lt;&gt;"",AE628=""),AND(AG628&lt;&gt;"",AI628="")),"Missing Design Function","OK"))))</f>
        <v>OK</v>
      </c>
      <c r="AQ628" s="788">
        <f>IF(SUM(AQ629:AQ631)=0,0,1)</f>
        <v>0</v>
      </c>
      <c r="AR628" s="325"/>
      <c r="AS628" s="326"/>
      <c r="AT628" s="326"/>
      <c r="AU628" s="326"/>
      <c r="AV628" s="326"/>
      <c r="AW628" s="326"/>
      <c r="AX628" s="326"/>
      <c r="AY628" s="326"/>
      <c r="AZ628" s="326"/>
      <c r="BA628" s="326"/>
      <c r="BB628" s="326"/>
      <c r="BC628" s="327"/>
      <c r="BD628" s="353">
        <f>SUM(BD629:BD631)</f>
        <v>0</v>
      </c>
      <c r="BE628" s="354">
        <f>SUM(BE629:BE631)</f>
        <v>0</v>
      </c>
      <c r="BF628" s="351">
        <f>BD628+BE628</f>
        <v>0</v>
      </c>
      <c r="BG628" s="356" t="str">
        <f t="shared" si="926"/>
        <v>-</v>
      </c>
      <c r="BH628" s="221"/>
      <c r="BI628" s="580" t="str">
        <f t="shared" ref="BI628:BI669" si="928">IF(AND(Type_1="Doc",OR(AS628&lt;&gt;"",AW628&lt;&gt;"",BA628&lt;&gt;"")),"Remove Value Cln 25, 29, 33",IF(AND(Type_1="Doc",OR(AU628&lt;&gt;"",AY628&lt;&gt;"",BC628&lt;&gt;"")),"Remove Value Cln 47, 51, 55",IF(OR(AND(AR628&lt;&gt;"",AT628=""),AND(AV628&lt;&gt;"",AX628=""),AND(AZ628&lt;&gt;"",BB628="")),"Missing Eng Function",IF(OR(AND(AS628&lt;&gt;"",AU628=""),AND(AW628&lt;&gt;"",AY628=""),AND(BA628&lt;&gt;"",BC628="")),"Missing Design Function","OK"))))</f>
        <v>OK</v>
      </c>
      <c r="BK628" s="788">
        <f>IF(SUM(BK629:BK631)=0,0,1)</f>
        <v>1</v>
      </c>
      <c r="BL628" s="325"/>
      <c r="BM628" s="326"/>
      <c r="BN628" s="326"/>
      <c r="BO628" s="326"/>
      <c r="BP628" s="326"/>
      <c r="BQ628" s="326"/>
      <c r="BR628" s="326"/>
      <c r="BS628" s="326"/>
      <c r="BT628" s="326"/>
      <c r="BU628" s="326"/>
      <c r="BV628" s="326"/>
      <c r="BW628" s="327"/>
      <c r="BX628" s="353">
        <f>SUM(BX629:BX631)</f>
        <v>6</v>
      </c>
      <c r="BY628" s="354">
        <f>SUM(BY629:BY631)</f>
        <v>0</v>
      </c>
      <c r="BZ628" s="351">
        <f>BX628+BY628</f>
        <v>6</v>
      </c>
      <c r="CA628" s="356">
        <f t="shared" ref="CA628:CA651" si="929">IF(OR(BZ628=0,BZ628="-"),"-",BZ628/DD_TOTAL_HOURS)</f>
        <v>1.5306122448979591E-2</v>
      </c>
      <c r="CB628" s="221"/>
      <c r="CC628" s="574" t="str">
        <f t="shared" ref="CC628:CC669" si="930">IF(AND(Type_1="Doc",OR(BM628&lt;&gt;"",BQ628&lt;&gt;"",BU628&lt;&gt;"")),"Remove Value Cln 65, 69, 73",IF(AND(Type_1="Doc",OR(BO628&lt;&gt;"",BS628&lt;&gt;"",BW628&lt;&gt;"")),"Remove Value Cln 67, 71, 75",IF(OR(AND(BL628&lt;&gt;"",BN628=""),AND(BP628&lt;&gt;"",BR628=""),AND(BT628&lt;&gt;"",BV628="")),"Missing Eng Function",IF(OR(AND(BM628&lt;&gt;"",BO628=""),AND(BQ628&lt;&gt;"",BS628=""),AND(BU628&lt;&gt;"",BW628="")),"Missing Design Function","OK"))))</f>
        <v>OK</v>
      </c>
      <c r="CE628" s="792">
        <f>IF(SUM(CE629:CE631)=0,0,1)</f>
        <v>0</v>
      </c>
      <c r="CF628" s="325"/>
      <c r="CG628" s="326"/>
      <c r="CH628" s="326"/>
      <c r="CI628" s="326"/>
      <c r="CJ628" s="326"/>
      <c r="CK628" s="326"/>
      <c r="CL628" s="326"/>
      <c r="CM628" s="326"/>
      <c r="CN628" s="326"/>
      <c r="CO628" s="326"/>
      <c r="CP628" s="326"/>
      <c r="CQ628" s="327"/>
      <c r="CR628" s="353">
        <f>SUM(CR629:CR631)</f>
        <v>0</v>
      </c>
      <c r="CS628" s="354">
        <f>SUM(CS629:CS631)</f>
        <v>0</v>
      </c>
      <c r="CT628" s="351">
        <f>CR628+CS628</f>
        <v>0</v>
      </c>
      <c r="CU628" s="356"/>
      <c r="CV628" s="221"/>
      <c r="CW628" s="580" t="str">
        <f t="shared" si="904"/>
        <v>OK</v>
      </c>
      <c r="CY628" s="795">
        <f>IF(SUM(CY629:CY631)=0,0,1)</f>
        <v>0</v>
      </c>
      <c r="CZ628" s="325"/>
      <c r="DA628" s="326"/>
      <c r="DB628" s="326"/>
      <c r="DC628" s="326"/>
      <c r="DD628" s="326"/>
      <c r="DE628" s="326"/>
      <c r="DF628" s="326"/>
      <c r="DG628" s="326"/>
      <c r="DH628" s="326"/>
      <c r="DI628" s="326"/>
      <c r="DJ628" s="326"/>
      <c r="DK628" s="327"/>
      <c r="DL628" s="353">
        <f>SUM(DL629:DL631)</f>
        <v>0</v>
      </c>
      <c r="DM628" s="354">
        <f>SUM(DM629:DM631)</f>
        <v>0</v>
      </c>
      <c r="DN628" s="351">
        <f>DL628+DM628</f>
        <v>0</v>
      </c>
      <c r="DO628" s="356" t="str">
        <f>IF(OR(DN628=0,DN628="-"),"-",DN628/CONSTR_TOTAL_HOURS)</f>
        <v>-</v>
      </c>
      <c r="DP628" s="221"/>
      <c r="DQ628" s="574" t="str">
        <f t="shared" si="905"/>
        <v>OK</v>
      </c>
      <c r="DS628" s="788">
        <f>IF(SUM(DS629:DS631)=0,0,1)</f>
        <v>0</v>
      </c>
      <c r="DT628" s="325"/>
      <c r="DU628" s="326"/>
      <c r="DV628" s="326"/>
      <c r="DW628" s="326"/>
      <c r="DX628" s="326"/>
      <c r="DY628" s="326"/>
      <c r="DZ628" s="326"/>
      <c r="EA628" s="326"/>
      <c r="EB628" s="353">
        <f>SUM(EB629:EB631)</f>
        <v>0</v>
      </c>
      <c r="EC628" s="723">
        <f>EB628</f>
        <v>0</v>
      </c>
      <c r="ED628" s="356" t="str">
        <f>IF(OR(EC628=0,EC628="-"),"-",EC628/QUALIF_TOTAL_HOURS)</f>
        <v>-</v>
      </c>
      <c r="EE628" s="221"/>
      <c r="EF628" s="574" t="str">
        <f t="shared" si="891"/>
        <v>-</v>
      </c>
      <c r="EH628" s="82" t="s">
        <v>5</v>
      </c>
      <c r="EI628" s="34" t="s">
        <v>6</v>
      </c>
      <c r="EJ628" s="11"/>
      <c r="EK628" s="61"/>
      <c r="EN628" s="97">
        <f t="shared" si="922"/>
        <v>0</v>
      </c>
      <c r="EO628" s="91">
        <f t="shared" si="923"/>
        <v>0</v>
      </c>
      <c r="EP628" s="92"/>
      <c r="EQ628" s="85"/>
      <c r="ER628" s="89" t="str">
        <f t="shared" ref="ER628:ER649" si="931">IF(OR(EN628="-",EQ628=""),"-",EQ628*EN628)</f>
        <v>-</v>
      </c>
      <c r="ES628" s="84"/>
      <c r="ET628" s="85"/>
      <c r="EU628" s="89" t="str">
        <f t="shared" ref="EU628:EU649" si="932">IF(OR(EO628="-",ET628=""),"-",ET628*EO628)</f>
        <v>-</v>
      </c>
      <c r="EV628" s="90" t="str">
        <f t="shared" ref="EV628:EV649" si="933">IF(AND(ER628="-",EU628="-"),"-",IF(ER628="-",EU628,IF(EU628="-",ER628,ER628+EU628)))</f>
        <v>-</v>
      </c>
      <c r="EY628" s="97" t="e">
        <f>#REF!</f>
        <v>#REF!</v>
      </c>
      <c r="EZ628" s="91" t="e">
        <f>#REF!</f>
        <v>#REF!</v>
      </c>
      <c r="FA628" s="92"/>
      <c r="FB628" s="85"/>
      <c r="FC628" s="89" t="e">
        <f t="shared" ref="FC628:FC649" si="934">IF(OR(EY628="-",FB628=""),"-",FB628*EY628)</f>
        <v>#REF!</v>
      </c>
      <c r="FD628" s="84"/>
      <c r="FE628" s="85"/>
      <c r="FF628" s="89" t="e">
        <f t="shared" ref="FF628:FF649" si="935">IF(OR(EZ628="-",FE628=""),"-",FE628*EZ628)</f>
        <v>#REF!</v>
      </c>
      <c r="FG628" s="90" t="e">
        <f t="shared" ref="FG628:FG649" si="936">IF(AND(FC628="-",FF628="-"),"-",IF(FC628="-",FF628,IF(FF628="-",FC628,FC628+FF628)))</f>
        <v>#REF!</v>
      </c>
      <c r="FJ628" s="97" t="e">
        <f>#REF!</f>
        <v>#REF!</v>
      </c>
      <c r="FK628" s="91" t="e">
        <f>#REF!</f>
        <v>#REF!</v>
      </c>
      <c r="FL628" s="92"/>
      <c r="FM628" s="85"/>
      <c r="FN628" s="89" t="e">
        <f t="shared" ref="FN628:FN649" si="937">IF(OR(FJ628="-",FM628=""),"-",FM628*FJ628)</f>
        <v>#REF!</v>
      </c>
      <c r="FO628" s="84"/>
      <c r="FP628" s="85"/>
      <c r="FQ628" s="89" t="e">
        <f t="shared" ref="FQ628:FQ649" si="938">IF(OR(FK628="-",FP628=""),"-",FP628*FK628)</f>
        <v>#REF!</v>
      </c>
      <c r="FR628" s="90" t="e">
        <f t="shared" ref="FR628:FR649" si="939">IF(AND(FN628="-",FQ628="-"),"-",IF(FN628="-",FQ628,IF(FQ628="-",FN628,FN628+FQ628)))</f>
        <v>#REF!</v>
      </c>
      <c r="FU628" s="97" t="e">
        <f>#REF!</f>
        <v>#REF!</v>
      </c>
      <c r="FV628" s="92"/>
      <c r="FW628" s="85"/>
      <c r="FX628" s="89" t="e">
        <f t="shared" ref="FX628:FX649" si="940">IF(OR(FU628="-",FW628=""),"-",FW628*FU628)</f>
        <v>#REF!</v>
      </c>
      <c r="GA628" s="97" t="e">
        <f>#REF!</f>
        <v>#REF!</v>
      </c>
      <c r="GB628" s="91" t="e">
        <f>#REF!</f>
        <v>#REF!</v>
      </c>
      <c r="GC628" s="92"/>
      <c r="GD628" s="85"/>
      <c r="GE628" s="89" t="e">
        <f t="shared" ref="GE628:GE649" si="941">IF(OR(GA628="-",GD628=""),"-",GD628*GA628)</f>
        <v>#REF!</v>
      </c>
      <c r="GF628" s="84"/>
      <c r="GG628" s="85"/>
      <c r="GH628" s="89" t="e">
        <f t="shared" ref="GH628:GH649" si="942">IF(OR(GB628="-",GG628=""),"-",GG628*GB628)</f>
        <v>#REF!</v>
      </c>
      <c r="GI628" s="90" t="e">
        <f t="shared" ref="GI628:GI649" si="943">IF(AND(GE628="-",GH628="-"),"-",IF(GE628="-",GH628,IF(GH628="-",GE628,GE628+GH628)))</f>
        <v>#REF!</v>
      </c>
      <c r="GK628" s="20" t="str">
        <f t="shared" si="924"/>
        <v/>
      </c>
      <c r="GL628" s="21"/>
      <c r="GN628" s="826" t="str">
        <f t="shared" ca="1" si="915"/>
        <v/>
      </c>
      <c r="GO628" s="827"/>
    </row>
    <row r="629" spans="1:197" ht="12" customHeight="1" outlineLevel="4" x14ac:dyDescent="0.2">
      <c r="A629" s="187">
        <f t="shared" ca="1" si="892"/>
        <v>495</v>
      </c>
      <c r="B629" s="747" t="str">
        <f t="shared" ca="1" si="906"/>
        <v/>
      </c>
      <c r="C629" s="748"/>
      <c r="D629" s="749"/>
      <c r="E629" s="112"/>
      <c r="F629" s="108" t="s">
        <v>8</v>
      </c>
      <c r="G629" s="105" t="s">
        <v>1</v>
      </c>
      <c r="H629" s="128" t="s">
        <v>3</v>
      </c>
      <c r="I629" s="105"/>
      <c r="J629" s="121" t="s">
        <v>24</v>
      </c>
      <c r="K629" s="123" t="s">
        <v>97</v>
      </c>
      <c r="L629" s="367" t="s">
        <v>50</v>
      </c>
      <c r="M629" s="589">
        <f t="shared" si="903"/>
        <v>1</v>
      </c>
      <c r="N629" s="773" t="str">
        <f t="shared" si="907"/>
        <v>-</v>
      </c>
      <c r="O629" s="774" t="str">
        <f t="shared" si="908"/>
        <v>-</v>
      </c>
      <c r="P629" s="774">
        <f t="shared" si="909"/>
        <v>1</v>
      </c>
      <c r="Q629" s="774" t="str">
        <f t="shared" si="910"/>
        <v>-</v>
      </c>
      <c r="R629" s="774" t="str">
        <f t="shared" si="911"/>
        <v>-</v>
      </c>
      <c r="S629" s="280" t="str">
        <f t="shared" si="912"/>
        <v>-</v>
      </c>
      <c r="T629" s="291" t="str">
        <f t="shared" si="913"/>
        <v>OK</v>
      </c>
      <c r="U629" s="402"/>
      <c r="W629" s="643"/>
      <c r="X629" s="208"/>
      <c r="Y629" s="419"/>
      <c r="Z629" s="410" t="s">
        <v>374</v>
      </c>
      <c r="AA629" s="422"/>
      <c r="AB629" s="209"/>
      <c r="AC629" s="419"/>
      <c r="AD629" s="410" t="s">
        <v>375</v>
      </c>
      <c r="AE629" s="422"/>
      <c r="AF629" s="209"/>
      <c r="AG629" s="419"/>
      <c r="AH629" s="410" t="s">
        <v>376</v>
      </c>
      <c r="AI629" s="422"/>
      <c r="AJ629" s="591" t="str">
        <f>IF(AND(X629="",AB629="",AF629=""),"-",X629+AB629+AF629)</f>
        <v>-</v>
      </c>
      <c r="AK629" s="606"/>
      <c r="AL629" s="593" t="str">
        <f>IF(AND(X629="",AB629="",AF629="",Y629="",AC629="",AG629=""),"-",SUM(X629:AG629))</f>
        <v>-</v>
      </c>
      <c r="AM629" s="594" t="str">
        <f t="shared" si="925"/>
        <v>-</v>
      </c>
      <c r="AN629" s="221"/>
      <c r="AO629" s="574" t="str">
        <f t="shared" si="927"/>
        <v>OK</v>
      </c>
      <c r="AQ629" s="263"/>
      <c r="AR629" s="208"/>
      <c r="AS629" s="419"/>
      <c r="AT629" s="410" t="s">
        <v>374</v>
      </c>
      <c r="AU629" s="422"/>
      <c r="AV629" s="209"/>
      <c r="AW629" s="419"/>
      <c r="AX629" s="410" t="s">
        <v>375</v>
      </c>
      <c r="AY629" s="422"/>
      <c r="AZ629" s="209"/>
      <c r="BA629" s="419"/>
      <c r="BB629" s="410" t="s">
        <v>376</v>
      </c>
      <c r="BC629" s="422"/>
      <c r="BD629" s="591" t="str">
        <f>IF(AND(AR629="",AV629="",AZ629=""),"-",AR629+AV629+AZ629)</f>
        <v>-</v>
      </c>
      <c r="BE629" s="606"/>
      <c r="BF629" s="593" t="str">
        <f>IF(AND(AR629="",AV629="",AZ629="",AS629="",AW629="",BA629=""),"-",SUM(AR629:BA629))</f>
        <v>-</v>
      </c>
      <c r="BG629" s="594" t="str">
        <f t="shared" si="926"/>
        <v>-</v>
      </c>
      <c r="BH629" s="221"/>
      <c r="BI629" s="574" t="str">
        <f t="shared" si="928"/>
        <v>OK</v>
      </c>
      <c r="BK629" s="263">
        <v>1</v>
      </c>
      <c r="BL629" s="208">
        <v>4</v>
      </c>
      <c r="BM629" s="419"/>
      <c r="BN629" s="410" t="s">
        <v>374</v>
      </c>
      <c r="BO629" s="422"/>
      <c r="BP629" s="209"/>
      <c r="BQ629" s="419"/>
      <c r="BR629" s="410" t="s">
        <v>375</v>
      </c>
      <c r="BS629" s="422"/>
      <c r="BT629" s="209"/>
      <c r="BU629" s="419"/>
      <c r="BV629" s="410" t="s">
        <v>376</v>
      </c>
      <c r="BW629" s="422"/>
      <c r="BX629" s="591">
        <f>IF(AND(BL629="",BP629="",BT629=""),"-",BL629+BP629+BT629)</f>
        <v>4</v>
      </c>
      <c r="BY629" s="606"/>
      <c r="BZ629" s="593">
        <f>IF(AND(BL629="",BP629="",BT629="",BM629="",BQ629="",BU629=""),"-",SUM(BL629:BU629))</f>
        <v>4</v>
      </c>
      <c r="CA629" s="594">
        <f t="shared" si="929"/>
        <v>1.020408163265306E-2</v>
      </c>
      <c r="CB629" s="221"/>
      <c r="CC629" s="574" t="str">
        <f t="shared" si="930"/>
        <v>OK</v>
      </c>
      <c r="CE629" s="443"/>
      <c r="CF629" s="429"/>
      <c r="CH629" s="430"/>
      <c r="CI629" s="431"/>
      <c r="CJ629" s="429"/>
      <c r="CL629" s="430"/>
      <c r="CM629" s="431"/>
      <c r="CN629" s="429"/>
      <c r="CP629" s="430"/>
      <c r="CQ629" s="431"/>
      <c r="CR629" s="600"/>
      <c r="CS629" s="601"/>
      <c r="CT629" s="602"/>
      <c r="CU629" s="610"/>
      <c r="CV629" s="221"/>
      <c r="CW629" s="574" t="str">
        <f t="shared" si="904"/>
        <v>OK</v>
      </c>
      <c r="CY629" s="443"/>
      <c r="CZ629" s="429"/>
      <c r="DB629" s="430"/>
      <c r="DC629" s="431"/>
      <c r="DD629" s="429"/>
      <c r="DF629" s="430"/>
      <c r="DG629" s="431"/>
      <c r="DH629" s="429"/>
      <c r="DJ629" s="430"/>
      <c r="DK629" s="431"/>
      <c r="DL629" s="607"/>
      <c r="DM629" s="598"/>
      <c r="DN629" s="608"/>
      <c r="DO629" s="609"/>
      <c r="DP629" s="221"/>
      <c r="DQ629" s="574" t="str">
        <f t="shared" si="905"/>
        <v>OK</v>
      </c>
      <c r="DS629" s="443"/>
      <c r="DT629" s="429"/>
      <c r="DU629" s="431"/>
      <c r="DW629" s="431"/>
      <c r="DY629" s="431"/>
      <c r="EA629" s="430"/>
      <c r="EB629" s="607"/>
      <c r="EC629" s="608"/>
      <c r="ED629" s="609"/>
      <c r="EE629" s="221"/>
      <c r="EF629" s="574" t="str">
        <f t="shared" si="891"/>
        <v>OK</v>
      </c>
      <c r="EH629" s="82"/>
      <c r="EI629" s="34" t="s">
        <v>6</v>
      </c>
      <c r="EJ629" s="11"/>
      <c r="EK629" s="61"/>
      <c r="EN629" s="97" t="str">
        <f t="shared" si="922"/>
        <v>-</v>
      </c>
      <c r="EO629" s="91">
        <f t="shared" si="923"/>
        <v>0</v>
      </c>
      <c r="EP629" s="92"/>
      <c r="EQ629" s="85"/>
      <c r="ER629" s="89" t="str">
        <f t="shared" si="931"/>
        <v>-</v>
      </c>
      <c r="ES629" s="84"/>
      <c r="ET629" s="85"/>
      <c r="EU629" s="89" t="str">
        <f t="shared" si="932"/>
        <v>-</v>
      </c>
      <c r="EV629" s="90" t="str">
        <f t="shared" si="933"/>
        <v>-</v>
      </c>
      <c r="EY629" s="97" t="e">
        <f>#REF!</f>
        <v>#REF!</v>
      </c>
      <c r="EZ629" s="91" t="e">
        <f>#REF!</f>
        <v>#REF!</v>
      </c>
      <c r="FA629" s="92"/>
      <c r="FB629" s="85"/>
      <c r="FC629" s="89" t="e">
        <f t="shared" si="934"/>
        <v>#REF!</v>
      </c>
      <c r="FD629" s="84"/>
      <c r="FE629" s="85"/>
      <c r="FF629" s="89" t="e">
        <f t="shared" si="935"/>
        <v>#REF!</v>
      </c>
      <c r="FG629" s="90" t="e">
        <f t="shared" si="936"/>
        <v>#REF!</v>
      </c>
      <c r="FJ629" s="97" t="e">
        <f>#REF!</f>
        <v>#REF!</v>
      </c>
      <c r="FK629" s="91" t="e">
        <f>#REF!</f>
        <v>#REF!</v>
      </c>
      <c r="FL629" s="92"/>
      <c r="FM629" s="85"/>
      <c r="FN629" s="89" t="e">
        <f t="shared" si="937"/>
        <v>#REF!</v>
      </c>
      <c r="FO629" s="84"/>
      <c r="FP629" s="85"/>
      <c r="FQ629" s="89" t="e">
        <f t="shared" si="938"/>
        <v>#REF!</v>
      </c>
      <c r="FR629" s="90" t="e">
        <f t="shared" si="939"/>
        <v>#REF!</v>
      </c>
      <c r="FU629" s="97" t="e">
        <f>#REF!</f>
        <v>#REF!</v>
      </c>
      <c r="FV629" s="92"/>
      <c r="FW629" s="85"/>
      <c r="FX629" s="89" t="e">
        <f t="shared" si="940"/>
        <v>#REF!</v>
      </c>
      <c r="GA629" s="97" t="e">
        <f>#REF!</f>
        <v>#REF!</v>
      </c>
      <c r="GB629" s="91" t="e">
        <f>#REF!</f>
        <v>#REF!</v>
      </c>
      <c r="GC629" s="92"/>
      <c r="GD629" s="85"/>
      <c r="GE629" s="89" t="e">
        <f t="shared" si="941"/>
        <v>#REF!</v>
      </c>
      <c r="GF629" s="84"/>
      <c r="GG629" s="85"/>
      <c r="GH629" s="89" t="e">
        <f t="shared" si="942"/>
        <v>#REF!</v>
      </c>
      <c r="GI629" s="90" t="e">
        <f t="shared" si="943"/>
        <v>#REF!</v>
      </c>
      <c r="GK629" s="20" t="str">
        <f t="shared" si="924"/>
        <v/>
      </c>
      <c r="GL629" s="21"/>
      <c r="GN629" s="826" t="str">
        <f t="shared" ca="1" si="915"/>
        <v/>
      </c>
      <c r="GO629" s="827"/>
    </row>
    <row r="630" spans="1:197" ht="24" customHeight="1" outlineLevel="4" x14ac:dyDescent="0.2">
      <c r="A630" s="187">
        <f t="shared" ca="1" si="892"/>
        <v>496</v>
      </c>
      <c r="B630" s="747" t="str">
        <f t="shared" ca="1" si="906"/>
        <v/>
      </c>
      <c r="C630" s="748"/>
      <c r="D630" s="749"/>
      <c r="E630" s="112"/>
      <c r="F630" s="108" t="s">
        <v>7</v>
      </c>
      <c r="G630" s="105" t="s">
        <v>276</v>
      </c>
      <c r="H630" s="128" t="s">
        <v>3</v>
      </c>
      <c r="I630" s="105"/>
      <c r="J630" s="121" t="s">
        <v>24</v>
      </c>
      <c r="K630" s="123" t="s">
        <v>97</v>
      </c>
      <c r="L630" s="367" t="s">
        <v>50</v>
      </c>
      <c r="M630" s="589">
        <f t="shared" si="903"/>
        <v>1</v>
      </c>
      <c r="N630" s="773" t="str">
        <f t="shared" si="907"/>
        <v>-</v>
      </c>
      <c r="O630" s="774" t="str">
        <f t="shared" si="908"/>
        <v>-</v>
      </c>
      <c r="P630" s="774">
        <f t="shared" si="909"/>
        <v>1</v>
      </c>
      <c r="Q630" s="774" t="str">
        <f t="shared" si="910"/>
        <v>-</v>
      </c>
      <c r="R630" s="774" t="str">
        <f t="shared" si="911"/>
        <v>-</v>
      </c>
      <c r="S630" s="280" t="str">
        <f t="shared" si="912"/>
        <v>-</v>
      </c>
      <c r="T630" s="291" t="str">
        <f t="shared" si="913"/>
        <v>OK</v>
      </c>
      <c r="U630" s="402"/>
      <c r="W630" s="643"/>
      <c r="X630" s="208"/>
      <c r="Y630" s="420"/>
      <c r="Z630" s="410" t="s">
        <v>374</v>
      </c>
      <c r="AA630" s="423"/>
      <c r="AB630" s="209"/>
      <c r="AC630" s="420"/>
      <c r="AD630" s="410" t="s">
        <v>375</v>
      </c>
      <c r="AE630" s="423"/>
      <c r="AF630" s="209"/>
      <c r="AG630" s="420"/>
      <c r="AH630" s="410" t="s">
        <v>376</v>
      </c>
      <c r="AI630" s="423"/>
      <c r="AJ630" s="591" t="str">
        <f>IF(AND(X630="",AB630="",AF630=""),"-",X630+AB630+AF630)</f>
        <v>-</v>
      </c>
      <c r="AK630" s="629"/>
      <c r="AL630" s="593" t="str">
        <f>IF(AND(X630="",AB630="",AF630="",Y630="",AC630="",AG630=""),"-",SUM(X630:AG630))</f>
        <v>-</v>
      </c>
      <c r="AM630" s="594" t="str">
        <f t="shared" si="925"/>
        <v>-</v>
      </c>
      <c r="AN630" s="221"/>
      <c r="AO630" s="574" t="str">
        <f t="shared" si="927"/>
        <v>OK</v>
      </c>
      <c r="AQ630" s="263"/>
      <c r="AR630" s="208"/>
      <c r="AS630" s="420"/>
      <c r="AT630" s="410" t="s">
        <v>374</v>
      </c>
      <c r="AU630" s="423"/>
      <c r="AV630" s="209"/>
      <c r="AW630" s="420"/>
      <c r="AX630" s="410" t="s">
        <v>375</v>
      </c>
      <c r="AY630" s="423"/>
      <c r="AZ630" s="209"/>
      <c r="BA630" s="420"/>
      <c r="BB630" s="410" t="s">
        <v>376</v>
      </c>
      <c r="BC630" s="423"/>
      <c r="BD630" s="591" t="str">
        <f>IF(AND(AR630="",AV630="",AZ630=""),"-",AR630+AV630+AZ630)</f>
        <v>-</v>
      </c>
      <c r="BE630" s="629"/>
      <c r="BF630" s="593" t="str">
        <f>IF(AND(AR630="",AV630="",AZ630="",AS630="",AW630="",BA630=""),"-",SUM(AR630:BA630))</f>
        <v>-</v>
      </c>
      <c r="BG630" s="594" t="str">
        <f t="shared" si="926"/>
        <v>-</v>
      </c>
      <c r="BH630" s="221"/>
      <c r="BI630" s="574" t="str">
        <f t="shared" si="928"/>
        <v>OK</v>
      </c>
      <c r="BK630" s="263">
        <v>1</v>
      </c>
      <c r="BL630" s="208">
        <v>2</v>
      </c>
      <c r="BM630" s="420"/>
      <c r="BN630" s="410" t="s">
        <v>374</v>
      </c>
      <c r="BO630" s="423"/>
      <c r="BP630" s="209"/>
      <c r="BQ630" s="420"/>
      <c r="BR630" s="410" t="s">
        <v>375</v>
      </c>
      <c r="BS630" s="423"/>
      <c r="BT630" s="209"/>
      <c r="BU630" s="420"/>
      <c r="BV630" s="410" t="s">
        <v>376</v>
      </c>
      <c r="BW630" s="423"/>
      <c r="BX630" s="591">
        <f>IF(AND(BL630="",BP630="",BT630=""),"-",BL630+BP630+BT630)</f>
        <v>2</v>
      </c>
      <c r="BY630" s="629"/>
      <c r="BZ630" s="593">
        <f>IF(AND(BL630="",BP630="",BT630="",BM630="",BQ630="",BU630=""),"-",SUM(BL630:BU630))</f>
        <v>2</v>
      </c>
      <c r="CA630" s="594">
        <f t="shared" si="929"/>
        <v>5.1020408163265302E-3</v>
      </c>
      <c r="CB630" s="221"/>
      <c r="CC630" s="574" t="str">
        <f t="shared" si="930"/>
        <v>OK</v>
      </c>
      <c r="CE630" s="443"/>
      <c r="CF630" s="429"/>
      <c r="CH630" s="430"/>
      <c r="CI630" s="431"/>
      <c r="CJ630" s="429"/>
      <c r="CL630" s="430"/>
      <c r="CM630" s="431"/>
      <c r="CN630" s="429"/>
      <c r="CP630" s="430"/>
      <c r="CQ630" s="431"/>
      <c r="CR630" s="600"/>
      <c r="CS630" s="601"/>
      <c r="CT630" s="602"/>
      <c r="CU630" s="610"/>
      <c r="CV630" s="221"/>
      <c r="CW630" s="574" t="str">
        <f t="shared" si="904"/>
        <v>OK</v>
      </c>
      <c r="CY630" s="443"/>
      <c r="CZ630" s="429"/>
      <c r="DB630" s="430"/>
      <c r="DC630" s="431"/>
      <c r="DD630" s="429"/>
      <c r="DF630" s="430"/>
      <c r="DG630" s="431"/>
      <c r="DH630" s="429"/>
      <c r="DJ630" s="430"/>
      <c r="DK630" s="431"/>
      <c r="DL630" s="600"/>
      <c r="DM630" s="601"/>
      <c r="DN630" s="602"/>
      <c r="DO630" s="610"/>
      <c r="DP630" s="221"/>
      <c r="DQ630" s="574" t="str">
        <f t="shared" si="905"/>
        <v>OK</v>
      </c>
      <c r="DS630" s="443"/>
      <c r="DT630" s="429"/>
      <c r="DU630" s="431"/>
      <c r="DW630" s="431"/>
      <c r="DY630" s="431"/>
      <c r="EA630" s="430"/>
      <c r="EB630" s="600"/>
      <c r="EC630" s="602"/>
      <c r="ED630" s="610"/>
      <c r="EE630" s="221"/>
      <c r="EF630" s="574" t="str">
        <f t="shared" si="891"/>
        <v>OK</v>
      </c>
      <c r="EH630" s="82"/>
      <c r="EI630" s="34" t="s">
        <v>6</v>
      </c>
      <c r="EJ630" s="11"/>
      <c r="EK630" s="61"/>
      <c r="EN630" s="97" t="str">
        <f t="shared" si="922"/>
        <v>-</v>
      </c>
      <c r="EO630" s="91">
        <f t="shared" si="923"/>
        <v>0</v>
      </c>
      <c r="EP630" s="92"/>
      <c r="EQ630" s="85"/>
      <c r="ER630" s="89" t="str">
        <f t="shared" si="931"/>
        <v>-</v>
      </c>
      <c r="ES630" s="84"/>
      <c r="ET630" s="85"/>
      <c r="EU630" s="89" t="str">
        <f t="shared" si="932"/>
        <v>-</v>
      </c>
      <c r="EV630" s="90" t="str">
        <f t="shared" si="933"/>
        <v>-</v>
      </c>
      <c r="EY630" s="97" t="e">
        <f>#REF!</f>
        <v>#REF!</v>
      </c>
      <c r="EZ630" s="91" t="e">
        <f>#REF!</f>
        <v>#REF!</v>
      </c>
      <c r="FA630" s="92"/>
      <c r="FB630" s="85"/>
      <c r="FC630" s="89" t="e">
        <f t="shared" si="934"/>
        <v>#REF!</v>
      </c>
      <c r="FD630" s="84"/>
      <c r="FE630" s="85"/>
      <c r="FF630" s="89" t="e">
        <f t="shared" si="935"/>
        <v>#REF!</v>
      </c>
      <c r="FG630" s="90" t="e">
        <f t="shared" si="936"/>
        <v>#REF!</v>
      </c>
      <c r="FJ630" s="97" t="e">
        <f>#REF!</f>
        <v>#REF!</v>
      </c>
      <c r="FK630" s="91" t="e">
        <f>#REF!</f>
        <v>#REF!</v>
      </c>
      <c r="FL630" s="92"/>
      <c r="FM630" s="85"/>
      <c r="FN630" s="89" t="e">
        <f t="shared" si="937"/>
        <v>#REF!</v>
      </c>
      <c r="FO630" s="84"/>
      <c r="FP630" s="85"/>
      <c r="FQ630" s="89" t="e">
        <f t="shared" si="938"/>
        <v>#REF!</v>
      </c>
      <c r="FR630" s="90" t="e">
        <f t="shared" si="939"/>
        <v>#REF!</v>
      </c>
      <c r="FU630" s="97" t="e">
        <f>#REF!</f>
        <v>#REF!</v>
      </c>
      <c r="FV630" s="92"/>
      <c r="FW630" s="85"/>
      <c r="FX630" s="89" t="e">
        <f t="shared" si="940"/>
        <v>#REF!</v>
      </c>
      <c r="GA630" s="97" t="e">
        <f>#REF!</f>
        <v>#REF!</v>
      </c>
      <c r="GB630" s="91" t="e">
        <f>#REF!</f>
        <v>#REF!</v>
      </c>
      <c r="GC630" s="92"/>
      <c r="GD630" s="85"/>
      <c r="GE630" s="89" t="e">
        <f t="shared" si="941"/>
        <v>#REF!</v>
      </c>
      <c r="GF630" s="84"/>
      <c r="GG630" s="85"/>
      <c r="GH630" s="89" t="e">
        <f t="shared" si="942"/>
        <v>#REF!</v>
      </c>
      <c r="GI630" s="90" t="e">
        <f t="shared" si="943"/>
        <v>#REF!</v>
      </c>
      <c r="GK630" s="20" t="str">
        <f t="shared" si="924"/>
        <v/>
      </c>
      <c r="GL630" s="21"/>
      <c r="GN630" s="826" t="str">
        <f t="shared" ca="1" si="915"/>
        <v/>
      </c>
      <c r="GO630" s="827"/>
    </row>
    <row r="631" spans="1:197" ht="12" customHeight="1" outlineLevel="4" x14ac:dyDescent="0.2">
      <c r="A631" s="187">
        <f t="shared" ca="1" si="892"/>
        <v>497</v>
      </c>
      <c r="B631" s="747" t="str">
        <f t="shared" ca="1" si="906"/>
        <v/>
      </c>
      <c r="C631" s="748"/>
      <c r="D631" s="749"/>
      <c r="E631" s="272" t="s">
        <v>395</v>
      </c>
      <c r="F631" s="271"/>
      <c r="G631" s="105"/>
      <c r="H631" s="128" t="s">
        <v>3</v>
      </c>
      <c r="I631" s="105"/>
      <c r="J631" s="121" t="s">
        <v>24</v>
      </c>
      <c r="K631" s="123" t="s">
        <v>97</v>
      </c>
      <c r="L631" s="367" t="s">
        <v>50</v>
      </c>
      <c r="M631" s="589">
        <f t="shared" si="903"/>
        <v>0</v>
      </c>
      <c r="N631" s="773" t="str">
        <f t="shared" si="907"/>
        <v>-</v>
      </c>
      <c r="O631" s="774" t="str">
        <f t="shared" si="908"/>
        <v>-</v>
      </c>
      <c r="P631" s="774" t="str">
        <f t="shared" si="909"/>
        <v>-</v>
      </c>
      <c r="Q631" s="774" t="str">
        <f t="shared" si="910"/>
        <v>-</v>
      </c>
      <c r="R631" s="774" t="str">
        <f t="shared" si="911"/>
        <v>-</v>
      </c>
      <c r="S631" s="280" t="str">
        <f t="shared" si="912"/>
        <v>-</v>
      </c>
      <c r="T631" s="291" t="str">
        <f t="shared" si="913"/>
        <v>OK</v>
      </c>
      <c r="U631" s="402"/>
      <c r="W631" s="643"/>
      <c r="X631" s="208"/>
      <c r="Y631" s="421"/>
      <c r="Z631" s="410" t="s">
        <v>374</v>
      </c>
      <c r="AA631" s="424"/>
      <c r="AB631" s="209"/>
      <c r="AC631" s="421"/>
      <c r="AD631" s="410" t="s">
        <v>375</v>
      </c>
      <c r="AE631" s="424"/>
      <c r="AF631" s="209"/>
      <c r="AG631" s="421"/>
      <c r="AH631" s="410" t="s">
        <v>376</v>
      </c>
      <c r="AI631" s="424"/>
      <c r="AJ631" s="591" t="str">
        <f>IF(AND(X631="",AB631="",AF631=""),"-",X631+AB631+AF631)</f>
        <v>-</v>
      </c>
      <c r="AK631" s="618"/>
      <c r="AL631" s="593" t="str">
        <f>IF(AND(X631="",AB631="",AF631="",Y631="",AC631="",AG631=""),"-",SUM(X631:AG631))</f>
        <v>-</v>
      </c>
      <c r="AM631" s="619" t="str">
        <f t="shared" si="925"/>
        <v>-</v>
      </c>
      <c r="AN631" s="221"/>
      <c r="AO631" s="574" t="str">
        <f t="shared" si="927"/>
        <v>OK</v>
      </c>
      <c r="AQ631" s="263"/>
      <c r="AR631" s="208"/>
      <c r="AS631" s="421"/>
      <c r="AT631" s="410" t="s">
        <v>374</v>
      </c>
      <c r="AU631" s="424"/>
      <c r="AV631" s="209"/>
      <c r="AW631" s="421"/>
      <c r="AX631" s="410" t="s">
        <v>375</v>
      </c>
      <c r="AY631" s="424"/>
      <c r="AZ631" s="209"/>
      <c r="BA631" s="421"/>
      <c r="BB631" s="410" t="s">
        <v>376</v>
      </c>
      <c r="BC631" s="424"/>
      <c r="BD631" s="591" t="str">
        <f>IF(AND(AR631="",AV631="",AZ631=""),"-",AR631+AV631+AZ631)</f>
        <v>-</v>
      </c>
      <c r="BE631" s="618"/>
      <c r="BF631" s="593" t="str">
        <f>IF(AND(AR631="",AV631="",AZ631="",AS631="",AW631="",BA631=""),"-",SUM(AR631:BA631))</f>
        <v>-</v>
      </c>
      <c r="BG631" s="677" t="str">
        <f t="shared" si="926"/>
        <v>-</v>
      </c>
      <c r="BH631" s="221"/>
      <c r="BI631" s="574" t="str">
        <f t="shared" si="928"/>
        <v>OK</v>
      </c>
      <c r="BK631" s="263"/>
      <c r="BL631" s="208"/>
      <c r="BM631" s="421"/>
      <c r="BN631" s="410"/>
      <c r="BO631" s="424"/>
      <c r="BP631" s="209"/>
      <c r="BQ631" s="421"/>
      <c r="BR631" s="410"/>
      <c r="BS631" s="424"/>
      <c r="BT631" s="209"/>
      <c r="BU631" s="421"/>
      <c r="BV631" s="410"/>
      <c r="BW631" s="424"/>
      <c r="BX631" s="591" t="str">
        <f>IF(AND(BL631="",BP631="",BT631=""),"-",BL631+BP631+BT631)</f>
        <v>-</v>
      </c>
      <c r="BY631" s="618"/>
      <c r="BZ631" s="593" t="str">
        <f>IF(AND(BL631="",BP631="",BT631="",BM631="",BQ631="",BU631=""),"-",SUM(BL631:BU631))</f>
        <v>-</v>
      </c>
      <c r="CA631" s="677" t="str">
        <f t="shared" si="929"/>
        <v>-</v>
      </c>
      <c r="CB631" s="221"/>
      <c r="CC631" s="574" t="str">
        <f t="shared" si="930"/>
        <v>OK</v>
      </c>
      <c r="CE631" s="443"/>
      <c r="CF631" s="429"/>
      <c r="CH631" s="430"/>
      <c r="CI631" s="431"/>
      <c r="CJ631" s="429"/>
      <c r="CL631" s="430"/>
      <c r="CM631" s="431"/>
      <c r="CN631" s="429"/>
      <c r="CP631" s="430"/>
      <c r="CQ631" s="431"/>
      <c r="CR631" s="600"/>
      <c r="CS631" s="601"/>
      <c r="CT631" s="605"/>
      <c r="CU631" s="610"/>
      <c r="CV631" s="221"/>
      <c r="CW631" s="574" t="str">
        <f t="shared" si="904"/>
        <v>OK</v>
      </c>
      <c r="CY631" s="443"/>
      <c r="CZ631" s="429"/>
      <c r="DB631" s="430"/>
      <c r="DC631" s="431"/>
      <c r="DD631" s="429"/>
      <c r="DF631" s="430"/>
      <c r="DG631" s="431"/>
      <c r="DH631" s="429"/>
      <c r="DJ631" s="430"/>
      <c r="DK631" s="431"/>
      <c r="DL631" s="603"/>
      <c r="DM631" s="604"/>
      <c r="DN631" s="605"/>
      <c r="DO631" s="679"/>
      <c r="DP631" s="221"/>
      <c r="DQ631" s="574" t="str">
        <f t="shared" si="905"/>
        <v>OK</v>
      </c>
      <c r="DS631" s="443"/>
      <c r="DT631" s="429"/>
      <c r="DU631" s="431"/>
      <c r="DW631" s="435"/>
      <c r="DY631" s="435"/>
      <c r="EA631" s="430"/>
      <c r="EB631" s="603"/>
      <c r="EC631" s="605"/>
      <c r="ED631" s="628"/>
      <c r="EE631" s="221"/>
      <c r="EF631" s="574" t="str">
        <f t="shared" si="891"/>
        <v>OK</v>
      </c>
      <c r="EH631" s="82"/>
      <c r="EI631" s="34"/>
      <c r="EJ631" s="11"/>
      <c r="EK631" s="61"/>
      <c r="EN631" s="97" t="str">
        <f t="shared" si="922"/>
        <v>-</v>
      </c>
      <c r="EO631" s="91">
        <f t="shared" si="923"/>
        <v>0</v>
      </c>
      <c r="EP631" s="92"/>
      <c r="EQ631" s="85"/>
      <c r="ER631" s="89" t="str">
        <f t="shared" si="931"/>
        <v>-</v>
      </c>
      <c r="ES631" s="84"/>
      <c r="ET631" s="85"/>
      <c r="EU631" s="89" t="str">
        <f t="shared" si="932"/>
        <v>-</v>
      </c>
      <c r="EV631" s="90" t="str">
        <f t="shared" si="933"/>
        <v>-</v>
      </c>
      <c r="EY631" s="97" t="e">
        <f>#REF!</f>
        <v>#REF!</v>
      </c>
      <c r="EZ631" s="91" t="e">
        <f>#REF!</f>
        <v>#REF!</v>
      </c>
      <c r="FA631" s="92"/>
      <c r="FB631" s="85"/>
      <c r="FC631" s="89" t="e">
        <f t="shared" si="934"/>
        <v>#REF!</v>
      </c>
      <c r="FD631" s="84"/>
      <c r="FE631" s="85"/>
      <c r="FF631" s="89" t="e">
        <f t="shared" si="935"/>
        <v>#REF!</v>
      </c>
      <c r="FG631" s="90" t="e">
        <f t="shared" si="936"/>
        <v>#REF!</v>
      </c>
      <c r="FJ631" s="97" t="e">
        <f>#REF!</f>
        <v>#REF!</v>
      </c>
      <c r="FK631" s="91" t="e">
        <f>#REF!</f>
        <v>#REF!</v>
      </c>
      <c r="FL631" s="92"/>
      <c r="FM631" s="85"/>
      <c r="FN631" s="89" t="e">
        <f t="shared" si="937"/>
        <v>#REF!</v>
      </c>
      <c r="FO631" s="84"/>
      <c r="FP631" s="85"/>
      <c r="FQ631" s="89" t="e">
        <f t="shared" si="938"/>
        <v>#REF!</v>
      </c>
      <c r="FR631" s="90" t="e">
        <f t="shared" si="939"/>
        <v>#REF!</v>
      </c>
      <c r="FU631" s="97" t="e">
        <f>#REF!</f>
        <v>#REF!</v>
      </c>
      <c r="FV631" s="92"/>
      <c r="FW631" s="85"/>
      <c r="FX631" s="89" t="e">
        <f t="shared" si="940"/>
        <v>#REF!</v>
      </c>
      <c r="GA631" s="97" t="e">
        <f>#REF!</f>
        <v>#REF!</v>
      </c>
      <c r="GB631" s="91" t="e">
        <f>#REF!</f>
        <v>#REF!</v>
      </c>
      <c r="GC631" s="92"/>
      <c r="GD631" s="85"/>
      <c r="GE631" s="89" t="e">
        <f t="shared" si="941"/>
        <v>#REF!</v>
      </c>
      <c r="GF631" s="84"/>
      <c r="GG631" s="85"/>
      <c r="GH631" s="89" t="e">
        <f t="shared" si="942"/>
        <v>#REF!</v>
      </c>
      <c r="GI631" s="90" t="e">
        <f t="shared" si="943"/>
        <v>#REF!</v>
      </c>
      <c r="GK631" s="20" t="str">
        <f t="shared" si="924"/>
        <v/>
      </c>
      <c r="GL631" s="21"/>
      <c r="GN631" s="826" t="str">
        <f t="shared" ca="1" si="915"/>
        <v/>
      </c>
      <c r="GO631" s="827"/>
    </row>
    <row r="632" spans="1:197" s="143" customFormat="1" ht="28.5" customHeight="1" outlineLevel="3" x14ac:dyDescent="0.2">
      <c r="A632" s="190">
        <f t="shared" ca="1" si="892"/>
        <v>498</v>
      </c>
      <c r="B632" s="744" t="str">
        <f t="shared" ca="1" si="906"/>
        <v/>
      </c>
      <c r="C632" s="752"/>
      <c r="D632" s="753"/>
      <c r="E632" s="191" t="s">
        <v>971</v>
      </c>
      <c r="F632" s="181" t="s">
        <v>915</v>
      </c>
      <c r="G632" s="182"/>
      <c r="H632" s="863" t="s">
        <v>3</v>
      </c>
      <c r="I632" s="183"/>
      <c r="J632" s="192" t="s">
        <v>23</v>
      </c>
      <c r="K632" s="536" t="s">
        <v>97</v>
      </c>
      <c r="L632" s="366"/>
      <c r="M632" s="560">
        <f t="shared" si="903"/>
        <v>1</v>
      </c>
      <c r="N632" s="814" t="str">
        <f>IF(OR(W632="",W632=0,W632="-"),"-",IF(W632=1,1,"POK"))</f>
        <v>-</v>
      </c>
      <c r="O632" s="815" t="str">
        <f>IF(OR(AQ632="",AQ632=0,AQ632="-"),"-",IF(AQ632=1,1,"POK"))</f>
        <v>-</v>
      </c>
      <c r="P632" s="815" t="str">
        <f>IF(OR(BK632="",BK632=0,BK632="-"),"-",IF(BK632=1,1,"POK"))</f>
        <v>-</v>
      </c>
      <c r="Q632" s="815" t="str">
        <f>IF(OR(CE632="",CE632=0,CE632="-"),"-",IF(CE632=1,1,"POK"))</f>
        <v>-</v>
      </c>
      <c r="R632" s="815">
        <f>IF(OR(CY632="",CY632=0,CY632="-"),"-",IF(CY632=1,1,"POK"))</f>
        <v>1</v>
      </c>
      <c r="S632" s="816">
        <f>IF(OR(DS632="",DS632=0,DS632="-"),"-",IF(DS632=1,1,"POK"))</f>
        <v>1</v>
      </c>
      <c r="T632" s="293" t="str">
        <f t="shared" si="913"/>
        <v>OK</v>
      </c>
      <c r="U632" s="403"/>
      <c r="V632" s="19"/>
      <c r="W632" s="792">
        <f>IF(SUM(W633:W647)=0,0,1)</f>
        <v>0</v>
      </c>
      <c r="X632" s="325"/>
      <c r="Y632" s="326"/>
      <c r="Z632" s="326"/>
      <c r="AA632" s="326"/>
      <c r="AB632" s="326"/>
      <c r="AC632" s="326"/>
      <c r="AD632" s="326"/>
      <c r="AE632" s="326"/>
      <c r="AF632" s="326"/>
      <c r="AG632" s="326"/>
      <c r="AH632" s="326"/>
      <c r="AI632" s="327"/>
      <c r="AJ632" s="353">
        <f>SUM(AJ633:AJ647)</f>
        <v>0</v>
      </c>
      <c r="AK632" s="354">
        <f>SUM(AK633:AK647)</f>
        <v>0</v>
      </c>
      <c r="AL632" s="351">
        <f>AJ632+AK632</f>
        <v>0</v>
      </c>
      <c r="AM632" s="356" t="str">
        <f t="shared" si="925"/>
        <v>-</v>
      </c>
      <c r="AN632" s="222"/>
      <c r="AO632" s="580" t="str">
        <f t="shared" si="927"/>
        <v>OK</v>
      </c>
      <c r="AP632" s="19"/>
      <c r="AQ632" s="792">
        <f>IF(SUM(AQ633:AQ647)=0,0,1)</f>
        <v>0</v>
      </c>
      <c r="AR632" s="325"/>
      <c r="AS632" s="326"/>
      <c r="AT632" s="326"/>
      <c r="AU632" s="326"/>
      <c r="AV632" s="326"/>
      <c r="AW632" s="326"/>
      <c r="AX632" s="326"/>
      <c r="AY632" s="326"/>
      <c r="AZ632" s="326"/>
      <c r="BA632" s="326"/>
      <c r="BB632" s="326"/>
      <c r="BC632" s="327"/>
      <c r="BD632" s="353">
        <f>SUM(BD633:BD647)</f>
        <v>0</v>
      </c>
      <c r="BE632" s="354">
        <f>SUM(BE633:BE647)</f>
        <v>0</v>
      </c>
      <c r="BF632" s="351">
        <f>BD632+BE632</f>
        <v>0</v>
      </c>
      <c r="BG632" s="356" t="str">
        <f t="shared" si="926"/>
        <v>-</v>
      </c>
      <c r="BH632" s="222"/>
      <c r="BI632" s="580" t="str">
        <f t="shared" si="928"/>
        <v>OK</v>
      </c>
      <c r="BJ632" s="19"/>
      <c r="BK632" s="792">
        <f>IF(SUM(BK633:BK647)=0,0,1)</f>
        <v>0</v>
      </c>
      <c r="BL632" s="325"/>
      <c r="BM632" s="326"/>
      <c r="BN632" s="326"/>
      <c r="BO632" s="326"/>
      <c r="BP632" s="326"/>
      <c r="BQ632" s="326"/>
      <c r="BR632" s="326"/>
      <c r="BS632" s="326"/>
      <c r="BT632" s="326"/>
      <c r="BU632" s="326"/>
      <c r="BV632" s="326"/>
      <c r="BW632" s="327"/>
      <c r="BX632" s="353">
        <f>SUM(BX633:BX647)</f>
        <v>0</v>
      </c>
      <c r="BY632" s="354">
        <f>SUM(BY633:BY647)</f>
        <v>0</v>
      </c>
      <c r="BZ632" s="351">
        <f>BX632+BY632</f>
        <v>0</v>
      </c>
      <c r="CA632" s="356" t="str">
        <f t="shared" si="929"/>
        <v>-</v>
      </c>
      <c r="CB632" s="222"/>
      <c r="CC632" s="574" t="str">
        <f t="shared" si="930"/>
        <v>OK</v>
      </c>
      <c r="CD632" s="19"/>
      <c r="CE632" s="792">
        <f>IF(SUM(CE633:CE647)=0,0,1)</f>
        <v>0</v>
      </c>
      <c r="CF632" s="325"/>
      <c r="CG632" s="326"/>
      <c r="CH632" s="326"/>
      <c r="CI632" s="326"/>
      <c r="CJ632" s="326"/>
      <c r="CK632" s="326"/>
      <c r="CL632" s="326"/>
      <c r="CM632" s="326"/>
      <c r="CN632" s="326"/>
      <c r="CO632" s="326"/>
      <c r="CP632" s="326"/>
      <c r="CQ632" s="327"/>
      <c r="CR632" s="353">
        <f>SUM(CR633:CR647)</f>
        <v>0</v>
      </c>
      <c r="CS632" s="354">
        <f>SUM(CS633:CS647)</f>
        <v>0</v>
      </c>
      <c r="CT632" s="351">
        <f>CR632+CS632</f>
        <v>0</v>
      </c>
      <c r="CU632" s="356"/>
      <c r="CV632" s="222"/>
      <c r="CW632" s="580" t="str">
        <f t="shared" si="904"/>
        <v>OK</v>
      </c>
      <c r="CX632" s="19"/>
      <c r="CY632" s="788">
        <f>IF(SUM(CY633:CY647)=0,0,1)</f>
        <v>1</v>
      </c>
      <c r="CZ632" s="325"/>
      <c r="DA632" s="326"/>
      <c r="DB632" s="326"/>
      <c r="DC632" s="326"/>
      <c r="DD632" s="326"/>
      <c r="DE632" s="326"/>
      <c r="DF632" s="326"/>
      <c r="DG632" s="326"/>
      <c r="DH632" s="326"/>
      <c r="DI632" s="326"/>
      <c r="DJ632" s="326"/>
      <c r="DK632" s="327"/>
      <c r="DL632" s="353">
        <f>SUM(DL633:DL647)</f>
        <v>20</v>
      </c>
      <c r="DM632" s="354">
        <f>SUM(DM633:DM647)</f>
        <v>0</v>
      </c>
      <c r="DN632" s="351">
        <f>DL632+DM632</f>
        <v>20</v>
      </c>
      <c r="DO632" s="356">
        <f>IF(OR(DN632=0,DN632="-"),"-",DN632/CONSTR_TOTAL_HOURS)</f>
        <v>4.6838407494145202E-2</v>
      </c>
      <c r="DP632" s="222"/>
      <c r="DQ632" s="574" t="str">
        <f t="shared" si="905"/>
        <v>OK</v>
      </c>
      <c r="DR632" s="19"/>
      <c r="DS632" s="788">
        <f>IF(SUM(DS633:DS647)=0,0,1)</f>
        <v>1</v>
      </c>
      <c r="DT632" s="325"/>
      <c r="DU632" s="326"/>
      <c r="DV632" s="326"/>
      <c r="DW632" s="326"/>
      <c r="DX632" s="326"/>
      <c r="DY632" s="326"/>
      <c r="DZ632" s="326"/>
      <c r="EA632" s="326"/>
      <c r="EB632" s="353">
        <f>SUM(EB633:EB647)</f>
        <v>88</v>
      </c>
      <c r="EC632" s="723">
        <f>EB632</f>
        <v>88</v>
      </c>
      <c r="ED632" s="356">
        <f>IF(OR(EC632=0,EC632="-"),"-",EC632/QUALIF_TOTAL_HOURS)</f>
        <v>0.10451306413301663</v>
      </c>
      <c r="EE632" s="222"/>
      <c r="EF632" s="574" t="str">
        <f t="shared" si="891"/>
        <v>-</v>
      </c>
      <c r="EG632" s="19"/>
      <c r="EH632" s="179" t="s">
        <v>5</v>
      </c>
      <c r="EI632" s="171" t="s">
        <v>184</v>
      </c>
      <c r="EJ632" s="134"/>
      <c r="EK632" s="133"/>
      <c r="EL632" s="19"/>
      <c r="EM632" s="19"/>
      <c r="EN632" s="135">
        <f t="shared" si="922"/>
        <v>0</v>
      </c>
      <c r="EO632" s="136">
        <f t="shared" si="923"/>
        <v>0</v>
      </c>
      <c r="EP632" s="137"/>
      <c r="EQ632" s="172"/>
      <c r="ER632" s="138" t="str">
        <f t="shared" si="931"/>
        <v>-</v>
      </c>
      <c r="ES632" s="139"/>
      <c r="ET632" s="172"/>
      <c r="EU632" s="138" t="str">
        <f t="shared" si="932"/>
        <v>-</v>
      </c>
      <c r="EV632" s="140" t="str">
        <f t="shared" si="933"/>
        <v>-</v>
      </c>
      <c r="EW632" s="19"/>
      <c r="EX632" s="19"/>
      <c r="EY632" s="135" t="e">
        <f>#REF!</f>
        <v>#REF!</v>
      </c>
      <c r="EZ632" s="136" t="e">
        <f>#REF!</f>
        <v>#REF!</v>
      </c>
      <c r="FA632" s="137"/>
      <c r="FB632" s="172"/>
      <c r="FC632" s="138" t="e">
        <f t="shared" si="934"/>
        <v>#REF!</v>
      </c>
      <c r="FD632" s="139"/>
      <c r="FE632" s="172"/>
      <c r="FF632" s="138" t="e">
        <f t="shared" si="935"/>
        <v>#REF!</v>
      </c>
      <c r="FG632" s="140" t="e">
        <f t="shared" si="936"/>
        <v>#REF!</v>
      </c>
      <c r="FH632" s="19"/>
      <c r="FI632" s="19"/>
      <c r="FJ632" s="135" t="e">
        <f>#REF!</f>
        <v>#REF!</v>
      </c>
      <c r="FK632" s="136" t="e">
        <f>#REF!</f>
        <v>#REF!</v>
      </c>
      <c r="FL632" s="137"/>
      <c r="FM632" s="172"/>
      <c r="FN632" s="138" t="e">
        <f t="shared" si="937"/>
        <v>#REF!</v>
      </c>
      <c r="FO632" s="139"/>
      <c r="FP632" s="172"/>
      <c r="FQ632" s="138" t="e">
        <f t="shared" si="938"/>
        <v>#REF!</v>
      </c>
      <c r="FR632" s="140" t="e">
        <f t="shared" si="939"/>
        <v>#REF!</v>
      </c>
      <c r="FS632" s="19"/>
      <c r="FT632" s="19"/>
      <c r="FU632" s="135" t="e">
        <f>#REF!</f>
        <v>#REF!</v>
      </c>
      <c r="FV632" s="137"/>
      <c r="FW632" s="172"/>
      <c r="FX632" s="138" t="e">
        <f t="shared" si="940"/>
        <v>#REF!</v>
      </c>
      <c r="FY632" s="19"/>
      <c r="FZ632" s="19"/>
      <c r="GA632" s="135" t="e">
        <f>#REF!</f>
        <v>#REF!</v>
      </c>
      <c r="GB632" s="136" t="e">
        <f>#REF!</f>
        <v>#REF!</v>
      </c>
      <c r="GC632" s="137"/>
      <c r="GD632" s="172"/>
      <c r="GE632" s="138" t="e">
        <f t="shared" si="941"/>
        <v>#REF!</v>
      </c>
      <c r="GF632" s="139"/>
      <c r="GG632" s="172"/>
      <c r="GH632" s="138" t="e">
        <f t="shared" si="942"/>
        <v>#REF!</v>
      </c>
      <c r="GI632" s="140" t="e">
        <f t="shared" si="943"/>
        <v>#REF!</v>
      </c>
      <c r="GJ632" s="19"/>
      <c r="GK632" s="141" t="str">
        <f t="shared" si="924"/>
        <v/>
      </c>
      <c r="GL632" s="142"/>
      <c r="GN632" s="826" t="str">
        <f t="shared" ca="1" si="915"/>
        <v/>
      </c>
      <c r="GO632" s="827"/>
    </row>
    <row r="633" spans="1:197" ht="12" customHeight="1" outlineLevel="4" x14ac:dyDescent="0.2">
      <c r="A633" s="187">
        <f t="shared" ca="1" si="892"/>
        <v>499</v>
      </c>
      <c r="B633" s="747" t="str">
        <f t="shared" ca="1" si="906"/>
        <v/>
      </c>
      <c r="C633" s="748"/>
      <c r="D633" s="749"/>
      <c r="E633" s="112"/>
      <c r="F633" s="108"/>
      <c r="G633" s="105" t="s">
        <v>975</v>
      </c>
      <c r="H633" s="128" t="s">
        <v>3</v>
      </c>
      <c r="I633" s="105"/>
      <c r="J633" s="121" t="s">
        <v>24</v>
      </c>
      <c r="K633" s="123" t="s">
        <v>97</v>
      </c>
      <c r="L633" s="367" t="s">
        <v>50</v>
      </c>
      <c r="M633" s="589">
        <f t="shared" si="903"/>
        <v>0</v>
      </c>
      <c r="N633" s="773" t="str">
        <f t="shared" si="907"/>
        <v>-</v>
      </c>
      <c r="O633" s="774" t="str">
        <f t="shared" si="908"/>
        <v>-</v>
      </c>
      <c r="P633" s="774" t="str">
        <f t="shared" si="909"/>
        <v>-</v>
      </c>
      <c r="Q633" s="774" t="str">
        <f t="shared" si="910"/>
        <v>-</v>
      </c>
      <c r="R633" s="774" t="str">
        <f t="shared" si="911"/>
        <v>-</v>
      </c>
      <c r="S633" s="280" t="str">
        <f t="shared" si="912"/>
        <v>-</v>
      </c>
      <c r="T633" s="291" t="str">
        <f t="shared" si="913"/>
        <v>OK</v>
      </c>
      <c r="U633" s="402"/>
      <c r="W633" s="504"/>
      <c r="X633" s="429"/>
      <c r="Z633" s="430"/>
      <c r="AA633" s="431"/>
      <c r="AB633" s="429"/>
      <c r="AD633" s="430"/>
      <c r="AE633" s="431"/>
      <c r="AF633" s="429"/>
      <c r="AH633" s="430"/>
      <c r="AI633" s="431"/>
      <c r="AJ633" s="607"/>
      <c r="AK633" s="598"/>
      <c r="AL633" s="608"/>
      <c r="AM633" s="630"/>
      <c r="AN633" s="221"/>
      <c r="AO633" s="574" t="str">
        <f t="shared" si="927"/>
        <v>OK</v>
      </c>
      <c r="AQ633" s="437"/>
      <c r="AR633" s="529"/>
      <c r="AS633" s="426"/>
      <c r="AT633" s="427"/>
      <c r="AU633" s="530"/>
      <c r="AV633" s="529"/>
      <c r="AW633" s="426"/>
      <c r="AX633" s="427"/>
      <c r="AY633" s="530"/>
      <c r="AZ633" s="529"/>
      <c r="BA633" s="426"/>
      <c r="BB633" s="427"/>
      <c r="BC633" s="530"/>
      <c r="BD633" s="607"/>
      <c r="BE633" s="598"/>
      <c r="BF633" s="608"/>
      <c r="BG633" s="630"/>
      <c r="BH633" s="221"/>
      <c r="BI633" s="574" t="str">
        <f t="shared" si="928"/>
        <v>OK</v>
      </c>
      <c r="BK633" s="504"/>
      <c r="BL633" s="429"/>
      <c r="BN633" s="430"/>
      <c r="BO633" s="431"/>
      <c r="BP633" s="429"/>
      <c r="BR633" s="430"/>
      <c r="BS633" s="431"/>
      <c r="BT633" s="429"/>
      <c r="BV633" s="430"/>
      <c r="BW633" s="431"/>
      <c r="BX633" s="607"/>
      <c r="BY633" s="598"/>
      <c r="BZ633" s="608"/>
      <c r="CA633" s="680" t="str">
        <f t="shared" si="929"/>
        <v>-</v>
      </c>
      <c r="CB633" s="221"/>
      <c r="CC633" s="574" t="str">
        <f t="shared" si="930"/>
        <v>OK</v>
      </c>
      <c r="CE633" s="443"/>
      <c r="CF633" s="429"/>
      <c r="CH633" s="430"/>
      <c r="CI633" s="431"/>
      <c r="CJ633" s="429"/>
      <c r="CL633" s="430"/>
      <c r="CM633" s="431"/>
      <c r="CN633" s="429"/>
      <c r="CP633" s="430"/>
      <c r="CQ633" s="431"/>
      <c r="CR633" s="600"/>
      <c r="CS633" s="601"/>
      <c r="CT633" s="602"/>
      <c r="CU633" s="610"/>
      <c r="CV633" s="221"/>
      <c r="CW633" s="574" t="str">
        <f t="shared" si="904"/>
        <v>OK</v>
      </c>
      <c r="CY633" s="443"/>
      <c r="CZ633" s="429"/>
      <c r="DB633" s="430"/>
      <c r="DC633" s="431"/>
      <c r="DD633" s="429"/>
      <c r="DF633" s="430"/>
      <c r="DG633" s="431"/>
      <c r="DH633" s="429"/>
      <c r="DJ633" s="430"/>
      <c r="DK633" s="431"/>
      <c r="DL633" s="607"/>
      <c r="DM633" s="598"/>
      <c r="DN633" s="608"/>
      <c r="DO633" s="609"/>
      <c r="DP633" s="221"/>
      <c r="DQ633" s="574" t="str">
        <f t="shared" si="905"/>
        <v>OK</v>
      </c>
      <c r="DS633" s="263" t="s">
        <v>60</v>
      </c>
      <c r="DT633" s="208"/>
      <c r="DU633" s="277" t="s">
        <v>1033</v>
      </c>
      <c r="DV633" s="370"/>
      <c r="DW633" s="277" t="s">
        <v>1033</v>
      </c>
      <c r="DX633" s="370"/>
      <c r="DY633" s="277" t="s">
        <v>1033</v>
      </c>
      <c r="DZ633" s="370"/>
      <c r="EA633" s="274" t="s">
        <v>376</v>
      </c>
      <c r="EB633" s="712" t="str">
        <f t="shared" ref="EB633:EB636" si="944">IF(AND(DT633="",DV633="",DX633="",DZ633=""),"-",DT633+DV633+DX633+DZ633)</f>
        <v>-</v>
      </c>
      <c r="EC633" s="707" t="str">
        <f t="shared" ref="EC633:EC636" si="945">EB633</f>
        <v>-</v>
      </c>
      <c r="ED633" s="623" t="str">
        <f t="shared" ref="ED633:ED636" si="946">IF(OR(EC633=0,EC633="-"),"-",EC633/QUALIF_TOTAL_HOURS)</f>
        <v>-</v>
      </c>
      <c r="EE633" s="221"/>
      <c r="EF633" s="574" t="str">
        <f t="shared" si="891"/>
        <v>Missing Eng Hours</v>
      </c>
      <c r="EH633" s="82"/>
      <c r="EI633" s="34"/>
      <c r="EJ633" s="11"/>
      <c r="EK633" s="61"/>
      <c r="EN633" s="97">
        <f t="shared" si="922"/>
        <v>0</v>
      </c>
      <c r="EO633" s="91">
        <f t="shared" si="923"/>
        <v>0</v>
      </c>
      <c r="EP633" s="92"/>
      <c r="EQ633" s="85"/>
      <c r="ER633" s="89" t="str">
        <f t="shared" si="931"/>
        <v>-</v>
      </c>
      <c r="ES633" s="84"/>
      <c r="ET633" s="85"/>
      <c r="EU633" s="89" t="str">
        <f t="shared" si="932"/>
        <v>-</v>
      </c>
      <c r="EV633" s="90" t="str">
        <f t="shared" si="933"/>
        <v>-</v>
      </c>
      <c r="EY633" s="97" t="e">
        <f>#REF!</f>
        <v>#REF!</v>
      </c>
      <c r="EZ633" s="91" t="e">
        <f>#REF!</f>
        <v>#REF!</v>
      </c>
      <c r="FA633" s="92"/>
      <c r="FB633" s="85"/>
      <c r="FC633" s="89" t="e">
        <f t="shared" si="934"/>
        <v>#REF!</v>
      </c>
      <c r="FD633" s="84"/>
      <c r="FE633" s="85"/>
      <c r="FF633" s="89" t="e">
        <f t="shared" si="935"/>
        <v>#REF!</v>
      </c>
      <c r="FG633" s="90" t="e">
        <f t="shared" si="936"/>
        <v>#REF!</v>
      </c>
      <c r="FJ633" s="97" t="e">
        <f>#REF!</f>
        <v>#REF!</v>
      </c>
      <c r="FK633" s="91" t="e">
        <f>#REF!</f>
        <v>#REF!</v>
      </c>
      <c r="FL633" s="92"/>
      <c r="FM633" s="85"/>
      <c r="FN633" s="89" t="e">
        <f t="shared" si="937"/>
        <v>#REF!</v>
      </c>
      <c r="FO633" s="84"/>
      <c r="FP633" s="85"/>
      <c r="FQ633" s="89" t="e">
        <f t="shared" si="938"/>
        <v>#REF!</v>
      </c>
      <c r="FR633" s="90" t="e">
        <f t="shared" si="939"/>
        <v>#REF!</v>
      </c>
      <c r="FU633" s="97" t="e">
        <f>#REF!</f>
        <v>#REF!</v>
      </c>
      <c r="FV633" s="92"/>
      <c r="FW633" s="85"/>
      <c r="FX633" s="89" t="e">
        <f t="shared" si="940"/>
        <v>#REF!</v>
      </c>
      <c r="GA633" s="97" t="e">
        <f>#REF!</f>
        <v>#REF!</v>
      </c>
      <c r="GB633" s="91" t="e">
        <f>#REF!</f>
        <v>#REF!</v>
      </c>
      <c r="GC633" s="92"/>
      <c r="GD633" s="85"/>
      <c r="GE633" s="89" t="e">
        <f t="shared" si="941"/>
        <v>#REF!</v>
      </c>
      <c r="GF633" s="84"/>
      <c r="GG633" s="85"/>
      <c r="GH633" s="89" t="e">
        <f t="shared" si="942"/>
        <v>#REF!</v>
      </c>
      <c r="GI633" s="90" t="e">
        <f t="shared" si="943"/>
        <v>#REF!</v>
      </c>
      <c r="GK633" s="20" t="str">
        <f t="shared" si="924"/>
        <v/>
      </c>
      <c r="GL633" s="21"/>
      <c r="GN633" s="826" t="str">
        <f t="shared" ca="1" si="915"/>
        <v/>
      </c>
      <c r="GO633" s="827"/>
    </row>
    <row r="634" spans="1:197" ht="12" customHeight="1" outlineLevel="4" x14ac:dyDescent="0.2">
      <c r="A634" s="187">
        <f t="shared" ca="1" si="892"/>
        <v>500</v>
      </c>
      <c r="B634" s="747" t="str">
        <f t="shared" ca="1" si="906"/>
        <v/>
      </c>
      <c r="C634" s="748"/>
      <c r="D634" s="749"/>
      <c r="E634" s="112"/>
      <c r="F634" s="108"/>
      <c r="G634" s="105" t="s">
        <v>976</v>
      </c>
      <c r="H634" s="128" t="s">
        <v>3</v>
      </c>
      <c r="I634" s="105"/>
      <c r="J634" s="121" t="s">
        <v>24</v>
      </c>
      <c r="K634" s="123" t="s">
        <v>97</v>
      </c>
      <c r="L634" s="367" t="s">
        <v>50</v>
      </c>
      <c r="M634" s="589">
        <f t="shared" si="903"/>
        <v>0</v>
      </c>
      <c r="N634" s="773" t="str">
        <f t="shared" si="907"/>
        <v>-</v>
      </c>
      <c r="O634" s="774" t="str">
        <f t="shared" si="908"/>
        <v>-</v>
      </c>
      <c r="P634" s="774" t="str">
        <f t="shared" si="909"/>
        <v>-</v>
      </c>
      <c r="Q634" s="774" t="str">
        <f t="shared" si="910"/>
        <v>-</v>
      </c>
      <c r="R634" s="774" t="str">
        <f t="shared" si="911"/>
        <v>-</v>
      </c>
      <c r="S634" s="280" t="str">
        <f t="shared" si="912"/>
        <v>-</v>
      </c>
      <c r="T634" s="291" t="str">
        <f t="shared" si="913"/>
        <v>OK</v>
      </c>
      <c r="U634" s="402"/>
      <c r="W634" s="504"/>
      <c r="X634" s="429"/>
      <c r="Z634" s="430"/>
      <c r="AA634" s="431"/>
      <c r="AB634" s="429"/>
      <c r="AD634" s="430"/>
      <c r="AE634" s="431"/>
      <c r="AF634" s="429"/>
      <c r="AH634" s="430"/>
      <c r="AI634" s="431"/>
      <c r="AJ634" s="600"/>
      <c r="AK634" s="601"/>
      <c r="AL634" s="602"/>
      <c r="AM634" s="632"/>
      <c r="AN634" s="221"/>
      <c r="AO634" s="574" t="str">
        <f t="shared" si="927"/>
        <v>OK</v>
      </c>
      <c r="AQ634" s="437"/>
      <c r="AR634" s="429"/>
      <c r="AT634" s="430"/>
      <c r="AU634" s="431"/>
      <c r="AV634" s="429"/>
      <c r="AX634" s="430"/>
      <c r="AY634" s="431"/>
      <c r="AZ634" s="429"/>
      <c r="BB634" s="430"/>
      <c r="BC634" s="431"/>
      <c r="BD634" s="600"/>
      <c r="BE634" s="601"/>
      <c r="BF634" s="602"/>
      <c r="BG634" s="632"/>
      <c r="BH634" s="221"/>
      <c r="BI634" s="574" t="str">
        <f t="shared" si="928"/>
        <v>OK</v>
      </c>
      <c r="BK634" s="504"/>
      <c r="BL634" s="429"/>
      <c r="BN634" s="430"/>
      <c r="BO634" s="431"/>
      <c r="BP634" s="429"/>
      <c r="BR634" s="430"/>
      <c r="BS634" s="431"/>
      <c r="BT634" s="429"/>
      <c r="BV634" s="430"/>
      <c r="BW634" s="431"/>
      <c r="BX634" s="600"/>
      <c r="BY634" s="601"/>
      <c r="BZ634" s="602"/>
      <c r="CA634" s="680" t="str">
        <f t="shared" si="929"/>
        <v>-</v>
      </c>
      <c r="CB634" s="221"/>
      <c r="CC634" s="574" t="str">
        <f t="shared" si="930"/>
        <v>OK</v>
      </c>
      <c r="CE634" s="443"/>
      <c r="CF634" s="429"/>
      <c r="CH634" s="430"/>
      <c r="CI634" s="431"/>
      <c r="CJ634" s="429"/>
      <c r="CL634" s="430"/>
      <c r="CM634" s="431"/>
      <c r="CN634" s="429"/>
      <c r="CP634" s="430"/>
      <c r="CQ634" s="431"/>
      <c r="CR634" s="600"/>
      <c r="CS634" s="601"/>
      <c r="CT634" s="602"/>
      <c r="CU634" s="610"/>
      <c r="CV634" s="221"/>
      <c r="CW634" s="574" t="str">
        <f t="shared" si="904"/>
        <v>OK</v>
      </c>
      <c r="CY634" s="437"/>
      <c r="CZ634" s="429"/>
      <c r="DB634" s="430"/>
      <c r="DC634" s="431"/>
      <c r="DD634" s="429"/>
      <c r="DF634" s="430"/>
      <c r="DG634" s="431"/>
      <c r="DH634" s="429"/>
      <c r="DJ634" s="430"/>
      <c r="DK634" s="431"/>
      <c r="DL634" s="600"/>
      <c r="DM634" s="601"/>
      <c r="DN634" s="602"/>
      <c r="DO634" s="610"/>
      <c r="DP634" s="221"/>
      <c r="DQ634" s="574" t="str">
        <f t="shared" si="905"/>
        <v>OK</v>
      </c>
      <c r="DS634" s="263" t="s">
        <v>60</v>
      </c>
      <c r="DT634" s="208"/>
      <c r="DU634" s="277" t="s">
        <v>1033</v>
      </c>
      <c r="DV634" s="370"/>
      <c r="DW634" s="277" t="s">
        <v>1033</v>
      </c>
      <c r="DX634" s="370"/>
      <c r="DY634" s="277" t="s">
        <v>1033</v>
      </c>
      <c r="DZ634" s="370"/>
      <c r="EA634" s="274" t="s">
        <v>376</v>
      </c>
      <c r="EB634" s="712" t="str">
        <f t="shared" si="944"/>
        <v>-</v>
      </c>
      <c r="EC634" s="707" t="str">
        <f t="shared" si="945"/>
        <v>-</v>
      </c>
      <c r="ED634" s="623" t="str">
        <f t="shared" si="946"/>
        <v>-</v>
      </c>
      <c r="EE634" s="221"/>
      <c r="EF634" s="574" t="str">
        <f t="shared" si="891"/>
        <v>Missing Eng Hours</v>
      </c>
      <c r="EH634" s="82"/>
      <c r="EI634" s="34"/>
      <c r="EJ634" s="11"/>
      <c r="EK634" s="61"/>
      <c r="EN634" s="97">
        <f t="shared" si="922"/>
        <v>0</v>
      </c>
      <c r="EO634" s="91">
        <f t="shared" si="923"/>
        <v>0</v>
      </c>
      <c r="EP634" s="92"/>
      <c r="EQ634" s="85"/>
      <c r="ER634" s="89" t="str">
        <f t="shared" si="931"/>
        <v>-</v>
      </c>
      <c r="ES634" s="84"/>
      <c r="ET634" s="85"/>
      <c r="EU634" s="89" t="str">
        <f t="shared" si="932"/>
        <v>-</v>
      </c>
      <c r="EV634" s="90" t="str">
        <f t="shared" si="933"/>
        <v>-</v>
      </c>
      <c r="EY634" s="97" t="e">
        <f>#REF!</f>
        <v>#REF!</v>
      </c>
      <c r="EZ634" s="91" t="e">
        <f>#REF!</f>
        <v>#REF!</v>
      </c>
      <c r="FA634" s="92"/>
      <c r="FB634" s="85"/>
      <c r="FC634" s="89" t="e">
        <f t="shared" si="934"/>
        <v>#REF!</v>
      </c>
      <c r="FD634" s="84"/>
      <c r="FE634" s="85"/>
      <c r="FF634" s="89" t="e">
        <f t="shared" si="935"/>
        <v>#REF!</v>
      </c>
      <c r="FG634" s="90" t="e">
        <f t="shared" si="936"/>
        <v>#REF!</v>
      </c>
      <c r="FJ634" s="97" t="e">
        <f>#REF!</f>
        <v>#REF!</v>
      </c>
      <c r="FK634" s="91" t="e">
        <f>#REF!</f>
        <v>#REF!</v>
      </c>
      <c r="FL634" s="92"/>
      <c r="FM634" s="85"/>
      <c r="FN634" s="89" t="e">
        <f t="shared" si="937"/>
        <v>#REF!</v>
      </c>
      <c r="FO634" s="84"/>
      <c r="FP634" s="85"/>
      <c r="FQ634" s="89" t="e">
        <f t="shared" si="938"/>
        <v>#REF!</v>
      </c>
      <c r="FR634" s="90" t="e">
        <f t="shared" si="939"/>
        <v>#REF!</v>
      </c>
      <c r="FU634" s="97" t="e">
        <f>#REF!</f>
        <v>#REF!</v>
      </c>
      <c r="FV634" s="92"/>
      <c r="FW634" s="85"/>
      <c r="FX634" s="89" t="e">
        <f t="shared" si="940"/>
        <v>#REF!</v>
      </c>
      <c r="GA634" s="97" t="e">
        <f>#REF!</f>
        <v>#REF!</v>
      </c>
      <c r="GB634" s="91" t="e">
        <f>#REF!</f>
        <v>#REF!</v>
      </c>
      <c r="GC634" s="92"/>
      <c r="GD634" s="85"/>
      <c r="GE634" s="89" t="e">
        <f t="shared" si="941"/>
        <v>#REF!</v>
      </c>
      <c r="GF634" s="84"/>
      <c r="GG634" s="85"/>
      <c r="GH634" s="89" t="e">
        <f t="shared" si="942"/>
        <v>#REF!</v>
      </c>
      <c r="GI634" s="90" t="e">
        <f t="shared" si="943"/>
        <v>#REF!</v>
      </c>
      <c r="GK634" s="20" t="str">
        <f t="shared" si="924"/>
        <v/>
      </c>
      <c r="GL634" s="21"/>
      <c r="GN634" s="826" t="str">
        <f t="shared" ca="1" si="915"/>
        <v/>
      </c>
      <c r="GO634" s="827"/>
    </row>
    <row r="635" spans="1:197" ht="12" customHeight="1" outlineLevel="4" x14ac:dyDescent="0.2">
      <c r="A635" s="187">
        <f t="shared" ca="1" si="892"/>
        <v>501</v>
      </c>
      <c r="B635" s="747" t="str">
        <f t="shared" ca="1" si="906"/>
        <v/>
      </c>
      <c r="C635" s="748"/>
      <c r="D635" s="749"/>
      <c r="E635" s="533"/>
      <c r="F635" s="271"/>
      <c r="G635" s="105" t="s">
        <v>977</v>
      </c>
      <c r="H635" s="128" t="s">
        <v>3</v>
      </c>
      <c r="I635" s="105"/>
      <c r="J635" s="121" t="s">
        <v>24</v>
      </c>
      <c r="K635" s="123" t="s">
        <v>97</v>
      </c>
      <c r="L635" s="367" t="s">
        <v>50</v>
      </c>
      <c r="M635" s="589">
        <f t="shared" si="903"/>
        <v>0</v>
      </c>
      <c r="N635" s="773" t="str">
        <f t="shared" si="907"/>
        <v>-</v>
      </c>
      <c r="O635" s="774" t="str">
        <f t="shared" si="908"/>
        <v>-</v>
      </c>
      <c r="P635" s="774" t="str">
        <f t="shared" si="909"/>
        <v>-</v>
      </c>
      <c r="Q635" s="774" t="str">
        <f t="shared" si="910"/>
        <v>-</v>
      </c>
      <c r="R635" s="774" t="str">
        <f t="shared" si="911"/>
        <v>-</v>
      </c>
      <c r="S635" s="280" t="str">
        <f t="shared" si="912"/>
        <v>-</v>
      </c>
      <c r="T635" s="291" t="str">
        <f t="shared" si="913"/>
        <v>OK</v>
      </c>
      <c r="U635" s="402"/>
      <c r="W635" s="504"/>
      <c r="X635" s="429"/>
      <c r="Z635" s="430"/>
      <c r="AA635" s="431"/>
      <c r="AB635" s="429"/>
      <c r="AD635" s="430"/>
      <c r="AE635" s="431"/>
      <c r="AF635" s="429"/>
      <c r="AH635" s="430"/>
      <c r="AI635" s="431"/>
      <c r="AJ635" s="600"/>
      <c r="AK635" s="601"/>
      <c r="AL635" s="602"/>
      <c r="AM635" s="632"/>
      <c r="AN635" s="221"/>
      <c r="AO635" s="574" t="str">
        <f t="shared" si="927"/>
        <v>OK</v>
      </c>
      <c r="AQ635" s="437"/>
      <c r="AR635" s="429"/>
      <c r="AT635" s="430"/>
      <c r="AU635" s="431"/>
      <c r="AV635" s="429"/>
      <c r="AX635" s="430"/>
      <c r="AY635" s="431"/>
      <c r="AZ635" s="429"/>
      <c r="BB635" s="430"/>
      <c r="BC635" s="431"/>
      <c r="BD635" s="600"/>
      <c r="BE635" s="601"/>
      <c r="BF635" s="602"/>
      <c r="BG635" s="632"/>
      <c r="BH635" s="221"/>
      <c r="BI635" s="574" t="str">
        <f t="shared" si="928"/>
        <v>OK</v>
      </c>
      <c r="BK635" s="504"/>
      <c r="BL635" s="429"/>
      <c r="BN635" s="430"/>
      <c r="BO635" s="431"/>
      <c r="BP635" s="429"/>
      <c r="BR635" s="430"/>
      <c r="BS635" s="431"/>
      <c r="BT635" s="429"/>
      <c r="BV635" s="430"/>
      <c r="BW635" s="431"/>
      <c r="BX635" s="600"/>
      <c r="BY635" s="601"/>
      <c r="BZ635" s="602"/>
      <c r="CA635" s="680" t="str">
        <f t="shared" si="929"/>
        <v>-</v>
      </c>
      <c r="CB635" s="221"/>
      <c r="CC635" s="574" t="str">
        <f t="shared" si="930"/>
        <v>OK</v>
      </c>
      <c r="CE635" s="443"/>
      <c r="CF635" s="429"/>
      <c r="CH635" s="430"/>
      <c r="CI635" s="431"/>
      <c r="CJ635" s="429"/>
      <c r="CL635" s="430"/>
      <c r="CM635" s="431"/>
      <c r="CN635" s="429"/>
      <c r="CP635" s="430"/>
      <c r="CQ635" s="431"/>
      <c r="CR635" s="600"/>
      <c r="CS635" s="601"/>
      <c r="CT635" s="602"/>
      <c r="CU635" s="610"/>
      <c r="CV635" s="221"/>
      <c r="CW635" s="574" t="str">
        <f t="shared" si="904"/>
        <v>OK</v>
      </c>
      <c r="CY635" s="437"/>
      <c r="CZ635" s="429"/>
      <c r="DB635" s="430"/>
      <c r="DC635" s="431"/>
      <c r="DD635" s="429"/>
      <c r="DF635" s="430"/>
      <c r="DG635" s="431"/>
      <c r="DH635" s="429"/>
      <c r="DJ635" s="430"/>
      <c r="DK635" s="431"/>
      <c r="DL635" s="600"/>
      <c r="DM635" s="601"/>
      <c r="DN635" s="602"/>
      <c r="DO635" s="621"/>
      <c r="DP635" s="221"/>
      <c r="DQ635" s="574" t="str">
        <f t="shared" si="905"/>
        <v>OK</v>
      </c>
      <c r="DS635" s="263" t="s">
        <v>60</v>
      </c>
      <c r="DT635" s="208"/>
      <c r="DU635" s="277" t="s">
        <v>1033</v>
      </c>
      <c r="DV635" s="370"/>
      <c r="DW635" s="277" t="s">
        <v>1033</v>
      </c>
      <c r="DX635" s="370"/>
      <c r="DY635" s="277" t="s">
        <v>1033</v>
      </c>
      <c r="DZ635" s="370"/>
      <c r="EA635" s="274" t="s">
        <v>376</v>
      </c>
      <c r="EB635" s="712" t="str">
        <f t="shared" si="944"/>
        <v>-</v>
      </c>
      <c r="EC635" s="707" t="str">
        <f t="shared" si="945"/>
        <v>-</v>
      </c>
      <c r="ED635" s="623" t="str">
        <f t="shared" si="946"/>
        <v>-</v>
      </c>
      <c r="EE635" s="221"/>
      <c r="EF635" s="574" t="str">
        <f t="shared" si="891"/>
        <v>Missing Eng Hours</v>
      </c>
      <c r="EH635" s="82"/>
      <c r="EI635" s="34"/>
      <c r="EJ635" s="11"/>
      <c r="EK635" s="61"/>
      <c r="EN635" s="97">
        <f t="shared" si="922"/>
        <v>0</v>
      </c>
      <c r="EO635" s="91">
        <f t="shared" si="923"/>
        <v>0</v>
      </c>
      <c r="EP635" s="92"/>
      <c r="EQ635" s="85"/>
      <c r="ER635" s="89" t="str">
        <f t="shared" si="931"/>
        <v>-</v>
      </c>
      <c r="ES635" s="84"/>
      <c r="ET635" s="85"/>
      <c r="EU635" s="89" t="str">
        <f t="shared" si="932"/>
        <v>-</v>
      </c>
      <c r="EV635" s="90" t="str">
        <f t="shared" si="933"/>
        <v>-</v>
      </c>
      <c r="EY635" s="97" t="e">
        <f>#REF!</f>
        <v>#REF!</v>
      </c>
      <c r="EZ635" s="91" t="e">
        <f>#REF!</f>
        <v>#REF!</v>
      </c>
      <c r="FA635" s="92"/>
      <c r="FB635" s="85"/>
      <c r="FC635" s="89" t="e">
        <f t="shared" si="934"/>
        <v>#REF!</v>
      </c>
      <c r="FD635" s="84"/>
      <c r="FE635" s="85"/>
      <c r="FF635" s="89" t="e">
        <f t="shared" si="935"/>
        <v>#REF!</v>
      </c>
      <c r="FG635" s="90" t="e">
        <f t="shared" si="936"/>
        <v>#REF!</v>
      </c>
      <c r="FJ635" s="97" t="e">
        <f>#REF!</f>
        <v>#REF!</v>
      </c>
      <c r="FK635" s="91" t="e">
        <f>#REF!</f>
        <v>#REF!</v>
      </c>
      <c r="FL635" s="92"/>
      <c r="FM635" s="85"/>
      <c r="FN635" s="89" t="e">
        <f t="shared" si="937"/>
        <v>#REF!</v>
      </c>
      <c r="FO635" s="84"/>
      <c r="FP635" s="85"/>
      <c r="FQ635" s="89" t="e">
        <f t="shared" si="938"/>
        <v>#REF!</v>
      </c>
      <c r="FR635" s="90" t="e">
        <f t="shared" si="939"/>
        <v>#REF!</v>
      </c>
      <c r="FU635" s="97" t="e">
        <f>#REF!</f>
        <v>#REF!</v>
      </c>
      <c r="FV635" s="92"/>
      <c r="FW635" s="85"/>
      <c r="FX635" s="89" t="e">
        <f t="shared" si="940"/>
        <v>#REF!</v>
      </c>
      <c r="GA635" s="97" t="e">
        <f>#REF!</f>
        <v>#REF!</v>
      </c>
      <c r="GB635" s="91" t="e">
        <f>#REF!</f>
        <v>#REF!</v>
      </c>
      <c r="GC635" s="92"/>
      <c r="GD635" s="85"/>
      <c r="GE635" s="89" t="e">
        <f t="shared" si="941"/>
        <v>#REF!</v>
      </c>
      <c r="GF635" s="84"/>
      <c r="GG635" s="85"/>
      <c r="GH635" s="89" t="e">
        <f t="shared" si="942"/>
        <v>#REF!</v>
      </c>
      <c r="GI635" s="90" t="e">
        <f t="shared" si="943"/>
        <v>#REF!</v>
      </c>
      <c r="GK635" s="20" t="str">
        <f t="shared" si="924"/>
        <v/>
      </c>
      <c r="GL635" s="21"/>
      <c r="GN635" s="826" t="str">
        <f t="shared" ca="1" si="915"/>
        <v/>
      </c>
      <c r="GO635" s="827"/>
    </row>
    <row r="636" spans="1:197" ht="12" customHeight="1" outlineLevel="4" x14ac:dyDescent="0.2">
      <c r="A636" s="187">
        <f t="shared" ca="1" si="892"/>
        <v>502</v>
      </c>
      <c r="B636" s="747" t="str">
        <f t="shared" ca="1" si="906"/>
        <v/>
      </c>
      <c r="C636" s="748"/>
      <c r="D636" s="749"/>
      <c r="E636" s="533"/>
      <c r="F636" s="271"/>
      <c r="G636" s="105" t="s">
        <v>978</v>
      </c>
      <c r="H636" s="128" t="s">
        <v>3</v>
      </c>
      <c r="I636" s="105"/>
      <c r="J636" s="121" t="s">
        <v>24</v>
      </c>
      <c r="K636" s="123" t="s">
        <v>97</v>
      </c>
      <c r="L636" s="367" t="s">
        <v>50</v>
      </c>
      <c r="M636" s="589">
        <f t="shared" si="903"/>
        <v>0</v>
      </c>
      <c r="N636" s="773" t="str">
        <f t="shared" si="907"/>
        <v>-</v>
      </c>
      <c r="O636" s="774" t="str">
        <f t="shared" si="908"/>
        <v>-</v>
      </c>
      <c r="P636" s="774" t="str">
        <f t="shared" si="909"/>
        <v>-</v>
      </c>
      <c r="Q636" s="774" t="str">
        <f t="shared" si="910"/>
        <v>-</v>
      </c>
      <c r="R636" s="774" t="str">
        <f t="shared" si="911"/>
        <v>-</v>
      </c>
      <c r="S636" s="280" t="str">
        <f t="shared" si="912"/>
        <v>-</v>
      </c>
      <c r="T636" s="291" t="str">
        <f t="shared" si="913"/>
        <v>OK</v>
      </c>
      <c r="U636" s="402"/>
      <c r="W636" s="504"/>
      <c r="X636" s="429"/>
      <c r="Z636" s="430"/>
      <c r="AA636" s="431"/>
      <c r="AB636" s="429"/>
      <c r="AD636" s="430"/>
      <c r="AE636" s="431"/>
      <c r="AF636" s="429"/>
      <c r="AH636" s="430"/>
      <c r="AI636" s="431"/>
      <c r="AJ636" s="600"/>
      <c r="AK636" s="601"/>
      <c r="AL636" s="602"/>
      <c r="AM636" s="632"/>
      <c r="AN636" s="221"/>
      <c r="AO636" s="574" t="str">
        <f t="shared" si="927"/>
        <v>OK</v>
      </c>
      <c r="AQ636" s="437"/>
      <c r="AR636" s="429"/>
      <c r="AT636" s="430"/>
      <c r="AU636" s="431"/>
      <c r="AV636" s="429"/>
      <c r="AX636" s="430"/>
      <c r="AY636" s="431"/>
      <c r="AZ636" s="429"/>
      <c r="BB636" s="430"/>
      <c r="BC636" s="431"/>
      <c r="BD636" s="600"/>
      <c r="BE636" s="601"/>
      <c r="BF636" s="602"/>
      <c r="BG636" s="632"/>
      <c r="BH636" s="221"/>
      <c r="BI636" s="574" t="str">
        <f t="shared" si="928"/>
        <v>OK</v>
      </c>
      <c r="BK636" s="504"/>
      <c r="BL636" s="429"/>
      <c r="BN636" s="430"/>
      <c r="BO636" s="431"/>
      <c r="BP636" s="429"/>
      <c r="BR636" s="430"/>
      <c r="BS636" s="431"/>
      <c r="BT636" s="429"/>
      <c r="BV636" s="430"/>
      <c r="BW636" s="431"/>
      <c r="BX636" s="600"/>
      <c r="BY636" s="601"/>
      <c r="BZ636" s="602"/>
      <c r="CA636" s="680" t="str">
        <f t="shared" si="929"/>
        <v>-</v>
      </c>
      <c r="CB636" s="221"/>
      <c r="CC636" s="574" t="str">
        <f t="shared" si="930"/>
        <v>OK</v>
      </c>
      <c r="CE636" s="443"/>
      <c r="CF636" s="429"/>
      <c r="CH636" s="430"/>
      <c r="CI636" s="431"/>
      <c r="CJ636" s="429"/>
      <c r="CL636" s="430"/>
      <c r="CM636" s="431"/>
      <c r="CN636" s="429"/>
      <c r="CP636" s="430"/>
      <c r="CQ636" s="431"/>
      <c r="CR636" s="600"/>
      <c r="CS636" s="601"/>
      <c r="CT636" s="602"/>
      <c r="CU636" s="610"/>
      <c r="CV636" s="221"/>
      <c r="CW636" s="574" t="str">
        <f t="shared" si="904"/>
        <v>OK</v>
      </c>
      <c r="CY636" s="437"/>
      <c r="CZ636" s="429"/>
      <c r="DB636" s="430"/>
      <c r="DC636" s="431"/>
      <c r="DD636" s="429"/>
      <c r="DF636" s="430"/>
      <c r="DG636" s="431"/>
      <c r="DH636" s="429"/>
      <c r="DJ636" s="430"/>
      <c r="DK636" s="431"/>
      <c r="DL636" s="600"/>
      <c r="DM636" s="601"/>
      <c r="DN636" s="602"/>
      <c r="DO636" s="621"/>
      <c r="DP636" s="221"/>
      <c r="DQ636" s="574" t="str">
        <f t="shared" si="905"/>
        <v>OK</v>
      </c>
      <c r="DS636" s="263" t="s">
        <v>60</v>
      </c>
      <c r="DT636" s="208"/>
      <c r="DU636" s="277" t="s">
        <v>1033</v>
      </c>
      <c r="DV636" s="370"/>
      <c r="DW636" s="277" t="s">
        <v>1033</v>
      </c>
      <c r="DX636" s="370"/>
      <c r="DY636" s="277" t="s">
        <v>1033</v>
      </c>
      <c r="DZ636" s="370"/>
      <c r="EA636" s="274" t="s">
        <v>376</v>
      </c>
      <c r="EB636" s="712" t="str">
        <f t="shared" si="944"/>
        <v>-</v>
      </c>
      <c r="EC636" s="707" t="str">
        <f t="shared" si="945"/>
        <v>-</v>
      </c>
      <c r="ED636" s="623" t="str">
        <f t="shared" si="946"/>
        <v>-</v>
      </c>
      <c r="EE636" s="221"/>
      <c r="EF636" s="574" t="str">
        <f t="shared" si="891"/>
        <v>Missing Eng Hours</v>
      </c>
      <c r="EH636" s="82"/>
      <c r="EI636" s="34"/>
      <c r="EJ636" s="11"/>
      <c r="EK636" s="61"/>
      <c r="EN636" s="97">
        <f t="shared" si="922"/>
        <v>0</v>
      </c>
      <c r="EO636" s="91">
        <f t="shared" si="923"/>
        <v>0</v>
      </c>
      <c r="EP636" s="92"/>
      <c r="EQ636" s="85"/>
      <c r="ER636" s="89" t="str">
        <f t="shared" si="931"/>
        <v>-</v>
      </c>
      <c r="ES636" s="84"/>
      <c r="ET636" s="85"/>
      <c r="EU636" s="89" t="str">
        <f t="shared" si="932"/>
        <v>-</v>
      </c>
      <c r="EV636" s="90" t="str">
        <f t="shared" si="933"/>
        <v>-</v>
      </c>
      <c r="EY636" s="97" t="e">
        <f>#REF!</f>
        <v>#REF!</v>
      </c>
      <c r="EZ636" s="91" t="e">
        <f>#REF!</f>
        <v>#REF!</v>
      </c>
      <c r="FA636" s="92"/>
      <c r="FB636" s="85"/>
      <c r="FC636" s="89" t="e">
        <f t="shared" si="934"/>
        <v>#REF!</v>
      </c>
      <c r="FD636" s="84"/>
      <c r="FE636" s="85"/>
      <c r="FF636" s="89" t="e">
        <f t="shared" si="935"/>
        <v>#REF!</v>
      </c>
      <c r="FG636" s="90" t="e">
        <f t="shared" si="936"/>
        <v>#REF!</v>
      </c>
      <c r="FJ636" s="97" t="e">
        <f>#REF!</f>
        <v>#REF!</v>
      </c>
      <c r="FK636" s="91" t="e">
        <f>#REF!</f>
        <v>#REF!</v>
      </c>
      <c r="FL636" s="92"/>
      <c r="FM636" s="85"/>
      <c r="FN636" s="89" t="e">
        <f t="shared" si="937"/>
        <v>#REF!</v>
      </c>
      <c r="FO636" s="84"/>
      <c r="FP636" s="85"/>
      <c r="FQ636" s="89" t="e">
        <f t="shared" si="938"/>
        <v>#REF!</v>
      </c>
      <c r="FR636" s="90" t="e">
        <f t="shared" si="939"/>
        <v>#REF!</v>
      </c>
      <c r="FU636" s="97" t="e">
        <f>#REF!</f>
        <v>#REF!</v>
      </c>
      <c r="FV636" s="92"/>
      <c r="FW636" s="85"/>
      <c r="FX636" s="89" t="e">
        <f t="shared" si="940"/>
        <v>#REF!</v>
      </c>
      <c r="GA636" s="97" t="e">
        <f>#REF!</f>
        <v>#REF!</v>
      </c>
      <c r="GB636" s="91" t="e">
        <f>#REF!</f>
        <v>#REF!</v>
      </c>
      <c r="GC636" s="92"/>
      <c r="GD636" s="85"/>
      <c r="GE636" s="89" t="e">
        <f t="shared" si="941"/>
        <v>#REF!</v>
      </c>
      <c r="GF636" s="84"/>
      <c r="GG636" s="85"/>
      <c r="GH636" s="89" t="e">
        <f t="shared" si="942"/>
        <v>#REF!</v>
      </c>
      <c r="GI636" s="90" t="e">
        <f t="shared" si="943"/>
        <v>#REF!</v>
      </c>
      <c r="GK636" s="20" t="str">
        <f t="shared" si="924"/>
        <v/>
      </c>
      <c r="GL636" s="21"/>
      <c r="GN636" s="826" t="str">
        <f t="shared" ca="1" si="915"/>
        <v/>
      </c>
      <c r="GO636" s="827"/>
    </row>
    <row r="637" spans="1:197" ht="12" customHeight="1" outlineLevel="4" x14ac:dyDescent="0.2">
      <c r="A637" s="187">
        <f t="shared" ca="1" si="892"/>
        <v>503</v>
      </c>
      <c r="B637" s="747" t="str">
        <f t="shared" ca="1" si="906"/>
        <v/>
      </c>
      <c r="C637" s="748"/>
      <c r="D637" s="749"/>
      <c r="E637" s="272"/>
      <c r="F637" s="271"/>
      <c r="G637" s="105" t="s">
        <v>981</v>
      </c>
      <c r="H637" s="128" t="s">
        <v>3</v>
      </c>
      <c r="I637" s="105"/>
      <c r="J637" s="121" t="s">
        <v>24</v>
      </c>
      <c r="K637" s="123" t="s">
        <v>97</v>
      </c>
      <c r="L637" s="367" t="s">
        <v>50</v>
      </c>
      <c r="M637" s="589">
        <f t="shared" si="903"/>
        <v>1</v>
      </c>
      <c r="N637" s="773" t="str">
        <f t="shared" si="907"/>
        <v>-</v>
      </c>
      <c r="O637" s="774" t="str">
        <f t="shared" si="908"/>
        <v>-</v>
      </c>
      <c r="P637" s="774" t="str">
        <f t="shared" si="909"/>
        <v>-</v>
      </c>
      <c r="Q637" s="774" t="str">
        <f t="shared" si="910"/>
        <v>-</v>
      </c>
      <c r="R637" s="774" t="str">
        <f t="shared" si="911"/>
        <v>-</v>
      </c>
      <c r="S637" s="280">
        <f t="shared" si="912"/>
        <v>1</v>
      </c>
      <c r="T637" s="291" t="str">
        <f t="shared" si="913"/>
        <v>OK</v>
      </c>
      <c r="U637" s="402"/>
      <c r="W637" s="504"/>
      <c r="X637" s="429"/>
      <c r="Z637" s="430"/>
      <c r="AA637" s="431"/>
      <c r="AB637" s="429"/>
      <c r="AD637" s="430"/>
      <c r="AE637" s="431"/>
      <c r="AF637" s="429"/>
      <c r="AH637" s="430"/>
      <c r="AI637" s="431"/>
      <c r="AJ637" s="600"/>
      <c r="AK637" s="601"/>
      <c r="AL637" s="602"/>
      <c r="AM637" s="632"/>
      <c r="AN637" s="221"/>
      <c r="AO637" s="574" t="str">
        <f t="shared" si="927"/>
        <v>OK</v>
      </c>
      <c r="AQ637" s="437"/>
      <c r="AR637" s="429"/>
      <c r="AT637" s="430"/>
      <c r="AU637" s="431"/>
      <c r="AV637" s="429"/>
      <c r="AX637" s="430"/>
      <c r="AY637" s="431"/>
      <c r="AZ637" s="429"/>
      <c r="BB637" s="430"/>
      <c r="BC637" s="431"/>
      <c r="BD637" s="600"/>
      <c r="BE637" s="601"/>
      <c r="BF637" s="602"/>
      <c r="BG637" s="632"/>
      <c r="BH637" s="221"/>
      <c r="BI637" s="574" t="str">
        <f t="shared" si="928"/>
        <v>OK</v>
      </c>
      <c r="BK637" s="504"/>
      <c r="BL637" s="429"/>
      <c r="BN637" s="430"/>
      <c r="BO637" s="431"/>
      <c r="BP637" s="429"/>
      <c r="BR637" s="430"/>
      <c r="BS637" s="431"/>
      <c r="BT637" s="429"/>
      <c r="BV637" s="430"/>
      <c r="BW637" s="431"/>
      <c r="BX637" s="600"/>
      <c r="BY637" s="601"/>
      <c r="BZ637" s="602"/>
      <c r="CA637" s="610"/>
      <c r="CB637" s="221"/>
      <c r="CC637" s="574" t="str">
        <f t="shared" si="930"/>
        <v>OK</v>
      </c>
      <c r="CE637" s="443"/>
      <c r="CF637" s="429"/>
      <c r="CH637" s="430"/>
      <c r="CI637" s="431"/>
      <c r="CJ637" s="429"/>
      <c r="CL637" s="430"/>
      <c r="CM637" s="431"/>
      <c r="CN637" s="429"/>
      <c r="CP637" s="430"/>
      <c r="CQ637" s="431"/>
      <c r="CR637" s="600"/>
      <c r="CS637" s="601"/>
      <c r="CT637" s="602"/>
      <c r="CU637" s="610"/>
      <c r="CV637" s="221"/>
      <c r="CW637" s="574" t="str">
        <f t="shared" si="904"/>
        <v>OK</v>
      </c>
      <c r="CY637" s="437"/>
      <c r="CZ637" s="429"/>
      <c r="DB637" s="430"/>
      <c r="DC637" s="431"/>
      <c r="DD637" s="429"/>
      <c r="DF637" s="430"/>
      <c r="DG637" s="431"/>
      <c r="DH637" s="429"/>
      <c r="DJ637" s="430"/>
      <c r="DK637" s="431"/>
      <c r="DL637" s="600"/>
      <c r="DM637" s="601"/>
      <c r="DN637" s="602"/>
      <c r="DO637" s="621"/>
      <c r="DP637" s="221"/>
      <c r="DQ637" s="574" t="str">
        <f t="shared" si="905"/>
        <v>OK</v>
      </c>
      <c r="DS637" s="263">
        <v>1</v>
      </c>
      <c r="DT637" s="208">
        <v>4</v>
      </c>
      <c r="DU637" s="277" t="s">
        <v>1033</v>
      </c>
      <c r="DV637" s="370"/>
      <c r="DW637" s="277" t="s">
        <v>1033</v>
      </c>
      <c r="DX637" s="370"/>
      <c r="DY637" s="277" t="s">
        <v>1033</v>
      </c>
      <c r="DZ637" s="370">
        <v>4</v>
      </c>
      <c r="EA637" s="274" t="s">
        <v>376</v>
      </c>
      <c r="EB637" s="712">
        <f t="shared" ref="EB637:EB647" si="947">IF(AND(DT637="",DV637="",DX637="",DZ637=""),"-",DT637+DV637+DX637+DZ637)</f>
        <v>8</v>
      </c>
      <c r="EC637" s="707">
        <f t="shared" ref="EC637:EC647" si="948">EB637</f>
        <v>8</v>
      </c>
      <c r="ED637" s="623">
        <f t="shared" ref="ED637:ED643" si="949">IF(OR(EC637=0,EC637="-"),"-",EC637/QUALIF_TOTAL_HOURS)</f>
        <v>9.5011876484560574E-3</v>
      </c>
      <c r="EE637" s="221"/>
      <c r="EF637" s="574" t="str">
        <f t="shared" si="891"/>
        <v>Missing Eng Hours</v>
      </c>
      <c r="EH637" s="82"/>
      <c r="EI637" s="34"/>
      <c r="EJ637" s="11"/>
      <c r="EK637" s="61"/>
      <c r="EN637" s="97">
        <f t="shared" si="922"/>
        <v>0</v>
      </c>
      <c r="EO637" s="91">
        <f t="shared" si="923"/>
        <v>0</v>
      </c>
      <c r="EP637" s="92"/>
      <c r="EQ637" s="85"/>
      <c r="ER637" s="89" t="str">
        <f t="shared" si="931"/>
        <v>-</v>
      </c>
      <c r="ES637" s="84"/>
      <c r="ET637" s="85"/>
      <c r="EU637" s="89" t="str">
        <f t="shared" si="932"/>
        <v>-</v>
      </c>
      <c r="EV637" s="90" t="str">
        <f t="shared" si="933"/>
        <v>-</v>
      </c>
      <c r="EY637" s="97" t="e">
        <f>#REF!</f>
        <v>#REF!</v>
      </c>
      <c r="EZ637" s="91" t="e">
        <f>#REF!</f>
        <v>#REF!</v>
      </c>
      <c r="FA637" s="92"/>
      <c r="FB637" s="85"/>
      <c r="FC637" s="89" t="e">
        <f t="shared" si="934"/>
        <v>#REF!</v>
      </c>
      <c r="FD637" s="84"/>
      <c r="FE637" s="85"/>
      <c r="FF637" s="89" t="e">
        <f t="shared" si="935"/>
        <v>#REF!</v>
      </c>
      <c r="FG637" s="90" t="e">
        <f t="shared" si="936"/>
        <v>#REF!</v>
      </c>
      <c r="FJ637" s="97" t="e">
        <f>#REF!</f>
        <v>#REF!</v>
      </c>
      <c r="FK637" s="91" t="e">
        <f>#REF!</f>
        <v>#REF!</v>
      </c>
      <c r="FL637" s="92"/>
      <c r="FM637" s="85"/>
      <c r="FN637" s="89" t="e">
        <f t="shared" si="937"/>
        <v>#REF!</v>
      </c>
      <c r="FO637" s="84"/>
      <c r="FP637" s="85"/>
      <c r="FQ637" s="89" t="e">
        <f t="shared" si="938"/>
        <v>#REF!</v>
      </c>
      <c r="FR637" s="90" t="e">
        <f t="shared" si="939"/>
        <v>#REF!</v>
      </c>
      <c r="FU637" s="97" t="e">
        <f>#REF!</f>
        <v>#REF!</v>
      </c>
      <c r="FV637" s="92"/>
      <c r="FW637" s="85"/>
      <c r="FX637" s="89" t="e">
        <f t="shared" si="940"/>
        <v>#REF!</v>
      </c>
      <c r="GA637" s="97" t="e">
        <f>#REF!</f>
        <v>#REF!</v>
      </c>
      <c r="GB637" s="91" t="e">
        <f>#REF!</f>
        <v>#REF!</v>
      </c>
      <c r="GC637" s="92"/>
      <c r="GD637" s="85"/>
      <c r="GE637" s="89" t="e">
        <f t="shared" si="941"/>
        <v>#REF!</v>
      </c>
      <c r="GF637" s="84"/>
      <c r="GG637" s="85"/>
      <c r="GH637" s="89" t="e">
        <f t="shared" si="942"/>
        <v>#REF!</v>
      </c>
      <c r="GI637" s="90" t="e">
        <f t="shared" si="943"/>
        <v>#REF!</v>
      </c>
      <c r="GK637" s="20" t="str">
        <f t="shared" si="924"/>
        <v/>
      </c>
      <c r="GL637" s="21"/>
      <c r="GN637" s="826" t="str">
        <f t="shared" ca="1" si="915"/>
        <v/>
      </c>
      <c r="GO637" s="827"/>
    </row>
    <row r="638" spans="1:197" ht="12" customHeight="1" outlineLevel="4" x14ac:dyDescent="0.2">
      <c r="A638" s="187">
        <f t="shared" ca="1" si="892"/>
        <v>504</v>
      </c>
      <c r="B638" s="747" t="str">
        <f t="shared" ca="1" si="906"/>
        <v/>
      </c>
      <c r="C638" s="748"/>
      <c r="D638" s="749"/>
      <c r="E638" s="272"/>
      <c r="F638" s="271"/>
      <c r="G638" s="105" t="s">
        <v>982</v>
      </c>
      <c r="H638" s="128" t="s">
        <v>3</v>
      </c>
      <c r="I638" s="105"/>
      <c r="J638" s="121" t="s">
        <v>24</v>
      </c>
      <c r="K638" s="123" t="s">
        <v>97</v>
      </c>
      <c r="L638" s="367" t="s">
        <v>50</v>
      </c>
      <c r="M638" s="589">
        <f t="shared" si="903"/>
        <v>1</v>
      </c>
      <c r="N638" s="773" t="str">
        <f t="shared" si="907"/>
        <v>-</v>
      </c>
      <c r="O638" s="774" t="str">
        <f t="shared" si="908"/>
        <v>-</v>
      </c>
      <c r="P638" s="774" t="str">
        <f t="shared" si="909"/>
        <v>-</v>
      </c>
      <c r="Q638" s="774" t="str">
        <f t="shared" si="910"/>
        <v>-</v>
      </c>
      <c r="R638" s="774" t="str">
        <f t="shared" si="911"/>
        <v>-</v>
      </c>
      <c r="S638" s="280">
        <f t="shared" si="912"/>
        <v>1</v>
      </c>
      <c r="T638" s="291" t="str">
        <f t="shared" si="913"/>
        <v>OK</v>
      </c>
      <c r="U638" s="402"/>
      <c r="W638" s="504"/>
      <c r="X638" s="429"/>
      <c r="Z638" s="430"/>
      <c r="AA638" s="431"/>
      <c r="AB638" s="429"/>
      <c r="AD638" s="430"/>
      <c r="AE638" s="431"/>
      <c r="AF638" s="429"/>
      <c r="AH638" s="430"/>
      <c r="AI638" s="431"/>
      <c r="AJ638" s="600"/>
      <c r="AK638" s="601"/>
      <c r="AL638" s="602"/>
      <c r="AM638" s="632"/>
      <c r="AN638" s="221"/>
      <c r="AO638" s="574" t="str">
        <f t="shared" ref="AO638:AO646" si="950">IF(AND(Type_1="Doc",OR(Y638&lt;&gt;"",AC638&lt;&gt;"",AG638&lt;&gt;"")),"Remove Value Cln 25, 29, 33",IF(AND(Type_1="Doc",OR(AA638&lt;&gt;"",AE638&lt;&gt;"",AI638&lt;&gt;"")),"Remove Value Cln 27, 31, 35",IF(OR(AND(X638&lt;&gt;"",Z638=""),AND(AB638&lt;&gt;"",AD638=""),AND(AF638&lt;&gt;"",AH638="")),"Missing Eng Function",IF(OR(AND(Y638&lt;&gt;"",AA638=""),AND(AC638&lt;&gt;"",AE638=""),AND(AG638&lt;&gt;"",AI638="")),"Missing Design Function","OK"))))</f>
        <v>OK</v>
      </c>
      <c r="AQ638" s="437"/>
      <c r="AR638" s="429"/>
      <c r="AT638" s="430"/>
      <c r="AU638" s="431"/>
      <c r="AV638" s="429"/>
      <c r="AX638" s="430"/>
      <c r="AY638" s="431"/>
      <c r="AZ638" s="429"/>
      <c r="BB638" s="430"/>
      <c r="BC638" s="431"/>
      <c r="BD638" s="600"/>
      <c r="BE638" s="601"/>
      <c r="BF638" s="602"/>
      <c r="BG638" s="632"/>
      <c r="BH638" s="221"/>
      <c r="BI638" s="574" t="str">
        <f t="shared" ref="BI638:BI646" si="951">IF(AND(Type_1="Doc",OR(AS638&lt;&gt;"",AW638&lt;&gt;"",BA638&lt;&gt;"")),"Remove Value Cln 25, 29, 33",IF(AND(Type_1="Doc",OR(AU638&lt;&gt;"",AY638&lt;&gt;"",BC638&lt;&gt;"")),"Remove Value Cln 47, 51, 55",IF(OR(AND(AR638&lt;&gt;"",AT638=""),AND(AV638&lt;&gt;"",AX638=""),AND(AZ638&lt;&gt;"",BB638="")),"Missing Eng Function",IF(OR(AND(AS638&lt;&gt;"",AU638=""),AND(AW638&lt;&gt;"",AY638=""),AND(BA638&lt;&gt;"",BC638="")),"Missing Design Function","OK"))))</f>
        <v>OK</v>
      </c>
      <c r="BK638" s="504"/>
      <c r="BL638" s="429"/>
      <c r="BN638" s="430"/>
      <c r="BO638" s="431"/>
      <c r="BP638" s="429"/>
      <c r="BR638" s="430"/>
      <c r="BS638" s="431"/>
      <c r="BT638" s="429"/>
      <c r="BV638" s="430"/>
      <c r="BW638" s="431"/>
      <c r="BX638" s="600"/>
      <c r="BY638" s="601"/>
      <c r="BZ638" s="602"/>
      <c r="CA638" s="610"/>
      <c r="CB638" s="221"/>
      <c r="CC638" s="574" t="str">
        <f t="shared" ref="CC638:CC646" si="952">IF(AND(Type_1="Doc",OR(BM638&lt;&gt;"",BQ638&lt;&gt;"",BU638&lt;&gt;"")),"Remove Value Cln 65, 69, 73",IF(AND(Type_1="Doc",OR(BO638&lt;&gt;"",BS638&lt;&gt;"",BW638&lt;&gt;"")),"Remove Value Cln 67, 71, 75",IF(OR(AND(BL638&lt;&gt;"",BN638=""),AND(BP638&lt;&gt;"",BR638=""),AND(BT638&lt;&gt;"",BV638="")),"Missing Eng Function",IF(OR(AND(BM638&lt;&gt;"",BO638=""),AND(BQ638&lt;&gt;"",BS638=""),AND(BU638&lt;&gt;"",BW638="")),"Missing Design Function","OK"))))</f>
        <v>OK</v>
      </c>
      <c r="CE638" s="443"/>
      <c r="CF638" s="429"/>
      <c r="CH638" s="430"/>
      <c r="CI638" s="431"/>
      <c r="CJ638" s="429"/>
      <c r="CL638" s="430"/>
      <c r="CM638" s="431"/>
      <c r="CN638" s="429"/>
      <c r="CP638" s="430"/>
      <c r="CQ638" s="431"/>
      <c r="CR638" s="600"/>
      <c r="CS638" s="601"/>
      <c r="CT638" s="602"/>
      <c r="CU638" s="610"/>
      <c r="CV638" s="221"/>
      <c r="CW638" s="574" t="str">
        <f t="shared" si="904"/>
        <v>OK</v>
      </c>
      <c r="CY638" s="437"/>
      <c r="CZ638" s="429"/>
      <c r="DB638" s="430"/>
      <c r="DC638" s="431"/>
      <c r="DD638" s="429"/>
      <c r="DF638" s="430"/>
      <c r="DG638" s="431"/>
      <c r="DH638" s="429"/>
      <c r="DJ638" s="430"/>
      <c r="DK638" s="431"/>
      <c r="DL638" s="600"/>
      <c r="DM638" s="601"/>
      <c r="DN638" s="602"/>
      <c r="DO638" s="621"/>
      <c r="DP638" s="221"/>
      <c r="DQ638" s="574" t="str">
        <f t="shared" si="905"/>
        <v>OK</v>
      </c>
      <c r="DS638" s="263">
        <v>1</v>
      </c>
      <c r="DT638" s="208">
        <v>4</v>
      </c>
      <c r="DU638" s="277" t="s">
        <v>1033</v>
      </c>
      <c r="DV638" s="370"/>
      <c r="DW638" s="277" t="s">
        <v>1033</v>
      </c>
      <c r="DX638" s="370"/>
      <c r="DY638" s="277" t="s">
        <v>1033</v>
      </c>
      <c r="DZ638" s="370">
        <v>4</v>
      </c>
      <c r="EA638" s="274" t="s">
        <v>376</v>
      </c>
      <c r="EB638" s="712">
        <f t="shared" si="947"/>
        <v>8</v>
      </c>
      <c r="EC638" s="707">
        <f t="shared" si="948"/>
        <v>8</v>
      </c>
      <c r="ED638" s="623">
        <f t="shared" si="949"/>
        <v>9.5011876484560574E-3</v>
      </c>
      <c r="EE638" s="221"/>
      <c r="EF638" s="574" t="str">
        <f t="shared" si="891"/>
        <v>Missing Eng Hours</v>
      </c>
      <c r="EH638" s="82"/>
      <c r="EI638" s="34"/>
      <c r="EJ638" s="11"/>
      <c r="EK638" s="61"/>
      <c r="EN638" s="97">
        <f t="shared" si="922"/>
        <v>0</v>
      </c>
      <c r="EO638" s="91">
        <f t="shared" si="923"/>
        <v>0</v>
      </c>
      <c r="EP638" s="92"/>
      <c r="EQ638" s="85"/>
      <c r="ER638" s="89" t="str">
        <f t="shared" ref="ER638:ER646" si="953">IF(OR(EN638="-",EQ638=""),"-",EQ638*EN638)</f>
        <v>-</v>
      </c>
      <c r="ES638" s="84"/>
      <c r="ET638" s="85"/>
      <c r="EU638" s="89" t="str">
        <f t="shared" ref="EU638:EU646" si="954">IF(OR(EO638="-",ET638=""),"-",ET638*EO638)</f>
        <v>-</v>
      </c>
      <c r="EV638" s="90" t="str">
        <f t="shared" ref="EV638:EV646" si="955">IF(AND(ER638="-",EU638="-"),"-",IF(ER638="-",EU638,IF(EU638="-",ER638,ER638+EU638)))</f>
        <v>-</v>
      </c>
      <c r="EY638" s="97" t="e">
        <f>#REF!</f>
        <v>#REF!</v>
      </c>
      <c r="EZ638" s="91" t="e">
        <f>#REF!</f>
        <v>#REF!</v>
      </c>
      <c r="FA638" s="92"/>
      <c r="FB638" s="85"/>
      <c r="FC638" s="89" t="e">
        <f t="shared" ref="FC638:FC646" si="956">IF(OR(EY638="-",FB638=""),"-",FB638*EY638)</f>
        <v>#REF!</v>
      </c>
      <c r="FD638" s="84"/>
      <c r="FE638" s="85"/>
      <c r="FF638" s="89" t="e">
        <f t="shared" ref="FF638:FF646" si="957">IF(OR(EZ638="-",FE638=""),"-",FE638*EZ638)</f>
        <v>#REF!</v>
      </c>
      <c r="FG638" s="90" t="e">
        <f t="shared" ref="FG638:FG646" si="958">IF(AND(FC638="-",FF638="-"),"-",IF(FC638="-",FF638,IF(FF638="-",FC638,FC638+FF638)))</f>
        <v>#REF!</v>
      </c>
      <c r="FJ638" s="97" t="e">
        <f>#REF!</f>
        <v>#REF!</v>
      </c>
      <c r="FK638" s="91" t="e">
        <f>#REF!</f>
        <v>#REF!</v>
      </c>
      <c r="FL638" s="92"/>
      <c r="FM638" s="85"/>
      <c r="FN638" s="89" t="e">
        <f t="shared" ref="FN638:FN646" si="959">IF(OR(FJ638="-",FM638=""),"-",FM638*FJ638)</f>
        <v>#REF!</v>
      </c>
      <c r="FO638" s="84"/>
      <c r="FP638" s="85"/>
      <c r="FQ638" s="89" t="e">
        <f t="shared" ref="FQ638:FQ646" si="960">IF(OR(FK638="-",FP638=""),"-",FP638*FK638)</f>
        <v>#REF!</v>
      </c>
      <c r="FR638" s="90" t="e">
        <f t="shared" ref="FR638:FR646" si="961">IF(AND(FN638="-",FQ638="-"),"-",IF(FN638="-",FQ638,IF(FQ638="-",FN638,FN638+FQ638)))</f>
        <v>#REF!</v>
      </c>
      <c r="FU638" s="97" t="e">
        <f>#REF!</f>
        <v>#REF!</v>
      </c>
      <c r="FV638" s="92"/>
      <c r="FW638" s="85"/>
      <c r="FX638" s="89" t="e">
        <f t="shared" ref="FX638:FX646" si="962">IF(OR(FU638="-",FW638=""),"-",FW638*FU638)</f>
        <v>#REF!</v>
      </c>
      <c r="GA638" s="97" t="e">
        <f>#REF!</f>
        <v>#REF!</v>
      </c>
      <c r="GB638" s="91" t="e">
        <f>#REF!</f>
        <v>#REF!</v>
      </c>
      <c r="GC638" s="92"/>
      <c r="GD638" s="85"/>
      <c r="GE638" s="89" t="e">
        <f t="shared" ref="GE638:GE646" si="963">IF(OR(GA638="-",GD638=""),"-",GD638*GA638)</f>
        <v>#REF!</v>
      </c>
      <c r="GF638" s="84"/>
      <c r="GG638" s="85"/>
      <c r="GH638" s="89" t="e">
        <f t="shared" ref="GH638:GH646" si="964">IF(OR(GB638="-",GG638=""),"-",GG638*GB638)</f>
        <v>#REF!</v>
      </c>
      <c r="GI638" s="90" t="e">
        <f t="shared" ref="GI638:GI646" si="965">IF(AND(GE638="-",GH638="-"),"-",IF(GE638="-",GH638,IF(GH638="-",GE638,GE638+GH638)))</f>
        <v>#REF!</v>
      </c>
      <c r="GK638" s="20" t="str">
        <f t="shared" si="924"/>
        <v/>
      </c>
      <c r="GL638" s="21"/>
      <c r="GN638" s="826" t="str">
        <f t="shared" ca="1" si="915"/>
        <v/>
      </c>
      <c r="GO638" s="827"/>
    </row>
    <row r="639" spans="1:197" ht="12" customHeight="1" outlineLevel="4" x14ac:dyDescent="0.2">
      <c r="A639" s="187">
        <f t="shared" ca="1" si="892"/>
        <v>505</v>
      </c>
      <c r="B639" s="747" t="str">
        <f t="shared" ca="1" si="906"/>
        <v/>
      </c>
      <c r="C639" s="748"/>
      <c r="D639" s="749"/>
      <c r="E639" s="272"/>
      <c r="F639" s="271"/>
      <c r="G639" s="105" t="s">
        <v>983</v>
      </c>
      <c r="H639" s="128" t="s">
        <v>3</v>
      </c>
      <c r="I639" s="105"/>
      <c r="J639" s="121" t="s">
        <v>24</v>
      </c>
      <c r="K639" s="123" t="s">
        <v>97</v>
      </c>
      <c r="L639" s="367" t="s">
        <v>50</v>
      </c>
      <c r="M639" s="589">
        <f t="shared" si="903"/>
        <v>1</v>
      </c>
      <c r="N639" s="773" t="str">
        <f t="shared" si="907"/>
        <v>-</v>
      </c>
      <c r="O639" s="774" t="str">
        <f t="shared" si="908"/>
        <v>-</v>
      </c>
      <c r="P639" s="774" t="str">
        <f t="shared" si="909"/>
        <v>-</v>
      </c>
      <c r="Q639" s="774" t="str">
        <f t="shared" si="910"/>
        <v>-</v>
      </c>
      <c r="R639" s="774" t="str">
        <f t="shared" si="911"/>
        <v>-</v>
      </c>
      <c r="S639" s="280">
        <f t="shared" si="912"/>
        <v>1</v>
      </c>
      <c r="T639" s="291" t="str">
        <f t="shared" si="913"/>
        <v>OK</v>
      </c>
      <c r="U639" s="402"/>
      <c r="W639" s="504"/>
      <c r="X639" s="429"/>
      <c r="Z639" s="430"/>
      <c r="AA639" s="431"/>
      <c r="AB639" s="429"/>
      <c r="AD639" s="430"/>
      <c r="AE639" s="431"/>
      <c r="AF639" s="429"/>
      <c r="AH639" s="430"/>
      <c r="AI639" s="431"/>
      <c r="AJ639" s="600"/>
      <c r="AK639" s="601"/>
      <c r="AL639" s="602"/>
      <c r="AM639" s="632"/>
      <c r="AN639" s="221"/>
      <c r="AO639" s="574" t="str">
        <f t="shared" si="950"/>
        <v>OK</v>
      </c>
      <c r="AQ639" s="437"/>
      <c r="AR639" s="429"/>
      <c r="AT639" s="430"/>
      <c r="AU639" s="431"/>
      <c r="AV639" s="429"/>
      <c r="AX639" s="430"/>
      <c r="AY639" s="431"/>
      <c r="AZ639" s="429"/>
      <c r="BB639" s="430"/>
      <c r="BC639" s="431"/>
      <c r="BD639" s="600"/>
      <c r="BE639" s="601"/>
      <c r="BF639" s="602"/>
      <c r="BG639" s="632"/>
      <c r="BH639" s="221"/>
      <c r="BI639" s="574" t="str">
        <f t="shared" si="951"/>
        <v>OK</v>
      </c>
      <c r="BK639" s="504"/>
      <c r="BL639" s="429"/>
      <c r="BN639" s="430"/>
      <c r="BO639" s="431"/>
      <c r="BP639" s="429"/>
      <c r="BR639" s="430"/>
      <c r="BS639" s="431"/>
      <c r="BT639" s="429"/>
      <c r="BV639" s="430"/>
      <c r="BW639" s="431"/>
      <c r="BX639" s="600"/>
      <c r="BY639" s="601"/>
      <c r="BZ639" s="602"/>
      <c r="CA639" s="610"/>
      <c r="CB639" s="221"/>
      <c r="CC639" s="574" t="str">
        <f t="shared" si="952"/>
        <v>OK</v>
      </c>
      <c r="CE639" s="443"/>
      <c r="CF639" s="429"/>
      <c r="CH639" s="430"/>
      <c r="CI639" s="431"/>
      <c r="CJ639" s="429"/>
      <c r="CL639" s="430"/>
      <c r="CM639" s="431"/>
      <c r="CN639" s="429"/>
      <c r="CP639" s="430"/>
      <c r="CQ639" s="431"/>
      <c r="CR639" s="600"/>
      <c r="CS639" s="601"/>
      <c r="CT639" s="602"/>
      <c r="CU639" s="610"/>
      <c r="CV639" s="221"/>
      <c r="CW639" s="574" t="str">
        <f t="shared" si="904"/>
        <v>OK</v>
      </c>
      <c r="CY639" s="437"/>
      <c r="CZ639" s="429"/>
      <c r="DB639" s="430"/>
      <c r="DC639" s="431"/>
      <c r="DD639" s="429"/>
      <c r="DF639" s="430"/>
      <c r="DG639" s="431"/>
      <c r="DH639" s="429"/>
      <c r="DJ639" s="430"/>
      <c r="DK639" s="431"/>
      <c r="DL639" s="600"/>
      <c r="DM639" s="601"/>
      <c r="DN639" s="602"/>
      <c r="DO639" s="621"/>
      <c r="DP639" s="221"/>
      <c r="DQ639" s="574" t="str">
        <f t="shared" si="905"/>
        <v>OK</v>
      </c>
      <c r="DS639" s="263">
        <v>1</v>
      </c>
      <c r="DT639" s="208">
        <v>4</v>
      </c>
      <c r="DU639" s="277" t="s">
        <v>1033</v>
      </c>
      <c r="DV639" s="370"/>
      <c r="DW639" s="277" t="s">
        <v>1033</v>
      </c>
      <c r="DX639" s="370"/>
      <c r="DY639" s="277" t="s">
        <v>1033</v>
      </c>
      <c r="DZ639" s="370">
        <v>4</v>
      </c>
      <c r="EA639" s="274" t="s">
        <v>376</v>
      </c>
      <c r="EB639" s="712">
        <f t="shared" si="947"/>
        <v>8</v>
      </c>
      <c r="EC639" s="707">
        <f t="shared" si="948"/>
        <v>8</v>
      </c>
      <c r="ED639" s="623">
        <f t="shared" si="949"/>
        <v>9.5011876484560574E-3</v>
      </c>
      <c r="EE639" s="221"/>
      <c r="EF639" s="574" t="str">
        <f t="shared" si="891"/>
        <v>Missing Eng Hours</v>
      </c>
      <c r="EH639" s="82"/>
      <c r="EI639" s="34"/>
      <c r="EJ639" s="11"/>
      <c r="EK639" s="61"/>
      <c r="EN639" s="97">
        <f t="shared" si="922"/>
        <v>0</v>
      </c>
      <c r="EO639" s="91">
        <f t="shared" si="923"/>
        <v>0</v>
      </c>
      <c r="EP639" s="92"/>
      <c r="EQ639" s="85"/>
      <c r="ER639" s="89" t="str">
        <f t="shared" si="953"/>
        <v>-</v>
      </c>
      <c r="ES639" s="84"/>
      <c r="ET639" s="85"/>
      <c r="EU639" s="89" t="str">
        <f t="shared" si="954"/>
        <v>-</v>
      </c>
      <c r="EV639" s="90" t="str">
        <f t="shared" si="955"/>
        <v>-</v>
      </c>
      <c r="EY639" s="97" t="e">
        <f>#REF!</f>
        <v>#REF!</v>
      </c>
      <c r="EZ639" s="91" t="e">
        <f>#REF!</f>
        <v>#REF!</v>
      </c>
      <c r="FA639" s="92"/>
      <c r="FB639" s="85"/>
      <c r="FC639" s="89" t="e">
        <f t="shared" si="956"/>
        <v>#REF!</v>
      </c>
      <c r="FD639" s="84"/>
      <c r="FE639" s="85"/>
      <c r="FF639" s="89" t="e">
        <f t="shared" si="957"/>
        <v>#REF!</v>
      </c>
      <c r="FG639" s="90" t="e">
        <f t="shared" si="958"/>
        <v>#REF!</v>
      </c>
      <c r="FJ639" s="97" t="e">
        <f>#REF!</f>
        <v>#REF!</v>
      </c>
      <c r="FK639" s="91" t="e">
        <f>#REF!</f>
        <v>#REF!</v>
      </c>
      <c r="FL639" s="92"/>
      <c r="FM639" s="85"/>
      <c r="FN639" s="89" t="e">
        <f t="shared" si="959"/>
        <v>#REF!</v>
      </c>
      <c r="FO639" s="84"/>
      <c r="FP639" s="85"/>
      <c r="FQ639" s="89" t="e">
        <f t="shared" si="960"/>
        <v>#REF!</v>
      </c>
      <c r="FR639" s="90" t="e">
        <f t="shared" si="961"/>
        <v>#REF!</v>
      </c>
      <c r="FU639" s="97" t="e">
        <f>#REF!</f>
        <v>#REF!</v>
      </c>
      <c r="FV639" s="92"/>
      <c r="FW639" s="85"/>
      <c r="FX639" s="89" t="e">
        <f t="shared" si="962"/>
        <v>#REF!</v>
      </c>
      <c r="GA639" s="97" t="e">
        <f>#REF!</f>
        <v>#REF!</v>
      </c>
      <c r="GB639" s="91" t="e">
        <f>#REF!</f>
        <v>#REF!</v>
      </c>
      <c r="GC639" s="92"/>
      <c r="GD639" s="85"/>
      <c r="GE639" s="89" t="e">
        <f t="shared" si="963"/>
        <v>#REF!</v>
      </c>
      <c r="GF639" s="84"/>
      <c r="GG639" s="85"/>
      <c r="GH639" s="89" t="e">
        <f t="shared" si="964"/>
        <v>#REF!</v>
      </c>
      <c r="GI639" s="90" t="e">
        <f t="shared" si="965"/>
        <v>#REF!</v>
      </c>
      <c r="GK639" s="20" t="str">
        <f t="shared" si="924"/>
        <v/>
      </c>
      <c r="GL639" s="21"/>
      <c r="GN639" s="826" t="str">
        <f t="shared" ca="1" si="915"/>
        <v/>
      </c>
      <c r="GO639" s="827"/>
    </row>
    <row r="640" spans="1:197" ht="12" customHeight="1" outlineLevel="4" x14ac:dyDescent="0.2">
      <c r="A640" s="187">
        <f t="shared" ca="1" si="892"/>
        <v>506</v>
      </c>
      <c r="B640" s="747" t="str">
        <f t="shared" ca="1" si="906"/>
        <v/>
      </c>
      <c r="C640" s="748"/>
      <c r="D640" s="749"/>
      <c r="E640" s="272"/>
      <c r="F640" s="271"/>
      <c r="G640" s="105" t="s">
        <v>984</v>
      </c>
      <c r="H640" s="128" t="s">
        <v>3</v>
      </c>
      <c r="I640" s="105"/>
      <c r="J640" s="121" t="s">
        <v>24</v>
      </c>
      <c r="K640" s="123" t="s">
        <v>97</v>
      </c>
      <c r="L640" s="367" t="s">
        <v>50</v>
      </c>
      <c r="M640" s="589">
        <f t="shared" si="903"/>
        <v>1</v>
      </c>
      <c r="N640" s="773" t="str">
        <f t="shared" si="907"/>
        <v>-</v>
      </c>
      <c r="O640" s="774" t="str">
        <f t="shared" si="908"/>
        <v>-</v>
      </c>
      <c r="P640" s="774" t="str">
        <f t="shared" si="909"/>
        <v>-</v>
      </c>
      <c r="Q640" s="774" t="str">
        <f t="shared" si="910"/>
        <v>-</v>
      </c>
      <c r="R640" s="774" t="str">
        <f t="shared" si="911"/>
        <v>-</v>
      </c>
      <c r="S640" s="280">
        <f t="shared" si="912"/>
        <v>1</v>
      </c>
      <c r="T640" s="291" t="str">
        <f t="shared" si="913"/>
        <v>OK</v>
      </c>
      <c r="U640" s="402"/>
      <c r="W640" s="504"/>
      <c r="X640" s="429"/>
      <c r="Z640" s="430"/>
      <c r="AA640" s="431"/>
      <c r="AB640" s="429"/>
      <c r="AD640" s="430"/>
      <c r="AE640" s="431"/>
      <c r="AF640" s="429"/>
      <c r="AH640" s="430"/>
      <c r="AI640" s="431"/>
      <c r="AJ640" s="600"/>
      <c r="AK640" s="601"/>
      <c r="AL640" s="602"/>
      <c r="AM640" s="632"/>
      <c r="AN640" s="221"/>
      <c r="AO640" s="574" t="str">
        <f t="shared" si="950"/>
        <v>OK</v>
      </c>
      <c r="AQ640" s="437"/>
      <c r="AR640" s="429"/>
      <c r="AT640" s="430"/>
      <c r="AU640" s="431"/>
      <c r="AV640" s="429"/>
      <c r="AX640" s="430"/>
      <c r="AY640" s="431"/>
      <c r="AZ640" s="429"/>
      <c r="BB640" s="430"/>
      <c r="BC640" s="431"/>
      <c r="BD640" s="600"/>
      <c r="BE640" s="601"/>
      <c r="BF640" s="602"/>
      <c r="BG640" s="632"/>
      <c r="BH640" s="221"/>
      <c r="BI640" s="574" t="str">
        <f t="shared" si="951"/>
        <v>OK</v>
      </c>
      <c r="BK640" s="504"/>
      <c r="BL640" s="429"/>
      <c r="BN640" s="430"/>
      <c r="BO640" s="431"/>
      <c r="BP640" s="429"/>
      <c r="BR640" s="430"/>
      <c r="BS640" s="431"/>
      <c r="BT640" s="429"/>
      <c r="BV640" s="430"/>
      <c r="BW640" s="431"/>
      <c r="BX640" s="600"/>
      <c r="BY640" s="601"/>
      <c r="BZ640" s="602"/>
      <c r="CA640" s="610"/>
      <c r="CB640" s="221"/>
      <c r="CC640" s="574" t="str">
        <f t="shared" si="952"/>
        <v>OK</v>
      </c>
      <c r="CE640" s="443"/>
      <c r="CF640" s="429"/>
      <c r="CH640" s="430"/>
      <c r="CI640" s="431"/>
      <c r="CJ640" s="429"/>
      <c r="CL640" s="430"/>
      <c r="CM640" s="431"/>
      <c r="CN640" s="429"/>
      <c r="CP640" s="430"/>
      <c r="CQ640" s="431"/>
      <c r="CR640" s="600"/>
      <c r="CS640" s="601"/>
      <c r="CT640" s="602"/>
      <c r="CU640" s="610"/>
      <c r="CV640" s="221"/>
      <c r="CW640" s="574" t="str">
        <f t="shared" si="904"/>
        <v>OK</v>
      </c>
      <c r="CY640" s="437"/>
      <c r="CZ640" s="429"/>
      <c r="DB640" s="430"/>
      <c r="DC640" s="431"/>
      <c r="DD640" s="429"/>
      <c r="DF640" s="430"/>
      <c r="DG640" s="431"/>
      <c r="DH640" s="429"/>
      <c r="DJ640" s="430"/>
      <c r="DK640" s="431"/>
      <c r="DL640" s="600"/>
      <c r="DM640" s="601"/>
      <c r="DN640" s="602"/>
      <c r="DO640" s="621"/>
      <c r="DP640" s="221"/>
      <c r="DQ640" s="574" t="str">
        <f t="shared" si="905"/>
        <v>OK</v>
      </c>
      <c r="DS640" s="263">
        <v>1</v>
      </c>
      <c r="DT640" s="208">
        <v>4</v>
      </c>
      <c r="DU640" s="277" t="s">
        <v>1033</v>
      </c>
      <c r="DV640" s="370"/>
      <c r="DW640" s="277" t="s">
        <v>1033</v>
      </c>
      <c r="DX640" s="370"/>
      <c r="DY640" s="277" t="s">
        <v>1033</v>
      </c>
      <c r="DZ640" s="370">
        <v>4</v>
      </c>
      <c r="EA640" s="274" t="s">
        <v>376</v>
      </c>
      <c r="EB640" s="712">
        <f t="shared" si="947"/>
        <v>8</v>
      </c>
      <c r="EC640" s="707">
        <f t="shared" si="948"/>
        <v>8</v>
      </c>
      <c r="ED640" s="623">
        <f t="shared" si="949"/>
        <v>9.5011876484560574E-3</v>
      </c>
      <c r="EE640" s="221"/>
      <c r="EF640" s="574" t="str">
        <f t="shared" si="891"/>
        <v>Missing Eng Hours</v>
      </c>
      <c r="EH640" s="82"/>
      <c r="EI640" s="34"/>
      <c r="EJ640" s="11"/>
      <c r="EK640" s="61"/>
      <c r="EN640" s="97">
        <f t="shared" si="922"/>
        <v>0</v>
      </c>
      <c r="EO640" s="91">
        <f t="shared" si="923"/>
        <v>0</v>
      </c>
      <c r="EP640" s="92"/>
      <c r="EQ640" s="85"/>
      <c r="ER640" s="89" t="str">
        <f t="shared" si="953"/>
        <v>-</v>
      </c>
      <c r="ES640" s="84"/>
      <c r="ET640" s="85"/>
      <c r="EU640" s="89" t="str">
        <f t="shared" si="954"/>
        <v>-</v>
      </c>
      <c r="EV640" s="90" t="str">
        <f t="shared" si="955"/>
        <v>-</v>
      </c>
      <c r="EY640" s="97" t="e">
        <f>#REF!</f>
        <v>#REF!</v>
      </c>
      <c r="EZ640" s="91" t="e">
        <f>#REF!</f>
        <v>#REF!</v>
      </c>
      <c r="FA640" s="92"/>
      <c r="FB640" s="85"/>
      <c r="FC640" s="89" t="e">
        <f t="shared" si="956"/>
        <v>#REF!</v>
      </c>
      <c r="FD640" s="84"/>
      <c r="FE640" s="85"/>
      <c r="FF640" s="89" t="e">
        <f t="shared" si="957"/>
        <v>#REF!</v>
      </c>
      <c r="FG640" s="90" t="e">
        <f t="shared" si="958"/>
        <v>#REF!</v>
      </c>
      <c r="FJ640" s="97" t="e">
        <f>#REF!</f>
        <v>#REF!</v>
      </c>
      <c r="FK640" s="91" t="e">
        <f>#REF!</f>
        <v>#REF!</v>
      </c>
      <c r="FL640" s="92"/>
      <c r="FM640" s="85"/>
      <c r="FN640" s="89" t="e">
        <f t="shared" si="959"/>
        <v>#REF!</v>
      </c>
      <c r="FO640" s="84"/>
      <c r="FP640" s="85"/>
      <c r="FQ640" s="89" t="e">
        <f t="shared" si="960"/>
        <v>#REF!</v>
      </c>
      <c r="FR640" s="90" t="e">
        <f t="shared" si="961"/>
        <v>#REF!</v>
      </c>
      <c r="FU640" s="97" t="e">
        <f>#REF!</f>
        <v>#REF!</v>
      </c>
      <c r="FV640" s="92"/>
      <c r="FW640" s="85"/>
      <c r="FX640" s="89" t="e">
        <f t="shared" si="962"/>
        <v>#REF!</v>
      </c>
      <c r="GA640" s="97" t="e">
        <f>#REF!</f>
        <v>#REF!</v>
      </c>
      <c r="GB640" s="91" t="e">
        <f>#REF!</f>
        <v>#REF!</v>
      </c>
      <c r="GC640" s="92"/>
      <c r="GD640" s="85"/>
      <c r="GE640" s="89" t="e">
        <f t="shared" si="963"/>
        <v>#REF!</v>
      </c>
      <c r="GF640" s="84"/>
      <c r="GG640" s="85"/>
      <c r="GH640" s="89" t="e">
        <f t="shared" si="964"/>
        <v>#REF!</v>
      </c>
      <c r="GI640" s="90" t="e">
        <f t="shared" si="965"/>
        <v>#REF!</v>
      </c>
      <c r="GK640" s="20" t="str">
        <f t="shared" si="924"/>
        <v/>
      </c>
      <c r="GL640" s="21"/>
      <c r="GN640" s="826" t="str">
        <f t="shared" ca="1" si="915"/>
        <v/>
      </c>
      <c r="GO640" s="827"/>
    </row>
    <row r="641" spans="1:197" ht="12" customHeight="1" outlineLevel="4" x14ac:dyDescent="0.2">
      <c r="A641" s="187">
        <f t="shared" ca="1" si="892"/>
        <v>507</v>
      </c>
      <c r="B641" s="747" t="str">
        <f t="shared" ca="1" si="906"/>
        <v/>
      </c>
      <c r="C641" s="748"/>
      <c r="D641" s="749"/>
      <c r="E641" s="272"/>
      <c r="F641" s="271"/>
      <c r="G641" s="105" t="s">
        <v>924</v>
      </c>
      <c r="H641" s="128" t="s">
        <v>3</v>
      </c>
      <c r="I641" s="105"/>
      <c r="J641" s="121" t="s">
        <v>24</v>
      </c>
      <c r="K641" s="123" t="s">
        <v>97</v>
      </c>
      <c r="L641" s="367" t="s">
        <v>50</v>
      </c>
      <c r="M641" s="589">
        <f t="shared" si="903"/>
        <v>1</v>
      </c>
      <c r="N641" s="773" t="str">
        <f t="shared" si="907"/>
        <v>-</v>
      </c>
      <c r="O641" s="774" t="str">
        <f t="shared" si="908"/>
        <v>-</v>
      </c>
      <c r="P641" s="774" t="str">
        <f t="shared" si="909"/>
        <v>-</v>
      </c>
      <c r="Q641" s="774" t="str">
        <f t="shared" si="910"/>
        <v>-</v>
      </c>
      <c r="R641" s="774" t="str">
        <f t="shared" si="911"/>
        <v>-</v>
      </c>
      <c r="S641" s="280">
        <f t="shared" si="912"/>
        <v>1</v>
      </c>
      <c r="T641" s="291" t="str">
        <f t="shared" si="913"/>
        <v>OK</v>
      </c>
      <c r="U641" s="402"/>
      <c r="W641" s="504"/>
      <c r="X641" s="429"/>
      <c r="Z641" s="430"/>
      <c r="AA641" s="431"/>
      <c r="AB641" s="429"/>
      <c r="AD641" s="430"/>
      <c r="AE641" s="431"/>
      <c r="AF641" s="429"/>
      <c r="AH641" s="430"/>
      <c r="AI641" s="431"/>
      <c r="AJ641" s="600"/>
      <c r="AK641" s="601"/>
      <c r="AL641" s="602"/>
      <c r="AM641" s="632"/>
      <c r="AN641" s="221"/>
      <c r="AO641" s="574" t="str">
        <f t="shared" si="950"/>
        <v>OK</v>
      </c>
      <c r="AQ641" s="437"/>
      <c r="AR641" s="429"/>
      <c r="AT641" s="430"/>
      <c r="AU641" s="431"/>
      <c r="AV641" s="429"/>
      <c r="AX641" s="430"/>
      <c r="AY641" s="431"/>
      <c r="AZ641" s="429"/>
      <c r="BB641" s="430"/>
      <c r="BC641" s="431"/>
      <c r="BD641" s="600"/>
      <c r="BE641" s="601"/>
      <c r="BF641" s="602"/>
      <c r="BG641" s="632"/>
      <c r="BH641" s="221"/>
      <c r="BI641" s="574" t="str">
        <f t="shared" si="951"/>
        <v>OK</v>
      </c>
      <c r="BK641" s="504"/>
      <c r="BL641" s="429"/>
      <c r="BN641" s="430"/>
      <c r="BO641" s="431"/>
      <c r="BP641" s="429"/>
      <c r="BR641" s="430"/>
      <c r="BS641" s="431"/>
      <c r="BT641" s="429"/>
      <c r="BV641" s="430"/>
      <c r="BW641" s="431"/>
      <c r="BX641" s="600"/>
      <c r="BY641" s="601"/>
      <c r="BZ641" s="602"/>
      <c r="CA641" s="610"/>
      <c r="CB641" s="221"/>
      <c r="CC641" s="574" t="str">
        <f t="shared" si="952"/>
        <v>OK</v>
      </c>
      <c r="CE641" s="443"/>
      <c r="CF641" s="429"/>
      <c r="CH641" s="430"/>
      <c r="CI641" s="431"/>
      <c r="CJ641" s="429"/>
      <c r="CL641" s="430"/>
      <c r="CM641" s="431"/>
      <c r="CN641" s="429"/>
      <c r="CP641" s="430"/>
      <c r="CQ641" s="431"/>
      <c r="CR641" s="600"/>
      <c r="CS641" s="601"/>
      <c r="CT641" s="602"/>
      <c r="CU641" s="610"/>
      <c r="CV641" s="221"/>
      <c r="CW641" s="574" t="str">
        <f t="shared" si="904"/>
        <v>OK</v>
      </c>
      <c r="CY641" s="437"/>
      <c r="CZ641" s="429"/>
      <c r="DB641" s="430"/>
      <c r="DC641" s="431"/>
      <c r="DD641" s="429"/>
      <c r="DF641" s="430"/>
      <c r="DG641" s="431"/>
      <c r="DH641" s="429"/>
      <c r="DJ641" s="430"/>
      <c r="DK641" s="431"/>
      <c r="DL641" s="600"/>
      <c r="DM641" s="601"/>
      <c r="DN641" s="602"/>
      <c r="DO641" s="621"/>
      <c r="DP641" s="221"/>
      <c r="DQ641" s="574" t="str">
        <f t="shared" si="905"/>
        <v>OK</v>
      </c>
      <c r="DS641" s="263">
        <v>1</v>
      </c>
      <c r="DT641" s="208">
        <v>4</v>
      </c>
      <c r="DU641" s="277" t="s">
        <v>1033</v>
      </c>
      <c r="DV641" s="370"/>
      <c r="DW641" s="277" t="s">
        <v>1033</v>
      </c>
      <c r="DX641" s="370"/>
      <c r="DY641" s="277" t="s">
        <v>1033</v>
      </c>
      <c r="DZ641" s="370">
        <v>4</v>
      </c>
      <c r="EA641" s="274" t="s">
        <v>376</v>
      </c>
      <c r="EB641" s="712">
        <f t="shared" si="947"/>
        <v>8</v>
      </c>
      <c r="EC641" s="707">
        <f t="shared" si="948"/>
        <v>8</v>
      </c>
      <c r="ED641" s="623">
        <f t="shared" si="949"/>
        <v>9.5011876484560574E-3</v>
      </c>
      <c r="EE641" s="221"/>
      <c r="EF641" s="574" t="str">
        <f t="shared" si="891"/>
        <v>Missing Eng Hours</v>
      </c>
      <c r="EH641" s="82"/>
      <c r="EI641" s="34"/>
      <c r="EJ641" s="11"/>
      <c r="EK641" s="61"/>
      <c r="EN641" s="97">
        <f t="shared" si="922"/>
        <v>0</v>
      </c>
      <c r="EO641" s="91">
        <f t="shared" si="923"/>
        <v>0</v>
      </c>
      <c r="EP641" s="92"/>
      <c r="EQ641" s="85"/>
      <c r="ER641" s="89" t="str">
        <f t="shared" si="953"/>
        <v>-</v>
      </c>
      <c r="ES641" s="84"/>
      <c r="ET641" s="85"/>
      <c r="EU641" s="89" t="str">
        <f t="shared" si="954"/>
        <v>-</v>
      </c>
      <c r="EV641" s="90" t="str">
        <f t="shared" si="955"/>
        <v>-</v>
      </c>
      <c r="EY641" s="97" t="e">
        <f>#REF!</f>
        <v>#REF!</v>
      </c>
      <c r="EZ641" s="91" t="e">
        <f>#REF!</f>
        <v>#REF!</v>
      </c>
      <c r="FA641" s="92"/>
      <c r="FB641" s="85"/>
      <c r="FC641" s="89" t="e">
        <f t="shared" si="956"/>
        <v>#REF!</v>
      </c>
      <c r="FD641" s="84"/>
      <c r="FE641" s="85"/>
      <c r="FF641" s="89" t="e">
        <f t="shared" si="957"/>
        <v>#REF!</v>
      </c>
      <c r="FG641" s="90" t="e">
        <f t="shared" si="958"/>
        <v>#REF!</v>
      </c>
      <c r="FJ641" s="97" t="e">
        <f>#REF!</f>
        <v>#REF!</v>
      </c>
      <c r="FK641" s="91" t="e">
        <f>#REF!</f>
        <v>#REF!</v>
      </c>
      <c r="FL641" s="92"/>
      <c r="FM641" s="85"/>
      <c r="FN641" s="89" t="e">
        <f t="shared" si="959"/>
        <v>#REF!</v>
      </c>
      <c r="FO641" s="84"/>
      <c r="FP641" s="85"/>
      <c r="FQ641" s="89" t="e">
        <f t="shared" si="960"/>
        <v>#REF!</v>
      </c>
      <c r="FR641" s="90" t="e">
        <f t="shared" si="961"/>
        <v>#REF!</v>
      </c>
      <c r="FU641" s="97" t="e">
        <f>#REF!</f>
        <v>#REF!</v>
      </c>
      <c r="FV641" s="92"/>
      <c r="FW641" s="85"/>
      <c r="FX641" s="89" t="e">
        <f t="shared" si="962"/>
        <v>#REF!</v>
      </c>
      <c r="GA641" s="97" t="e">
        <f>#REF!</f>
        <v>#REF!</v>
      </c>
      <c r="GB641" s="91" t="e">
        <f>#REF!</f>
        <v>#REF!</v>
      </c>
      <c r="GC641" s="92"/>
      <c r="GD641" s="85"/>
      <c r="GE641" s="89" t="e">
        <f t="shared" si="963"/>
        <v>#REF!</v>
      </c>
      <c r="GF641" s="84"/>
      <c r="GG641" s="85"/>
      <c r="GH641" s="89" t="e">
        <f t="shared" si="964"/>
        <v>#REF!</v>
      </c>
      <c r="GI641" s="90" t="e">
        <f t="shared" si="965"/>
        <v>#REF!</v>
      </c>
      <c r="GK641" s="20" t="str">
        <f t="shared" si="924"/>
        <v/>
      </c>
      <c r="GL641" s="21"/>
      <c r="GN641" s="826" t="str">
        <f t="shared" ca="1" si="915"/>
        <v/>
      </c>
      <c r="GO641" s="827"/>
    </row>
    <row r="642" spans="1:197" ht="12" customHeight="1" outlineLevel="4" x14ac:dyDescent="0.2">
      <c r="A642" s="187">
        <f ca="1">OFFSET(A642,-1,0,1,1)+1</f>
        <v>508</v>
      </c>
      <c r="B642" s="747" t="str">
        <f t="shared" ca="1" si="906"/>
        <v/>
      </c>
      <c r="C642" s="748"/>
      <c r="D642" s="749"/>
      <c r="E642" s="272">
        <v>1</v>
      </c>
      <c r="F642" s="271"/>
      <c r="G642" s="105" t="s">
        <v>979</v>
      </c>
      <c r="H642" s="128" t="s">
        <v>3</v>
      </c>
      <c r="I642" s="105"/>
      <c r="J642" s="121" t="s">
        <v>24</v>
      </c>
      <c r="K642" s="123" t="s">
        <v>97</v>
      </c>
      <c r="L642" s="367" t="s">
        <v>50</v>
      </c>
      <c r="M642" s="589">
        <f t="shared" si="903"/>
        <v>0</v>
      </c>
      <c r="N642" s="773" t="str">
        <f t="shared" si="907"/>
        <v>-</v>
      </c>
      <c r="O642" s="774" t="str">
        <f t="shared" si="908"/>
        <v>-</v>
      </c>
      <c r="P642" s="774" t="str">
        <f t="shared" si="909"/>
        <v>-</v>
      </c>
      <c r="Q642" s="774" t="str">
        <f t="shared" si="910"/>
        <v>-</v>
      </c>
      <c r="R642" s="774" t="str">
        <f t="shared" si="911"/>
        <v>-</v>
      </c>
      <c r="S642" s="280" t="str">
        <f t="shared" si="912"/>
        <v>-</v>
      </c>
      <c r="T642" s="291" t="str">
        <f t="shared" si="913"/>
        <v>OK</v>
      </c>
      <c r="U642" s="402"/>
      <c r="W642" s="504"/>
      <c r="X642" s="429"/>
      <c r="Z642" s="430"/>
      <c r="AA642" s="431"/>
      <c r="AB642" s="429"/>
      <c r="AD642" s="430"/>
      <c r="AE642" s="431"/>
      <c r="AF642" s="429"/>
      <c r="AH642" s="430"/>
      <c r="AI642" s="431"/>
      <c r="AJ642" s="600"/>
      <c r="AK642" s="601"/>
      <c r="AL642" s="602"/>
      <c r="AM642" s="632"/>
      <c r="AN642" s="221"/>
      <c r="AO642" s="574" t="str">
        <f t="shared" si="950"/>
        <v>OK</v>
      </c>
      <c r="AQ642" s="437"/>
      <c r="AR642" s="429"/>
      <c r="AT642" s="430"/>
      <c r="AU642" s="431"/>
      <c r="AV642" s="429"/>
      <c r="AX642" s="430"/>
      <c r="AY642" s="431"/>
      <c r="AZ642" s="429"/>
      <c r="BB642" s="430"/>
      <c r="BC642" s="431"/>
      <c r="BD642" s="600"/>
      <c r="BE642" s="601"/>
      <c r="BF642" s="602"/>
      <c r="BG642" s="632"/>
      <c r="BH642" s="221"/>
      <c r="BI642" s="574" t="str">
        <f t="shared" si="951"/>
        <v>OK</v>
      </c>
      <c r="BK642" s="504"/>
      <c r="BL642" s="429"/>
      <c r="BN642" s="430"/>
      <c r="BO642" s="431"/>
      <c r="BP642" s="429"/>
      <c r="BR642" s="430"/>
      <c r="BS642" s="431"/>
      <c r="BT642" s="429"/>
      <c r="BV642" s="430"/>
      <c r="BW642" s="431"/>
      <c r="BX642" s="600"/>
      <c r="BY642" s="601"/>
      <c r="BZ642" s="602"/>
      <c r="CA642" s="680" t="str">
        <f>IF(OR(BZ642=0,BZ642="-"),"-",BZ642/DD_TOTAL_HOURS)</f>
        <v>-</v>
      </c>
      <c r="CB642" s="221"/>
      <c r="CC642" s="574" t="str">
        <f t="shared" si="952"/>
        <v>OK</v>
      </c>
      <c r="CE642" s="443"/>
      <c r="CF642" s="429"/>
      <c r="CH642" s="430"/>
      <c r="CI642" s="431"/>
      <c r="CJ642" s="429"/>
      <c r="CL642" s="430"/>
      <c r="CM642" s="431"/>
      <c r="CN642" s="429"/>
      <c r="CP642" s="430"/>
      <c r="CQ642" s="431"/>
      <c r="CR642" s="600"/>
      <c r="CS642" s="601"/>
      <c r="CT642" s="602"/>
      <c r="CU642" s="610"/>
      <c r="CV642" s="221"/>
      <c r="CW642" s="574" t="str">
        <f t="shared" si="904"/>
        <v>OK</v>
      </c>
      <c r="CY642" s="437"/>
      <c r="CZ642" s="429"/>
      <c r="DB642" s="430"/>
      <c r="DC642" s="431"/>
      <c r="DD642" s="429"/>
      <c r="DF642" s="430"/>
      <c r="DG642" s="431"/>
      <c r="DH642" s="429"/>
      <c r="DJ642" s="430"/>
      <c r="DK642" s="431"/>
      <c r="DL642" s="600"/>
      <c r="DM642" s="601"/>
      <c r="DN642" s="602"/>
      <c r="DO642" s="621"/>
      <c r="DP642" s="221"/>
      <c r="DQ642" s="574" t="str">
        <f t="shared" si="905"/>
        <v>OK</v>
      </c>
      <c r="DS642" s="263"/>
      <c r="DT642" s="208"/>
      <c r="DU642" s="277" t="s">
        <v>1033</v>
      </c>
      <c r="DV642" s="370"/>
      <c r="DW642" s="277" t="s">
        <v>1033</v>
      </c>
      <c r="DX642" s="370"/>
      <c r="DY642" s="277" t="s">
        <v>1033</v>
      </c>
      <c r="DZ642" s="370"/>
      <c r="EA642" s="274" t="s">
        <v>376</v>
      </c>
      <c r="EB642" s="712" t="str">
        <f t="shared" si="947"/>
        <v>-</v>
      </c>
      <c r="EC642" s="707" t="str">
        <f t="shared" si="948"/>
        <v>-</v>
      </c>
      <c r="ED642" s="623" t="str">
        <f t="shared" si="949"/>
        <v>-</v>
      </c>
      <c r="EE642" s="221"/>
      <c r="EF642" s="574" t="str">
        <f t="shared" si="891"/>
        <v>Missing Eng Hours</v>
      </c>
      <c r="EH642" s="82"/>
      <c r="EI642" s="34"/>
      <c r="EJ642" s="11"/>
      <c r="EK642" s="61"/>
      <c r="EN642" s="97">
        <f t="shared" si="922"/>
        <v>0</v>
      </c>
      <c r="EO642" s="91">
        <f t="shared" si="923"/>
        <v>0</v>
      </c>
      <c r="EP642" s="92"/>
      <c r="EQ642" s="85"/>
      <c r="ER642" s="89" t="str">
        <f t="shared" si="953"/>
        <v>-</v>
      </c>
      <c r="ES642" s="84"/>
      <c r="ET642" s="85"/>
      <c r="EU642" s="89" t="str">
        <f t="shared" si="954"/>
        <v>-</v>
      </c>
      <c r="EV642" s="90" t="str">
        <f t="shared" si="955"/>
        <v>-</v>
      </c>
      <c r="EY642" s="97" t="e">
        <f>#REF!</f>
        <v>#REF!</v>
      </c>
      <c r="EZ642" s="91" t="e">
        <f>#REF!</f>
        <v>#REF!</v>
      </c>
      <c r="FA642" s="92"/>
      <c r="FB642" s="85"/>
      <c r="FC642" s="89" t="e">
        <f t="shared" si="956"/>
        <v>#REF!</v>
      </c>
      <c r="FD642" s="84"/>
      <c r="FE642" s="85"/>
      <c r="FF642" s="89" t="e">
        <f t="shared" si="957"/>
        <v>#REF!</v>
      </c>
      <c r="FG642" s="90" t="e">
        <f t="shared" si="958"/>
        <v>#REF!</v>
      </c>
      <c r="FJ642" s="97" t="e">
        <f>#REF!</f>
        <v>#REF!</v>
      </c>
      <c r="FK642" s="91" t="e">
        <f>#REF!</f>
        <v>#REF!</v>
      </c>
      <c r="FL642" s="92"/>
      <c r="FM642" s="85"/>
      <c r="FN642" s="89" t="e">
        <f t="shared" si="959"/>
        <v>#REF!</v>
      </c>
      <c r="FO642" s="84"/>
      <c r="FP642" s="85"/>
      <c r="FQ642" s="89" t="e">
        <f t="shared" si="960"/>
        <v>#REF!</v>
      </c>
      <c r="FR642" s="90" t="e">
        <f t="shared" si="961"/>
        <v>#REF!</v>
      </c>
      <c r="FU642" s="97" t="e">
        <f>#REF!</f>
        <v>#REF!</v>
      </c>
      <c r="FV642" s="92"/>
      <c r="FW642" s="85"/>
      <c r="FX642" s="89" t="e">
        <f t="shared" si="962"/>
        <v>#REF!</v>
      </c>
      <c r="GA642" s="97" t="e">
        <f>#REF!</f>
        <v>#REF!</v>
      </c>
      <c r="GB642" s="91" t="e">
        <f>#REF!</f>
        <v>#REF!</v>
      </c>
      <c r="GC642" s="92"/>
      <c r="GD642" s="85"/>
      <c r="GE642" s="89" t="e">
        <f t="shared" si="963"/>
        <v>#REF!</v>
      </c>
      <c r="GF642" s="84"/>
      <c r="GG642" s="85"/>
      <c r="GH642" s="89" t="e">
        <f t="shared" si="964"/>
        <v>#REF!</v>
      </c>
      <c r="GI642" s="90" t="e">
        <f t="shared" si="965"/>
        <v>#REF!</v>
      </c>
      <c r="GK642" s="20" t="str">
        <f t="shared" si="924"/>
        <v/>
      </c>
      <c r="GL642" s="21"/>
      <c r="GN642" s="826" t="str">
        <f t="shared" ca="1" si="915"/>
        <v/>
      </c>
      <c r="GO642" s="827"/>
    </row>
    <row r="643" spans="1:197" ht="12" customHeight="1" outlineLevel="4" x14ac:dyDescent="0.2">
      <c r="A643" s="187">
        <f ca="1">OFFSET(A643,-1,0,1,1)+1</f>
        <v>509</v>
      </c>
      <c r="B643" s="747" t="str">
        <f t="shared" ca="1" si="906"/>
        <v/>
      </c>
      <c r="C643" s="748"/>
      <c r="D643" s="749"/>
      <c r="E643" s="272"/>
      <c r="F643" s="271"/>
      <c r="G643" s="105" t="s">
        <v>980</v>
      </c>
      <c r="H643" s="128" t="s">
        <v>3</v>
      </c>
      <c r="I643" s="105"/>
      <c r="J643" s="121" t="s">
        <v>24</v>
      </c>
      <c r="K643" s="123" t="s">
        <v>97</v>
      </c>
      <c r="L643" s="367" t="s">
        <v>50</v>
      </c>
      <c r="M643" s="589">
        <f t="shared" si="903"/>
        <v>0</v>
      </c>
      <c r="N643" s="773" t="str">
        <f t="shared" si="907"/>
        <v>-</v>
      </c>
      <c r="O643" s="774" t="str">
        <f t="shared" si="908"/>
        <v>-</v>
      </c>
      <c r="P643" s="774" t="str">
        <f t="shared" si="909"/>
        <v>-</v>
      </c>
      <c r="Q643" s="774" t="str">
        <f t="shared" si="910"/>
        <v>-</v>
      </c>
      <c r="R643" s="774" t="str">
        <f t="shared" si="911"/>
        <v>-</v>
      </c>
      <c r="S643" s="280" t="str">
        <f t="shared" si="912"/>
        <v>-</v>
      </c>
      <c r="T643" s="291" t="str">
        <f t="shared" si="913"/>
        <v>OK</v>
      </c>
      <c r="U643" s="402"/>
      <c r="W643" s="504"/>
      <c r="X643" s="429"/>
      <c r="Z643" s="430"/>
      <c r="AA643" s="431"/>
      <c r="AB643" s="429"/>
      <c r="AD643" s="430"/>
      <c r="AE643" s="431"/>
      <c r="AF643" s="429"/>
      <c r="AH643" s="430"/>
      <c r="AI643" s="431"/>
      <c r="AJ643" s="600"/>
      <c r="AK643" s="601"/>
      <c r="AL643" s="602"/>
      <c r="AM643" s="632"/>
      <c r="AN643" s="221"/>
      <c r="AO643" s="574" t="str">
        <f t="shared" si="950"/>
        <v>OK</v>
      </c>
      <c r="AQ643" s="437"/>
      <c r="AR643" s="429"/>
      <c r="AT643" s="430"/>
      <c r="AU643" s="431"/>
      <c r="AV643" s="429"/>
      <c r="AX643" s="430"/>
      <c r="AY643" s="431"/>
      <c r="AZ643" s="429"/>
      <c r="BB643" s="430"/>
      <c r="BC643" s="431"/>
      <c r="BD643" s="600"/>
      <c r="BE643" s="601"/>
      <c r="BF643" s="602"/>
      <c r="BG643" s="632"/>
      <c r="BH643" s="221"/>
      <c r="BI643" s="574" t="str">
        <f t="shared" si="951"/>
        <v>OK</v>
      </c>
      <c r="BK643" s="504"/>
      <c r="BL643" s="429"/>
      <c r="BN643" s="430"/>
      <c r="BO643" s="431"/>
      <c r="BP643" s="429"/>
      <c r="BR643" s="430"/>
      <c r="BS643" s="431"/>
      <c r="BT643" s="429"/>
      <c r="BV643" s="430"/>
      <c r="BW643" s="431"/>
      <c r="BX643" s="600"/>
      <c r="BY643" s="601"/>
      <c r="BZ643" s="602"/>
      <c r="CA643" s="680" t="str">
        <f>IF(OR(BZ643=0,BZ643="-"),"-",BZ643/DD_TOTAL_HOURS)</f>
        <v>-</v>
      </c>
      <c r="CB643" s="221"/>
      <c r="CC643" s="574" t="str">
        <f t="shared" si="952"/>
        <v>OK</v>
      </c>
      <c r="CE643" s="443"/>
      <c r="CF643" s="429"/>
      <c r="CH643" s="430"/>
      <c r="CI643" s="431"/>
      <c r="CJ643" s="429"/>
      <c r="CL643" s="430"/>
      <c r="CM643" s="431"/>
      <c r="CN643" s="429"/>
      <c r="CP643" s="430"/>
      <c r="CQ643" s="431"/>
      <c r="CR643" s="600"/>
      <c r="CS643" s="601"/>
      <c r="CT643" s="602"/>
      <c r="CU643" s="610"/>
      <c r="CV643" s="221"/>
      <c r="CW643" s="574" t="str">
        <f t="shared" si="904"/>
        <v>OK</v>
      </c>
      <c r="CY643" s="437"/>
      <c r="CZ643" s="429"/>
      <c r="DB643" s="430"/>
      <c r="DC643" s="431"/>
      <c r="DD643" s="429"/>
      <c r="DF643" s="430"/>
      <c r="DG643" s="431"/>
      <c r="DH643" s="429"/>
      <c r="DJ643" s="430"/>
      <c r="DK643" s="431"/>
      <c r="DL643" s="600"/>
      <c r="DM643" s="601"/>
      <c r="DN643" s="602"/>
      <c r="DO643" s="621"/>
      <c r="DP643" s="221"/>
      <c r="DQ643" s="574" t="str">
        <f t="shared" si="905"/>
        <v>OK</v>
      </c>
      <c r="DS643" s="263" t="s">
        <v>60</v>
      </c>
      <c r="DT643" s="208"/>
      <c r="DU643" s="277" t="s">
        <v>1033</v>
      </c>
      <c r="DV643" s="370"/>
      <c r="DW643" s="277" t="s">
        <v>1033</v>
      </c>
      <c r="DX643" s="370"/>
      <c r="DY643" s="277" t="s">
        <v>1033</v>
      </c>
      <c r="DZ643" s="370"/>
      <c r="EA643" s="274" t="s">
        <v>376</v>
      </c>
      <c r="EB643" s="712" t="str">
        <f t="shared" si="947"/>
        <v>-</v>
      </c>
      <c r="EC643" s="707" t="str">
        <f t="shared" si="948"/>
        <v>-</v>
      </c>
      <c r="ED643" s="623" t="str">
        <f t="shared" si="949"/>
        <v>-</v>
      </c>
      <c r="EE643" s="221"/>
      <c r="EF643" s="574" t="str">
        <f t="shared" si="891"/>
        <v>Missing Eng Hours</v>
      </c>
      <c r="EH643" s="82"/>
      <c r="EI643" s="34"/>
      <c r="EJ643" s="11"/>
      <c r="EK643" s="61"/>
      <c r="EN643" s="97">
        <f t="shared" si="922"/>
        <v>0</v>
      </c>
      <c r="EO643" s="91">
        <f t="shared" si="923"/>
        <v>0</v>
      </c>
      <c r="EP643" s="92"/>
      <c r="EQ643" s="85"/>
      <c r="ER643" s="89" t="str">
        <f t="shared" si="953"/>
        <v>-</v>
      </c>
      <c r="ES643" s="84"/>
      <c r="ET643" s="85"/>
      <c r="EU643" s="89" t="str">
        <f t="shared" si="954"/>
        <v>-</v>
      </c>
      <c r="EV643" s="90" t="str">
        <f t="shared" si="955"/>
        <v>-</v>
      </c>
      <c r="EY643" s="97" t="e">
        <f>#REF!</f>
        <v>#REF!</v>
      </c>
      <c r="EZ643" s="91" t="e">
        <f>#REF!</f>
        <v>#REF!</v>
      </c>
      <c r="FA643" s="92"/>
      <c r="FB643" s="85"/>
      <c r="FC643" s="89" t="e">
        <f t="shared" si="956"/>
        <v>#REF!</v>
      </c>
      <c r="FD643" s="84"/>
      <c r="FE643" s="85"/>
      <c r="FF643" s="89" t="e">
        <f t="shared" si="957"/>
        <v>#REF!</v>
      </c>
      <c r="FG643" s="90" t="e">
        <f t="shared" si="958"/>
        <v>#REF!</v>
      </c>
      <c r="FJ643" s="97" t="e">
        <f>#REF!</f>
        <v>#REF!</v>
      </c>
      <c r="FK643" s="91" t="e">
        <f>#REF!</f>
        <v>#REF!</v>
      </c>
      <c r="FL643" s="92"/>
      <c r="FM643" s="85"/>
      <c r="FN643" s="89" t="e">
        <f t="shared" si="959"/>
        <v>#REF!</v>
      </c>
      <c r="FO643" s="84"/>
      <c r="FP643" s="85"/>
      <c r="FQ643" s="89" t="e">
        <f t="shared" si="960"/>
        <v>#REF!</v>
      </c>
      <c r="FR643" s="90" t="e">
        <f t="shared" si="961"/>
        <v>#REF!</v>
      </c>
      <c r="FU643" s="97" t="e">
        <f>#REF!</f>
        <v>#REF!</v>
      </c>
      <c r="FV643" s="92"/>
      <c r="FW643" s="85"/>
      <c r="FX643" s="89" t="e">
        <f t="shared" si="962"/>
        <v>#REF!</v>
      </c>
      <c r="GA643" s="97" t="e">
        <f>#REF!</f>
        <v>#REF!</v>
      </c>
      <c r="GB643" s="91" t="e">
        <f>#REF!</f>
        <v>#REF!</v>
      </c>
      <c r="GC643" s="92"/>
      <c r="GD643" s="85"/>
      <c r="GE643" s="89" t="e">
        <f t="shared" si="963"/>
        <v>#REF!</v>
      </c>
      <c r="GF643" s="84"/>
      <c r="GG643" s="85"/>
      <c r="GH643" s="89" t="e">
        <f t="shared" si="964"/>
        <v>#REF!</v>
      </c>
      <c r="GI643" s="90" t="e">
        <f t="shared" si="965"/>
        <v>#REF!</v>
      </c>
      <c r="GK643" s="20" t="str">
        <f t="shared" si="924"/>
        <v/>
      </c>
      <c r="GL643" s="21"/>
      <c r="GN643" s="826" t="str">
        <f t="shared" ca="1" si="915"/>
        <v/>
      </c>
      <c r="GO643" s="827"/>
    </row>
    <row r="644" spans="1:197" ht="12" customHeight="1" outlineLevel="4" x14ac:dyDescent="0.2">
      <c r="A644" s="187">
        <f ca="1">OFFSET(A644,-1,0,1,1)+1</f>
        <v>510</v>
      </c>
      <c r="B644" s="747" t="str">
        <f t="shared" ca="1" si="906"/>
        <v/>
      </c>
      <c r="C644" s="748"/>
      <c r="D644" s="749"/>
      <c r="E644" s="272"/>
      <c r="F644" s="271"/>
      <c r="G644" s="105" t="s">
        <v>1023</v>
      </c>
      <c r="H644" s="128" t="s">
        <v>3</v>
      </c>
      <c r="I644" s="105"/>
      <c r="J644" s="121" t="s">
        <v>24</v>
      </c>
      <c r="K644" s="123" t="s">
        <v>97</v>
      </c>
      <c r="L644" s="367" t="s">
        <v>50</v>
      </c>
      <c r="M644" s="589">
        <f t="shared" si="903"/>
        <v>1</v>
      </c>
      <c r="N644" s="773" t="str">
        <f t="shared" si="907"/>
        <v>-</v>
      </c>
      <c r="O644" s="774" t="str">
        <f t="shared" si="908"/>
        <v>-</v>
      </c>
      <c r="P644" s="774" t="str">
        <f t="shared" si="909"/>
        <v>-</v>
      </c>
      <c r="Q644" s="774" t="str">
        <f t="shared" si="910"/>
        <v>-</v>
      </c>
      <c r="R644" s="774">
        <f t="shared" si="911"/>
        <v>1</v>
      </c>
      <c r="S644" s="280" t="str">
        <f t="shared" si="912"/>
        <v>-</v>
      </c>
      <c r="T644" s="291" t="str">
        <f t="shared" si="913"/>
        <v>OK</v>
      </c>
      <c r="U644" s="402"/>
      <c r="W644" s="504"/>
      <c r="X644" s="429"/>
      <c r="Z644" s="430"/>
      <c r="AA644" s="431"/>
      <c r="AB644" s="429"/>
      <c r="AD644" s="430"/>
      <c r="AE644" s="431"/>
      <c r="AF644" s="429"/>
      <c r="AH644" s="430"/>
      <c r="AI644" s="431"/>
      <c r="AJ644" s="600"/>
      <c r="AK644" s="601"/>
      <c r="AL644" s="602"/>
      <c r="AM644" s="632"/>
      <c r="AN644" s="221"/>
      <c r="AO644" s="574" t="str">
        <f t="shared" si="950"/>
        <v>OK</v>
      </c>
      <c r="AQ644" s="437"/>
      <c r="AR644" s="429"/>
      <c r="AT644" s="430"/>
      <c r="AU644" s="431"/>
      <c r="AV644" s="429"/>
      <c r="AX644" s="430"/>
      <c r="AY644" s="431"/>
      <c r="AZ644" s="429"/>
      <c r="BB644" s="430"/>
      <c r="BC644" s="431"/>
      <c r="BD644" s="600"/>
      <c r="BE644" s="601"/>
      <c r="BF644" s="602"/>
      <c r="BG644" s="632"/>
      <c r="BH644" s="221"/>
      <c r="BI644" s="574" t="str">
        <f t="shared" si="951"/>
        <v>OK</v>
      </c>
      <c r="BK644" s="504"/>
      <c r="BL644" s="429"/>
      <c r="BN644" s="430"/>
      <c r="BO644" s="431"/>
      <c r="BP644" s="429"/>
      <c r="BR644" s="430"/>
      <c r="BS644" s="431"/>
      <c r="BT644" s="429"/>
      <c r="BV644" s="430"/>
      <c r="BW644" s="431"/>
      <c r="BX644" s="600"/>
      <c r="BY644" s="601"/>
      <c r="BZ644" s="602"/>
      <c r="CA644" s="610"/>
      <c r="CB644" s="221"/>
      <c r="CC644" s="574" t="str">
        <f t="shared" si="952"/>
        <v>OK</v>
      </c>
      <c r="CE644" s="443"/>
      <c r="CF644" s="429"/>
      <c r="CH644" s="430"/>
      <c r="CI644" s="431"/>
      <c r="CJ644" s="429"/>
      <c r="CL644" s="430"/>
      <c r="CM644" s="431"/>
      <c r="CN644" s="429"/>
      <c r="CP644" s="430"/>
      <c r="CQ644" s="431"/>
      <c r="CR644" s="600"/>
      <c r="CS644" s="601"/>
      <c r="CT644" s="602"/>
      <c r="CU644" s="610"/>
      <c r="CV644" s="221"/>
      <c r="CW644" s="574" t="str">
        <f t="shared" si="904"/>
        <v>OK</v>
      </c>
      <c r="CY644" s="263">
        <v>1</v>
      </c>
      <c r="CZ644" s="208">
        <v>16</v>
      </c>
      <c r="DB644" s="563" t="s">
        <v>380</v>
      </c>
      <c r="DC644" s="431"/>
      <c r="DD644" s="429"/>
      <c r="DF644" s="430"/>
      <c r="DG644" s="431"/>
      <c r="DH644" s="429"/>
      <c r="DJ644" s="430"/>
      <c r="DK644" s="431"/>
      <c r="DL644" s="591">
        <f>IF(AND(CZ644="",DD644="",DH644=""),"-",CZ644+DD644+DH644)</f>
        <v>16</v>
      </c>
      <c r="DM644" s="601"/>
      <c r="DN644" s="593">
        <f>IF(AND(CZ644="",DD644="",DH644="",DA644="",DE644="",DI644=""),"-",SUM(CZ644:DI644))</f>
        <v>16</v>
      </c>
      <c r="DO644" s="677">
        <f>IF(OR(DN644=0,DN644="-"),"-",DN644/CONSTR_TOTAL_HOURS)</f>
        <v>3.7470725995316159E-2</v>
      </c>
      <c r="DP644" s="221"/>
      <c r="DQ644" s="574" t="str">
        <f t="shared" si="905"/>
        <v>OK</v>
      </c>
      <c r="DS644" s="437"/>
      <c r="DT644" s="429"/>
      <c r="DU644" s="431"/>
      <c r="DW644" s="431"/>
      <c r="DY644" s="431"/>
      <c r="EA644" s="430"/>
      <c r="EB644" s="600"/>
      <c r="EC644" s="602"/>
      <c r="ED644" s="621"/>
      <c r="EE644" s="221"/>
      <c r="EF644" s="574" t="str">
        <f t="shared" si="891"/>
        <v>OK</v>
      </c>
      <c r="EH644" s="82"/>
      <c r="EI644" s="34"/>
      <c r="EJ644" s="11"/>
      <c r="EK644" s="61"/>
      <c r="EN644" s="97">
        <f t="shared" si="922"/>
        <v>0</v>
      </c>
      <c r="EO644" s="91">
        <f t="shared" si="923"/>
        <v>0</v>
      </c>
      <c r="EP644" s="92"/>
      <c r="EQ644" s="85"/>
      <c r="ER644" s="89" t="str">
        <f t="shared" si="953"/>
        <v>-</v>
      </c>
      <c r="ES644" s="84"/>
      <c r="ET644" s="85"/>
      <c r="EU644" s="89" t="str">
        <f t="shared" si="954"/>
        <v>-</v>
      </c>
      <c r="EV644" s="90" t="str">
        <f t="shared" si="955"/>
        <v>-</v>
      </c>
      <c r="EY644" s="97" t="e">
        <f>#REF!</f>
        <v>#REF!</v>
      </c>
      <c r="EZ644" s="91" t="e">
        <f>#REF!</f>
        <v>#REF!</v>
      </c>
      <c r="FA644" s="92"/>
      <c r="FB644" s="85"/>
      <c r="FC644" s="89" t="e">
        <f t="shared" si="956"/>
        <v>#REF!</v>
      </c>
      <c r="FD644" s="84"/>
      <c r="FE644" s="85"/>
      <c r="FF644" s="89" t="e">
        <f t="shared" si="957"/>
        <v>#REF!</v>
      </c>
      <c r="FG644" s="90" t="e">
        <f t="shared" si="958"/>
        <v>#REF!</v>
      </c>
      <c r="FJ644" s="97" t="e">
        <f>#REF!</f>
        <v>#REF!</v>
      </c>
      <c r="FK644" s="91" t="e">
        <f>#REF!</f>
        <v>#REF!</v>
      </c>
      <c r="FL644" s="92"/>
      <c r="FM644" s="85"/>
      <c r="FN644" s="89" t="e">
        <f t="shared" si="959"/>
        <v>#REF!</v>
      </c>
      <c r="FO644" s="84"/>
      <c r="FP644" s="85"/>
      <c r="FQ644" s="89" t="e">
        <f t="shared" si="960"/>
        <v>#REF!</v>
      </c>
      <c r="FR644" s="90" t="e">
        <f t="shared" si="961"/>
        <v>#REF!</v>
      </c>
      <c r="FU644" s="97" t="e">
        <f>#REF!</f>
        <v>#REF!</v>
      </c>
      <c r="FV644" s="92"/>
      <c r="FW644" s="85"/>
      <c r="FX644" s="89" t="e">
        <f t="shared" si="962"/>
        <v>#REF!</v>
      </c>
      <c r="GA644" s="97" t="e">
        <f>#REF!</f>
        <v>#REF!</v>
      </c>
      <c r="GB644" s="91" t="e">
        <f>#REF!</f>
        <v>#REF!</v>
      </c>
      <c r="GC644" s="92"/>
      <c r="GD644" s="85"/>
      <c r="GE644" s="89" t="e">
        <f t="shared" si="963"/>
        <v>#REF!</v>
      </c>
      <c r="GF644" s="84"/>
      <c r="GG644" s="85"/>
      <c r="GH644" s="89" t="e">
        <f t="shared" si="964"/>
        <v>#REF!</v>
      </c>
      <c r="GI644" s="90" t="e">
        <f t="shared" si="965"/>
        <v>#REF!</v>
      </c>
      <c r="GK644" s="20" t="str">
        <f t="shared" si="924"/>
        <v/>
      </c>
      <c r="GL644" s="21"/>
      <c r="GN644" s="826" t="str">
        <f t="shared" ca="1" si="915"/>
        <v/>
      </c>
      <c r="GO644" s="827"/>
    </row>
    <row r="645" spans="1:197" ht="12" customHeight="1" outlineLevel="4" x14ac:dyDescent="0.2">
      <c r="A645" s="187">
        <f ca="1">OFFSET(A645,-1,0,1,1)+1</f>
        <v>511</v>
      </c>
      <c r="B645" s="747" t="str">
        <f t="shared" ca="1" si="906"/>
        <v/>
      </c>
      <c r="C645" s="748"/>
      <c r="D645" s="749"/>
      <c r="E645" s="272"/>
      <c r="F645" s="271"/>
      <c r="G645" s="105" t="s">
        <v>1024</v>
      </c>
      <c r="H645" s="128" t="s">
        <v>3</v>
      </c>
      <c r="I645" s="105"/>
      <c r="J645" s="121" t="s">
        <v>24</v>
      </c>
      <c r="K645" s="123" t="s">
        <v>97</v>
      </c>
      <c r="L645" s="367" t="s">
        <v>50</v>
      </c>
      <c r="M645" s="589">
        <f t="shared" si="903"/>
        <v>1</v>
      </c>
      <c r="N645" s="773" t="str">
        <f t="shared" si="907"/>
        <v>-</v>
      </c>
      <c r="O645" s="774" t="str">
        <f t="shared" si="908"/>
        <v>-</v>
      </c>
      <c r="P645" s="774" t="str">
        <f t="shared" si="909"/>
        <v>-</v>
      </c>
      <c r="Q645" s="774" t="str">
        <f t="shared" si="910"/>
        <v>-</v>
      </c>
      <c r="R645" s="774">
        <f t="shared" si="911"/>
        <v>1</v>
      </c>
      <c r="S645" s="280" t="str">
        <f t="shared" si="912"/>
        <v>-</v>
      </c>
      <c r="T645" s="291" t="str">
        <f t="shared" si="913"/>
        <v>OK</v>
      </c>
      <c r="U645" s="402"/>
      <c r="W645" s="504"/>
      <c r="X645" s="429"/>
      <c r="Z645" s="430"/>
      <c r="AA645" s="431"/>
      <c r="AB645" s="429"/>
      <c r="AD645" s="430"/>
      <c r="AE645" s="431"/>
      <c r="AF645" s="429"/>
      <c r="AH645" s="430"/>
      <c r="AI645" s="431"/>
      <c r="AJ645" s="600"/>
      <c r="AK645" s="601"/>
      <c r="AL645" s="602"/>
      <c r="AM645" s="632"/>
      <c r="AN645" s="221"/>
      <c r="AO645" s="574" t="str">
        <f t="shared" si="950"/>
        <v>OK</v>
      </c>
      <c r="AQ645" s="437"/>
      <c r="AR645" s="429"/>
      <c r="AT645" s="430"/>
      <c r="AU645" s="431"/>
      <c r="AV645" s="429"/>
      <c r="AX645" s="430"/>
      <c r="AY645" s="431"/>
      <c r="AZ645" s="429"/>
      <c r="BB645" s="430"/>
      <c r="BC645" s="431"/>
      <c r="BD645" s="600"/>
      <c r="BE645" s="601"/>
      <c r="BF645" s="602"/>
      <c r="BG645" s="632"/>
      <c r="BH645" s="221"/>
      <c r="BI645" s="574" t="str">
        <f t="shared" si="951"/>
        <v>OK</v>
      </c>
      <c r="BK645" s="504"/>
      <c r="BL645" s="429"/>
      <c r="BN645" s="430"/>
      <c r="BO645" s="431"/>
      <c r="BP645" s="429"/>
      <c r="BR645" s="430"/>
      <c r="BS645" s="431"/>
      <c r="BT645" s="429"/>
      <c r="BV645" s="430"/>
      <c r="BW645" s="431"/>
      <c r="BX645" s="600"/>
      <c r="BY645" s="601"/>
      <c r="BZ645" s="602"/>
      <c r="CA645" s="610"/>
      <c r="CB645" s="221"/>
      <c r="CC645" s="574" t="str">
        <f t="shared" si="952"/>
        <v>OK</v>
      </c>
      <c r="CE645" s="443"/>
      <c r="CF645" s="429"/>
      <c r="CH645" s="430"/>
      <c r="CI645" s="431"/>
      <c r="CJ645" s="429"/>
      <c r="CL645" s="430"/>
      <c r="CM645" s="431"/>
      <c r="CN645" s="429"/>
      <c r="CP645" s="430"/>
      <c r="CQ645" s="431"/>
      <c r="CR645" s="600"/>
      <c r="CS645" s="601"/>
      <c r="CT645" s="602"/>
      <c r="CU645" s="610"/>
      <c r="CV645" s="221"/>
      <c r="CW645" s="574" t="str">
        <f t="shared" si="904"/>
        <v>OK</v>
      </c>
      <c r="CY645" s="263">
        <v>1</v>
      </c>
      <c r="CZ645" s="208">
        <v>4</v>
      </c>
      <c r="DA645" s="420"/>
      <c r="DB645" s="410" t="s">
        <v>380</v>
      </c>
      <c r="DC645" s="423"/>
      <c r="DD645" s="429"/>
      <c r="DF645" s="430"/>
      <c r="DG645" s="431"/>
      <c r="DH645" s="429"/>
      <c r="DJ645" s="430"/>
      <c r="DK645" s="431"/>
      <c r="DL645" s="591">
        <f>IF(AND(CZ645="",DD645="",DH645=""),"-",CZ645+DD645+DH645)</f>
        <v>4</v>
      </c>
      <c r="DM645" s="629"/>
      <c r="DN645" s="593">
        <f>IF(AND(CZ645="",DD645="",DH645="",DA645="",DE645="",DI645=""),"-",SUM(CZ645:DI645))</f>
        <v>4</v>
      </c>
      <c r="DO645" s="677">
        <f>IF(OR(DN645=0,DN645="-"),"-",DN645/CONSTR_TOTAL_HOURS)</f>
        <v>9.3676814988290398E-3</v>
      </c>
      <c r="DP645" s="221"/>
      <c r="DQ645" s="574" t="str">
        <f t="shared" si="905"/>
        <v>OK</v>
      </c>
      <c r="DS645" s="437"/>
      <c r="DT645" s="429"/>
      <c r="DU645" s="431"/>
      <c r="DW645" s="431"/>
      <c r="DY645" s="431"/>
      <c r="EA645" s="430"/>
      <c r="EB645" s="600"/>
      <c r="EC645" s="602"/>
      <c r="ED645" s="621"/>
      <c r="EE645" s="221"/>
      <c r="EF645" s="574" t="str">
        <f t="shared" si="891"/>
        <v>OK</v>
      </c>
      <c r="EH645" s="82"/>
      <c r="EI645" s="34"/>
      <c r="EJ645" s="11"/>
      <c r="EK645" s="61"/>
      <c r="EN645" s="97">
        <f t="shared" si="922"/>
        <v>0</v>
      </c>
      <c r="EO645" s="91">
        <f t="shared" si="923"/>
        <v>0</v>
      </c>
      <c r="EP645" s="92"/>
      <c r="EQ645" s="85"/>
      <c r="ER645" s="89" t="str">
        <f t="shared" si="953"/>
        <v>-</v>
      </c>
      <c r="ES645" s="84"/>
      <c r="ET645" s="85"/>
      <c r="EU645" s="89" t="str">
        <f t="shared" si="954"/>
        <v>-</v>
      </c>
      <c r="EV645" s="90" t="str">
        <f t="shared" si="955"/>
        <v>-</v>
      </c>
      <c r="EY645" s="97" t="e">
        <f>#REF!</f>
        <v>#REF!</v>
      </c>
      <c r="EZ645" s="91" t="e">
        <f>#REF!</f>
        <v>#REF!</v>
      </c>
      <c r="FA645" s="92"/>
      <c r="FB645" s="85"/>
      <c r="FC645" s="89" t="e">
        <f t="shared" si="956"/>
        <v>#REF!</v>
      </c>
      <c r="FD645" s="84"/>
      <c r="FE645" s="85"/>
      <c r="FF645" s="89" t="e">
        <f t="shared" si="957"/>
        <v>#REF!</v>
      </c>
      <c r="FG645" s="90" t="e">
        <f t="shared" si="958"/>
        <v>#REF!</v>
      </c>
      <c r="FJ645" s="97" t="e">
        <f>#REF!</f>
        <v>#REF!</v>
      </c>
      <c r="FK645" s="91" t="e">
        <f>#REF!</f>
        <v>#REF!</v>
      </c>
      <c r="FL645" s="92"/>
      <c r="FM645" s="85"/>
      <c r="FN645" s="89" t="e">
        <f t="shared" si="959"/>
        <v>#REF!</v>
      </c>
      <c r="FO645" s="84"/>
      <c r="FP645" s="85"/>
      <c r="FQ645" s="89" t="e">
        <f t="shared" si="960"/>
        <v>#REF!</v>
      </c>
      <c r="FR645" s="90" t="e">
        <f t="shared" si="961"/>
        <v>#REF!</v>
      </c>
      <c r="FU645" s="97" t="e">
        <f>#REF!</f>
        <v>#REF!</v>
      </c>
      <c r="FV645" s="92"/>
      <c r="FW645" s="85"/>
      <c r="FX645" s="89" t="e">
        <f t="shared" si="962"/>
        <v>#REF!</v>
      </c>
      <c r="GA645" s="97" t="e">
        <f>#REF!</f>
        <v>#REF!</v>
      </c>
      <c r="GB645" s="91" t="e">
        <f>#REF!</f>
        <v>#REF!</v>
      </c>
      <c r="GC645" s="92"/>
      <c r="GD645" s="85"/>
      <c r="GE645" s="89" t="e">
        <f t="shared" si="963"/>
        <v>#REF!</v>
      </c>
      <c r="GF645" s="84"/>
      <c r="GG645" s="85"/>
      <c r="GH645" s="89" t="e">
        <f t="shared" si="964"/>
        <v>#REF!</v>
      </c>
      <c r="GI645" s="90" t="e">
        <f t="shared" si="965"/>
        <v>#REF!</v>
      </c>
      <c r="GK645" s="20" t="str">
        <f t="shared" si="924"/>
        <v/>
      </c>
      <c r="GL645" s="21"/>
      <c r="GN645" s="826" t="str">
        <f t="shared" ca="1" si="915"/>
        <v/>
      </c>
      <c r="GO645" s="827"/>
    </row>
    <row r="646" spans="1:197" ht="12" customHeight="1" outlineLevel="4" x14ac:dyDescent="0.2">
      <c r="A646" s="187">
        <f ca="1">OFFSET(A646,-1,0,1,1)+1</f>
        <v>512</v>
      </c>
      <c r="B646" s="747" t="str">
        <f t="shared" ca="1" si="906"/>
        <v/>
      </c>
      <c r="C646" s="748"/>
      <c r="D646" s="749"/>
      <c r="E646" s="272"/>
      <c r="F646" s="271"/>
      <c r="G646" s="105" t="s">
        <v>1022</v>
      </c>
      <c r="H646" s="128" t="s">
        <v>3</v>
      </c>
      <c r="I646" s="105"/>
      <c r="J646" s="121" t="s">
        <v>24</v>
      </c>
      <c r="K646" s="123" t="s">
        <v>97</v>
      </c>
      <c r="L646" s="367" t="s">
        <v>50</v>
      </c>
      <c r="M646" s="589">
        <f t="shared" si="903"/>
        <v>1</v>
      </c>
      <c r="N646" s="773" t="str">
        <f t="shared" si="907"/>
        <v>-</v>
      </c>
      <c r="O646" s="774" t="str">
        <f t="shared" si="908"/>
        <v>-</v>
      </c>
      <c r="P646" s="774" t="str">
        <f t="shared" si="909"/>
        <v>-</v>
      </c>
      <c r="Q646" s="774" t="str">
        <f t="shared" si="910"/>
        <v>-</v>
      </c>
      <c r="R646" s="774" t="str">
        <f t="shared" si="911"/>
        <v>-</v>
      </c>
      <c r="S646" s="280">
        <f t="shared" si="912"/>
        <v>1</v>
      </c>
      <c r="T646" s="291" t="str">
        <f t="shared" si="913"/>
        <v>OK</v>
      </c>
      <c r="U646" s="402"/>
      <c r="W646" s="504"/>
      <c r="X646" s="429"/>
      <c r="Z646" s="430"/>
      <c r="AA646" s="431"/>
      <c r="AB646" s="429"/>
      <c r="AD646" s="430"/>
      <c r="AE646" s="431"/>
      <c r="AF646" s="429"/>
      <c r="AH646" s="430"/>
      <c r="AI646" s="431"/>
      <c r="AJ646" s="600"/>
      <c r="AK646" s="601"/>
      <c r="AL646" s="602"/>
      <c r="AM646" s="632"/>
      <c r="AN646" s="221"/>
      <c r="AO646" s="574" t="str">
        <f t="shared" si="950"/>
        <v>OK</v>
      </c>
      <c r="AQ646" s="437"/>
      <c r="AR646" s="429"/>
      <c r="AT646" s="430"/>
      <c r="AU646" s="431"/>
      <c r="AV646" s="429"/>
      <c r="AX646" s="430"/>
      <c r="AY646" s="431"/>
      <c r="AZ646" s="429"/>
      <c r="BB646" s="430"/>
      <c r="BC646" s="431"/>
      <c r="BD646" s="600"/>
      <c r="BE646" s="601"/>
      <c r="BF646" s="602"/>
      <c r="BG646" s="632"/>
      <c r="BH646" s="221"/>
      <c r="BI646" s="574" t="str">
        <f t="shared" si="951"/>
        <v>OK</v>
      </c>
      <c r="BK646" s="504"/>
      <c r="BL646" s="429"/>
      <c r="BN646" s="430"/>
      <c r="BO646" s="431"/>
      <c r="BP646" s="429"/>
      <c r="BR646" s="430"/>
      <c r="BS646" s="431"/>
      <c r="BT646" s="429"/>
      <c r="BV646" s="430"/>
      <c r="BW646" s="431"/>
      <c r="BX646" s="600"/>
      <c r="BY646" s="601"/>
      <c r="BZ646" s="602"/>
      <c r="CA646" s="680" t="str">
        <f>IF(OR(BZ646=0,BZ646="-"),"-",BZ646/DD_TOTAL_HOURS)</f>
        <v>-</v>
      </c>
      <c r="CB646" s="221"/>
      <c r="CC646" s="574" t="str">
        <f t="shared" si="952"/>
        <v>OK</v>
      </c>
      <c r="CE646" s="443"/>
      <c r="CF646" s="429"/>
      <c r="CH646" s="430"/>
      <c r="CI646" s="431"/>
      <c r="CJ646" s="429"/>
      <c r="CL646" s="430"/>
      <c r="CM646" s="431"/>
      <c r="CN646" s="429"/>
      <c r="CP646" s="430"/>
      <c r="CQ646" s="431"/>
      <c r="CR646" s="600"/>
      <c r="CS646" s="601"/>
      <c r="CT646" s="602"/>
      <c r="CU646" s="610"/>
      <c r="CV646" s="221"/>
      <c r="CW646" s="574" t="str">
        <f t="shared" si="904"/>
        <v>OK</v>
      </c>
      <c r="CY646" s="437"/>
      <c r="CZ646" s="429"/>
      <c r="DB646" s="430"/>
      <c r="DC646" s="431"/>
      <c r="DD646" s="429"/>
      <c r="DF646" s="430"/>
      <c r="DG646" s="431"/>
      <c r="DH646" s="429"/>
      <c r="DJ646" s="430"/>
      <c r="DK646" s="431"/>
      <c r="DL646" s="600"/>
      <c r="DM646" s="601"/>
      <c r="DN646" s="602"/>
      <c r="DO646" s="621"/>
      <c r="DP646" s="221"/>
      <c r="DQ646" s="574" t="str">
        <f t="shared" si="905"/>
        <v>OK</v>
      </c>
      <c r="DS646" s="263">
        <v>1</v>
      </c>
      <c r="DT646" s="208">
        <v>40</v>
      </c>
      <c r="DU646" s="277" t="s">
        <v>1033</v>
      </c>
      <c r="DV646" s="370"/>
      <c r="DW646" s="277" t="s">
        <v>1033</v>
      </c>
      <c r="DX646" s="370"/>
      <c r="DY646" s="277" t="s">
        <v>1033</v>
      </c>
      <c r="DZ646" s="370">
        <v>8</v>
      </c>
      <c r="EA646" s="274" t="s">
        <v>376</v>
      </c>
      <c r="EB646" s="712">
        <f>IF(AND(DT646="",DV646="",DX646="",DZ646=""),"-",DT646+DV646+DX646+DZ646)</f>
        <v>48</v>
      </c>
      <c r="EC646" s="707">
        <f t="shared" si="948"/>
        <v>48</v>
      </c>
      <c r="ED646" s="623">
        <f>IF(OR(EC646=0,EC646="-"),"-",EC646/QUALIF_TOTAL_HOURS)</f>
        <v>5.7007125890736345E-2</v>
      </c>
      <c r="EE646" s="221"/>
      <c r="EF646" s="574" t="str">
        <f t="shared" si="891"/>
        <v>Missing Eng Hours</v>
      </c>
      <c r="EH646" s="82"/>
      <c r="EI646" s="34"/>
      <c r="EJ646" s="11"/>
      <c r="EK646" s="61"/>
      <c r="EN646" s="97">
        <f t="shared" si="922"/>
        <v>0</v>
      </c>
      <c r="EO646" s="91">
        <f t="shared" si="923"/>
        <v>0</v>
      </c>
      <c r="EP646" s="92"/>
      <c r="EQ646" s="85"/>
      <c r="ER646" s="89" t="str">
        <f t="shared" si="953"/>
        <v>-</v>
      </c>
      <c r="ES646" s="84"/>
      <c r="ET646" s="85"/>
      <c r="EU646" s="89" t="str">
        <f t="shared" si="954"/>
        <v>-</v>
      </c>
      <c r="EV646" s="90" t="str">
        <f t="shared" si="955"/>
        <v>-</v>
      </c>
      <c r="EY646" s="97" t="e">
        <f>#REF!</f>
        <v>#REF!</v>
      </c>
      <c r="EZ646" s="91" t="e">
        <f>#REF!</f>
        <v>#REF!</v>
      </c>
      <c r="FA646" s="92"/>
      <c r="FB646" s="85"/>
      <c r="FC646" s="89" t="e">
        <f t="shared" si="956"/>
        <v>#REF!</v>
      </c>
      <c r="FD646" s="84"/>
      <c r="FE646" s="85"/>
      <c r="FF646" s="89" t="e">
        <f t="shared" si="957"/>
        <v>#REF!</v>
      </c>
      <c r="FG646" s="90" t="e">
        <f t="shared" si="958"/>
        <v>#REF!</v>
      </c>
      <c r="FJ646" s="97" t="e">
        <f>#REF!</f>
        <v>#REF!</v>
      </c>
      <c r="FK646" s="91" t="e">
        <f>#REF!</f>
        <v>#REF!</v>
      </c>
      <c r="FL646" s="92"/>
      <c r="FM646" s="85"/>
      <c r="FN646" s="89" t="e">
        <f t="shared" si="959"/>
        <v>#REF!</v>
      </c>
      <c r="FO646" s="84"/>
      <c r="FP646" s="85"/>
      <c r="FQ646" s="89" t="e">
        <f t="shared" si="960"/>
        <v>#REF!</v>
      </c>
      <c r="FR646" s="90" t="e">
        <f t="shared" si="961"/>
        <v>#REF!</v>
      </c>
      <c r="FU646" s="97" t="e">
        <f>#REF!</f>
        <v>#REF!</v>
      </c>
      <c r="FV646" s="92"/>
      <c r="FW646" s="85"/>
      <c r="FX646" s="89" t="e">
        <f t="shared" si="962"/>
        <v>#REF!</v>
      </c>
      <c r="GA646" s="97" t="e">
        <f>#REF!</f>
        <v>#REF!</v>
      </c>
      <c r="GB646" s="91" t="e">
        <f>#REF!</f>
        <v>#REF!</v>
      </c>
      <c r="GC646" s="92"/>
      <c r="GD646" s="85"/>
      <c r="GE646" s="89" t="e">
        <f t="shared" si="963"/>
        <v>#REF!</v>
      </c>
      <c r="GF646" s="84"/>
      <c r="GG646" s="85"/>
      <c r="GH646" s="89" t="e">
        <f t="shared" si="964"/>
        <v>#REF!</v>
      </c>
      <c r="GI646" s="90" t="e">
        <f t="shared" si="965"/>
        <v>#REF!</v>
      </c>
      <c r="GK646" s="20" t="str">
        <f t="shared" si="924"/>
        <v/>
      </c>
      <c r="GL646" s="21"/>
      <c r="GN646" s="826" t="str">
        <f t="shared" ca="1" si="915"/>
        <v/>
      </c>
      <c r="GO646" s="827"/>
    </row>
    <row r="647" spans="1:197" ht="12" customHeight="1" outlineLevel="4" x14ac:dyDescent="0.2">
      <c r="A647" s="187">
        <f t="shared" ca="1" si="892"/>
        <v>513</v>
      </c>
      <c r="B647" s="747" t="str">
        <f t="shared" ca="1" si="906"/>
        <v/>
      </c>
      <c r="C647" s="748"/>
      <c r="D647" s="749"/>
      <c r="E647" s="272" t="s">
        <v>395</v>
      </c>
      <c r="F647" s="271"/>
      <c r="G647" s="105"/>
      <c r="H647" s="128" t="s">
        <v>3</v>
      </c>
      <c r="I647" s="105"/>
      <c r="J647" s="121" t="s">
        <v>24</v>
      </c>
      <c r="K647" s="123" t="s">
        <v>97</v>
      </c>
      <c r="L647" s="367" t="s">
        <v>50</v>
      </c>
      <c r="M647" s="589">
        <f t="shared" si="903"/>
        <v>0</v>
      </c>
      <c r="N647" s="773" t="str">
        <f t="shared" si="907"/>
        <v>-</v>
      </c>
      <c r="O647" s="774" t="str">
        <f t="shared" si="908"/>
        <v>-</v>
      </c>
      <c r="P647" s="774" t="str">
        <f t="shared" si="909"/>
        <v>-</v>
      </c>
      <c r="Q647" s="774" t="str">
        <f t="shared" si="910"/>
        <v>-</v>
      </c>
      <c r="R647" s="774" t="str">
        <f t="shared" si="911"/>
        <v>-</v>
      </c>
      <c r="S647" s="280" t="str">
        <f t="shared" si="912"/>
        <v>-</v>
      </c>
      <c r="T647" s="291" t="str">
        <f t="shared" si="913"/>
        <v>OK</v>
      </c>
      <c r="U647" s="402"/>
      <c r="W647" s="504"/>
      <c r="X647" s="429"/>
      <c r="Z647" s="430"/>
      <c r="AA647" s="431"/>
      <c r="AB647" s="429"/>
      <c r="AD647" s="430"/>
      <c r="AE647" s="431"/>
      <c r="AF647" s="429"/>
      <c r="AH647" s="430"/>
      <c r="AI647" s="431"/>
      <c r="AJ647" s="600"/>
      <c r="AK647" s="601"/>
      <c r="AL647" s="605"/>
      <c r="AM647" s="621"/>
      <c r="AN647" s="221"/>
      <c r="AO647" s="574" t="str">
        <f t="shared" si="927"/>
        <v>OK</v>
      </c>
      <c r="AQ647" s="437"/>
      <c r="AR647" s="432"/>
      <c r="AS647" s="433"/>
      <c r="AT647" s="434"/>
      <c r="AU647" s="435"/>
      <c r="AV647" s="432"/>
      <c r="AW647" s="433"/>
      <c r="AX647" s="434"/>
      <c r="AY647" s="435"/>
      <c r="AZ647" s="432"/>
      <c r="BA647" s="433"/>
      <c r="BB647" s="434"/>
      <c r="BC647" s="435"/>
      <c r="BD647" s="600"/>
      <c r="BE647" s="601"/>
      <c r="BF647" s="605"/>
      <c r="BG647" s="611"/>
      <c r="BH647" s="221"/>
      <c r="BI647" s="574" t="str">
        <f t="shared" si="928"/>
        <v>OK</v>
      </c>
      <c r="BK647" s="504"/>
      <c r="BL647" s="429"/>
      <c r="BN647" s="430"/>
      <c r="BO647" s="431"/>
      <c r="BP647" s="429"/>
      <c r="BR647" s="430"/>
      <c r="BS647" s="431"/>
      <c r="BT647" s="429"/>
      <c r="BV647" s="430"/>
      <c r="BW647" s="431"/>
      <c r="BX647" s="600"/>
      <c r="BY647" s="601"/>
      <c r="BZ647" s="605"/>
      <c r="CA647" s="680" t="str">
        <f>IF(OR(BZ647=0,BZ647="-"),"-",BZ647/DD_TOTAL_HOURS)</f>
        <v>-</v>
      </c>
      <c r="CB647" s="221"/>
      <c r="CC647" s="574" t="str">
        <f t="shared" si="930"/>
        <v>OK</v>
      </c>
      <c r="CE647" s="443"/>
      <c r="CF647" s="429"/>
      <c r="CH647" s="430"/>
      <c r="CI647" s="431"/>
      <c r="CJ647" s="429"/>
      <c r="CL647" s="430"/>
      <c r="CM647" s="431"/>
      <c r="CN647" s="429"/>
      <c r="CP647" s="430"/>
      <c r="CQ647" s="431"/>
      <c r="CR647" s="600"/>
      <c r="CS647" s="601"/>
      <c r="CT647" s="605"/>
      <c r="CU647" s="610"/>
      <c r="CV647" s="221"/>
      <c r="CW647" s="574" t="str">
        <f t="shared" si="904"/>
        <v>OK</v>
      </c>
      <c r="CY647" s="263" t="s">
        <v>60</v>
      </c>
      <c r="CZ647" s="208"/>
      <c r="DB647" s="563"/>
      <c r="DC647" s="431"/>
      <c r="DD647" s="432"/>
      <c r="DE647" s="433"/>
      <c r="DF647" s="434"/>
      <c r="DG647" s="435"/>
      <c r="DH647" s="432"/>
      <c r="DI647" s="433"/>
      <c r="DJ647" s="434"/>
      <c r="DK647" s="435"/>
      <c r="DL647" s="591" t="str">
        <f>IF(AND(CZ647="",DD647="",DH647=""),"-",CZ647+DD647+DH647)</f>
        <v>-</v>
      </c>
      <c r="DM647" s="601"/>
      <c r="DN647" s="593" t="str">
        <f>IF(AND(CZ647="",DD647="",DH647="",DA647="",DE647="",DI647=""),"-",SUM(CZ647:DI647))</f>
        <v>-</v>
      </c>
      <c r="DO647" s="677" t="str">
        <f>IF(OR(DN647=0,DN647="-"),"-",DN647/CONSTR_TOTAL_HOURS)</f>
        <v>-</v>
      </c>
      <c r="DP647" s="221"/>
      <c r="DQ647" s="574" t="str">
        <f t="shared" si="905"/>
        <v>OK</v>
      </c>
      <c r="DS647" s="263" t="s">
        <v>60</v>
      </c>
      <c r="DT647" s="208"/>
      <c r="DU647" s="277"/>
      <c r="DV647" s="370"/>
      <c r="DW647" s="277"/>
      <c r="DX647" s="370"/>
      <c r="DY647" s="277"/>
      <c r="DZ647" s="370"/>
      <c r="EA647" s="274"/>
      <c r="EB647" s="712" t="str">
        <f t="shared" si="947"/>
        <v>-</v>
      </c>
      <c r="EC647" s="707" t="str">
        <f t="shared" si="948"/>
        <v>-</v>
      </c>
      <c r="ED647" s="623" t="str">
        <f>IF(OR(EC647=0,EC647="-"),"-",EC647/QUALIF_TOTAL_HOURS)</f>
        <v>-</v>
      </c>
      <c r="EE647" s="221"/>
      <c r="EF647" s="574" t="str">
        <f t="shared" si="891"/>
        <v>OK</v>
      </c>
      <c r="EH647" s="82"/>
      <c r="EI647" s="34"/>
      <c r="EJ647" s="11"/>
      <c r="EK647" s="61"/>
      <c r="EN647" s="97">
        <f t="shared" si="922"/>
        <v>0</v>
      </c>
      <c r="EO647" s="91">
        <f t="shared" si="923"/>
        <v>0</v>
      </c>
      <c r="EP647" s="92"/>
      <c r="EQ647" s="85"/>
      <c r="ER647" s="89" t="str">
        <f t="shared" si="931"/>
        <v>-</v>
      </c>
      <c r="ES647" s="84"/>
      <c r="ET647" s="85"/>
      <c r="EU647" s="89" t="str">
        <f t="shared" si="932"/>
        <v>-</v>
      </c>
      <c r="EV647" s="90" t="str">
        <f t="shared" si="933"/>
        <v>-</v>
      </c>
      <c r="EY647" s="97" t="e">
        <f>#REF!</f>
        <v>#REF!</v>
      </c>
      <c r="EZ647" s="91" t="e">
        <f>#REF!</f>
        <v>#REF!</v>
      </c>
      <c r="FA647" s="92"/>
      <c r="FB647" s="85"/>
      <c r="FC647" s="89" t="e">
        <f t="shared" si="934"/>
        <v>#REF!</v>
      </c>
      <c r="FD647" s="84"/>
      <c r="FE647" s="85"/>
      <c r="FF647" s="89" t="e">
        <f t="shared" si="935"/>
        <v>#REF!</v>
      </c>
      <c r="FG647" s="90" t="e">
        <f t="shared" si="936"/>
        <v>#REF!</v>
      </c>
      <c r="FJ647" s="97" t="e">
        <f>#REF!</f>
        <v>#REF!</v>
      </c>
      <c r="FK647" s="91" t="e">
        <f>#REF!</f>
        <v>#REF!</v>
      </c>
      <c r="FL647" s="92"/>
      <c r="FM647" s="85"/>
      <c r="FN647" s="89" t="e">
        <f t="shared" si="937"/>
        <v>#REF!</v>
      </c>
      <c r="FO647" s="84"/>
      <c r="FP647" s="85"/>
      <c r="FQ647" s="89" t="e">
        <f t="shared" si="938"/>
        <v>#REF!</v>
      </c>
      <c r="FR647" s="90" t="e">
        <f t="shared" si="939"/>
        <v>#REF!</v>
      </c>
      <c r="FU647" s="97" t="e">
        <f>#REF!</f>
        <v>#REF!</v>
      </c>
      <c r="FV647" s="92"/>
      <c r="FW647" s="85"/>
      <c r="FX647" s="89" t="e">
        <f t="shared" si="940"/>
        <v>#REF!</v>
      </c>
      <c r="GA647" s="97" t="e">
        <f>#REF!</f>
        <v>#REF!</v>
      </c>
      <c r="GB647" s="91" t="e">
        <f>#REF!</f>
        <v>#REF!</v>
      </c>
      <c r="GC647" s="92"/>
      <c r="GD647" s="85"/>
      <c r="GE647" s="89" t="e">
        <f t="shared" si="941"/>
        <v>#REF!</v>
      </c>
      <c r="GF647" s="84"/>
      <c r="GG647" s="85"/>
      <c r="GH647" s="89" t="e">
        <f t="shared" si="942"/>
        <v>#REF!</v>
      </c>
      <c r="GI647" s="90" t="e">
        <f t="shared" si="943"/>
        <v>#REF!</v>
      </c>
      <c r="GK647" s="20" t="str">
        <f t="shared" si="924"/>
        <v/>
      </c>
      <c r="GL647" s="21"/>
      <c r="GN647" s="826" t="str">
        <f t="shared" ca="1" si="915"/>
        <v/>
      </c>
      <c r="GO647" s="827"/>
    </row>
    <row r="648" spans="1:197" ht="15.75" customHeight="1" outlineLevel="3" x14ac:dyDescent="0.2">
      <c r="A648" s="187">
        <f t="shared" ca="1" si="892"/>
        <v>514</v>
      </c>
      <c r="B648" s="744" t="str">
        <f t="shared" ca="1" si="906"/>
        <v/>
      </c>
      <c r="C648" s="752"/>
      <c r="D648" s="753"/>
      <c r="E648" s="532" t="s">
        <v>972</v>
      </c>
      <c r="F648" s="117" t="s">
        <v>201</v>
      </c>
      <c r="G648" s="118"/>
      <c r="H648" s="863" t="s">
        <v>3</v>
      </c>
      <c r="I648" s="119"/>
      <c r="J648" s="535" t="s">
        <v>23</v>
      </c>
      <c r="K648" s="536" t="s">
        <v>97</v>
      </c>
      <c r="L648" s="369"/>
      <c r="M648" s="560">
        <f t="shared" si="903"/>
        <v>1</v>
      </c>
      <c r="N648" s="814" t="str">
        <f>IF(OR(W648="",W648=0,W648="-"),"-",IF(W648=1,1,"POK"))</f>
        <v>-</v>
      </c>
      <c r="O648" s="815" t="str">
        <f>IF(OR(AQ648="",AQ648=0,AQ648="-"),"-",IF(AQ648=1,1,"POK"))</f>
        <v>-</v>
      </c>
      <c r="P648" s="815">
        <f>IF(OR(BK648="",BK648=0,BK648="-"),"-",IF(BK648=1,1,"POK"))</f>
        <v>1</v>
      </c>
      <c r="Q648" s="815" t="str">
        <f>IF(OR(CE648="",CE648=0,CE648="-"),"-",IF(CE648=1,1,"POK"))</f>
        <v>-</v>
      </c>
      <c r="R648" s="815" t="str">
        <f>IF(OR(CY648="",CY648=0,CY648="-"),"-",IF(CY648=1,1,"POK"))</f>
        <v>-</v>
      </c>
      <c r="S648" s="816" t="str">
        <f>IF(OR(DS648="",DS648=0,DS648="-"),"-",IF(DS648=1,1,"POK"))</f>
        <v>-</v>
      </c>
      <c r="T648" s="291" t="str">
        <f t="shared" si="913"/>
        <v>OK</v>
      </c>
      <c r="U648" s="407"/>
      <c r="W648" s="793">
        <f>IF(SUM(W649:W650)=0,0,1)</f>
        <v>0</v>
      </c>
      <c r="X648" s="325"/>
      <c r="Y648" s="326"/>
      <c r="Z648" s="326"/>
      <c r="AA648" s="326"/>
      <c r="AB648" s="326"/>
      <c r="AC648" s="326"/>
      <c r="AD648" s="326"/>
      <c r="AE648" s="326"/>
      <c r="AF648" s="326"/>
      <c r="AG648" s="326"/>
      <c r="AH648" s="326"/>
      <c r="AI648" s="327"/>
      <c r="AJ648" s="353">
        <f>SUM(AJ649:AJ650)</f>
        <v>0</v>
      </c>
      <c r="AK648" s="354">
        <f>SUM(AK649:AK650)</f>
        <v>0</v>
      </c>
      <c r="AL648" s="351">
        <f>AJ648+AK648</f>
        <v>0</v>
      </c>
      <c r="AM648" s="356" t="str">
        <f>IF(OR(AL648=0,AL648="-"),"-",AL648/CD_TOTAL_HOURS)</f>
        <v>-</v>
      </c>
      <c r="AN648" s="221"/>
      <c r="AO648" s="580" t="str">
        <f t="shared" si="927"/>
        <v>OK</v>
      </c>
      <c r="AQ648" s="793">
        <f>IF(SUM(AQ649:AQ650)=0,0,1)</f>
        <v>0</v>
      </c>
      <c r="AR648" s="325"/>
      <c r="AS648" s="326"/>
      <c r="AT648" s="326"/>
      <c r="AU648" s="326"/>
      <c r="AV648" s="326"/>
      <c r="AW648" s="326"/>
      <c r="AX648" s="326"/>
      <c r="AY648" s="326"/>
      <c r="AZ648" s="326"/>
      <c r="BA648" s="326"/>
      <c r="BB648" s="326"/>
      <c r="BC648" s="327"/>
      <c r="BD648" s="353">
        <f>SUM(BD649:BD650)</f>
        <v>0</v>
      </c>
      <c r="BE648" s="354">
        <f>SUM(BE649:BE650)</f>
        <v>0</v>
      </c>
      <c r="BF648" s="351">
        <f>BD648+BE648</f>
        <v>0</v>
      </c>
      <c r="BG648" s="356" t="str">
        <f>IF(OR(BF648=0,BF648="-"),"-",BF648/BD_TOTAL_HOURS)</f>
        <v>-</v>
      </c>
      <c r="BH648" s="221"/>
      <c r="BI648" s="580" t="str">
        <f t="shared" si="928"/>
        <v>OK</v>
      </c>
      <c r="BK648" s="793">
        <f>IF(SUM(BK649:BK650)=0,0,1)</f>
        <v>1</v>
      </c>
      <c r="BL648" s="325"/>
      <c r="BM648" s="326"/>
      <c r="BN648" s="326"/>
      <c r="BO648" s="326"/>
      <c r="BP648" s="326"/>
      <c r="BQ648" s="326"/>
      <c r="BR648" s="326"/>
      <c r="BS648" s="326"/>
      <c r="BT648" s="326"/>
      <c r="BU648" s="326"/>
      <c r="BV648" s="326"/>
      <c r="BW648" s="327"/>
      <c r="BX648" s="353">
        <f>SUM(BX649:BX650)</f>
        <v>3</v>
      </c>
      <c r="BY648" s="354">
        <f>SUM(BY649:BY650)</f>
        <v>0</v>
      </c>
      <c r="BZ648" s="351">
        <f>BX648+BY648</f>
        <v>3</v>
      </c>
      <c r="CA648" s="356">
        <f t="shared" si="929"/>
        <v>7.6530612244897957E-3</v>
      </c>
      <c r="CB648" s="221"/>
      <c r="CC648" s="574" t="str">
        <f t="shared" si="930"/>
        <v>OK</v>
      </c>
      <c r="CE648" s="792">
        <f>IF(SUM(CE649:CE650)=0,0,1)</f>
        <v>0</v>
      </c>
      <c r="CF648" s="325"/>
      <c r="CG648" s="326"/>
      <c r="CH648" s="326"/>
      <c r="CI648" s="326"/>
      <c r="CJ648" s="326"/>
      <c r="CK648" s="326"/>
      <c r="CL648" s="326"/>
      <c r="CM648" s="326"/>
      <c r="CN648" s="326"/>
      <c r="CO648" s="326"/>
      <c r="CP648" s="326"/>
      <c r="CQ648" s="327"/>
      <c r="CR648" s="353">
        <f>SUM(CR649:CR650)</f>
        <v>0</v>
      </c>
      <c r="CS648" s="354">
        <f>SUM(CS649:CS650)</f>
        <v>0</v>
      </c>
      <c r="CT648" s="351">
        <f>CR648+CS648</f>
        <v>0</v>
      </c>
      <c r="CU648" s="356"/>
      <c r="CV648" s="221"/>
      <c r="CW648" s="580" t="str">
        <f t="shared" si="904"/>
        <v>OK</v>
      </c>
      <c r="CY648" s="795">
        <f>IF(SUM(CY649:CY650)=0,0,1)</f>
        <v>0</v>
      </c>
      <c r="CZ648" s="325"/>
      <c r="DA648" s="326"/>
      <c r="DB648" s="326"/>
      <c r="DC648" s="326"/>
      <c r="DD648" s="326"/>
      <c r="DE648" s="326"/>
      <c r="DF648" s="326"/>
      <c r="DG648" s="326"/>
      <c r="DH648" s="326"/>
      <c r="DI648" s="326"/>
      <c r="DJ648" s="326"/>
      <c r="DK648" s="327"/>
      <c r="DL648" s="353">
        <f>SUM(DL649:DL650)</f>
        <v>0</v>
      </c>
      <c r="DM648" s="354">
        <f>SUM(DM649:DM650)</f>
        <v>0</v>
      </c>
      <c r="DN648" s="351">
        <f>DL648+DM648</f>
        <v>0</v>
      </c>
      <c r="DO648" s="356" t="str">
        <f>IF(OR(DN648=0,DN648="-"),"-",DN648/CONSTR_TOTAL_HOURS)</f>
        <v>-</v>
      </c>
      <c r="DP648" s="221"/>
      <c r="DQ648" s="574" t="str">
        <f t="shared" si="905"/>
        <v>OK</v>
      </c>
      <c r="DS648" s="788">
        <f>IF(SUM(DS649:DS650)=0,0,1)</f>
        <v>0</v>
      </c>
      <c r="DT648" s="325"/>
      <c r="DU648" s="326"/>
      <c r="DV648" s="326"/>
      <c r="DW648" s="326"/>
      <c r="DX648" s="326"/>
      <c r="DY648" s="326"/>
      <c r="DZ648" s="326"/>
      <c r="EA648" s="326"/>
      <c r="EB648" s="353">
        <f>SUM(EB649:EB650)</f>
        <v>0</v>
      </c>
      <c r="EC648" s="723">
        <f>EB648</f>
        <v>0</v>
      </c>
      <c r="ED648" s="356" t="str">
        <f>IF(OR(EC648=0,EC648="-"),"-",EC648/QUALIF_TOTAL_HOURS)</f>
        <v>-</v>
      </c>
      <c r="EE648" s="221"/>
      <c r="EF648" s="574" t="str">
        <f t="shared" si="891"/>
        <v>-</v>
      </c>
      <c r="EH648" s="82" t="s">
        <v>5</v>
      </c>
      <c r="EI648" s="34" t="s">
        <v>6</v>
      </c>
      <c r="EJ648" s="11"/>
      <c r="EK648" s="61"/>
      <c r="EN648" s="97">
        <f t="shared" si="922"/>
        <v>0</v>
      </c>
      <c r="EO648" s="91">
        <f t="shared" si="923"/>
        <v>0</v>
      </c>
      <c r="EP648" s="92"/>
      <c r="EQ648" s="85"/>
      <c r="ER648" s="89" t="str">
        <f t="shared" si="931"/>
        <v>-</v>
      </c>
      <c r="ES648" s="84"/>
      <c r="ET648" s="85"/>
      <c r="EU648" s="89" t="str">
        <f t="shared" si="932"/>
        <v>-</v>
      </c>
      <c r="EV648" s="90" t="str">
        <f t="shared" si="933"/>
        <v>-</v>
      </c>
      <c r="EY648" s="97" t="e">
        <f>#REF!</f>
        <v>#REF!</v>
      </c>
      <c r="EZ648" s="91" t="e">
        <f>#REF!</f>
        <v>#REF!</v>
      </c>
      <c r="FA648" s="92"/>
      <c r="FB648" s="85"/>
      <c r="FC648" s="89" t="e">
        <f t="shared" si="934"/>
        <v>#REF!</v>
      </c>
      <c r="FD648" s="84"/>
      <c r="FE648" s="85"/>
      <c r="FF648" s="89" t="e">
        <f t="shared" si="935"/>
        <v>#REF!</v>
      </c>
      <c r="FG648" s="90" t="e">
        <f t="shared" si="936"/>
        <v>#REF!</v>
      </c>
      <c r="FJ648" s="97" t="e">
        <f>#REF!</f>
        <v>#REF!</v>
      </c>
      <c r="FK648" s="91" t="e">
        <f>#REF!</f>
        <v>#REF!</v>
      </c>
      <c r="FL648" s="92"/>
      <c r="FM648" s="85"/>
      <c r="FN648" s="89" t="e">
        <f t="shared" si="937"/>
        <v>#REF!</v>
      </c>
      <c r="FO648" s="84"/>
      <c r="FP648" s="85"/>
      <c r="FQ648" s="89" t="e">
        <f t="shared" si="938"/>
        <v>#REF!</v>
      </c>
      <c r="FR648" s="90" t="e">
        <f t="shared" si="939"/>
        <v>#REF!</v>
      </c>
      <c r="FU648" s="97" t="e">
        <f>#REF!</f>
        <v>#REF!</v>
      </c>
      <c r="FV648" s="92"/>
      <c r="FW648" s="85"/>
      <c r="FX648" s="89" t="e">
        <f t="shared" si="940"/>
        <v>#REF!</v>
      </c>
      <c r="GA648" s="97" t="e">
        <f>#REF!</f>
        <v>#REF!</v>
      </c>
      <c r="GB648" s="91" t="e">
        <f>#REF!</f>
        <v>#REF!</v>
      </c>
      <c r="GC648" s="92"/>
      <c r="GD648" s="85"/>
      <c r="GE648" s="89" t="e">
        <f t="shared" si="941"/>
        <v>#REF!</v>
      </c>
      <c r="GF648" s="84"/>
      <c r="GG648" s="85"/>
      <c r="GH648" s="89" t="e">
        <f t="shared" si="942"/>
        <v>#REF!</v>
      </c>
      <c r="GI648" s="90" t="e">
        <f t="shared" si="943"/>
        <v>#REF!</v>
      </c>
      <c r="GK648" s="20" t="str">
        <f t="shared" si="924"/>
        <v/>
      </c>
      <c r="GL648" s="21"/>
      <c r="GN648" s="826" t="str">
        <f t="shared" ca="1" si="915"/>
        <v/>
      </c>
      <c r="GO648" s="827"/>
    </row>
    <row r="649" spans="1:197" ht="12" customHeight="1" outlineLevel="4" x14ac:dyDescent="0.2">
      <c r="A649" s="187">
        <f t="shared" ca="1" si="892"/>
        <v>515</v>
      </c>
      <c r="B649" s="747" t="str">
        <f t="shared" ca="1" si="906"/>
        <v/>
      </c>
      <c r="C649" s="748"/>
      <c r="D649" s="749"/>
      <c r="E649" s="112"/>
      <c r="F649" s="114" t="s">
        <v>9</v>
      </c>
      <c r="G649" s="105" t="s">
        <v>40</v>
      </c>
      <c r="H649" s="128" t="s">
        <v>3</v>
      </c>
      <c r="I649" s="105"/>
      <c r="J649" s="121" t="s">
        <v>24</v>
      </c>
      <c r="K649" s="123" t="s">
        <v>97</v>
      </c>
      <c r="L649" s="367" t="s">
        <v>50</v>
      </c>
      <c r="M649" s="589">
        <f t="shared" si="903"/>
        <v>1</v>
      </c>
      <c r="N649" s="773" t="str">
        <f t="shared" si="907"/>
        <v>-</v>
      </c>
      <c r="O649" s="774" t="str">
        <f t="shared" si="908"/>
        <v>-</v>
      </c>
      <c r="P649" s="774">
        <f t="shared" si="909"/>
        <v>1</v>
      </c>
      <c r="Q649" s="774" t="str">
        <f t="shared" si="910"/>
        <v>-</v>
      </c>
      <c r="R649" s="774" t="str">
        <f t="shared" si="911"/>
        <v>-</v>
      </c>
      <c r="S649" s="280" t="str">
        <f t="shared" si="912"/>
        <v>-</v>
      </c>
      <c r="T649" s="291" t="str">
        <f t="shared" si="913"/>
        <v>OK</v>
      </c>
      <c r="U649" s="402"/>
      <c r="W649" s="643"/>
      <c r="X649" s="208"/>
      <c r="Y649" s="419"/>
      <c r="Z649" s="410" t="s">
        <v>374</v>
      </c>
      <c r="AA649" s="422"/>
      <c r="AB649" s="209"/>
      <c r="AC649" s="419"/>
      <c r="AD649" s="410" t="s">
        <v>375</v>
      </c>
      <c r="AE649" s="422"/>
      <c r="AF649" s="209"/>
      <c r="AG649" s="419"/>
      <c r="AH649" s="410" t="s">
        <v>376</v>
      </c>
      <c r="AI649" s="422"/>
      <c r="AJ649" s="591" t="str">
        <f>IF(AND(X649="",AB649="",AF649=""),"-",X649+AB649+AF649)</f>
        <v>-</v>
      </c>
      <c r="AK649" s="606"/>
      <c r="AL649" s="593" t="str">
        <f>IF(AND(X649="",AB649="",AF649="",Y649="",AC649="",AG649=""),"-",SUM(X649:AG649))</f>
        <v>-</v>
      </c>
      <c r="AM649" s="594" t="str">
        <f>IF(OR(AL649=0,AL649="-"),"-",AL649/CD_TOTAL_HOURS)</f>
        <v>-</v>
      </c>
      <c r="AN649" s="221"/>
      <c r="AO649" s="574" t="str">
        <f t="shared" si="927"/>
        <v>OK</v>
      </c>
      <c r="AQ649" s="263"/>
      <c r="AR649" s="208"/>
      <c r="AS649" s="419"/>
      <c r="AT649" s="410" t="s">
        <v>374</v>
      </c>
      <c r="AU649" s="422"/>
      <c r="AV649" s="209"/>
      <c r="AW649" s="419"/>
      <c r="AX649" s="410" t="s">
        <v>375</v>
      </c>
      <c r="AY649" s="422"/>
      <c r="AZ649" s="209"/>
      <c r="BA649" s="419"/>
      <c r="BB649" s="410" t="s">
        <v>376</v>
      </c>
      <c r="BC649" s="422"/>
      <c r="BD649" s="591" t="str">
        <f>IF(AND(AR649="",AV649="",AZ649=""),"-",AR649+AV649+AZ649)</f>
        <v>-</v>
      </c>
      <c r="BE649" s="606"/>
      <c r="BF649" s="593" t="str">
        <f>IF(AND(AR649="",AV649="",AZ649="",AS649="",AW649="",BA649=""),"-",SUM(AR649:BA649))</f>
        <v>-</v>
      </c>
      <c r="BG649" s="594" t="str">
        <f>IF(OR(BF649=0,BF649="-"),"-",BF649/BD_TOTAL_HOURS)</f>
        <v>-</v>
      </c>
      <c r="BH649" s="221"/>
      <c r="BI649" s="574" t="str">
        <f t="shared" si="928"/>
        <v>OK</v>
      </c>
      <c r="BK649" s="263">
        <v>1</v>
      </c>
      <c r="BL649" s="208">
        <v>3</v>
      </c>
      <c r="BM649" s="419"/>
      <c r="BN649" s="410" t="s">
        <v>374</v>
      </c>
      <c r="BO649" s="422"/>
      <c r="BP649" s="209"/>
      <c r="BQ649" s="419"/>
      <c r="BR649" s="410" t="s">
        <v>375</v>
      </c>
      <c r="BS649" s="422"/>
      <c r="BT649" s="209"/>
      <c r="BU649" s="419"/>
      <c r="BV649" s="410" t="s">
        <v>376</v>
      </c>
      <c r="BW649" s="422"/>
      <c r="BX649" s="591">
        <f>IF(AND(BL649="",BP649="",BT649=""),"-",BL649+BP649+BT649)</f>
        <v>3</v>
      </c>
      <c r="BY649" s="606"/>
      <c r="BZ649" s="593">
        <f>IF(AND(BL649="",BP649="",BT649="",BM649="",BQ649="",BU649=""),"-",SUM(BL649:BU649))</f>
        <v>3</v>
      </c>
      <c r="CA649" s="594">
        <f t="shared" si="929"/>
        <v>7.6530612244897957E-3</v>
      </c>
      <c r="CB649" s="221"/>
      <c r="CC649" s="574" t="str">
        <f t="shared" si="930"/>
        <v>OK</v>
      </c>
      <c r="CE649" s="443"/>
      <c r="CF649" s="429"/>
      <c r="CH649" s="430"/>
      <c r="CI649" s="431"/>
      <c r="CJ649" s="429"/>
      <c r="CL649" s="430"/>
      <c r="CM649" s="431"/>
      <c r="CN649" s="429"/>
      <c r="CP649" s="430"/>
      <c r="CQ649" s="431"/>
      <c r="CR649" s="600"/>
      <c r="CS649" s="601"/>
      <c r="CT649" s="602"/>
      <c r="CU649" s="610"/>
      <c r="CV649" s="221"/>
      <c r="CW649" s="574" t="str">
        <f t="shared" si="904"/>
        <v>OK</v>
      </c>
      <c r="CY649" s="443"/>
      <c r="CZ649" s="429"/>
      <c r="DB649" s="430"/>
      <c r="DC649" s="431"/>
      <c r="DD649" s="429"/>
      <c r="DF649" s="430"/>
      <c r="DG649" s="431"/>
      <c r="DH649" s="429"/>
      <c r="DJ649" s="430"/>
      <c r="DK649" s="431"/>
      <c r="DL649" s="607"/>
      <c r="DM649" s="598"/>
      <c r="DN649" s="608"/>
      <c r="DO649" s="609"/>
      <c r="DP649" s="221"/>
      <c r="DQ649" s="574" t="str">
        <f t="shared" si="905"/>
        <v>OK</v>
      </c>
      <c r="DS649" s="443"/>
      <c r="DT649" s="429"/>
      <c r="DU649" s="431"/>
      <c r="DW649" s="431"/>
      <c r="DY649" s="431"/>
      <c r="EA649" s="430"/>
      <c r="EB649" s="607"/>
      <c r="EC649" s="608"/>
      <c r="ED649" s="609"/>
      <c r="EE649" s="221"/>
      <c r="EF649" s="574" t="str">
        <f t="shared" si="891"/>
        <v>OK</v>
      </c>
      <c r="EH649" s="82"/>
      <c r="EI649" s="34" t="s">
        <v>6</v>
      </c>
      <c r="EJ649" s="11"/>
      <c r="EK649" s="61"/>
      <c r="EN649" s="97" t="str">
        <f t="shared" si="922"/>
        <v>-</v>
      </c>
      <c r="EO649" s="91">
        <f t="shared" si="923"/>
        <v>0</v>
      </c>
      <c r="EP649" s="92"/>
      <c r="EQ649" s="85"/>
      <c r="ER649" s="89" t="str">
        <f t="shared" si="931"/>
        <v>-</v>
      </c>
      <c r="ES649" s="84"/>
      <c r="ET649" s="85"/>
      <c r="EU649" s="89" t="str">
        <f t="shared" si="932"/>
        <v>-</v>
      </c>
      <c r="EV649" s="90" t="str">
        <f t="shared" si="933"/>
        <v>-</v>
      </c>
      <c r="EY649" s="97" t="e">
        <f>#REF!</f>
        <v>#REF!</v>
      </c>
      <c r="EZ649" s="91" t="e">
        <f>#REF!</f>
        <v>#REF!</v>
      </c>
      <c r="FA649" s="92"/>
      <c r="FB649" s="85"/>
      <c r="FC649" s="89" t="e">
        <f t="shared" si="934"/>
        <v>#REF!</v>
      </c>
      <c r="FD649" s="84"/>
      <c r="FE649" s="85"/>
      <c r="FF649" s="89" t="e">
        <f t="shared" si="935"/>
        <v>#REF!</v>
      </c>
      <c r="FG649" s="90" t="e">
        <f t="shared" si="936"/>
        <v>#REF!</v>
      </c>
      <c r="FJ649" s="97" t="e">
        <f>#REF!</f>
        <v>#REF!</v>
      </c>
      <c r="FK649" s="91" t="e">
        <f>#REF!</f>
        <v>#REF!</v>
      </c>
      <c r="FL649" s="92"/>
      <c r="FM649" s="85"/>
      <c r="FN649" s="89" t="e">
        <f t="shared" si="937"/>
        <v>#REF!</v>
      </c>
      <c r="FO649" s="84"/>
      <c r="FP649" s="85"/>
      <c r="FQ649" s="89" t="e">
        <f t="shared" si="938"/>
        <v>#REF!</v>
      </c>
      <c r="FR649" s="90" t="e">
        <f t="shared" si="939"/>
        <v>#REF!</v>
      </c>
      <c r="FU649" s="97" t="e">
        <f>#REF!</f>
        <v>#REF!</v>
      </c>
      <c r="FV649" s="92"/>
      <c r="FW649" s="85"/>
      <c r="FX649" s="89" t="e">
        <f t="shared" si="940"/>
        <v>#REF!</v>
      </c>
      <c r="GA649" s="97" t="e">
        <f>#REF!</f>
        <v>#REF!</v>
      </c>
      <c r="GB649" s="91" t="e">
        <f>#REF!</f>
        <v>#REF!</v>
      </c>
      <c r="GC649" s="92"/>
      <c r="GD649" s="85"/>
      <c r="GE649" s="89" t="e">
        <f t="shared" si="941"/>
        <v>#REF!</v>
      </c>
      <c r="GF649" s="84"/>
      <c r="GG649" s="85"/>
      <c r="GH649" s="89" t="e">
        <f t="shared" si="942"/>
        <v>#REF!</v>
      </c>
      <c r="GI649" s="90" t="e">
        <f t="shared" si="943"/>
        <v>#REF!</v>
      </c>
      <c r="GK649" s="20" t="str">
        <f t="shared" si="924"/>
        <v/>
      </c>
      <c r="GL649" s="21"/>
      <c r="GN649" s="826" t="str">
        <f t="shared" ca="1" si="915"/>
        <v/>
      </c>
      <c r="GO649" s="827"/>
    </row>
    <row r="650" spans="1:197" ht="12" customHeight="1" outlineLevel="4" x14ac:dyDescent="0.2">
      <c r="A650" s="187">
        <f t="shared" ca="1" si="892"/>
        <v>516</v>
      </c>
      <c r="B650" s="747" t="str">
        <f t="shared" ca="1" si="906"/>
        <v/>
      </c>
      <c r="C650" s="748"/>
      <c r="D650" s="749"/>
      <c r="E650" s="272" t="s">
        <v>395</v>
      </c>
      <c r="F650" s="271"/>
      <c r="G650" s="105"/>
      <c r="H650" s="128" t="s">
        <v>3</v>
      </c>
      <c r="I650" s="105"/>
      <c r="J650" s="121" t="s">
        <v>24</v>
      </c>
      <c r="K650" s="123" t="s">
        <v>97</v>
      </c>
      <c r="L650" s="367" t="s">
        <v>50</v>
      </c>
      <c r="M650" s="589">
        <f t="shared" si="903"/>
        <v>0</v>
      </c>
      <c r="N650" s="773" t="str">
        <f t="shared" si="907"/>
        <v>-</v>
      </c>
      <c r="O650" s="774" t="str">
        <f t="shared" si="908"/>
        <v>-</v>
      </c>
      <c r="P650" s="774" t="str">
        <f t="shared" si="909"/>
        <v>-</v>
      </c>
      <c r="Q650" s="774" t="str">
        <f t="shared" si="910"/>
        <v>-</v>
      </c>
      <c r="R650" s="774" t="str">
        <f t="shared" si="911"/>
        <v>-</v>
      </c>
      <c r="S650" s="280" t="str">
        <f t="shared" si="912"/>
        <v>-</v>
      </c>
      <c r="T650" s="291" t="str">
        <f t="shared" si="913"/>
        <v>OK</v>
      </c>
      <c r="U650" s="402"/>
      <c r="W650" s="643"/>
      <c r="X650" s="208"/>
      <c r="Y650" s="421"/>
      <c r="Z650" s="410" t="s">
        <v>374</v>
      </c>
      <c r="AA650" s="424"/>
      <c r="AB650" s="209"/>
      <c r="AC650" s="421"/>
      <c r="AD650" s="410" t="s">
        <v>375</v>
      </c>
      <c r="AE650" s="424"/>
      <c r="AF650" s="209"/>
      <c r="AG650" s="421"/>
      <c r="AH650" s="410" t="s">
        <v>376</v>
      </c>
      <c r="AI650" s="424"/>
      <c r="AJ650" s="591" t="str">
        <f>IF(AND(X650="",AB650="",AF650=""),"-",X650+AB650+AF650)</f>
        <v>-</v>
      </c>
      <c r="AK650" s="618"/>
      <c r="AL650" s="593" t="str">
        <f>IF(AND(X650="",AB650="",AF650="",Y650="",AC650="",AG650=""),"-",SUM(X650:AG650))</f>
        <v>-</v>
      </c>
      <c r="AM650" s="619" t="str">
        <f>IF(OR(AL650=0,AL650="-"),"-",AL650/CD_TOTAL_HOURS)</f>
        <v>-</v>
      </c>
      <c r="AN650" s="221"/>
      <c r="AO650" s="574" t="str">
        <f t="shared" si="927"/>
        <v>OK</v>
      </c>
      <c r="AQ650" s="263"/>
      <c r="AR650" s="208"/>
      <c r="AS650" s="421"/>
      <c r="AT650" s="410" t="s">
        <v>374</v>
      </c>
      <c r="AU650" s="424"/>
      <c r="AV650" s="209"/>
      <c r="AW650" s="421"/>
      <c r="AX650" s="410" t="s">
        <v>375</v>
      </c>
      <c r="AY650" s="424"/>
      <c r="AZ650" s="209"/>
      <c r="BA650" s="421"/>
      <c r="BB650" s="410" t="s">
        <v>376</v>
      </c>
      <c r="BC650" s="424"/>
      <c r="BD650" s="591" t="str">
        <f>IF(AND(AR650="",AV650="",AZ650=""),"-",AR650+AV650+AZ650)</f>
        <v>-</v>
      </c>
      <c r="BE650" s="618"/>
      <c r="BF650" s="593" t="str">
        <f>IF(AND(AR650="",AV650="",AZ650="",AS650="",AW650="",BA650=""),"-",SUM(AR650:BA650))</f>
        <v>-</v>
      </c>
      <c r="BG650" s="677" t="str">
        <f>IF(OR(BF650=0,BF650="-"),"-",BF650/BD_TOTAL_HOURS)</f>
        <v>-</v>
      </c>
      <c r="BH650" s="221"/>
      <c r="BI650" s="574" t="str">
        <f t="shared" si="928"/>
        <v>OK</v>
      </c>
      <c r="BK650" s="263"/>
      <c r="BL650" s="208"/>
      <c r="BM650" s="421"/>
      <c r="BN650" s="410"/>
      <c r="BO650" s="424"/>
      <c r="BP650" s="209"/>
      <c r="BQ650" s="421"/>
      <c r="BR650" s="410"/>
      <c r="BS650" s="424"/>
      <c r="BT650" s="209"/>
      <c r="BU650" s="421"/>
      <c r="BV650" s="410"/>
      <c r="BW650" s="424"/>
      <c r="BX650" s="591" t="str">
        <f>IF(AND(BL650="",BP650="",BT650=""),"-",BL650+BP650+BT650)</f>
        <v>-</v>
      </c>
      <c r="BY650" s="618"/>
      <c r="BZ650" s="593" t="str">
        <f>IF(AND(BL650="",BP650="",BT650="",BM650="",BQ650="",BU650=""),"-",SUM(BL650:BU650))</f>
        <v>-</v>
      </c>
      <c r="CA650" s="677" t="str">
        <f t="shared" si="929"/>
        <v>-</v>
      </c>
      <c r="CB650" s="221"/>
      <c r="CC650" s="574" t="str">
        <f t="shared" si="930"/>
        <v>OK</v>
      </c>
      <c r="CE650" s="443"/>
      <c r="CF650" s="429"/>
      <c r="CH650" s="430"/>
      <c r="CI650" s="431"/>
      <c r="CJ650" s="429"/>
      <c r="CL650" s="430"/>
      <c r="CM650" s="431"/>
      <c r="CN650" s="429"/>
      <c r="CP650" s="430"/>
      <c r="CQ650" s="431"/>
      <c r="CR650" s="600"/>
      <c r="CS650" s="601"/>
      <c r="CT650" s="605"/>
      <c r="CU650" s="610"/>
      <c r="CV650" s="221"/>
      <c r="CW650" s="574" t="str">
        <f t="shared" si="904"/>
        <v>OK</v>
      </c>
      <c r="CY650" s="443"/>
      <c r="CZ650" s="429"/>
      <c r="DB650" s="430"/>
      <c r="DC650" s="431"/>
      <c r="DD650" s="429"/>
      <c r="DF650" s="430"/>
      <c r="DG650" s="431"/>
      <c r="DH650" s="429"/>
      <c r="DJ650" s="430"/>
      <c r="DK650" s="431"/>
      <c r="DL650" s="603"/>
      <c r="DM650" s="604"/>
      <c r="DN650" s="605"/>
      <c r="DO650" s="679"/>
      <c r="DP650" s="221"/>
      <c r="DQ650" s="574" t="str">
        <f t="shared" si="905"/>
        <v>OK</v>
      </c>
      <c r="DS650" s="443"/>
      <c r="DT650" s="429"/>
      <c r="DU650" s="431"/>
      <c r="DW650" s="435"/>
      <c r="DY650" s="435"/>
      <c r="EA650" s="430"/>
      <c r="EB650" s="603"/>
      <c r="EC650" s="605"/>
      <c r="ED650" s="628"/>
      <c r="EE650" s="221"/>
      <c r="EF650" s="574" t="str">
        <f t="shared" si="891"/>
        <v>OK</v>
      </c>
      <c r="EH650" s="82"/>
      <c r="EI650" s="34"/>
      <c r="EJ650" s="11"/>
      <c r="EK650" s="61"/>
      <c r="EN650" s="97" t="str">
        <f t="shared" si="922"/>
        <v>-</v>
      </c>
      <c r="EO650" s="91">
        <f t="shared" si="923"/>
        <v>0</v>
      </c>
      <c r="EP650" s="92"/>
      <c r="EQ650" s="85"/>
      <c r="ER650" s="89" t="str">
        <f>IF(OR(EN650="-",EQ650=""),"-",EQ650*EN650)</f>
        <v>-</v>
      </c>
      <c r="ES650" s="84"/>
      <c r="ET650" s="85"/>
      <c r="EU650" s="89" t="str">
        <f>IF(OR(EO650="-",ET650=""),"-",ET650*EO650)</f>
        <v>-</v>
      </c>
      <c r="EV650" s="90" t="str">
        <f>IF(AND(ER650="-",EU650="-"),"-",IF(ER650="-",EU650,IF(EU650="-",ER650,ER650+EU650)))</f>
        <v>-</v>
      </c>
      <c r="EY650" s="97" t="e">
        <f>#REF!</f>
        <v>#REF!</v>
      </c>
      <c r="EZ650" s="91" t="e">
        <f>#REF!</f>
        <v>#REF!</v>
      </c>
      <c r="FA650" s="92"/>
      <c r="FB650" s="85"/>
      <c r="FC650" s="89" t="e">
        <f>IF(OR(EY650="-",FB650=""),"-",FB650*EY650)</f>
        <v>#REF!</v>
      </c>
      <c r="FD650" s="84"/>
      <c r="FE650" s="85"/>
      <c r="FF650" s="89" t="e">
        <f>IF(OR(EZ650="-",FE650=""),"-",FE650*EZ650)</f>
        <v>#REF!</v>
      </c>
      <c r="FG650" s="90" t="e">
        <f>IF(AND(FC650="-",FF650="-"),"-",IF(FC650="-",FF650,IF(FF650="-",FC650,FC650+FF650)))</f>
        <v>#REF!</v>
      </c>
      <c r="FJ650" s="97" t="e">
        <f>#REF!</f>
        <v>#REF!</v>
      </c>
      <c r="FK650" s="91" t="e">
        <f>#REF!</f>
        <v>#REF!</v>
      </c>
      <c r="FL650" s="92"/>
      <c r="FM650" s="85"/>
      <c r="FN650" s="89" t="e">
        <f>IF(OR(FJ650="-",FM650=""),"-",FM650*FJ650)</f>
        <v>#REF!</v>
      </c>
      <c r="FO650" s="84"/>
      <c r="FP650" s="85"/>
      <c r="FQ650" s="89" t="e">
        <f>IF(OR(FK650="-",FP650=""),"-",FP650*FK650)</f>
        <v>#REF!</v>
      </c>
      <c r="FR650" s="90" t="e">
        <f>IF(AND(FN650="-",FQ650="-"),"-",IF(FN650="-",FQ650,IF(FQ650="-",FN650,FN650+FQ650)))</f>
        <v>#REF!</v>
      </c>
      <c r="FU650" s="97" t="e">
        <f>#REF!</f>
        <v>#REF!</v>
      </c>
      <c r="FV650" s="92"/>
      <c r="FW650" s="85"/>
      <c r="FX650" s="89" t="e">
        <f>IF(OR(FU650="-",FW650=""),"-",FW650*FU650)</f>
        <v>#REF!</v>
      </c>
      <c r="GA650" s="97" t="e">
        <f>#REF!</f>
        <v>#REF!</v>
      </c>
      <c r="GB650" s="91" t="e">
        <f>#REF!</f>
        <v>#REF!</v>
      </c>
      <c r="GC650" s="92"/>
      <c r="GD650" s="85"/>
      <c r="GE650" s="89" t="e">
        <f>IF(OR(GA650="-",GD650=""),"-",GD650*GA650)</f>
        <v>#REF!</v>
      </c>
      <c r="GF650" s="84"/>
      <c r="GG650" s="85"/>
      <c r="GH650" s="89" t="e">
        <f>IF(OR(GB650="-",GG650=""),"-",GG650*GB650)</f>
        <v>#REF!</v>
      </c>
      <c r="GI650" s="90" t="e">
        <f>IF(AND(GE650="-",GH650="-"),"-",IF(GE650="-",GH650,IF(GH650="-",GE650,GE650+GH650)))</f>
        <v>#REF!</v>
      </c>
      <c r="GK650" s="20" t="str">
        <f t="shared" si="924"/>
        <v/>
      </c>
      <c r="GL650" s="21"/>
      <c r="GN650" s="826" t="str">
        <f t="shared" ca="1" si="915"/>
        <v/>
      </c>
      <c r="GO650" s="827"/>
    </row>
    <row r="651" spans="1:197" ht="15.75" customHeight="1" outlineLevel="3" x14ac:dyDescent="0.2">
      <c r="A651" s="187">
        <f t="shared" ca="1" si="892"/>
        <v>517</v>
      </c>
      <c r="B651" s="744" t="str">
        <f t="shared" ca="1" si="906"/>
        <v/>
      </c>
      <c r="C651" s="752"/>
      <c r="D651" s="753"/>
      <c r="E651" s="534" t="s">
        <v>973</v>
      </c>
      <c r="F651" s="117" t="s">
        <v>170</v>
      </c>
      <c r="G651" s="118"/>
      <c r="H651" s="863" t="s">
        <v>3</v>
      </c>
      <c r="I651" s="119"/>
      <c r="J651" s="535" t="s">
        <v>23</v>
      </c>
      <c r="K651" s="536" t="s">
        <v>97</v>
      </c>
      <c r="L651" s="369"/>
      <c r="M651" s="560">
        <f t="shared" si="903"/>
        <v>1</v>
      </c>
      <c r="N651" s="814" t="str">
        <f>IF(OR(W651="",W651=0,W651="-"),"-",IF(W651=1,1,"POK"))</f>
        <v>-</v>
      </c>
      <c r="O651" s="815" t="str">
        <f>IF(OR(AQ651="",AQ651=0,AQ651="-"),"-",IF(AQ651=1,1,"POK"))</f>
        <v>-</v>
      </c>
      <c r="P651" s="815">
        <f>IF(OR(BK651="",BK651=0,BK651="-"),"-",IF(BK651=1,1,"POK"))</f>
        <v>1</v>
      </c>
      <c r="Q651" s="815">
        <f>IF(OR(CE651="",CE651=0,CE651="-"),"-",IF(CE651=1,1,"POK"))</f>
        <v>1</v>
      </c>
      <c r="R651" s="815">
        <f>IF(OR(CY651="",CY651=0,CY651="-"),"-",IF(CY651=1,1,"POK"))</f>
        <v>1</v>
      </c>
      <c r="S651" s="816" t="str">
        <f>IF(OR(DS651="",DS651=0,DS651="-"),"-",IF(DS651=1,1,"POK"))</f>
        <v>-</v>
      </c>
      <c r="T651" s="291" t="str">
        <f t="shared" si="913"/>
        <v>OK</v>
      </c>
      <c r="U651" s="407"/>
      <c r="W651" s="788">
        <f>IF(SUM(W652:W658)=0,0,1)</f>
        <v>0</v>
      </c>
      <c r="X651" s="325"/>
      <c r="Y651" s="326"/>
      <c r="Z651" s="326"/>
      <c r="AA651" s="326"/>
      <c r="AB651" s="326"/>
      <c r="AC651" s="326"/>
      <c r="AD651" s="326"/>
      <c r="AE651" s="326"/>
      <c r="AF651" s="326"/>
      <c r="AG651" s="326"/>
      <c r="AH651" s="326"/>
      <c r="AI651" s="327"/>
      <c r="AJ651" s="353">
        <f>SUM(AJ652:AJ658)</f>
        <v>0</v>
      </c>
      <c r="AK651" s="354">
        <f>SUM(AK652:AK658)</f>
        <v>0</v>
      </c>
      <c r="AL651" s="351">
        <f>AJ651+AK651</f>
        <v>0</v>
      </c>
      <c r="AM651" s="356" t="str">
        <f>IF(OR(AL651=0,AL651="-"),"-",AL651/CD_TOTAL_HOURS)</f>
        <v>-</v>
      </c>
      <c r="AN651" s="221"/>
      <c r="AO651" s="580" t="str">
        <f t="shared" si="927"/>
        <v>OK</v>
      </c>
      <c r="AQ651" s="788">
        <f>IF(SUM(AQ652:AQ658)=0,0,1)</f>
        <v>0</v>
      </c>
      <c r="AR651" s="325"/>
      <c r="AS651" s="326"/>
      <c r="AT651" s="326"/>
      <c r="AU651" s="326"/>
      <c r="AV651" s="326"/>
      <c r="AW651" s="326"/>
      <c r="AX651" s="326"/>
      <c r="AY651" s="326"/>
      <c r="AZ651" s="326"/>
      <c r="BA651" s="326"/>
      <c r="BB651" s="326"/>
      <c r="BC651" s="327"/>
      <c r="BD651" s="353">
        <f>SUM(BD652:BD658)</f>
        <v>0</v>
      </c>
      <c r="BE651" s="354">
        <f>SUM(BE652:BE658)</f>
        <v>0</v>
      </c>
      <c r="BF651" s="351">
        <f>BD651+BE651</f>
        <v>0</v>
      </c>
      <c r="BG651" s="356" t="str">
        <f>IF(OR(BF651=0,BF651="-"),"-",BF651/BD_TOTAL_HOURS)</f>
        <v>-</v>
      </c>
      <c r="BH651" s="221"/>
      <c r="BI651" s="580" t="str">
        <f t="shared" si="928"/>
        <v>OK</v>
      </c>
      <c r="BK651" s="788">
        <f>IF(SUM(BK652:BK658)=0,0,1)</f>
        <v>1</v>
      </c>
      <c r="BL651" s="325"/>
      <c r="BM651" s="326"/>
      <c r="BN651" s="326"/>
      <c r="BO651" s="326"/>
      <c r="BP651" s="326"/>
      <c r="BQ651" s="326"/>
      <c r="BR651" s="326"/>
      <c r="BS651" s="326"/>
      <c r="BT651" s="326"/>
      <c r="BU651" s="326"/>
      <c r="BV651" s="326"/>
      <c r="BW651" s="327"/>
      <c r="BX651" s="353">
        <f>SUM(BX652:BX658)</f>
        <v>8</v>
      </c>
      <c r="BY651" s="354">
        <f>SUM(BY652:BY658)</f>
        <v>0</v>
      </c>
      <c r="BZ651" s="351">
        <f>BX651+BY651</f>
        <v>8</v>
      </c>
      <c r="CA651" s="356">
        <f t="shared" si="929"/>
        <v>2.0408163265306121E-2</v>
      </c>
      <c r="CB651" s="221"/>
      <c r="CC651" s="574" t="str">
        <f t="shared" si="930"/>
        <v>OK</v>
      </c>
      <c r="CE651" s="788">
        <f>IF(SUM(CE652:CE658)=0,0,1)</f>
        <v>1</v>
      </c>
      <c r="CF651" s="325"/>
      <c r="CG651" s="326"/>
      <c r="CH651" s="326"/>
      <c r="CI651" s="326"/>
      <c r="CJ651" s="326"/>
      <c r="CK651" s="326"/>
      <c r="CL651" s="326"/>
      <c r="CM651" s="326"/>
      <c r="CN651" s="326"/>
      <c r="CO651" s="326"/>
      <c r="CP651" s="326"/>
      <c r="CQ651" s="327"/>
      <c r="CR651" s="353">
        <f>SUM(CR652:CR658)</f>
        <v>8</v>
      </c>
      <c r="CS651" s="354">
        <f>SUM(CS652:CS658)</f>
        <v>0</v>
      </c>
      <c r="CT651" s="351">
        <f>CR651+CS651</f>
        <v>8</v>
      </c>
      <c r="CU651" s="356">
        <f>IF(OR(CT651=0,CT651="-"),"-",CT651/PRO_TOTAL_HOURS)</f>
        <v>7.0796460176991149E-2</v>
      </c>
      <c r="CV651" s="221"/>
      <c r="CW651" s="580" t="str">
        <f t="shared" si="904"/>
        <v>OK</v>
      </c>
      <c r="CY651" s="788">
        <f>IF(SUM(CY652:CY658)=0,0,1)</f>
        <v>1</v>
      </c>
      <c r="CZ651" s="325"/>
      <c r="DA651" s="326"/>
      <c r="DB651" s="326"/>
      <c r="DC651" s="326"/>
      <c r="DD651" s="326"/>
      <c r="DE651" s="326"/>
      <c r="DF651" s="326"/>
      <c r="DG651" s="326"/>
      <c r="DH651" s="326"/>
      <c r="DI651" s="326"/>
      <c r="DJ651" s="326"/>
      <c r="DK651" s="327"/>
      <c r="DL651" s="353">
        <f>SUM(DL652:DL658)</f>
        <v>86</v>
      </c>
      <c r="DM651" s="354">
        <f>SUM(DM652:DM658)</f>
        <v>0</v>
      </c>
      <c r="DN651" s="351">
        <f>DL651+DM651</f>
        <v>86</v>
      </c>
      <c r="DO651" s="356">
        <f>IF(OR(DN651=0,DN651="-"),"-",DN651/CONSTR_TOTAL_HOURS)</f>
        <v>0.20140515222482436</v>
      </c>
      <c r="DP651" s="221"/>
      <c r="DQ651" s="574" t="str">
        <f t="shared" si="905"/>
        <v>OK</v>
      </c>
      <c r="DS651" s="788">
        <f>IF(SUM(DS652:DS658)=0,0,1)</f>
        <v>0</v>
      </c>
      <c r="DT651" s="325"/>
      <c r="DU651" s="326"/>
      <c r="DV651" s="326"/>
      <c r="DW651" s="326"/>
      <c r="DX651" s="326"/>
      <c r="DY651" s="326"/>
      <c r="DZ651" s="326"/>
      <c r="EA651" s="326"/>
      <c r="EB651" s="353">
        <f>SUM(EB652:EB658)</f>
        <v>0</v>
      </c>
      <c r="EC651" s="723">
        <f>EB651</f>
        <v>0</v>
      </c>
      <c r="ED651" s="356" t="str">
        <f>IF(OR(EC651=0,EC651="-"),"-",EC651/QUALIF_TOTAL_HOURS)</f>
        <v>-</v>
      </c>
      <c r="EE651" s="221"/>
      <c r="EF651" s="574" t="str">
        <f t="shared" si="891"/>
        <v>-</v>
      </c>
      <c r="EH651" s="82" t="s">
        <v>5</v>
      </c>
      <c r="EI651" s="34" t="s">
        <v>184</v>
      </c>
      <c r="EJ651" s="11"/>
      <c r="EK651" s="61"/>
      <c r="EN651" s="97">
        <f t="shared" si="922"/>
        <v>0</v>
      </c>
      <c r="EO651" s="91">
        <f t="shared" si="923"/>
        <v>0</v>
      </c>
      <c r="EP651" s="92"/>
      <c r="EQ651" s="85"/>
      <c r="ER651" s="89" t="str">
        <f t="shared" ref="ER651:ER669" si="966">IF(OR(EN651="-",EQ651=""),"-",EQ651*EN651)</f>
        <v>-</v>
      </c>
      <c r="ES651" s="84"/>
      <c r="ET651" s="85"/>
      <c r="EU651" s="89" t="str">
        <f t="shared" ref="EU651:EU669" si="967">IF(OR(EO651="-",ET651=""),"-",ET651*EO651)</f>
        <v>-</v>
      </c>
      <c r="EV651" s="90" t="str">
        <f t="shared" ref="EV651:EV669" si="968">IF(AND(ER651="-",EU651="-"),"-",IF(ER651="-",EU651,IF(EU651="-",ER651,ER651+EU651)))</f>
        <v>-</v>
      </c>
      <c r="EY651" s="97" t="e">
        <f>#REF!</f>
        <v>#REF!</v>
      </c>
      <c r="EZ651" s="91" t="e">
        <f>#REF!</f>
        <v>#REF!</v>
      </c>
      <c r="FA651" s="92"/>
      <c r="FB651" s="85"/>
      <c r="FC651" s="89" t="e">
        <f t="shared" ref="FC651:FC669" si="969">IF(OR(EY651="-",FB651=""),"-",FB651*EY651)</f>
        <v>#REF!</v>
      </c>
      <c r="FD651" s="84"/>
      <c r="FE651" s="85"/>
      <c r="FF651" s="89" t="e">
        <f t="shared" ref="FF651:FF669" si="970">IF(OR(EZ651="-",FE651=""),"-",FE651*EZ651)</f>
        <v>#REF!</v>
      </c>
      <c r="FG651" s="90" t="e">
        <f t="shared" ref="FG651:FG669" si="971">IF(AND(FC651="-",FF651="-"),"-",IF(FC651="-",FF651,IF(FF651="-",FC651,FC651+FF651)))</f>
        <v>#REF!</v>
      </c>
      <c r="FJ651" s="97" t="e">
        <f>#REF!</f>
        <v>#REF!</v>
      </c>
      <c r="FK651" s="91" t="e">
        <f>#REF!</f>
        <v>#REF!</v>
      </c>
      <c r="FL651" s="92"/>
      <c r="FM651" s="85"/>
      <c r="FN651" s="89" t="e">
        <f t="shared" ref="FN651:FN669" si="972">IF(OR(FJ651="-",FM651=""),"-",FM651*FJ651)</f>
        <v>#REF!</v>
      </c>
      <c r="FO651" s="84"/>
      <c r="FP651" s="85"/>
      <c r="FQ651" s="89" t="e">
        <f t="shared" ref="FQ651:FQ669" si="973">IF(OR(FK651="-",FP651=""),"-",FP651*FK651)</f>
        <v>#REF!</v>
      </c>
      <c r="FR651" s="90" t="e">
        <f t="shared" ref="FR651:FR669" si="974">IF(AND(FN651="-",FQ651="-"),"-",IF(FN651="-",FQ651,IF(FQ651="-",FN651,FN651+FQ651)))</f>
        <v>#REF!</v>
      </c>
      <c r="FU651" s="97" t="e">
        <f>#REF!</f>
        <v>#REF!</v>
      </c>
      <c r="FV651" s="92"/>
      <c r="FW651" s="85"/>
      <c r="FX651" s="89" t="e">
        <f t="shared" ref="FX651:FX669" si="975">IF(OR(FU651="-",FW651=""),"-",FW651*FU651)</f>
        <v>#REF!</v>
      </c>
      <c r="GA651" s="97" t="e">
        <f>#REF!</f>
        <v>#REF!</v>
      </c>
      <c r="GB651" s="91" t="e">
        <f>#REF!</f>
        <v>#REF!</v>
      </c>
      <c r="GC651" s="92"/>
      <c r="GD651" s="85"/>
      <c r="GE651" s="89" t="e">
        <f t="shared" ref="GE651:GE669" si="976">IF(OR(GA651="-",GD651=""),"-",GD651*GA651)</f>
        <v>#REF!</v>
      </c>
      <c r="GF651" s="84"/>
      <c r="GG651" s="85"/>
      <c r="GH651" s="89" t="e">
        <f t="shared" ref="GH651:GH669" si="977">IF(OR(GB651="-",GG651=""),"-",GG651*GB651)</f>
        <v>#REF!</v>
      </c>
      <c r="GI651" s="90" t="e">
        <f t="shared" ref="GI651:GI669" si="978">IF(AND(GE651="-",GH651="-"),"-",IF(GE651="-",GH651,IF(GH651="-",GE651,GE651+GH651)))</f>
        <v>#REF!</v>
      </c>
      <c r="GK651" s="20" t="str">
        <f t="shared" si="924"/>
        <v/>
      </c>
      <c r="GL651" s="21"/>
      <c r="GN651" s="826" t="str">
        <f t="shared" ca="1" si="915"/>
        <v/>
      </c>
      <c r="GO651" s="827"/>
    </row>
    <row r="652" spans="1:197" ht="12" customHeight="1" outlineLevel="4" x14ac:dyDescent="0.2">
      <c r="A652" s="187">
        <f t="shared" ca="1" si="892"/>
        <v>518</v>
      </c>
      <c r="B652" s="747" t="str">
        <f t="shared" ca="1" si="906"/>
        <v/>
      </c>
      <c r="C652" s="748"/>
      <c r="D652" s="749"/>
      <c r="E652" s="112"/>
      <c r="F652" s="104"/>
      <c r="G652" s="105" t="s">
        <v>171</v>
      </c>
      <c r="H652" s="128" t="s">
        <v>3</v>
      </c>
      <c r="I652" s="105"/>
      <c r="J652" s="121" t="s">
        <v>24</v>
      </c>
      <c r="K652" s="123" t="s">
        <v>97</v>
      </c>
      <c r="L652" s="367" t="s">
        <v>50</v>
      </c>
      <c r="M652" s="589">
        <f t="shared" si="903"/>
        <v>1</v>
      </c>
      <c r="N652" s="773" t="str">
        <f t="shared" si="907"/>
        <v>-</v>
      </c>
      <c r="O652" s="774" t="str">
        <f t="shared" si="908"/>
        <v>-</v>
      </c>
      <c r="P652" s="774">
        <f t="shared" si="909"/>
        <v>1</v>
      </c>
      <c r="Q652" s="774" t="str">
        <f t="shared" si="910"/>
        <v>-</v>
      </c>
      <c r="R652" s="774" t="str">
        <f t="shared" si="911"/>
        <v>-</v>
      </c>
      <c r="S652" s="280" t="str">
        <f t="shared" si="912"/>
        <v>-</v>
      </c>
      <c r="T652" s="291" t="str">
        <f t="shared" si="913"/>
        <v>OK</v>
      </c>
      <c r="U652" s="402"/>
      <c r="W652" s="643"/>
      <c r="X652" s="208"/>
      <c r="Y652" s="419"/>
      <c r="Z652" s="410" t="s">
        <v>374</v>
      </c>
      <c r="AA652" s="422"/>
      <c r="AB652" s="425"/>
      <c r="AC652" s="426"/>
      <c r="AD652" s="427"/>
      <c r="AE652" s="428"/>
      <c r="AF652" s="425"/>
      <c r="AG652" s="426"/>
      <c r="AH652" s="427"/>
      <c r="AI652" s="428"/>
      <c r="AJ652" s="591" t="str">
        <f>IF(AND(X652="",AB652="",AF652=""),"-",X652+AB652+AF652)</f>
        <v>-</v>
      </c>
      <c r="AK652" s="606"/>
      <c r="AL652" s="593" t="str">
        <f>IF(AND(X652="",AB652="",AF652="",Y652="",AC652="",AG652=""),"-",SUM(X652:AG652))</f>
        <v>-</v>
      </c>
      <c r="AM652" s="594" t="str">
        <f>IF(OR(AL652=0,AL652="-"),"-",AL652/CD_TOTAL_HOURS)</f>
        <v>-</v>
      </c>
      <c r="AN652" s="221"/>
      <c r="AO652" s="574" t="str">
        <f t="shared" si="927"/>
        <v>OK</v>
      </c>
      <c r="AQ652" s="263"/>
      <c r="AR652" s="208"/>
      <c r="AS652" s="419"/>
      <c r="AT652" s="410" t="s">
        <v>374</v>
      </c>
      <c r="AU652" s="422"/>
      <c r="AV652" s="425"/>
      <c r="AW652" s="426"/>
      <c r="AX652" s="427"/>
      <c r="AY652" s="428"/>
      <c r="AZ652" s="425"/>
      <c r="BA652" s="426"/>
      <c r="BB652" s="427"/>
      <c r="BC652" s="428"/>
      <c r="BD652" s="591" t="str">
        <f>IF(AND(AR652="",AV652="",AZ652=""),"-",AR652+AV652+AZ652)</f>
        <v>-</v>
      </c>
      <c r="BE652" s="606"/>
      <c r="BF652" s="593" t="str">
        <f>IF(AND(AR652="",AV652="",AZ652="",AS652="",AW652="",BA652=""),"-",SUM(AR652:BA652))</f>
        <v>-</v>
      </c>
      <c r="BG652" s="594" t="str">
        <f>IF(OR(BF652=0,BF652="-"),"-",BF652/BD_TOTAL_HOURS)</f>
        <v>-</v>
      </c>
      <c r="BH652" s="221"/>
      <c r="BI652" s="574" t="str">
        <f t="shared" si="928"/>
        <v>OK</v>
      </c>
      <c r="BK652" s="263">
        <v>1</v>
      </c>
      <c r="BL652" s="208">
        <v>8</v>
      </c>
      <c r="BM652" s="419"/>
      <c r="BN652" s="410" t="s">
        <v>374</v>
      </c>
      <c r="BO652" s="422"/>
      <c r="BP652" s="425"/>
      <c r="BQ652" s="426"/>
      <c r="BR652" s="427"/>
      <c r="BS652" s="428"/>
      <c r="BT652" s="425"/>
      <c r="BU652" s="426"/>
      <c r="BV652" s="427"/>
      <c r="BW652" s="428"/>
      <c r="BX652" s="591">
        <f>IF(AND(BL652="",BP652="",BT652=""),"-",BL652+BP652+BT652)</f>
        <v>8</v>
      </c>
      <c r="BY652" s="606"/>
      <c r="BZ652" s="593">
        <f>IF(AND(BL652="",BP652="",BT652="",BM652="",BQ652="",BU652=""),"-",SUM(BL652:BU652))</f>
        <v>8</v>
      </c>
      <c r="CA652" s="594">
        <f>IF(OR(BZ652=0,BZ652="-"),"-",BZ652/DD_TOTAL_HOURS)</f>
        <v>2.0408163265306121E-2</v>
      </c>
      <c r="CB652" s="221"/>
      <c r="CC652" s="574" t="str">
        <f t="shared" si="930"/>
        <v>OK</v>
      </c>
      <c r="CE652" s="443"/>
      <c r="CF652" s="425"/>
      <c r="CG652" s="426"/>
      <c r="CH652" s="427"/>
      <c r="CI652" s="428"/>
      <c r="CJ652" s="425"/>
      <c r="CK652" s="426"/>
      <c r="CL652" s="427"/>
      <c r="CM652" s="428"/>
      <c r="CN652" s="425"/>
      <c r="CO652" s="426"/>
      <c r="CP652" s="427"/>
      <c r="CQ652" s="428"/>
      <c r="CR652" s="597"/>
      <c r="CS652" s="598"/>
      <c r="CT652" s="599"/>
      <c r="CU652" s="594" t="str">
        <f>IF(OR(CT652=0,CT652="-"),"-",CT652/PRO_TOTAL_HOURS)</f>
        <v>-</v>
      </c>
      <c r="CV652" s="221"/>
      <c r="CW652" s="574" t="str">
        <f t="shared" si="904"/>
        <v>OK</v>
      </c>
      <c r="CY652" s="443"/>
      <c r="CZ652" s="429"/>
      <c r="DB652" s="430"/>
      <c r="DC652" s="431"/>
      <c r="DD652" s="429"/>
      <c r="DF652" s="430"/>
      <c r="DG652" s="431"/>
      <c r="DH652" s="429"/>
      <c r="DJ652" s="430"/>
      <c r="DK652" s="431"/>
      <c r="DL652" s="600"/>
      <c r="DM652" s="601"/>
      <c r="DN652" s="602"/>
      <c r="DO652" s="610"/>
      <c r="DP652" s="221"/>
      <c r="DQ652" s="574" t="str">
        <f t="shared" si="905"/>
        <v>OK</v>
      </c>
      <c r="DS652" s="443"/>
      <c r="DT652" s="429"/>
      <c r="DU652" s="431"/>
      <c r="DW652" s="431"/>
      <c r="DY652" s="431"/>
      <c r="EA652" s="430"/>
      <c r="EB652" s="600"/>
      <c r="EC652" s="602"/>
      <c r="ED652" s="610"/>
      <c r="EE652" s="221"/>
      <c r="EF652" s="574" t="str">
        <f t="shared" si="891"/>
        <v>OK</v>
      </c>
      <c r="EH652" s="82"/>
      <c r="EI652" s="34" t="s">
        <v>184</v>
      </c>
      <c r="EJ652" s="11"/>
      <c r="EK652" s="61"/>
      <c r="EN652" s="97" t="str">
        <f t="shared" si="922"/>
        <v>-</v>
      </c>
      <c r="EO652" s="91">
        <f t="shared" si="923"/>
        <v>0</v>
      </c>
      <c r="EP652" s="92"/>
      <c r="EQ652" s="85"/>
      <c r="ER652" s="89" t="str">
        <f t="shared" si="966"/>
        <v>-</v>
      </c>
      <c r="ES652" s="84"/>
      <c r="ET652" s="85"/>
      <c r="EU652" s="89" t="str">
        <f t="shared" si="967"/>
        <v>-</v>
      </c>
      <c r="EV652" s="90" t="str">
        <f t="shared" si="968"/>
        <v>-</v>
      </c>
      <c r="EY652" s="97" t="e">
        <f>#REF!</f>
        <v>#REF!</v>
      </c>
      <c r="EZ652" s="91" t="e">
        <f>#REF!</f>
        <v>#REF!</v>
      </c>
      <c r="FA652" s="92"/>
      <c r="FB652" s="85"/>
      <c r="FC652" s="89" t="e">
        <f t="shared" si="969"/>
        <v>#REF!</v>
      </c>
      <c r="FD652" s="84"/>
      <c r="FE652" s="85"/>
      <c r="FF652" s="89" t="e">
        <f t="shared" si="970"/>
        <v>#REF!</v>
      </c>
      <c r="FG652" s="90" t="e">
        <f t="shared" si="971"/>
        <v>#REF!</v>
      </c>
      <c r="FJ652" s="97" t="e">
        <f>#REF!</f>
        <v>#REF!</v>
      </c>
      <c r="FK652" s="91" t="e">
        <f>#REF!</f>
        <v>#REF!</v>
      </c>
      <c r="FL652" s="92"/>
      <c r="FM652" s="85"/>
      <c r="FN652" s="89" t="e">
        <f t="shared" si="972"/>
        <v>#REF!</v>
      </c>
      <c r="FO652" s="84"/>
      <c r="FP652" s="85"/>
      <c r="FQ652" s="89" t="e">
        <f t="shared" si="973"/>
        <v>#REF!</v>
      </c>
      <c r="FR652" s="90" t="e">
        <f t="shared" si="974"/>
        <v>#REF!</v>
      </c>
      <c r="FU652" s="97" t="e">
        <f>#REF!</f>
        <v>#REF!</v>
      </c>
      <c r="FV652" s="92"/>
      <c r="FW652" s="85"/>
      <c r="FX652" s="89" t="e">
        <f t="shared" si="975"/>
        <v>#REF!</v>
      </c>
      <c r="GA652" s="97" t="e">
        <f>#REF!</f>
        <v>#REF!</v>
      </c>
      <c r="GB652" s="91" t="e">
        <f>#REF!</f>
        <v>#REF!</v>
      </c>
      <c r="GC652" s="92"/>
      <c r="GD652" s="85"/>
      <c r="GE652" s="89" t="e">
        <f t="shared" si="976"/>
        <v>#REF!</v>
      </c>
      <c r="GF652" s="84"/>
      <c r="GG652" s="85"/>
      <c r="GH652" s="89" t="e">
        <f t="shared" si="977"/>
        <v>#REF!</v>
      </c>
      <c r="GI652" s="90" t="e">
        <f t="shared" si="978"/>
        <v>#REF!</v>
      </c>
      <c r="GK652" s="20" t="str">
        <f t="shared" si="924"/>
        <v/>
      </c>
      <c r="GL652" s="21"/>
      <c r="GN652" s="826" t="str">
        <f t="shared" ca="1" si="915"/>
        <v/>
      </c>
      <c r="GO652" s="827"/>
    </row>
    <row r="653" spans="1:197" ht="24" customHeight="1" outlineLevel="4" x14ac:dyDescent="0.2">
      <c r="A653" s="187">
        <f t="shared" ca="1" si="892"/>
        <v>519</v>
      </c>
      <c r="B653" s="747" t="str">
        <f t="shared" ca="1" si="906"/>
        <v/>
      </c>
      <c r="C653" s="748"/>
      <c r="D653" s="749"/>
      <c r="E653" s="112"/>
      <c r="F653" s="104"/>
      <c r="G653" s="105" t="s">
        <v>174</v>
      </c>
      <c r="H653" s="128" t="s">
        <v>3</v>
      </c>
      <c r="I653" s="105"/>
      <c r="J653" s="121" t="s">
        <v>24</v>
      </c>
      <c r="K653" s="123" t="s">
        <v>97</v>
      </c>
      <c r="L653" s="367" t="s">
        <v>50</v>
      </c>
      <c r="M653" s="589">
        <f t="shared" si="903"/>
        <v>1</v>
      </c>
      <c r="N653" s="773" t="str">
        <f t="shared" si="907"/>
        <v>-</v>
      </c>
      <c r="O653" s="774" t="str">
        <f t="shared" si="908"/>
        <v>-</v>
      </c>
      <c r="P653" s="774" t="str">
        <f t="shared" si="909"/>
        <v>-</v>
      </c>
      <c r="Q653" s="774">
        <f t="shared" si="910"/>
        <v>1</v>
      </c>
      <c r="R653" s="774" t="str">
        <f t="shared" si="911"/>
        <v>-</v>
      </c>
      <c r="S653" s="280" t="str">
        <f t="shared" si="912"/>
        <v>-</v>
      </c>
      <c r="T653" s="291" t="str">
        <f t="shared" si="913"/>
        <v>OK</v>
      </c>
      <c r="U653" s="402"/>
      <c r="W653" s="504"/>
      <c r="X653" s="429"/>
      <c r="Z653" s="430"/>
      <c r="AA653" s="431"/>
      <c r="AB653" s="429"/>
      <c r="AD653" s="430"/>
      <c r="AE653" s="431"/>
      <c r="AF653" s="429"/>
      <c r="AH653" s="430"/>
      <c r="AI653" s="431"/>
      <c r="AJ653" s="600"/>
      <c r="AK653" s="601"/>
      <c r="AL653" s="602"/>
      <c r="AM653" s="621"/>
      <c r="AN653" s="221"/>
      <c r="AO653" s="574" t="str">
        <f t="shared" si="927"/>
        <v>OK</v>
      </c>
      <c r="AQ653" s="443"/>
      <c r="AR653" s="429"/>
      <c r="AT653" s="430"/>
      <c r="AU653" s="431"/>
      <c r="AV653" s="429"/>
      <c r="AX653" s="430"/>
      <c r="AY653" s="431"/>
      <c r="AZ653" s="429"/>
      <c r="BB653" s="430"/>
      <c r="BC653" s="431"/>
      <c r="BD653" s="600"/>
      <c r="BE653" s="601"/>
      <c r="BF653" s="602"/>
      <c r="BG653" s="609"/>
      <c r="BH653" s="221"/>
      <c r="BI653" s="574" t="str">
        <f t="shared" si="928"/>
        <v>OK</v>
      </c>
      <c r="BK653" s="443"/>
      <c r="BL653" s="429"/>
      <c r="BN653" s="430"/>
      <c r="BO653" s="431"/>
      <c r="BP653" s="429"/>
      <c r="BR653" s="430"/>
      <c r="BS653" s="431"/>
      <c r="BT653" s="429"/>
      <c r="BV653" s="430"/>
      <c r="BW653" s="431"/>
      <c r="BX653" s="600"/>
      <c r="BY653" s="601"/>
      <c r="BZ653" s="602"/>
      <c r="CA653" s="609"/>
      <c r="CB653" s="221"/>
      <c r="CC653" s="574" t="str">
        <f t="shared" si="930"/>
        <v>OK</v>
      </c>
      <c r="CE653" s="263">
        <v>1</v>
      </c>
      <c r="CF653" s="219">
        <v>8</v>
      </c>
      <c r="CG653" s="420"/>
      <c r="CH653" s="410" t="s">
        <v>374</v>
      </c>
      <c r="CI653" s="423"/>
      <c r="CJ653" s="429"/>
      <c r="CL653" s="430"/>
      <c r="CM653" s="431"/>
      <c r="CN653" s="429"/>
      <c r="CP653" s="430"/>
      <c r="CQ653" s="431"/>
      <c r="CR653" s="682">
        <f>IF(AND(CF653="",CJ653="",CN653=""),"-",CF653+CJ653+CN653)</f>
        <v>8</v>
      </c>
      <c r="CS653" s="596"/>
      <c r="CT653" s="683">
        <f>IF(AND(CF653="",CJ653="",CN653="",CG653="",CK653="",CO653=""),"-",SUM(CF653:CO653))</f>
        <v>8</v>
      </c>
      <c r="CU653" s="594"/>
      <c r="CV653" s="221"/>
      <c r="CW653" s="574" t="str">
        <f t="shared" si="904"/>
        <v>OK</v>
      </c>
      <c r="CY653" s="443"/>
      <c r="CZ653" s="429"/>
      <c r="DB653" s="430"/>
      <c r="DC653" s="431"/>
      <c r="DD653" s="429"/>
      <c r="DF653" s="430"/>
      <c r="DG653" s="431"/>
      <c r="DH653" s="429"/>
      <c r="DJ653" s="430"/>
      <c r="DK653" s="431"/>
      <c r="DL653" s="600"/>
      <c r="DM653" s="601"/>
      <c r="DN653" s="602"/>
      <c r="DO653" s="610"/>
      <c r="DP653" s="221"/>
      <c r="DQ653" s="574" t="str">
        <f t="shared" si="905"/>
        <v>OK</v>
      </c>
      <c r="DS653" s="443"/>
      <c r="DT653" s="429"/>
      <c r="DU653" s="431"/>
      <c r="DW653" s="431"/>
      <c r="DY653" s="431"/>
      <c r="EA653" s="430"/>
      <c r="EB653" s="600"/>
      <c r="EC653" s="602"/>
      <c r="ED653" s="610"/>
      <c r="EE653" s="221"/>
      <c r="EF653" s="574" t="str">
        <f t="shared" si="891"/>
        <v>OK</v>
      </c>
      <c r="EH653" s="82"/>
      <c r="EI653" s="34" t="s">
        <v>184</v>
      </c>
      <c r="EJ653" s="11"/>
      <c r="EK653" s="61"/>
      <c r="EN653" s="97">
        <f t="shared" si="922"/>
        <v>0</v>
      </c>
      <c r="EO653" s="91">
        <f t="shared" si="923"/>
        <v>0</v>
      </c>
      <c r="EP653" s="92"/>
      <c r="EQ653" s="85"/>
      <c r="ER653" s="89" t="str">
        <f t="shared" si="966"/>
        <v>-</v>
      </c>
      <c r="ES653" s="84"/>
      <c r="ET653" s="85"/>
      <c r="EU653" s="89" t="str">
        <f t="shared" si="967"/>
        <v>-</v>
      </c>
      <c r="EV653" s="90" t="str">
        <f t="shared" si="968"/>
        <v>-</v>
      </c>
      <c r="EY653" s="97" t="e">
        <f>#REF!</f>
        <v>#REF!</v>
      </c>
      <c r="EZ653" s="91" t="e">
        <f>#REF!</f>
        <v>#REF!</v>
      </c>
      <c r="FA653" s="92"/>
      <c r="FB653" s="85"/>
      <c r="FC653" s="89" t="e">
        <f t="shared" si="969"/>
        <v>#REF!</v>
      </c>
      <c r="FD653" s="84"/>
      <c r="FE653" s="85"/>
      <c r="FF653" s="89" t="e">
        <f t="shared" si="970"/>
        <v>#REF!</v>
      </c>
      <c r="FG653" s="90" t="e">
        <f t="shared" si="971"/>
        <v>#REF!</v>
      </c>
      <c r="FJ653" s="97" t="e">
        <f>#REF!</f>
        <v>#REF!</v>
      </c>
      <c r="FK653" s="91" t="e">
        <f>#REF!</f>
        <v>#REF!</v>
      </c>
      <c r="FL653" s="92"/>
      <c r="FM653" s="85"/>
      <c r="FN653" s="89" t="e">
        <f t="shared" si="972"/>
        <v>#REF!</v>
      </c>
      <c r="FO653" s="84"/>
      <c r="FP653" s="85"/>
      <c r="FQ653" s="89" t="e">
        <f t="shared" si="973"/>
        <v>#REF!</v>
      </c>
      <c r="FR653" s="90" t="e">
        <f t="shared" si="974"/>
        <v>#REF!</v>
      </c>
      <c r="FU653" s="97" t="e">
        <f>#REF!</f>
        <v>#REF!</v>
      </c>
      <c r="FV653" s="92"/>
      <c r="FW653" s="85"/>
      <c r="FX653" s="89" t="e">
        <f t="shared" si="975"/>
        <v>#REF!</v>
      </c>
      <c r="GA653" s="97" t="e">
        <f>#REF!</f>
        <v>#REF!</v>
      </c>
      <c r="GB653" s="91" t="e">
        <f>#REF!</f>
        <v>#REF!</v>
      </c>
      <c r="GC653" s="92"/>
      <c r="GD653" s="85"/>
      <c r="GE653" s="89" t="e">
        <f t="shared" si="976"/>
        <v>#REF!</v>
      </c>
      <c r="GF653" s="84"/>
      <c r="GG653" s="85"/>
      <c r="GH653" s="89" t="e">
        <f t="shared" si="977"/>
        <v>#REF!</v>
      </c>
      <c r="GI653" s="90" t="e">
        <f t="shared" si="978"/>
        <v>#REF!</v>
      </c>
      <c r="GK653" s="20" t="str">
        <f t="shared" si="924"/>
        <v/>
      </c>
      <c r="GL653" s="21"/>
      <c r="GN653" s="826" t="str">
        <f t="shared" ca="1" si="915"/>
        <v/>
      </c>
      <c r="GO653" s="827"/>
    </row>
    <row r="654" spans="1:197" ht="12" customHeight="1" outlineLevel="4" x14ac:dyDescent="0.2">
      <c r="A654" s="187">
        <f t="shared" ca="1" si="892"/>
        <v>520</v>
      </c>
      <c r="B654" s="747" t="str">
        <f t="shared" ca="1" si="906"/>
        <v/>
      </c>
      <c r="C654" s="748"/>
      <c r="D654" s="749"/>
      <c r="E654" s="112"/>
      <c r="F654" s="104"/>
      <c r="G654" s="105" t="s">
        <v>923</v>
      </c>
      <c r="H654" s="128" t="s">
        <v>3</v>
      </c>
      <c r="I654" s="105"/>
      <c r="J654" s="121" t="s">
        <v>24</v>
      </c>
      <c r="K654" s="123" t="s">
        <v>97</v>
      </c>
      <c r="L654" s="367" t="s">
        <v>50</v>
      </c>
      <c r="M654" s="589">
        <f t="shared" si="903"/>
        <v>1</v>
      </c>
      <c r="N654" s="773" t="str">
        <f t="shared" si="907"/>
        <v>-</v>
      </c>
      <c r="O654" s="774" t="str">
        <f t="shared" si="908"/>
        <v>-</v>
      </c>
      <c r="P654" s="774" t="str">
        <f t="shared" si="909"/>
        <v>-</v>
      </c>
      <c r="Q654" s="774" t="str">
        <f t="shared" si="910"/>
        <v>-</v>
      </c>
      <c r="R654" s="774">
        <f t="shared" si="911"/>
        <v>1</v>
      </c>
      <c r="S654" s="280" t="str">
        <f t="shared" si="912"/>
        <v>-</v>
      </c>
      <c r="T654" s="291" t="str">
        <f t="shared" si="913"/>
        <v>OK</v>
      </c>
      <c r="U654" s="402"/>
      <c r="W654" s="504"/>
      <c r="X654" s="429"/>
      <c r="Z654" s="430"/>
      <c r="AA654" s="431"/>
      <c r="AB654" s="429"/>
      <c r="AD654" s="430"/>
      <c r="AE654" s="431"/>
      <c r="AF654" s="429"/>
      <c r="AH654" s="430"/>
      <c r="AI654" s="431"/>
      <c r="AJ654" s="600"/>
      <c r="AK654" s="601"/>
      <c r="AL654" s="602"/>
      <c r="AM654" s="621"/>
      <c r="AN654" s="221"/>
      <c r="AO654" s="574" t="str">
        <f t="shared" si="927"/>
        <v>OK</v>
      </c>
      <c r="AQ654" s="504"/>
      <c r="AR654" s="429"/>
      <c r="AT654" s="430"/>
      <c r="AU654" s="431"/>
      <c r="AV654" s="429"/>
      <c r="AX654" s="430"/>
      <c r="AY654" s="431"/>
      <c r="AZ654" s="429"/>
      <c r="BB654" s="430"/>
      <c r="BC654" s="431"/>
      <c r="BD654" s="600"/>
      <c r="BE654" s="601"/>
      <c r="BF654" s="602"/>
      <c r="BG654" s="610"/>
      <c r="BH654" s="221"/>
      <c r="BI654" s="574" t="str">
        <f t="shared" si="928"/>
        <v>OK</v>
      </c>
      <c r="BK654" s="504"/>
      <c r="BL654" s="429"/>
      <c r="BN654" s="430"/>
      <c r="BO654" s="431"/>
      <c r="BP654" s="429"/>
      <c r="BR654" s="430"/>
      <c r="BS654" s="431"/>
      <c r="BT654" s="429"/>
      <c r="BV654" s="430"/>
      <c r="BW654" s="431"/>
      <c r="BX654" s="600"/>
      <c r="BY654" s="601"/>
      <c r="BZ654" s="602"/>
      <c r="CA654" s="610"/>
      <c r="CB654" s="221"/>
      <c r="CC654" s="574" t="str">
        <f t="shared" si="930"/>
        <v>OK</v>
      </c>
      <c r="CE654" s="504"/>
      <c r="CF654" s="429"/>
      <c r="CH654" s="430"/>
      <c r="CI654" s="431"/>
      <c r="CJ654" s="429"/>
      <c r="CL654" s="430"/>
      <c r="CM654" s="431"/>
      <c r="CN654" s="429"/>
      <c r="CP654" s="430"/>
      <c r="CQ654" s="431"/>
      <c r="CR654" s="600"/>
      <c r="CS654" s="601"/>
      <c r="CT654" s="602"/>
      <c r="CU654" s="609"/>
      <c r="CV654" s="221"/>
      <c r="CW654" s="574" t="str">
        <f t="shared" si="904"/>
        <v>OK</v>
      </c>
      <c r="CY654" s="263">
        <v>1</v>
      </c>
      <c r="CZ654" s="208">
        <v>2</v>
      </c>
      <c r="DB654" s="563" t="s">
        <v>374</v>
      </c>
      <c r="DC654" s="431"/>
      <c r="DD654" s="429"/>
      <c r="DF654" s="430"/>
      <c r="DG654" s="431"/>
      <c r="DH654" s="429"/>
      <c r="DJ654" s="430"/>
      <c r="DK654" s="431"/>
      <c r="DL654" s="591">
        <f>IF(AND(CZ654="",DD654="",DH654=""),"-",CZ654+DD654+DH654)</f>
        <v>2</v>
      </c>
      <c r="DM654" s="601"/>
      <c r="DN654" s="593">
        <f>IF(AND(CZ654="",DD654="",DH654="",DA654="",DE654="",DI654=""),"-",SUM(CZ654:DI654))</f>
        <v>2</v>
      </c>
      <c r="DO654" s="677">
        <f t="shared" ref="DO654:DO659" si="979">IF(OR(DN654=0,DN654="-"),"-",DN654/CONSTR_TOTAL_HOURS)</f>
        <v>4.6838407494145199E-3</v>
      </c>
      <c r="DP654" s="221"/>
      <c r="DQ654" s="574" t="str">
        <f t="shared" si="905"/>
        <v>OK</v>
      </c>
      <c r="DS654" s="263" t="s">
        <v>60</v>
      </c>
      <c r="DT654" s="208"/>
      <c r="DU654" s="721" t="s">
        <v>374</v>
      </c>
      <c r="DW654" s="431"/>
      <c r="DY654" s="431"/>
      <c r="EA654" s="430"/>
      <c r="EB654" s="712" t="str">
        <f>IF(AND(DT654="",DV654="",DX654="",DZ654=""),"-",DT654+DV654+DX654+DZ654)</f>
        <v>-</v>
      </c>
      <c r="EC654" s="707" t="str">
        <f>EB654</f>
        <v>-</v>
      </c>
      <c r="ED654" s="619" t="str">
        <f>IF(OR(EC654=0,EC654="-"),"-",EC654/QUALIF_TOTAL_HOURS)</f>
        <v>-</v>
      </c>
      <c r="EE654" s="221"/>
      <c r="EF654" s="574" t="str">
        <f t="shared" si="891"/>
        <v>Missing Eng Hours</v>
      </c>
      <c r="EH654" s="82"/>
      <c r="EI654" s="34" t="s">
        <v>184</v>
      </c>
      <c r="EJ654" s="11"/>
      <c r="EK654" s="61"/>
      <c r="EN654" s="97">
        <f t="shared" si="922"/>
        <v>0</v>
      </c>
      <c r="EO654" s="91">
        <f t="shared" si="923"/>
        <v>0</v>
      </c>
      <c r="EP654" s="92"/>
      <c r="EQ654" s="85"/>
      <c r="ER654" s="89" t="str">
        <f t="shared" si="966"/>
        <v>-</v>
      </c>
      <c r="ES654" s="84"/>
      <c r="ET654" s="85"/>
      <c r="EU654" s="89" t="str">
        <f t="shared" si="967"/>
        <v>-</v>
      </c>
      <c r="EV654" s="90" t="str">
        <f t="shared" si="968"/>
        <v>-</v>
      </c>
      <c r="EY654" s="97" t="e">
        <f>#REF!</f>
        <v>#REF!</v>
      </c>
      <c r="EZ654" s="91" t="e">
        <f>#REF!</f>
        <v>#REF!</v>
      </c>
      <c r="FA654" s="92"/>
      <c r="FB654" s="85"/>
      <c r="FC654" s="89" t="e">
        <f t="shared" si="969"/>
        <v>#REF!</v>
      </c>
      <c r="FD654" s="84"/>
      <c r="FE654" s="85"/>
      <c r="FF654" s="89" t="e">
        <f t="shared" si="970"/>
        <v>#REF!</v>
      </c>
      <c r="FG654" s="90" t="e">
        <f t="shared" si="971"/>
        <v>#REF!</v>
      </c>
      <c r="FJ654" s="97" t="e">
        <f>#REF!</f>
        <v>#REF!</v>
      </c>
      <c r="FK654" s="91" t="e">
        <f>#REF!</f>
        <v>#REF!</v>
      </c>
      <c r="FL654" s="92"/>
      <c r="FM654" s="85"/>
      <c r="FN654" s="89" t="e">
        <f t="shared" si="972"/>
        <v>#REF!</v>
      </c>
      <c r="FO654" s="84"/>
      <c r="FP654" s="85"/>
      <c r="FQ654" s="89" t="e">
        <f t="shared" si="973"/>
        <v>#REF!</v>
      </c>
      <c r="FR654" s="90" t="e">
        <f t="shared" si="974"/>
        <v>#REF!</v>
      </c>
      <c r="FU654" s="97" t="e">
        <f>#REF!</f>
        <v>#REF!</v>
      </c>
      <c r="FV654" s="92"/>
      <c r="FW654" s="85"/>
      <c r="FX654" s="89" t="e">
        <f t="shared" si="975"/>
        <v>#REF!</v>
      </c>
      <c r="GA654" s="97" t="e">
        <f>#REF!</f>
        <v>#REF!</v>
      </c>
      <c r="GB654" s="91" t="e">
        <f>#REF!</f>
        <v>#REF!</v>
      </c>
      <c r="GC654" s="92"/>
      <c r="GD654" s="85"/>
      <c r="GE654" s="89" t="e">
        <f t="shared" si="976"/>
        <v>#REF!</v>
      </c>
      <c r="GF654" s="84"/>
      <c r="GG654" s="85"/>
      <c r="GH654" s="89" t="e">
        <f t="shared" si="977"/>
        <v>#REF!</v>
      </c>
      <c r="GI654" s="90" t="e">
        <f t="shared" si="978"/>
        <v>#REF!</v>
      </c>
      <c r="GK654" s="20" t="str">
        <f t="shared" si="924"/>
        <v/>
      </c>
      <c r="GL654" s="21"/>
      <c r="GN654" s="826" t="str">
        <f t="shared" ca="1" si="915"/>
        <v/>
      </c>
      <c r="GO654" s="827"/>
    </row>
    <row r="655" spans="1:197" ht="12" customHeight="1" outlineLevel="4" x14ac:dyDescent="0.2">
      <c r="A655" s="187">
        <f t="shared" ca="1" si="892"/>
        <v>521</v>
      </c>
      <c r="B655" s="747" t="str">
        <f t="shared" ca="1" si="906"/>
        <v/>
      </c>
      <c r="C655" s="748"/>
      <c r="D655" s="749"/>
      <c r="E655" s="112"/>
      <c r="F655" s="104"/>
      <c r="G655" s="105" t="s">
        <v>921</v>
      </c>
      <c r="H655" s="128" t="s">
        <v>3</v>
      </c>
      <c r="I655" s="105"/>
      <c r="J655" s="121" t="s">
        <v>24</v>
      </c>
      <c r="K655" s="123" t="s">
        <v>97</v>
      </c>
      <c r="L655" s="367" t="s">
        <v>50</v>
      </c>
      <c r="M655" s="589">
        <f t="shared" si="903"/>
        <v>1</v>
      </c>
      <c r="N655" s="773" t="str">
        <f t="shared" si="907"/>
        <v>-</v>
      </c>
      <c r="O655" s="774" t="str">
        <f t="shared" si="908"/>
        <v>-</v>
      </c>
      <c r="P655" s="774" t="str">
        <f t="shared" si="909"/>
        <v>-</v>
      </c>
      <c r="Q655" s="774" t="str">
        <f t="shared" si="910"/>
        <v>-</v>
      </c>
      <c r="R655" s="774">
        <f t="shared" si="911"/>
        <v>1</v>
      </c>
      <c r="S655" s="280" t="str">
        <f t="shared" si="912"/>
        <v>-</v>
      </c>
      <c r="T655" s="291" t="str">
        <f t="shared" si="913"/>
        <v>OK</v>
      </c>
      <c r="U655" s="402"/>
      <c r="W655" s="504"/>
      <c r="X655" s="429"/>
      <c r="Z655" s="430"/>
      <c r="AA655" s="431"/>
      <c r="AB655" s="429"/>
      <c r="AD655" s="430"/>
      <c r="AE655" s="431"/>
      <c r="AF655" s="429"/>
      <c r="AH655" s="430"/>
      <c r="AI655" s="431"/>
      <c r="AJ655" s="600"/>
      <c r="AK655" s="601"/>
      <c r="AL655" s="602"/>
      <c r="AM655" s="621"/>
      <c r="AN655" s="221"/>
      <c r="AO655" s="574" t="str">
        <f t="shared" si="927"/>
        <v>OK</v>
      </c>
      <c r="AQ655" s="504"/>
      <c r="AR655" s="429"/>
      <c r="AT655" s="430"/>
      <c r="AU655" s="431"/>
      <c r="AV655" s="429"/>
      <c r="AX655" s="430"/>
      <c r="AY655" s="431"/>
      <c r="AZ655" s="429"/>
      <c r="BB655" s="430"/>
      <c r="BC655" s="431"/>
      <c r="BD655" s="600"/>
      <c r="BE655" s="601"/>
      <c r="BF655" s="602"/>
      <c r="BG655" s="610"/>
      <c r="BH655" s="221"/>
      <c r="BI655" s="574" t="str">
        <f t="shared" si="928"/>
        <v>OK</v>
      </c>
      <c r="BK655" s="504"/>
      <c r="BL655" s="429"/>
      <c r="BN655" s="430"/>
      <c r="BO655" s="431"/>
      <c r="BP655" s="429"/>
      <c r="BR655" s="430"/>
      <c r="BS655" s="431"/>
      <c r="BT655" s="429"/>
      <c r="BV655" s="430"/>
      <c r="BW655" s="431"/>
      <c r="BX655" s="600"/>
      <c r="BY655" s="601"/>
      <c r="BZ655" s="602"/>
      <c r="CA655" s="610"/>
      <c r="CB655" s="221"/>
      <c r="CC655" s="574" t="str">
        <f t="shared" si="930"/>
        <v>OK</v>
      </c>
      <c r="CE655" s="504"/>
      <c r="CF655" s="429"/>
      <c r="CH655" s="430"/>
      <c r="CI655" s="431"/>
      <c r="CJ655" s="429"/>
      <c r="CL655" s="430"/>
      <c r="CM655" s="431"/>
      <c r="CN655" s="429"/>
      <c r="CP655" s="430"/>
      <c r="CQ655" s="431"/>
      <c r="CR655" s="600"/>
      <c r="CS655" s="617"/>
      <c r="CT655" s="602"/>
      <c r="CU655" s="610"/>
      <c r="CV655" s="221"/>
      <c r="CW655" s="574" t="str">
        <f t="shared" si="904"/>
        <v>OK</v>
      </c>
      <c r="CY655" s="263">
        <v>1</v>
      </c>
      <c r="CZ655" s="208">
        <v>4</v>
      </c>
      <c r="DB655" s="563" t="s">
        <v>374</v>
      </c>
      <c r="DC655" s="431"/>
      <c r="DD655" s="429"/>
      <c r="DF655" s="430"/>
      <c r="DG655" s="431"/>
      <c r="DH655" s="429"/>
      <c r="DJ655" s="430"/>
      <c r="DK655" s="431"/>
      <c r="DL655" s="591">
        <f>IF(AND(CZ655="",DD655="",DH655=""),"-",CZ655+DD655+DH655)</f>
        <v>4</v>
      </c>
      <c r="DM655" s="601"/>
      <c r="DN655" s="593">
        <f>IF(AND(CZ655="",DD655="",DH655="",DA655="",DE655="",DI655=""),"-",SUM(CZ655:DI655))</f>
        <v>4</v>
      </c>
      <c r="DO655" s="677">
        <f t="shared" si="979"/>
        <v>9.3676814988290398E-3</v>
      </c>
      <c r="DP655" s="221"/>
      <c r="DQ655" s="574" t="str">
        <f t="shared" si="905"/>
        <v>OK</v>
      </c>
      <c r="DS655" s="263" t="s">
        <v>60</v>
      </c>
      <c r="DT655" s="208"/>
      <c r="DU655" s="721" t="s">
        <v>374</v>
      </c>
      <c r="DW655" s="431"/>
      <c r="DY655" s="431"/>
      <c r="EA655" s="430"/>
      <c r="EB655" s="712" t="str">
        <f>IF(AND(DT655="",DV655="",DX655="",DZ655=""),"-",DT655+DV655+DX655+DZ655)</f>
        <v>-</v>
      </c>
      <c r="EC655" s="707" t="str">
        <f>EB655</f>
        <v>-</v>
      </c>
      <c r="ED655" s="619" t="str">
        <f>IF(OR(EC655=0,EC655="-"),"-",EC655/QUALIF_TOTAL_HOURS)</f>
        <v>-</v>
      </c>
      <c r="EE655" s="221"/>
      <c r="EF655" s="574" t="str">
        <f t="shared" si="891"/>
        <v>Missing Eng Hours</v>
      </c>
      <c r="EH655" s="82"/>
      <c r="EI655" s="34" t="s">
        <v>184</v>
      </c>
      <c r="EJ655" s="11"/>
      <c r="EK655" s="61"/>
      <c r="EN655" s="97">
        <f t="shared" si="922"/>
        <v>0</v>
      </c>
      <c r="EO655" s="91">
        <f t="shared" si="923"/>
        <v>0</v>
      </c>
      <c r="EP655" s="92"/>
      <c r="EQ655" s="85"/>
      <c r="ER655" s="89" t="str">
        <f t="shared" si="966"/>
        <v>-</v>
      </c>
      <c r="ES655" s="84"/>
      <c r="ET655" s="85"/>
      <c r="EU655" s="89" t="str">
        <f t="shared" si="967"/>
        <v>-</v>
      </c>
      <c r="EV655" s="90" t="str">
        <f t="shared" si="968"/>
        <v>-</v>
      </c>
      <c r="EY655" s="97" t="e">
        <f>#REF!</f>
        <v>#REF!</v>
      </c>
      <c r="EZ655" s="91" t="e">
        <f>#REF!</f>
        <v>#REF!</v>
      </c>
      <c r="FA655" s="92"/>
      <c r="FB655" s="85"/>
      <c r="FC655" s="89" t="e">
        <f t="shared" si="969"/>
        <v>#REF!</v>
      </c>
      <c r="FD655" s="84"/>
      <c r="FE655" s="85"/>
      <c r="FF655" s="89" t="e">
        <f t="shared" si="970"/>
        <v>#REF!</v>
      </c>
      <c r="FG655" s="90" t="e">
        <f t="shared" si="971"/>
        <v>#REF!</v>
      </c>
      <c r="FJ655" s="97" t="e">
        <f>#REF!</f>
        <v>#REF!</v>
      </c>
      <c r="FK655" s="91" t="e">
        <f>#REF!</f>
        <v>#REF!</v>
      </c>
      <c r="FL655" s="92"/>
      <c r="FM655" s="85"/>
      <c r="FN655" s="89" t="e">
        <f t="shared" si="972"/>
        <v>#REF!</v>
      </c>
      <c r="FO655" s="84"/>
      <c r="FP655" s="85"/>
      <c r="FQ655" s="89" t="e">
        <f t="shared" si="973"/>
        <v>#REF!</v>
      </c>
      <c r="FR655" s="90" t="e">
        <f t="shared" si="974"/>
        <v>#REF!</v>
      </c>
      <c r="FU655" s="97" t="e">
        <f>#REF!</f>
        <v>#REF!</v>
      </c>
      <c r="FV655" s="92"/>
      <c r="FW655" s="85"/>
      <c r="FX655" s="89" t="e">
        <f t="shared" si="975"/>
        <v>#REF!</v>
      </c>
      <c r="GA655" s="97" t="e">
        <f>#REF!</f>
        <v>#REF!</v>
      </c>
      <c r="GB655" s="91" t="e">
        <f>#REF!</f>
        <v>#REF!</v>
      </c>
      <c r="GC655" s="92"/>
      <c r="GD655" s="85"/>
      <c r="GE655" s="89" t="e">
        <f t="shared" si="976"/>
        <v>#REF!</v>
      </c>
      <c r="GF655" s="84"/>
      <c r="GG655" s="85"/>
      <c r="GH655" s="89" t="e">
        <f t="shared" si="977"/>
        <v>#REF!</v>
      </c>
      <c r="GI655" s="90" t="e">
        <f t="shared" si="978"/>
        <v>#REF!</v>
      </c>
      <c r="GK655" s="20" t="str">
        <f t="shared" si="924"/>
        <v/>
      </c>
      <c r="GL655" s="21"/>
      <c r="GN655" s="826" t="str">
        <f t="shared" ca="1" si="915"/>
        <v/>
      </c>
      <c r="GO655" s="827"/>
    </row>
    <row r="656" spans="1:197" ht="12" customHeight="1" outlineLevel="4" x14ac:dyDescent="0.2">
      <c r="A656" s="187">
        <f t="shared" ca="1" si="892"/>
        <v>522</v>
      </c>
      <c r="B656" s="747" t="str">
        <f t="shared" ca="1" si="906"/>
        <v/>
      </c>
      <c r="C656" s="748"/>
      <c r="D656" s="749"/>
      <c r="E656" s="112"/>
      <c r="F656" s="104"/>
      <c r="G656" s="105" t="s">
        <v>172</v>
      </c>
      <c r="H656" s="128" t="s">
        <v>3</v>
      </c>
      <c r="I656" s="105"/>
      <c r="J656" s="121" t="s">
        <v>24</v>
      </c>
      <c r="K656" s="123" t="s">
        <v>97</v>
      </c>
      <c r="L656" s="367" t="s">
        <v>50</v>
      </c>
      <c r="M656" s="589">
        <f t="shared" si="903"/>
        <v>1</v>
      </c>
      <c r="N656" s="773" t="str">
        <f t="shared" si="907"/>
        <v>-</v>
      </c>
      <c r="O656" s="774" t="str">
        <f t="shared" si="908"/>
        <v>-</v>
      </c>
      <c r="P656" s="774" t="str">
        <f t="shared" si="909"/>
        <v>-</v>
      </c>
      <c r="Q656" s="774" t="str">
        <f t="shared" si="910"/>
        <v>-</v>
      </c>
      <c r="R656" s="774">
        <f t="shared" si="911"/>
        <v>1</v>
      </c>
      <c r="S656" s="280" t="str">
        <f t="shared" si="912"/>
        <v>-</v>
      </c>
      <c r="T656" s="291" t="str">
        <f t="shared" si="913"/>
        <v>OK</v>
      </c>
      <c r="U656" s="402"/>
      <c r="W656" s="504"/>
      <c r="X656" s="429"/>
      <c r="Z656" s="430"/>
      <c r="AA656" s="431"/>
      <c r="AB656" s="429"/>
      <c r="AD656" s="430"/>
      <c r="AE656" s="431"/>
      <c r="AF656" s="429"/>
      <c r="AH656" s="430"/>
      <c r="AI656" s="431"/>
      <c r="AJ656" s="600"/>
      <c r="AK656" s="601"/>
      <c r="AL656" s="602"/>
      <c r="AM656" s="621"/>
      <c r="AN656" s="221"/>
      <c r="AO656" s="574" t="str">
        <f t="shared" si="927"/>
        <v>OK</v>
      </c>
      <c r="AQ656" s="504"/>
      <c r="AR656" s="429"/>
      <c r="AT656" s="430"/>
      <c r="AU656" s="431"/>
      <c r="AV656" s="429"/>
      <c r="AX656" s="430"/>
      <c r="AY656" s="431"/>
      <c r="AZ656" s="429"/>
      <c r="BB656" s="430"/>
      <c r="BC656" s="431"/>
      <c r="BD656" s="600"/>
      <c r="BE656" s="601"/>
      <c r="BF656" s="602"/>
      <c r="BG656" s="610"/>
      <c r="BH656" s="221"/>
      <c r="BI656" s="574" t="str">
        <f t="shared" si="928"/>
        <v>OK</v>
      </c>
      <c r="BK656" s="504"/>
      <c r="BL656" s="429"/>
      <c r="BN656" s="430"/>
      <c r="BO656" s="431"/>
      <c r="BP656" s="429"/>
      <c r="BR656" s="430"/>
      <c r="BS656" s="431"/>
      <c r="BT656" s="429"/>
      <c r="BV656" s="430"/>
      <c r="BW656" s="431"/>
      <c r="BX656" s="600"/>
      <c r="BY656" s="601"/>
      <c r="BZ656" s="602"/>
      <c r="CA656" s="610"/>
      <c r="CB656" s="221"/>
      <c r="CC656" s="574" t="str">
        <f t="shared" si="930"/>
        <v>OK</v>
      </c>
      <c r="CE656" s="504"/>
      <c r="CF656" s="429"/>
      <c r="CH656" s="430"/>
      <c r="CI656" s="431"/>
      <c r="CJ656" s="429"/>
      <c r="CL656" s="430"/>
      <c r="CM656" s="431"/>
      <c r="CN656" s="429"/>
      <c r="CP656" s="430"/>
      <c r="CQ656" s="431"/>
      <c r="CR656" s="600"/>
      <c r="CS656" s="617"/>
      <c r="CT656" s="602"/>
      <c r="CU656" s="610"/>
      <c r="CV656" s="221"/>
      <c r="CW656" s="574" t="str">
        <f t="shared" si="904"/>
        <v>OK</v>
      </c>
      <c r="CY656" s="263">
        <v>1</v>
      </c>
      <c r="CZ656" s="208">
        <v>40</v>
      </c>
      <c r="DB656" s="563" t="s">
        <v>374</v>
      </c>
      <c r="DC656" s="431"/>
      <c r="DD656" s="429"/>
      <c r="DF656" s="430"/>
      <c r="DG656" s="431"/>
      <c r="DH656" s="429"/>
      <c r="DJ656" s="430"/>
      <c r="DK656" s="431"/>
      <c r="DL656" s="591">
        <f>IF(AND(CZ656="",DD656="",DH656=""),"-",CZ656+DD656+DH656)</f>
        <v>40</v>
      </c>
      <c r="DM656" s="601"/>
      <c r="DN656" s="593">
        <f>IF(AND(CZ656="",DD656="",DH656="",DA656="",DE656="",DI656=""),"-",SUM(CZ656:DI656))</f>
        <v>40</v>
      </c>
      <c r="DO656" s="677">
        <f t="shared" si="979"/>
        <v>9.3676814988290405E-2</v>
      </c>
      <c r="DP656" s="221"/>
      <c r="DQ656" s="574" t="str">
        <f t="shared" si="905"/>
        <v>OK</v>
      </c>
      <c r="DS656" s="437"/>
      <c r="DT656" s="429"/>
      <c r="DU656" s="431"/>
      <c r="DW656" s="431"/>
      <c r="DY656" s="431"/>
      <c r="EA656" s="430"/>
      <c r="EB656" s="600"/>
      <c r="EC656" s="602"/>
      <c r="ED656" s="610"/>
      <c r="EE656" s="221"/>
      <c r="EF656" s="574" t="str">
        <f t="shared" si="891"/>
        <v>OK</v>
      </c>
      <c r="EH656" s="82"/>
      <c r="EI656" s="34" t="s">
        <v>184</v>
      </c>
      <c r="EJ656" s="11"/>
      <c r="EK656" s="61"/>
      <c r="EN656" s="97">
        <f t="shared" si="922"/>
        <v>0</v>
      </c>
      <c r="EO656" s="91">
        <f t="shared" si="923"/>
        <v>0</v>
      </c>
      <c r="EP656" s="92"/>
      <c r="EQ656" s="85"/>
      <c r="ER656" s="89" t="str">
        <f t="shared" si="966"/>
        <v>-</v>
      </c>
      <c r="ES656" s="84"/>
      <c r="ET656" s="85"/>
      <c r="EU656" s="89" t="str">
        <f t="shared" si="967"/>
        <v>-</v>
      </c>
      <c r="EV656" s="90" t="str">
        <f t="shared" si="968"/>
        <v>-</v>
      </c>
      <c r="EY656" s="97" t="e">
        <f>#REF!</f>
        <v>#REF!</v>
      </c>
      <c r="EZ656" s="91" t="e">
        <f>#REF!</f>
        <v>#REF!</v>
      </c>
      <c r="FA656" s="92"/>
      <c r="FB656" s="85"/>
      <c r="FC656" s="89" t="e">
        <f t="shared" si="969"/>
        <v>#REF!</v>
      </c>
      <c r="FD656" s="84"/>
      <c r="FE656" s="85"/>
      <c r="FF656" s="89" t="e">
        <f t="shared" si="970"/>
        <v>#REF!</v>
      </c>
      <c r="FG656" s="90" t="e">
        <f t="shared" si="971"/>
        <v>#REF!</v>
      </c>
      <c r="FJ656" s="97" t="e">
        <f>#REF!</f>
        <v>#REF!</v>
      </c>
      <c r="FK656" s="91" t="e">
        <f>#REF!</f>
        <v>#REF!</v>
      </c>
      <c r="FL656" s="92"/>
      <c r="FM656" s="85"/>
      <c r="FN656" s="89" t="e">
        <f t="shared" si="972"/>
        <v>#REF!</v>
      </c>
      <c r="FO656" s="84"/>
      <c r="FP656" s="85"/>
      <c r="FQ656" s="89" t="e">
        <f t="shared" si="973"/>
        <v>#REF!</v>
      </c>
      <c r="FR656" s="90" t="e">
        <f t="shared" si="974"/>
        <v>#REF!</v>
      </c>
      <c r="FU656" s="97" t="e">
        <f>#REF!</f>
        <v>#REF!</v>
      </c>
      <c r="FV656" s="92"/>
      <c r="FW656" s="85"/>
      <c r="FX656" s="89" t="e">
        <f t="shared" si="975"/>
        <v>#REF!</v>
      </c>
      <c r="GA656" s="97" t="e">
        <f>#REF!</f>
        <v>#REF!</v>
      </c>
      <c r="GB656" s="91" t="e">
        <f>#REF!</f>
        <v>#REF!</v>
      </c>
      <c r="GC656" s="92"/>
      <c r="GD656" s="85"/>
      <c r="GE656" s="89" t="e">
        <f t="shared" si="976"/>
        <v>#REF!</v>
      </c>
      <c r="GF656" s="84"/>
      <c r="GG656" s="85"/>
      <c r="GH656" s="89" t="e">
        <f t="shared" si="977"/>
        <v>#REF!</v>
      </c>
      <c r="GI656" s="90" t="e">
        <f t="shared" si="978"/>
        <v>#REF!</v>
      </c>
      <c r="GK656" s="20" t="str">
        <f t="shared" si="924"/>
        <v/>
      </c>
      <c r="GL656" s="21"/>
      <c r="GN656" s="826" t="str">
        <f t="shared" ca="1" si="915"/>
        <v/>
      </c>
      <c r="GO656" s="827"/>
    </row>
    <row r="657" spans="1:197" ht="12" customHeight="1" outlineLevel="4" x14ac:dyDescent="0.2">
      <c r="A657" s="187">
        <f t="shared" ca="1" si="892"/>
        <v>523</v>
      </c>
      <c r="B657" s="747" t="str">
        <f t="shared" ca="1" si="906"/>
        <v/>
      </c>
      <c r="C657" s="748"/>
      <c r="D657" s="749"/>
      <c r="E657" s="112"/>
      <c r="F657" s="104"/>
      <c r="G657" s="105" t="s">
        <v>173</v>
      </c>
      <c r="H657" s="128" t="s">
        <v>3</v>
      </c>
      <c r="I657" s="105"/>
      <c r="J657" s="121" t="s">
        <v>24</v>
      </c>
      <c r="K657" s="123" t="s">
        <v>97</v>
      </c>
      <c r="L657" s="367" t="s">
        <v>50</v>
      </c>
      <c r="M657" s="589">
        <f t="shared" si="903"/>
        <v>1</v>
      </c>
      <c r="N657" s="773" t="str">
        <f t="shared" si="907"/>
        <v>-</v>
      </c>
      <c r="O657" s="774" t="str">
        <f t="shared" si="908"/>
        <v>-</v>
      </c>
      <c r="P657" s="774" t="str">
        <f t="shared" si="909"/>
        <v>-</v>
      </c>
      <c r="Q657" s="774" t="str">
        <f t="shared" si="910"/>
        <v>-</v>
      </c>
      <c r="R657" s="774">
        <f t="shared" si="911"/>
        <v>1</v>
      </c>
      <c r="S657" s="280" t="str">
        <f t="shared" si="912"/>
        <v>-</v>
      </c>
      <c r="T657" s="291" t="str">
        <f t="shared" si="913"/>
        <v>OK</v>
      </c>
      <c r="U657" s="402"/>
      <c r="W657" s="504"/>
      <c r="X657" s="429"/>
      <c r="Z657" s="430"/>
      <c r="AA657" s="431"/>
      <c r="AB657" s="429"/>
      <c r="AD657" s="430"/>
      <c r="AE657" s="431"/>
      <c r="AF657" s="429"/>
      <c r="AH657" s="430"/>
      <c r="AI657" s="431"/>
      <c r="AJ657" s="603"/>
      <c r="AK657" s="617"/>
      <c r="AL657" s="605"/>
      <c r="AM657" s="611"/>
      <c r="AN657" s="221"/>
      <c r="AO657" s="574" t="str">
        <f t="shared" si="927"/>
        <v>OK</v>
      </c>
      <c r="AQ657" s="504"/>
      <c r="AR657" s="429"/>
      <c r="AT657" s="430"/>
      <c r="AU657" s="431"/>
      <c r="AV657" s="429"/>
      <c r="AX657" s="430"/>
      <c r="AY657" s="431"/>
      <c r="AZ657" s="429"/>
      <c r="BB657" s="430"/>
      <c r="BC657" s="431"/>
      <c r="BD657" s="603"/>
      <c r="BE657" s="617"/>
      <c r="BF657" s="605"/>
      <c r="BG657" s="611"/>
      <c r="BH657" s="221"/>
      <c r="BI657" s="574" t="str">
        <f t="shared" si="928"/>
        <v>OK</v>
      </c>
      <c r="BK657" s="504"/>
      <c r="BL657" s="429"/>
      <c r="BN657" s="430"/>
      <c r="BO657" s="431"/>
      <c r="BP657" s="429"/>
      <c r="BR657" s="430"/>
      <c r="BS657" s="431"/>
      <c r="BT657" s="429"/>
      <c r="BV657" s="430"/>
      <c r="BW657" s="431"/>
      <c r="BX657" s="603"/>
      <c r="BY657" s="617"/>
      <c r="BZ657" s="605"/>
      <c r="CA657" s="611"/>
      <c r="CB657" s="221"/>
      <c r="CC657" s="574" t="str">
        <f t="shared" si="930"/>
        <v>OK</v>
      </c>
      <c r="CE657" s="504"/>
      <c r="CF657" s="432"/>
      <c r="CH657" s="430"/>
      <c r="CI657" s="431"/>
      <c r="CJ657" s="429"/>
      <c r="CL657" s="430"/>
      <c r="CM657" s="431"/>
      <c r="CN657" s="429"/>
      <c r="CP657" s="430"/>
      <c r="CQ657" s="431"/>
      <c r="CR657" s="603"/>
      <c r="CS657" s="617"/>
      <c r="CT657" s="605"/>
      <c r="CU657" s="638"/>
      <c r="CV657" s="221"/>
      <c r="CW657" s="574" t="str">
        <f t="shared" si="904"/>
        <v>OK</v>
      </c>
      <c r="CY657" s="263">
        <v>1</v>
      </c>
      <c r="CZ657" s="208">
        <v>40</v>
      </c>
      <c r="DB657" s="563" t="s">
        <v>374</v>
      </c>
      <c r="DC657" s="431"/>
      <c r="DD657" s="429"/>
      <c r="DF657" s="430"/>
      <c r="DG657" s="431"/>
      <c r="DH657" s="429"/>
      <c r="DJ657" s="430"/>
      <c r="DK657" s="431"/>
      <c r="DL657" s="591">
        <f>IF(AND(CZ657="",DD657="",DH657=""),"-",CZ657+DD657+DH657)</f>
        <v>40</v>
      </c>
      <c r="DM657" s="601"/>
      <c r="DN657" s="593">
        <f>IF(AND(CZ657="",DD657="",DH657="",DA657="",DE657="",DI657=""),"-",SUM(CZ657:DI657))</f>
        <v>40</v>
      </c>
      <c r="DO657" s="677">
        <f t="shared" si="979"/>
        <v>9.3676814988290405E-2</v>
      </c>
      <c r="DP657" s="221"/>
      <c r="DQ657" s="574" t="str">
        <f t="shared" si="905"/>
        <v>OK</v>
      </c>
      <c r="DS657" s="263" t="s">
        <v>60</v>
      </c>
      <c r="DT657" s="208"/>
      <c r="DU657" s="721" t="s">
        <v>374</v>
      </c>
      <c r="DW657" s="431"/>
      <c r="DY657" s="431"/>
      <c r="EA657" s="430"/>
      <c r="EB657" s="712" t="str">
        <f>IF(AND(DT657="",DV657="",DX657="",DZ657=""),"-",DT657+DV657+DX657+DZ657)</f>
        <v>-</v>
      </c>
      <c r="EC657" s="707" t="str">
        <f>EB657</f>
        <v>-</v>
      </c>
      <c r="ED657" s="619" t="str">
        <f>IF(OR(EC657=0,EC657="-"),"-",EC657/QUALIF_TOTAL_HOURS)</f>
        <v>-</v>
      </c>
      <c r="EE657" s="221"/>
      <c r="EF657" s="574" t="str">
        <f t="shared" si="891"/>
        <v>Missing Eng Hours</v>
      </c>
      <c r="EH657" s="82"/>
      <c r="EI657" s="34" t="s">
        <v>184</v>
      </c>
      <c r="EJ657" s="11"/>
      <c r="EK657" s="61"/>
      <c r="EN657" s="97">
        <f t="shared" si="922"/>
        <v>0</v>
      </c>
      <c r="EO657" s="91">
        <f t="shared" si="923"/>
        <v>0</v>
      </c>
      <c r="EP657" s="92"/>
      <c r="EQ657" s="85"/>
      <c r="ER657" s="89" t="str">
        <f t="shared" si="966"/>
        <v>-</v>
      </c>
      <c r="ES657" s="84"/>
      <c r="ET657" s="85"/>
      <c r="EU657" s="89" t="str">
        <f t="shared" si="967"/>
        <v>-</v>
      </c>
      <c r="EV657" s="90" t="str">
        <f t="shared" si="968"/>
        <v>-</v>
      </c>
      <c r="EY657" s="97" t="e">
        <f>#REF!</f>
        <v>#REF!</v>
      </c>
      <c r="EZ657" s="91" t="e">
        <f>#REF!</f>
        <v>#REF!</v>
      </c>
      <c r="FA657" s="92"/>
      <c r="FB657" s="85"/>
      <c r="FC657" s="89" t="e">
        <f t="shared" si="969"/>
        <v>#REF!</v>
      </c>
      <c r="FD657" s="84"/>
      <c r="FE657" s="85"/>
      <c r="FF657" s="89" t="e">
        <f t="shared" si="970"/>
        <v>#REF!</v>
      </c>
      <c r="FG657" s="90" t="e">
        <f t="shared" si="971"/>
        <v>#REF!</v>
      </c>
      <c r="FJ657" s="97" t="e">
        <f>#REF!</f>
        <v>#REF!</v>
      </c>
      <c r="FK657" s="91" t="e">
        <f>#REF!</f>
        <v>#REF!</v>
      </c>
      <c r="FL657" s="92"/>
      <c r="FM657" s="85"/>
      <c r="FN657" s="89" t="e">
        <f t="shared" si="972"/>
        <v>#REF!</v>
      </c>
      <c r="FO657" s="84"/>
      <c r="FP657" s="85"/>
      <c r="FQ657" s="89" t="e">
        <f t="shared" si="973"/>
        <v>#REF!</v>
      </c>
      <c r="FR657" s="90" t="e">
        <f t="shared" si="974"/>
        <v>#REF!</v>
      </c>
      <c r="FU657" s="97" t="e">
        <f>#REF!</f>
        <v>#REF!</v>
      </c>
      <c r="FV657" s="92"/>
      <c r="FW657" s="85"/>
      <c r="FX657" s="89" t="e">
        <f t="shared" si="975"/>
        <v>#REF!</v>
      </c>
      <c r="GA657" s="97" t="e">
        <f>#REF!</f>
        <v>#REF!</v>
      </c>
      <c r="GB657" s="91" t="e">
        <f>#REF!</f>
        <v>#REF!</v>
      </c>
      <c r="GC657" s="92"/>
      <c r="GD657" s="85"/>
      <c r="GE657" s="89" t="e">
        <f t="shared" si="976"/>
        <v>#REF!</v>
      </c>
      <c r="GF657" s="84"/>
      <c r="GG657" s="85"/>
      <c r="GH657" s="89" t="e">
        <f t="shared" si="977"/>
        <v>#REF!</v>
      </c>
      <c r="GI657" s="90" t="e">
        <f t="shared" si="978"/>
        <v>#REF!</v>
      </c>
      <c r="GK657" s="20" t="str">
        <f t="shared" si="924"/>
        <v/>
      </c>
      <c r="GL657" s="21"/>
      <c r="GN657" s="826" t="str">
        <f t="shared" ca="1" si="915"/>
        <v/>
      </c>
      <c r="GO657" s="827"/>
    </row>
    <row r="658" spans="1:197" ht="12" customHeight="1" outlineLevel="4" x14ac:dyDescent="0.2">
      <c r="A658" s="187">
        <f t="shared" ca="1" si="892"/>
        <v>524</v>
      </c>
      <c r="B658" s="747" t="str">
        <f t="shared" ca="1" si="906"/>
        <v/>
      </c>
      <c r="C658" s="748"/>
      <c r="D658" s="749"/>
      <c r="E658" s="272" t="s">
        <v>395</v>
      </c>
      <c r="F658" s="271"/>
      <c r="G658" s="105"/>
      <c r="H658" s="128" t="s">
        <v>3</v>
      </c>
      <c r="I658" s="105"/>
      <c r="J658" s="121" t="s">
        <v>24</v>
      </c>
      <c r="K658" s="123" t="s">
        <v>97</v>
      </c>
      <c r="L658" s="367" t="s">
        <v>50</v>
      </c>
      <c r="M658" s="589">
        <f t="shared" si="903"/>
        <v>0</v>
      </c>
      <c r="N658" s="773" t="str">
        <f t="shared" si="907"/>
        <v>-</v>
      </c>
      <c r="O658" s="774" t="str">
        <f t="shared" si="908"/>
        <v>-</v>
      </c>
      <c r="P658" s="774" t="str">
        <f t="shared" si="909"/>
        <v>-</v>
      </c>
      <c r="Q658" s="774" t="str">
        <f t="shared" si="910"/>
        <v>-</v>
      </c>
      <c r="R658" s="774" t="str">
        <f t="shared" si="911"/>
        <v>-</v>
      </c>
      <c r="S658" s="280" t="str">
        <f t="shared" si="912"/>
        <v>-</v>
      </c>
      <c r="T658" s="291" t="str">
        <f t="shared" si="913"/>
        <v>OK</v>
      </c>
      <c r="U658" s="402"/>
      <c r="W658" s="643" t="s">
        <v>60</v>
      </c>
      <c r="X658" s="208"/>
      <c r="Y658" s="421"/>
      <c r="Z658" s="410" t="s">
        <v>374</v>
      </c>
      <c r="AA658" s="424"/>
      <c r="AB658" s="432"/>
      <c r="AC658" s="433"/>
      <c r="AD658" s="434"/>
      <c r="AE658" s="435"/>
      <c r="AF658" s="432"/>
      <c r="AG658" s="433"/>
      <c r="AH658" s="434"/>
      <c r="AI658" s="435"/>
      <c r="AJ658" s="591" t="str">
        <f>IF(AND(X658="",AB658="",AF658=""),"-",X658+AB658+AF658)</f>
        <v>-</v>
      </c>
      <c r="AK658" s="618"/>
      <c r="AL658" s="593" t="str">
        <f>IF(AND(X658="",AB658="",AF658="",Y658="",AC658="",AG658=""),"-",SUM(X658:AG658))</f>
        <v>-</v>
      </c>
      <c r="AM658" s="619" t="str">
        <f>IF(OR(AL658=0,AL658="-"),"-",AL658/CD_TOTAL_HOURS)</f>
        <v>-</v>
      </c>
      <c r="AN658" s="221"/>
      <c r="AO658" s="574" t="str">
        <f t="shared" si="927"/>
        <v>OK</v>
      </c>
      <c r="AQ658" s="263" t="s">
        <v>60</v>
      </c>
      <c r="AR658" s="208"/>
      <c r="AS658" s="421"/>
      <c r="AT658" s="410" t="s">
        <v>374</v>
      </c>
      <c r="AU658" s="424"/>
      <c r="AV658" s="432"/>
      <c r="AW658" s="433"/>
      <c r="AX658" s="434"/>
      <c r="AY658" s="435"/>
      <c r="AZ658" s="432"/>
      <c r="BA658" s="433"/>
      <c r="BB658" s="434"/>
      <c r="BC658" s="435"/>
      <c r="BD658" s="591" t="str">
        <f>IF(AND(AR658="",AV658="",AZ658=""),"-",AR658+AV658+AZ658)</f>
        <v>-</v>
      </c>
      <c r="BE658" s="618"/>
      <c r="BF658" s="593" t="str">
        <f>IF(AND(AR658="",AV658="",AZ658="",AS658="",AW658="",BA658=""),"-",SUM(AR658:BA658))</f>
        <v>-</v>
      </c>
      <c r="BG658" s="677" t="str">
        <f>IF(OR(BF658=0,BF658="-"),"-",BF658/BD_TOTAL_HOURS)</f>
        <v>-</v>
      </c>
      <c r="BH658" s="221"/>
      <c r="BI658" s="574" t="str">
        <f t="shared" si="928"/>
        <v>OK</v>
      </c>
      <c r="BK658" s="263" t="s">
        <v>60</v>
      </c>
      <c r="BL658" s="208"/>
      <c r="BM658" s="421"/>
      <c r="BN658" s="410"/>
      <c r="BO658" s="424"/>
      <c r="BP658" s="432"/>
      <c r="BQ658" s="433"/>
      <c r="BR658" s="434"/>
      <c r="BS658" s="435"/>
      <c r="BT658" s="432"/>
      <c r="BU658" s="433"/>
      <c r="BV658" s="434"/>
      <c r="BW658" s="435"/>
      <c r="BX658" s="591" t="str">
        <f>IF(AND(BL658="",BP658="",BT658=""),"-",BL658+BP658+BT658)</f>
        <v>-</v>
      </c>
      <c r="BY658" s="618"/>
      <c r="BZ658" s="593" t="str">
        <f>IF(AND(BL658="",BP658="",BT658="",BM658="",BQ658="",BU658=""),"-",SUM(BL658:BU658))</f>
        <v>-</v>
      </c>
      <c r="CA658" s="677" t="str">
        <f>IF(OR(BZ658=0,BZ658="-"),"-",BZ658/DD_TOTAL_HOURS)</f>
        <v>-</v>
      </c>
      <c r="CB658" s="221"/>
      <c r="CC658" s="574" t="str">
        <f t="shared" si="930"/>
        <v>OK</v>
      </c>
      <c r="CE658" s="263" t="s">
        <v>60</v>
      </c>
      <c r="CF658" s="208"/>
      <c r="CG658" s="421"/>
      <c r="CH658" s="410" t="s">
        <v>374</v>
      </c>
      <c r="CI658" s="424"/>
      <c r="CJ658" s="432"/>
      <c r="CK658" s="433"/>
      <c r="CL658" s="434"/>
      <c r="CM658" s="435"/>
      <c r="CN658" s="432"/>
      <c r="CO658" s="433"/>
      <c r="CP658" s="434"/>
      <c r="CQ658" s="435"/>
      <c r="CR658" s="591" t="str">
        <f>IF(AND(CF658="",CJ658="",CN658=""),"-",CF658+CJ658+CN658)</f>
        <v>-</v>
      </c>
      <c r="CS658" s="472"/>
      <c r="CT658" s="593" t="str">
        <f>IF(AND(CF658="",CJ658="",CN658="",CG658="",CK658="",CO658=""),"-",SUM(CF658:CO658))</f>
        <v>-</v>
      </c>
      <c r="CU658" s="677" t="str">
        <f>IF(OR(CT658=0,CT658="-"),"-",CT658/PRO_TOTAL_HOURS)</f>
        <v>-</v>
      </c>
      <c r="CV658" s="221"/>
      <c r="CW658" s="574" t="str">
        <f t="shared" si="904"/>
        <v>OK</v>
      </c>
      <c r="CY658" s="263" t="s">
        <v>60</v>
      </c>
      <c r="CZ658" s="208"/>
      <c r="DB658" s="563"/>
      <c r="DC658" s="431"/>
      <c r="DD658" s="432"/>
      <c r="DE658" s="433"/>
      <c r="DF658" s="434"/>
      <c r="DG658" s="435"/>
      <c r="DH658" s="432"/>
      <c r="DI658" s="433"/>
      <c r="DJ658" s="434"/>
      <c r="DK658" s="435"/>
      <c r="DL658" s="591" t="str">
        <f>IF(AND(CZ658="",DD658="",DH658=""),"-",CZ658+DD658+DH658)</f>
        <v>-</v>
      </c>
      <c r="DM658" s="601"/>
      <c r="DN658" s="593" t="str">
        <f>IF(AND(CZ658="",DD658="",DH658="",DA658="",DE658="",DI658=""),"-",SUM(CZ658:DI658))</f>
        <v>-</v>
      </c>
      <c r="DO658" s="677" t="str">
        <f t="shared" si="979"/>
        <v>-</v>
      </c>
      <c r="DP658" s="221"/>
      <c r="DQ658" s="574" t="str">
        <f t="shared" si="905"/>
        <v>OK</v>
      </c>
      <c r="DS658" s="263" t="s">
        <v>60</v>
      </c>
      <c r="DT658" s="208"/>
      <c r="DU658" s="721"/>
      <c r="DV658" s="433"/>
      <c r="DW658" s="435"/>
      <c r="DX658" s="433"/>
      <c r="DY658" s="435"/>
      <c r="DZ658" s="433"/>
      <c r="EA658" s="434"/>
      <c r="EB658" s="712" t="str">
        <f>IF(AND(DT658="",DV658="",DX658="",DZ658=""),"-",DT658+DV658+DX658+DZ658)</f>
        <v>-</v>
      </c>
      <c r="EC658" s="707" t="str">
        <f>EB658</f>
        <v>-</v>
      </c>
      <c r="ED658" s="619" t="str">
        <f>IF(OR(EC658=0,EC658="-"),"-",EC658/QUALIF_TOTAL_HOURS)</f>
        <v>-</v>
      </c>
      <c r="EE658" s="221"/>
      <c r="EF658" s="574" t="str">
        <f t="shared" ref="EF658:EF688" si="980">IF(AND(Type_1&lt;&gt;"Doc",Type_1&lt;&gt;"Dwg"),"-",IF(Type_1="Dwg","-",IF(Type_1="Doc",IF(OR(AND(DT658&lt;&gt;"",DU658=""),AND(DV658&lt;&gt;"",DW658=""),AND(DX658&lt;&gt;"",DY658="")),"Missing Eng Function",IF(OR(AND(DT658="",DU658&lt;&gt;""),AND(DV658="",DW658&lt;&gt;""),AND(DX658="",DY658&lt;&gt;"")),"Missing Eng Hours","OK")))))</f>
        <v>OK</v>
      </c>
      <c r="EH658" s="82"/>
      <c r="EI658" s="34"/>
      <c r="EJ658" s="11"/>
      <c r="EK658" s="61"/>
      <c r="EN658" s="97" t="str">
        <f t="shared" si="922"/>
        <v>-</v>
      </c>
      <c r="EO658" s="91">
        <f t="shared" si="923"/>
        <v>0</v>
      </c>
      <c r="EP658" s="92"/>
      <c r="EQ658" s="85"/>
      <c r="ER658" s="89" t="str">
        <f t="shared" si="966"/>
        <v>-</v>
      </c>
      <c r="ES658" s="84"/>
      <c r="ET658" s="85"/>
      <c r="EU658" s="89" t="str">
        <f t="shared" si="967"/>
        <v>-</v>
      </c>
      <c r="EV658" s="90" t="str">
        <f t="shared" si="968"/>
        <v>-</v>
      </c>
      <c r="EY658" s="97" t="e">
        <f>#REF!</f>
        <v>#REF!</v>
      </c>
      <c r="EZ658" s="91" t="e">
        <f>#REF!</f>
        <v>#REF!</v>
      </c>
      <c r="FA658" s="92"/>
      <c r="FB658" s="85"/>
      <c r="FC658" s="89" t="e">
        <f t="shared" si="969"/>
        <v>#REF!</v>
      </c>
      <c r="FD658" s="84"/>
      <c r="FE658" s="85"/>
      <c r="FF658" s="89" t="e">
        <f t="shared" si="970"/>
        <v>#REF!</v>
      </c>
      <c r="FG658" s="90" t="e">
        <f t="shared" si="971"/>
        <v>#REF!</v>
      </c>
      <c r="FJ658" s="97" t="e">
        <f>#REF!</f>
        <v>#REF!</v>
      </c>
      <c r="FK658" s="91" t="e">
        <f>#REF!</f>
        <v>#REF!</v>
      </c>
      <c r="FL658" s="92"/>
      <c r="FM658" s="85"/>
      <c r="FN658" s="89" t="e">
        <f t="shared" si="972"/>
        <v>#REF!</v>
      </c>
      <c r="FO658" s="84"/>
      <c r="FP658" s="85"/>
      <c r="FQ658" s="89" t="e">
        <f t="shared" si="973"/>
        <v>#REF!</v>
      </c>
      <c r="FR658" s="90" t="e">
        <f t="shared" si="974"/>
        <v>#REF!</v>
      </c>
      <c r="FU658" s="97" t="e">
        <f>#REF!</f>
        <v>#REF!</v>
      </c>
      <c r="FV658" s="92"/>
      <c r="FW658" s="85"/>
      <c r="FX658" s="89" t="e">
        <f t="shared" si="975"/>
        <v>#REF!</v>
      </c>
      <c r="GA658" s="97" t="e">
        <f>#REF!</f>
        <v>#REF!</v>
      </c>
      <c r="GB658" s="91" t="e">
        <f>#REF!</f>
        <v>#REF!</v>
      </c>
      <c r="GC658" s="92"/>
      <c r="GD658" s="85"/>
      <c r="GE658" s="89" t="e">
        <f t="shared" si="976"/>
        <v>#REF!</v>
      </c>
      <c r="GF658" s="84"/>
      <c r="GG658" s="85"/>
      <c r="GH658" s="89" t="e">
        <f t="shared" si="977"/>
        <v>#REF!</v>
      </c>
      <c r="GI658" s="90" t="e">
        <f t="shared" si="978"/>
        <v>#REF!</v>
      </c>
      <c r="GK658" s="20" t="str">
        <f t="shared" si="924"/>
        <v/>
      </c>
      <c r="GL658" s="21"/>
      <c r="GN658" s="826" t="str">
        <f t="shared" ca="1" si="915"/>
        <v/>
      </c>
      <c r="GO658" s="827"/>
    </row>
    <row r="659" spans="1:197" ht="15.75" customHeight="1" outlineLevel="3" x14ac:dyDescent="0.2">
      <c r="A659" s="187">
        <f t="shared" ca="1" si="892"/>
        <v>525</v>
      </c>
      <c r="B659" s="744" t="str">
        <f t="shared" ca="1" si="906"/>
        <v/>
      </c>
      <c r="C659" s="752"/>
      <c r="D659" s="753"/>
      <c r="E659" s="534" t="s">
        <v>974</v>
      </c>
      <c r="F659" s="117" t="s">
        <v>203</v>
      </c>
      <c r="G659" s="118"/>
      <c r="H659" s="863" t="s">
        <v>3</v>
      </c>
      <c r="I659" s="119"/>
      <c r="J659" s="535" t="s">
        <v>23</v>
      </c>
      <c r="K659" s="536" t="s">
        <v>97</v>
      </c>
      <c r="L659" s="369"/>
      <c r="M659" s="560">
        <f t="shared" si="903"/>
        <v>1</v>
      </c>
      <c r="N659" s="814" t="str">
        <f>IF(OR(W659="",W659=0,W659="-"),"-",IF(W659=1,1,"POK"))</f>
        <v>-</v>
      </c>
      <c r="O659" s="815" t="str">
        <f>IF(OR(AQ659="",AQ659=0,AQ659="-"),"-",IF(AQ659=1,1,"POK"))</f>
        <v>-</v>
      </c>
      <c r="P659" s="815">
        <f>IF(OR(BK659="",BK659=0,BK659="-"),"-",IF(BK659=1,1,"POK"))</f>
        <v>1</v>
      </c>
      <c r="Q659" s="815">
        <f>IF(OR(CE659="",CE659=0,CE659="-"),"-",IF(CE659=1,1,"POK"))</f>
        <v>1</v>
      </c>
      <c r="R659" s="815" t="str">
        <f>IF(OR(CY659="",CY659=0,CY659="-"),"-",IF(CY659=1,1,"POK"))</f>
        <v>-</v>
      </c>
      <c r="S659" s="816" t="str">
        <f>IF(OR(DS659="",DS659=0,DS659="-"),"-",IF(DS659=1,1,"POK"))</f>
        <v>-</v>
      </c>
      <c r="T659" s="291" t="str">
        <f t="shared" si="913"/>
        <v>OK</v>
      </c>
      <c r="U659" s="407"/>
      <c r="W659" s="792">
        <f>IF(SUM(W660:W669)=0,0,1)</f>
        <v>0</v>
      </c>
      <c r="X659" s="325"/>
      <c r="Y659" s="326"/>
      <c r="Z659" s="326"/>
      <c r="AA659" s="326"/>
      <c r="AB659" s="326"/>
      <c r="AC659" s="326"/>
      <c r="AD659" s="326"/>
      <c r="AE659" s="326"/>
      <c r="AF659" s="326"/>
      <c r="AG659" s="326"/>
      <c r="AH659" s="326"/>
      <c r="AI659" s="327"/>
      <c r="AJ659" s="353">
        <f>SUM(AJ660:AJ669)</f>
        <v>0</v>
      </c>
      <c r="AK659" s="354">
        <f>SUM(AK660:AK669)</f>
        <v>0</v>
      </c>
      <c r="AL659" s="351">
        <f>AJ659+AK659</f>
        <v>0</v>
      </c>
      <c r="AM659" s="356" t="str">
        <f>IF(OR(AL659=0,AL659="-"),"-",AL659/CD_TOTAL_HOURS)</f>
        <v>-</v>
      </c>
      <c r="AN659" s="221"/>
      <c r="AO659" s="580" t="str">
        <f t="shared" si="927"/>
        <v>OK</v>
      </c>
      <c r="AQ659" s="792">
        <f>IF(SUM(AQ660:AQ669)=0,0,1)</f>
        <v>0</v>
      </c>
      <c r="AR659" s="325"/>
      <c r="AS659" s="326"/>
      <c r="AT659" s="326"/>
      <c r="AU659" s="326"/>
      <c r="AV659" s="326"/>
      <c r="AW659" s="326"/>
      <c r="AX659" s="326"/>
      <c r="AY659" s="326"/>
      <c r="AZ659" s="326"/>
      <c r="BA659" s="326"/>
      <c r="BB659" s="326"/>
      <c r="BC659" s="327"/>
      <c r="BD659" s="353">
        <f>SUM(BD660:BD669)</f>
        <v>0</v>
      </c>
      <c r="BE659" s="354">
        <f>SUM(BE660:BE669)</f>
        <v>0</v>
      </c>
      <c r="BF659" s="351">
        <f>BD659+BE659</f>
        <v>0</v>
      </c>
      <c r="BG659" s="356" t="str">
        <f>IF(OR(BF659=0,BF659="-"),"-",BF659/BD_TOTAL_HOURS)</f>
        <v>-</v>
      </c>
      <c r="BH659" s="221"/>
      <c r="BI659" s="580" t="str">
        <f t="shared" si="928"/>
        <v>OK</v>
      </c>
      <c r="BK659" s="788">
        <f>IF(SUM(BK660:BK669)=0,0,1)</f>
        <v>1</v>
      </c>
      <c r="BL659" s="325"/>
      <c r="BM659" s="326"/>
      <c r="BN659" s="326"/>
      <c r="BO659" s="326"/>
      <c r="BP659" s="326"/>
      <c r="BQ659" s="326"/>
      <c r="BR659" s="326"/>
      <c r="BS659" s="326"/>
      <c r="BT659" s="326"/>
      <c r="BU659" s="326"/>
      <c r="BV659" s="326"/>
      <c r="BW659" s="327"/>
      <c r="BX659" s="353">
        <f>SUM(BX660:BX669)</f>
        <v>2</v>
      </c>
      <c r="BY659" s="354">
        <f>SUM(BY660:BY669)</f>
        <v>0</v>
      </c>
      <c r="BZ659" s="351">
        <f>BX659+BY659</f>
        <v>2</v>
      </c>
      <c r="CA659" s="356">
        <f>IF(OR(BZ659=0,BZ659="-"),"-",BZ659/DD_TOTAL_HOURS)</f>
        <v>5.1020408163265302E-3</v>
      </c>
      <c r="CB659" s="221"/>
      <c r="CC659" s="574" t="str">
        <f t="shared" si="930"/>
        <v>OK</v>
      </c>
      <c r="CE659" s="788">
        <f>IF(SUM(CE660:CE669)=0,0,1)</f>
        <v>1</v>
      </c>
      <c r="CF659" s="325"/>
      <c r="CG659" s="326"/>
      <c r="CH659" s="326"/>
      <c r="CI659" s="326"/>
      <c r="CJ659" s="326"/>
      <c r="CK659" s="326"/>
      <c r="CL659" s="326"/>
      <c r="CM659" s="326"/>
      <c r="CN659" s="326"/>
      <c r="CO659" s="326"/>
      <c r="CP659" s="326"/>
      <c r="CQ659" s="327"/>
      <c r="CR659" s="353">
        <f>SUM(CR660:CR669)</f>
        <v>16</v>
      </c>
      <c r="CS659" s="354">
        <f>SUM(CS660:CS669)</f>
        <v>0</v>
      </c>
      <c r="CT659" s="351">
        <f>CR659+CS659</f>
        <v>16</v>
      </c>
      <c r="CU659" s="356">
        <f>IF(OR(CT659=0,CT659="-"),"-",CT659/PRO_TOTAL_HOURS)</f>
        <v>0.1415929203539823</v>
      </c>
      <c r="CV659" s="221"/>
      <c r="CW659" s="580" t="str">
        <f t="shared" si="904"/>
        <v>OK</v>
      </c>
      <c r="CY659" s="795">
        <f>IF(SUM(CY660:CY669)=0,0,1)</f>
        <v>0</v>
      </c>
      <c r="CZ659" s="325"/>
      <c r="DA659" s="326"/>
      <c r="DB659" s="326"/>
      <c r="DC659" s="326"/>
      <c r="DD659" s="326"/>
      <c r="DE659" s="326"/>
      <c r="DF659" s="326"/>
      <c r="DG659" s="326"/>
      <c r="DH659" s="326"/>
      <c r="DI659" s="326"/>
      <c r="DJ659" s="326"/>
      <c r="DK659" s="327"/>
      <c r="DL659" s="353">
        <f>SUM(DL660:DL669)</f>
        <v>0</v>
      </c>
      <c r="DM659" s="354">
        <f>SUM(DM660:DM669)</f>
        <v>0</v>
      </c>
      <c r="DN659" s="351">
        <f>DL659+DM659</f>
        <v>0</v>
      </c>
      <c r="DO659" s="356" t="str">
        <f t="shared" si="979"/>
        <v>-</v>
      </c>
      <c r="DP659" s="221"/>
      <c r="DQ659" s="574" t="str">
        <f t="shared" si="905"/>
        <v>OK</v>
      </c>
      <c r="DS659" s="788">
        <f>IF(SUM(DS660:DS669)=0,0,1)</f>
        <v>0</v>
      </c>
      <c r="DT659" s="325"/>
      <c r="DU659" s="326"/>
      <c r="DV659" s="326"/>
      <c r="DW659" s="326"/>
      <c r="DX659" s="326"/>
      <c r="DY659" s="326"/>
      <c r="DZ659" s="326"/>
      <c r="EA659" s="326"/>
      <c r="EB659" s="353">
        <f>SUM(EB660:EB669)</f>
        <v>0</v>
      </c>
      <c r="EC659" s="723">
        <f>EB659</f>
        <v>0</v>
      </c>
      <c r="ED659" s="356" t="str">
        <f>IF(OR(EC659=0,EC659="-"),"-",EC659/QUALIF_TOTAL_HOURS)</f>
        <v>-</v>
      </c>
      <c r="EE659" s="221"/>
      <c r="EF659" s="574" t="str">
        <f t="shared" si="980"/>
        <v>-</v>
      </c>
      <c r="EH659" s="82" t="s">
        <v>5</v>
      </c>
      <c r="EI659" s="34" t="s">
        <v>184</v>
      </c>
      <c r="EJ659" s="11"/>
      <c r="EK659" s="61"/>
      <c r="EN659" s="97">
        <f t="shared" si="922"/>
        <v>0</v>
      </c>
      <c r="EO659" s="91">
        <f t="shared" si="923"/>
        <v>0</v>
      </c>
      <c r="EP659" s="92"/>
      <c r="EQ659" s="85"/>
      <c r="ER659" s="89" t="str">
        <f t="shared" si="966"/>
        <v>-</v>
      </c>
      <c r="ES659" s="84"/>
      <c r="ET659" s="85"/>
      <c r="EU659" s="89" t="str">
        <f t="shared" si="967"/>
        <v>-</v>
      </c>
      <c r="EV659" s="90" t="str">
        <f t="shared" si="968"/>
        <v>-</v>
      </c>
      <c r="EY659" s="97" t="e">
        <f>#REF!</f>
        <v>#REF!</v>
      </c>
      <c r="EZ659" s="91" t="e">
        <f>#REF!</f>
        <v>#REF!</v>
      </c>
      <c r="FA659" s="92"/>
      <c r="FB659" s="85"/>
      <c r="FC659" s="89" t="e">
        <f t="shared" si="969"/>
        <v>#REF!</v>
      </c>
      <c r="FD659" s="84"/>
      <c r="FE659" s="85"/>
      <c r="FF659" s="89" t="e">
        <f t="shared" si="970"/>
        <v>#REF!</v>
      </c>
      <c r="FG659" s="90" t="e">
        <f t="shared" si="971"/>
        <v>#REF!</v>
      </c>
      <c r="FJ659" s="97" t="e">
        <f>#REF!</f>
        <v>#REF!</v>
      </c>
      <c r="FK659" s="91" t="e">
        <f>#REF!</f>
        <v>#REF!</v>
      </c>
      <c r="FL659" s="92"/>
      <c r="FM659" s="85"/>
      <c r="FN659" s="89" t="e">
        <f t="shared" si="972"/>
        <v>#REF!</v>
      </c>
      <c r="FO659" s="84"/>
      <c r="FP659" s="85"/>
      <c r="FQ659" s="89" t="e">
        <f t="shared" si="973"/>
        <v>#REF!</v>
      </c>
      <c r="FR659" s="90" t="e">
        <f t="shared" si="974"/>
        <v>#REF!</v>
      </c>
      <c r="FU659" s="97" t="e">
        <f>#REF!</f>
        <v>#REF!</v>
      </c>
      <c r="FV659" s="92"/>
      <c r="FW659" s="85"/>
      <c r="FX659" s="89" t="e">
        <f t="shared" si="975"/>
        <v>#REF!</v>
      </c>
      <c r="GA659" s="97" t="e">
        <f>#REF!</f>
        <v>#REF!</v>
      </c>
      <c r="GB659" s="91" t="e">
        <f>#REF!</f>
        <v>#REF!</v>
      </c>
      <c r="GC659" s="92"/>
      <c r="GD659" s="85"/>
      <c r="GE659" s="89" t="e">
        <f t="shared" si="976"/>
        <v>#REF!</v>
      </c>
      <c r="GF659" s="84"/>
      <c r="GG659" s="85"/>
      <c r="GH659" s="89" t="e">
        <f t="shared" si="977"/>
        <v>#REF!</v>
      </c>
      <c r="GI659" s="90" t="e">
        <f t="shared" si="978"/>
        <v>#REF!</v>
      </c>
      <c r="GK659" s="20" t="str">
        <f t="shared" si="924"/>
        <v/>
      </c>
      <c r="GL659" s="21"/>
      <c r="GN659" s="826" t="str">
        <f t="shared" ca="1" si="915"/>
        <v/>
      </c>
      <c r="GO659" s="827"/>
    </row>
    <row r="660" spans="1:197" ht="12" customHeight="1" outlineLevel="4" x14ac:dyDescent="0.2">
      <c r="A660" s="187">
        <f t="shared" ca="1" si="892"/>
        <v>526</v>
      </c>
      <c r="B660" s="747" t="str">
        <f t="shared" ca="1" si="906"/>
        <v/>
      </c>
      <c r="C660" s="748"/>
      <c r="D660" s="749"/>
      <c r="E660" s="112"/>
      <c r="F660" s="108"/>
      <c r="G660" s="105" t="s">
        <v>78</v>
      </c>
      <c r="H660" s="128" t="s">
        <v>3</v>
      </c>
      <c r="I660" s="105"/>
      <c r="J660" s="121" t="s">
        <v>24</v>
      </c>
      <c r="K660" s="123" t="s">
        <v>97</v>
      </c>
      <c r="L660" s="367" t="s">
        <v>50</v>
      </c>
      <c r="M660" s="589">
        <f t="shared" si="903"/>
        <v>1</v>
      </c>
      <c r="N660" s="773" t="str">
        <f t="shared" si="907"/>
        <v>-</v>
      </c>
      <c r="O660" s="774" t="str">
        <f t="shared" si="908"/>
        <v>-</v>
      </c>
      <c r="P660" s="774">
        <f t="shared" si="909"/>
        <v>1</v>
      </c>
      <c r="Q660" s="774" t="str">
        <f t="shared" si="910"/>
        <v>-</v>
      </c>
      <c r="R660" s="774" t="str">
        <f t="shared" si="911"/>
        <v>-</v>
      </c>
      <c r="S660" s="280" t="str">
        <f t="shared" si="912"/>
        <v>-</v>
      </c>
      <c r="T660" s="291" t="str">
        <f t="shared" si="913"/>
        <v>OK</v>
      </c>
      <c r="U660" s="402"/>
      <c r="W660" s="644"/>
      <c r="X660" s="425"/>
      <c r="Y660" s="426"/>
      <c r="Z660" s="427"/>
      <c r="AA660" s="428"/>
      <c r="AB660" s="425"/>
      <c r="AC660" s="426"/>
      <c r="AD660" s="427"/>
      <c r="AE660" s="428"/>
      <c r="AF660" s="425"/>
      <c r="AG660" s="426"/>
      <c r="AH660" s="427"/>
      <c r="AI660" s="428"/>
      <c r="AJ660" s="597"/>
      <c r="AK660" s="598"/>
      <c r="AL660" s="599"/>
      <c r="AM660" s="597"/>
      <c r="AN660" s="221"/>
      <c r="AO660" s="574" t="str">
        <f t="shared" si="927"/>
        <v>OK</v>
      </c>
      <c r="AQ660" s="443"/>
      <c r="AR660" s="425"/>
      <c r="AS660" s="426"/>
      <c r="AT660" s="427"/>
      <c r="AU660" s="428"/>
      <c r="AV660" s="425"/>
      <c r="AW660" s="426"/>
      <c r="AX660" s="427"/>
      <c r="AY660" s="428"/>
      <c r="AZ660" s="425"/>
      <c r="BA660" s="426"/>
      <c r="BB660" s="427"/>
      <c r="BC660" s="428"/>
      <c r="BD660" s="597"/>
      <c r="BE660" s="598"/>
      <c r="BF660" s="599"/>
      <c r="BG660" s="597"/>
      <c r="BH660" s="221"/>
      <c r="BI660" s="574" t="str">
        <f t="shared" si="928"/>
        <v>OK</v>
      </c>
      <c r="BK660" s="263">
        <v>1</v>
      </c>
      <c r="BL660" s="208">
        <v>2</v>
      </c>
      <c r="BM660" s="419"/>
      <c r="BN660" s="410" t="s">
        <v>374</v>
      </c>
      <c r="BO660" s="422"/>
      <c r="BP660" s="209"/>
      <c r="BQ660" s="419"/>
      <c r="BR660" s="410" t="s">
        <v>375</v>
      </c>
      <c r="BS660" s="422"/>
      <c r="BT660" s="209"/>
      <c r="BU660" s="419"/>
      <c r="BV660" s="410" t="s">
        <v>376</v>
      </c>
      <c r="BW660" s="422"/>
      <c r="BX660" s="591">
        <f>IF(AND(BL660="",BP660="",BT660=""),"-",BL660+BP660+BT660)</f>
        <v>2</v>
      </c>
      <c r="BY660" s="601"/>
      <c r="BZ660" s="593">
        <f>IF(AND(BL660="",BP660="",BT660="",BM660="",BQ660="",BU660=""),"-",SUM(BL660:BU660))</f>
        <v>2</v>
      </c>
      <c r="CA660" s="680">
        <f>IF(OR(BZ660=0,BZ660="-"),"-",BZ660/DD_TOTAL_HOURS)</f>
        <v>5.1020408163265302E-3</v>
      </c>
      <c r="CB660" s="221"/>
      <c r="CC660" s="574" t="str">
        <f t="shared" si="930"/>
        <v>OK</v>
      </c>
      <c r="CE660" s="443"/>
      <c r="CF660" s="429"/>
      <c r="CG660" s="426"/>
      <c r="CH660" s="430"/>
      <c r="CI660" s="428"/>
      <c r="CJ660" s="429"/>
      <c r="CK660" s="426"/>
      <c r="CL660" s="430"/>
      <c r="CM660" s="428"/>
      <c r="CN660" s="429"/>
      <c r="CO660" s="426"/>
      <c r="CP660" s="430"/>
      <c r="CQ660" s="428"/>
      <c r="CR660" s="600"/>
      <c r="CS660" s="601"/>
      <c r="CT660" s="602"/>
      <c r="CU660" s="594"/>
      <c r="CV660" s="221"/>
      <c r="CW660" s="574" t="str">
        <f t="shared" si="904"/>
        <v>OK</v>
      </c>
      <c r="CY660" s="443"/>
      <c r="CZ660" s="429"/>
      <c r="DB660" s="430"/>
      <c r="DC660" s="431"/>
      <c r="DD660" s="429"/>
      <c r="DF660" s="430"/>
      <c r="DG660" s="431"/>
      <c r="DH660" s="429"/>
      <c r="DJ660" s="430"/>
      <c r="DK660" s="431"/>
      <c r="DL660" s="597"/>
      <c r="DM660" s="598"/>
      <c r="DN660" s="599"/>
      <c r="DO660" s="600"/>
      <c r="DP660" s="221"/>
      <c r="DQ660" s="574" t="str">
        <f t="shared" si="905"/>
        <v>OK</v>
      </c>
      <c r="DS660" s="443"/>
      <c r="DT660" s="429"/>
      <c r="DU660" s="431"/>
      <c r="DW660" s="431"/>
      <c r="DY660" s="431"/>
      <c r="EA660" s="430"/>
      <c r="EB660" s="607"/>
      <c r="EC660" s="608"/>
      <c r="ED660" s="600"/>
      <c r="EE660" s="221"/>
      <c r="EF660" s="574" t="str">
        <f t="shared" si="980"/>
        <v>OK</v>
      </c>
      <c r="EH660" s="82"/>
      <c r="EI660" s="34" t="s">
        <v>184</v>
      </c>
      <c r="EJ660" s="11"/>
      <c r="EK660" s="61"/>
      <c r="EN660" s="97">
        <f t="shared" si="922"/>
        <v>0</v>
      </c>
      <c r="EO660" s="91">
        <f t="shared" si="923"/>
        <v>0</v>
      </c>
      <c r="EP660" s="92"/>
      <c r="EQ660" s="85"/>
      <c r="ER660" s="89" t="str">
        <f t="shared" si="966"/>
        <v>-</v>
      </c>
      <c r="ES660" s="84"/>
      <c r="ET660" s="85"/>
      <c r="EU660" s="89" t="str">
        <f t="shared" si="967"/>
        <v>-</v>
      </c>
      <c r="EV660" s="90" t="str">
        <f t="shared" si="968"/>
        <v>-</v>
      </c>
      <c r="EY660" s="97" t="e">
        <f>#REF!</f>
        <v>#REF!</v>
      </c>
      <c r="EZ660" s="91" t="e">
        <f>#REF!</f>
        <v>#REF!</v>
      </c>
      <c r="FA660" s="92"/>
      <c r="FB660" s="85"/>
      <c r="FC660" s="89" t="e">
        <f t="shared" si="969"/>
        <v>#REF!</v>
      </c>
      <c r="FD660" s="84"/>
      <c r="FE660" s="85"/>
      <c r="FF660" s="89" t="e">
        <f t="shared" si="970"/>
        <v>#REF!</v>
      </c>
      <c r="FG660" s="90" t="e">
        <f t="shared" si="971"/>
        <v>#REF!</v>
      </c>
      <c r="FJ660" s="97" t="e">
        <f>#REF!</f>
        <v>#REF!</v>
      </c>
      <c r="FK660" s="91" t="e">
        <f>#REF!</f>
        <v>#REF!</v>
      </c>
      <c r="FL660" s="92"/>
      <c r="FM660" s="85"/>
      <c r="FN660" s="89" t="e">
        <f t="shared" si="972"/>
        <v>#REF!</v>
      </c>
      <c r="FO660" s="84"/>
      <c r="FP660" s="85"/>
      <c r="FQ660" s="89" t="e">
        <f t="shared" si="973"/>
        <v>#REF!</v>
      </c>
      <c r="FR660" s="90" t="e">
        <f t="shared" si="974"/>
        <v>#REF!</v>
      </c>
      <c r="FU660" s="97" t="e">
        <f>#REF!</f>
        <v>#REF!</v>
      </c>
      <c r="FV660" s="92"/>
      <c r="FW660" s="85"/>
      <c r="FX660" s="89" t="e">
        <f t="shared" si="975"/>
        <v>#REF!</v>
      </c>
      <c r="GA660" s="97" t="e">
        <f>#REF!</f>
        <v>#REF!</v>
      </c>
      <c r="GB660" s="91" t="e">
        <f>#REF!</f>
        <v>#REF!</v>
      </c>
      <c r="GC660" s="92"/>
      <c r="GD660" s="85"/>
      <c r="GE660" s="89" t="e">
        <f t="shared" si="976"/>
        <v>#REF!</v>
      </c>
      <c r="GF660" s="84"/>
      <c r="GG660" s="85"/>
      <c r="GH660" s="89" t="e">
        <f t="shared" si="977"/>
        <v>#REF!</v>
      </c>
      <c r="GI660" s="90" t="e">
        <f t="shared" si="978"/>
        <v>#REF!</v>
      </c>
      <c r="GK660" s="20" t="str">
        <f t="shared" si="924"/>
        <v/>
      </c>
      <c r="GL660" s="21"/>
      <c r="GN660" s="826" t="str">
        <f t="shared" ca="1" si="915"/>
        <v/>
      </c>
      <c r="GO660" s="827"/>
    </row>
    <row r="661" spans="1:197" ht="12" customHeight="1" outlineLevel="4" x14ac:dyDescent="0.2">
      <c r="A661" s="187">
        <f t="shared" ca="1" si="892"/>
        <v>527</v>
      </c>
      <c r="B661" s="747" t="str">
        <f t="shared" ca="1" si="906"/>
        <v/>
      </c>
      <c r="C661" s="748"/>
      <c r="D661" s="749"/>
      <c r="E661" s="112"/>
      <c r="F661" s="108"/>
      <c r="G661" s="105" t="s">
        <v>79</v>
      </c>
      <c r="H661" s="128" t="s">
        <v>3</v>
      </c>
      <c r="I661" s="105"/>
      <c r="J661" s="121" t="s">
        <v>24</v>
      </c>
      <c r="K661" s="123" t="s">
        <v>97</v>
      </c>
      <c r="L661" s="367" t="s">
        <v>50</v>
      </c>
      <c r="M661" s="589">
        <f t="shared" si="903"/>
        <v>1</v>
      </c>
      <c r="N661" s="773" t="str">
        <f t="shared" si="907"/>
        <v>-</v>
      </c>
      <c r="O661" s="774" t="str">
        <f t="shared" si="908"/>
        <v>-</v>
      </c>
      <c r="P661" s="774" t="str">
        <f t="shared" si="909"/>
        <v>-</v>
      </c>
      <c r="Q661" s="774">
        <f t="shared" si="910"/>
        <v>1</v>
      </c>
      <c r="R661" s="774" t="str">
        <f t="shared" si="911"/>
        <v>-</v>
      </c>
      <c r="S661" s="280" t="str">
        <f t="shared" si="912"/>
        <v>-</v>
      </c>
      <c r="T661" s="291" t="str">
        <f t="shared" si="913"/>
        <v>OK</v>
      </c>
      <c r="U661" s="402"/>
      <c r="W661" s="644"/>
      <c r="X661" s="429"/>
      <c r="Z661" s="430"/>
      <c r="AA661" s="431"/>
      <c r="AB661" s="429"/>
      <c r="AD661" s="430"/>
      <c r="AE661" s="431"/>
      <c r="AF661" s="429"/>
      <c r="AH661" s="430"/>
      <c r="AI661" s="431"/>
      <c r="AJ661" s="600"/>
      <c r="AK661" s="601"/>
      <c r="AL661" s="602"/>
      <c r="AM661" s="600"/>
      <c r="AN661" s="221"/>
      <c r="AO661" s="574" t="str">
        <f t="shared" si="927"/>
        <v>OK</v>
      </c>
      <c r="AQ661" s="443"/>
      <c r="AR661" s="429"/>
      <c r="AT661" s="430"/>
      <c r="AU661" s="431"/>
      <c r="AV661" s="429"/>
      <c r="AX661" s="430"/>
      <c r="AY661" s="431"/>
      <c r="AZ661" s="429"/>
      <c r="BB661" s="430"/>
      <c r="BC661" s="431"/>
      <c r="BD661" s="600"/>
      <c r="BE661" s="601"/>
      <c r="BF661" s="602"/>
      <c r="BG661" s="600"/>
      <c r="BH661" s="221"/>
      <c r="BI661" s="574" t="str">
        <f t="shared" si="928"/>
        <v>OK</v>
      </c>
      <c r="BK661" s="443"/>
      <c r="BL661" s="429"/>
      <c r="BN661" s="430"/>
      <c r="BO661" s="431"/>
      <c r="BP661" s="429"/>
      <c r="BR661" s="430"/>
      <c r="BS661" s="431"/>
      <c r="BT661" s="429"/>
      <c r="BV661" s="430"/>
      <c r="BW661" s="431"/>
      <c r="BX661" s="600"/>
      <c r="BY661" s="601"/>
      <c r="BZ661" s="602"/>
      <c r="CA661" s="600"/>
      <c r="CB661" s="221"/>
      <c r="CC661" s="574" t="str">
        <f t="shared" si="930"/>
        <v>OK</v>
      </c>
      <c r="CE661" s="263">
        <v>1</v>
      </c>
      <c r="CF661" s="208">
        <v>1</v>
      </c>
      <c r="CG661" s="420"/>
      <c r="CH661" s="410" t="s">
        <v>374</v>
      </c>
      <c r="CI661" s="423"/>
      <c r="CJ661" s="209"/>
      <c r="CK661" s="420"/>
      <c r="CL661" s="410" t="s">
        <v>375</v>
      </c>
      <c r="CM661" s="423"/>
      <c r="CN661" s="209"/>
      <c r="CO661" s="420"/>
      <c r="CP661" s="410" t="s">
        <v>376</v>
      </c>
      <c r="CQ661" s="423"/>
      <c r="CR661" s="591">
        <f t="shared" ref="CR661:CR669" si="981">IF(AND(CF661="",CJ661="",CN661=""),"-",CF661+CJ661+CN661)</f>
        <v>1</v>
      </c>
      <c r="CS661" s="629"/>
      <c r="CT661" s="593">
        <f t="shared" ref="CT661:CT669" si="982">IF(AND(CF661="",CJ661="",CN661="",CG661="",CK661="",CO661=""),"-",SUM(CF661:CO661))</f>
        <v>1</v>
      </c>
      <c r="CU661" s="594">
        <f t="shared" ref="CU661:CU669" si="983">IF(OR(CT661=0,CT661="-"),"-",CT661/PRO_TOTAL_HOURS)</f>
        <v>8.8495575221238937E-3</v>
      </c>
      <c r="CV661" s="221"/>
      <c r="CW661" s="574" t="str">
        <f t="shared" si="904"/>
        <v>OK</v>
      </c>
      <c r="CY661" s="443"/>
      <c r="CZ661" s="429"/>
      <c r="DB661" s="430"/>
      <c r="DC661" s="431"/>
      <c r="DD661" s="429"/>
      <c r="DF661" s="430"/>
      <c r="DG661" s="431"/>
      <c r="DH661" s="429"/>
      <c r="DJ661" s="430"/>
      <c r="DK661" s="431"/>
      <c r="DL661" s="600"/>
      <c r="DM661" s="601"/>
      <c r="DN661" s="602"/>
      <c r="DO661" s="600"/>
      <c r="DP661" s="221"/>
      <c r="DQ661" s="574" t="str">
        <f t="shared" si="905"/>
        <v>OK</v>
      </c>
      <c r="DS661" s="443"/>
      <c r="DT661" s="429"/>
      <c r="DU661" s="431"/>
      <c r="DW661" s="431"/>
      <c r="DY661" s="431"/>
      <c r="EA661" s="430"/>
      <c r="EB661" s="600"/>
      <c r="EC661" s="602"/>
      <c r="ED661" s="600"/>
      <c r="EE661" s="221"/>
      <c r="EF661" s="574" t="str">
        <f t="shared" si="980"/>
        <v>OK</v>
      </c>
      <c r="EH661" s="82"/>
      <c r="EI661" s="34" t="s">
        <v>184</v>
      </c>
      <c r="EJ661" s="11"/>
      <c r="EK661" s="61"/>
      <c r="EN661" s="97">
        <f t="shared" si="922"/>
        <v>0</v>
      </c>
      <c r="EO661" s="91">
        <f t="shared" si="923"/>
        <v>0</v>
      </c>
      <c r="EP661" s="92"/>
      <c r="EQ661" s="85"/>
      <c r="ER661" s="89" t="str">
        <f t="shared" si="966"/>
        <v>-</v>
      </c>
      <c r="ES661" s="84"/>
      <c r="ET661" s="85"/>
      <c r="EU661" s="89" t="str">
        <f t="shared" si="967"/>
        <v>-</v>
      </c>
      <c r="EV661" s="90" t="str">
        <f t="shared" si="968"/>
        <v>-</v>
      </c>
      <c r="EY661" s="97" t="e">
        <f>#REF!</f>
        <v>#REF!</v>
      </c>
      <c r="EZ661" s="91" t="e">
        <f>#REF!</f>
        <v>#REF!</v>
      </c>
      <c r="FA661" s="92"/>
      <c r="FB661" s="85"/>
      <c r="FC661" s="89" t="e">
        <f t="shared" si="969"/>
        <v>#REF!</v>
      </c>
      <c r="FD661" s="84"/>
      <c r="FE661" s="85"/>
      <c r="FF661" s="89" t="e">
        <f t="shared" si="970"/>
        <v>#REF!</v>
      </c>
      <c r="FG661" s="90" t="e">
        <f t="shared" si="971"/>
        <v>#REF!</v>
      </c>
      <c r="FJ661" s="97" t="e">
        <f>#REF!</f>
        <v>#REF!</v>
      </c>
      <c r="FK661" s="91" t="e">
        <f>#REF!</f>
        <v>#REF!</v>
      </c>
      <c r="FL661" s="92"/>
      <c r="FM661" s="85"/>
      <c r="FN661" s="89" t="e">
        <f t="shared" si="972"/>
        <v>#REF!</v>
      </c>
      <c r="FO661" s="84"/>
      <c r="FP661" s="85"/>
      <c r="FQ661" s="89" t="e">
        <f t="shared" si="973"/>
        <v>#REF!</v>
      </c>
      <c r="FR661" s="90" t="e">
        <f t="shared" si="974"/>
        <v>#REF!</v>
      </c>
      <c r="FU661" s="97" t="e">
        <f>#REF!</f>
        <v>#REF!</v>
      </c>
      <c r="FV661" s="92"/>
      <c r="FW661" s="85"/>
      <c r="FX661" s="89" t="e">
        <f t="shared" si="975"/>
        <v>#REF!</v>
      </c>
      <c r="GA661" s="97" t="e">
        <f>#REF!</f>
        <v>#REF!</v>
      </c>
      <c r="GB661" s="91" t="e">
        <f>#REF!</f>
        <v>#REF!</v>
      </c>
      <c r="GC661" s="92"/>
      <c r="GD661" s="85"/>
      <c r="GE661" s="89" t="e">
        <f t="shared" si="976"/>
        <v>#REF!</v>
      </c>
      <c r="GF661" s="84"/>
      <c r="GG661" s="85"/>
      <c r="GH661" s="89" t="e">
        <f t="shared" si="977"/>
        <v>#REF!</v>
      </c>
      <c r="GI661" s="90" t="e">
        <f t="shared" si="978"/>
        <v>#REF!</v>
      </c>
      <c r="GK661" s="20" t="str">
        <f t="shared" si="924"/>
        <v/>
      </c>
      <c r="GL661" s="21"/>
      <c r="GN661" s="826" t="str">
        <f t="shared" ca="1" si="915"/>
        <v/>
      </c>
      <c r="GO661" s="827"/>
    </row>
    <row r="662" spans="1:197" ht="12" customHeight="1" outlineLevel="4" x14ac:dyDescent="0.2">
      <c r="A662" s="187">
        <f t="shared" ca="1" si="892"/>
        <v>528</v>
      </c>
      <c r="B662" s="747" t="str">
        <f t="shared" ca="1" si="906"/>
        <v/>
      </c>
      <c r="C662" s="748"/>
      <c r="D662" s="749"/>
      <c r="E662" s="112"/>
      <c r="F662" s="108"/>
      <c r="G662" s="105" t="s">
        <v>295</v>
      </c>
      <c r="H662" s="128" t="s">
        <v>3</v>
      </c>
      <c r="I662" s="105"/>
      <c r="J662" s="121" t="s">
        <v>24</v>
      </c>
      <c r="K662" s="123" t="s">
        <v>97</v>
      </c>
      <c r="L662" s="367" t="s">
        <v>50</v>
      </c>
      <c r="M662" s="589">
        <f t="shared" si="903"/>
        <v>1</v>
      </c>
      <c r="N662" s="773" t="str">
        <f t="shared" si="907"/>
        <v>-</v>
      </c>
      <c r="O662" s="774" t="str">
        <f t="shared" si="908"/>
        <v>-</v>
      </c>
      <c r="P662" s="774" t="str">
        <f t="shared" si="909"/>
        <v>-</v>
      </c>
      <c r="Q662" s="774">
        <f t="shared" si="910"/>
        <v>1</v>
      </c>
      <c r="R662" s="774" t="str">
        <f t="shared" si="911"/>
        <v>-</v>
      </c>
      <c r="S662" s="280" t="str">
        <f t="shared" si="912"/>
        <v>-</v>
      </c>
      <c r="T662" s="291" t="str">
        <f t="shared" si="913"/>
        <v>OK</v>
      </c>
      <c r="U662" s="402"/>
      <c r="W662" s="644"/>
      <c r="X662" s="429"/>
      <c r="Z662" s="430"/>
      <c r="AA662" s="431"/>
      <c r="AB662" s="429"/>
      <c r="AD662" s="430"/>
      <c r="AE662" s="431"/>
      <c r="AF662" s="429"/>
      <c r="AH662" s="430"/>
      <c r="AI662" s="431"/>
      <c r="AJ662" s="600"/>
      <c r="AK662" s="601"/>
      <c r="AL662" s="602"/>
      <c r="AM662" s="600"/>
      <c r="AN662" s="221"/>
      <c r="AO662" s="574" t="str">
        <f t="shared" si="927"/>
        <v>OK</v>
      </c>
      <c r="AQ662" s="443"/>
      <c r="AR662" s="429"/>
      <c r="AT662" s="430"/>
      <c r="AU662" s="431"/>
      <c r="AV662" s="429"/>
      <c r="AX662" s="430"/>
      <c r="AY662" s="431"/>
      <c r="AZ662" s="429"/>
      <c r="BB662" s="430"/>
      <c r="BC662" s="431"/>
      <c r="BD662" s="600"/>
      <c r="BE662" s="601"/>
      <c r="BF662" s="602"/>
      <c r="BG662" s="600"/>
      <c r="BH662" s="221"/>
      <c r="BI662" s="574" t="str">
        <f t="shared" si="928"/>
        <v>OK</v>
      </c>
      <c r="BK662" s="443"/>
      <c r="BL662" s="429"/>
      <c r="BN662" s="430"/>
      <c r="BO662" s="431"/>
      <c r="BP662" s="429"/>
      <c r="BR662" s="430"/>
      <c r="BS662" s="431"/>
      <c r="BT662" s="429"/>
      <c r="BV662" s="430"/>
      <c r="BW662" s="431"/>
      <c r="BX662" s="600"/>
      <c r="BY662" s="601"/>
      <c r="BZ662" s="602"/>
      <c r="CA662" s="600"/>
      <c r="CB662" s="221"/>
      <c r="CC662" s="574" t="str">
        <f t="shared" si="930"/>
        <v>OK</v>
      </c>
      <c r="CE662" s="263">
        <v>1</v>
      </c>
      <c r="CF662" s="208">
        <v>2</v>
      </c>
      <c r="CG662" s="420"/>
      <c r="CH662" s="410" t="s">
        <v>374</v>
      </c>
      <c r="CI662" s="423"/>
      <c r="CJ662" s="209"/>
      <c r="CK662" s="420"/>
      <c r="CL662" s="410" t="s">
        <v>375</v>
      </c>
      <c r="CM662" s="423"/>
      <c r="CN662" s="209"/>
      <c r="CO662" s="420"/>
      <c r="CP662" s="410" t="s">
        <v>376</v>
      </c>
      <c r="CQ662" s="423"/>
      <c r="CR662" s="591">
        <f t="shared" si="981"/>
        <v>2</v>
      </c>
      <c r="CS662" s="629"/>
      <c r="CT662" s="593">
        <f t="shared" si="982"/>
        <v>2</v>
      </c>
      <c r="CU662" s="594">
        <f t="shared" si="983"/>
        <v>1.7699115044247787E-2</v>
      </c>
      <c r="CV662" s="221"/>
      <c r="CW662" s="574" t="str">
        <f t="shared" si="904"/>
        <v>OK</v>
      </c>
      <c r="CY662" s="443"/>
      <c r="CZ662" s="429"/>
      <c r="DB662" s="430"/>
      <c r="DC662" s="431"/>
      <c r="DD662" s="429"/>
      <c r="DF662" s="430"/>
      <c r="DG662" s="431"/>
      <c r="DH662" s="429"/>
      <c r="DJ662" s="430"/>
      <c r="DK662" s="431"/>
      <c r="DL662" s="600"/>
      <c r="DM662" s="601"/>
      <c r="DN662" s="602"/>
      <c r="DO662" s="600"/>
      <c r="DP662" s="221"/>
      <c r="DQ662" s="574" t="str">
        <f t="shared" si="905"/>
        <v>OK</v>
      </c>
      <c r="DS662" s="443"/>
      <c r="DT662" s="429"/>
      <c r="DU662" s="431"/>
      <c r="DW662" s="431"/>
      <c r="DY662" s="431"/>
      <c r="EA662" s="430"/>
      <c r="EB662" s="600"/>
      <c r="EC662" s="602"/>
      <c r="ED662" s="600"/>
      <c r="EE662" s="221"/>
      <c r="EF662" s="574" t="str">
        <f t="shared" si="980"/>
        <v>OK</v>
      </c>
      <c r="EH662" s="82"/>
      <c r="EI662" s="34" t="s">
        <v>184</v>
      </c>
      <c r="EJ662" s="11"/>
      <c r="EK662" s="61"/>
      <c r="EN662" s="97">
        <f t="shared" si="922"/>
        <v>0</v>
      </c>
      <c r="EO662" s="91">
        <f t="shared" si="923"/>
        <v>0</v>
      </c>
      <c r="EP662" s="92"/>
      <c r="EQ662" s="85"/>
      <c r="ER662" s="89" t="str">
        <f t="shared" si="966"/>
        <v>-</v>
      </c>
      <c r="ES662" s="84"/>
      <c r="ET662" s="85"/>
      <c r="EU662" s="89" t="str">
        <f t="shared" si="967"/>
        <v>-</v>
      </c>
      <c r="EV662" s="90" t="str">
        <f t="shared" si="968"/>
        <v>-</v>
      </c>
      <c r="EY662" s="97" t="e">
        <f>#REF!</f>
        <v>#REF!</v>
      </c>
      <c r="EZ662" s="91" t="e">
        <f>#REF!</f>
        <v>#REF!</v>
      </c>
      <c r="FA662" s="92"/>
      <c r="FB662" s="85"/>
      <c r="FC662" s="89" t="e">
        <f t="shared" si="969"/>
        <v>#REF!</v>
      </c>
      <c r="FD662" s="84"/>
      <c r="FE662" s="85"/>
      <c r="FF662" s="89" t="e">
        <f t="shared" si="970"/>
        <v>#REF!</v>
      </c>
      <c r="FG662" s="90" t="e">
        <f t="shared" si="971"/>
        <v>#REF!</v>
      </c>
      <c r="FJ662" s="97" t="e">
        <f>#REF!</f>
        <v>#REF!</v>
      </c>
      <c r="FK662" s="91" t="e">
        <f>#REF!</f>
        <v>#REF!</v>
      </c>
      <c r="FL662" s="92"/>
      <c r="FM662" s="85"/>
      <c r="FN662" s="89" t="e">
        <f t="shared" si="972"/>
        <v>#REF!</v>
      </c>
      <c r="FO662" s="84"/>
      <c r="FP662" s="85"/>
      <c r="FQ662" s="89" t="e">
        <f t="shared" si="973"/>
        <v>#REF!</v>
      </c>
      <c r="FR662" s="90" t="e">
        <f t="shared" si="974"/>
        <v>#REF!</v>
      </c>
      <c r="FU662" s="97" t="e">
        <f>#REF!</f>
        <v>#REF!</v>
      </c>
      <c r="FV662" s="92"/>
      <c r="FW662" s="85"/>
      <c r="FX662" s="89" t="e">
        <f t="shared" si="975"/>
        <v>#REF!</v>
      </c>
      <c r="GA662" s="97" t="e">
        <f>#REF!</f>
        <v>#REF!</v>
      </c>
      <c r="GB662" s="91" t="e">
        <f>#REF!</f>
        <v>#REF!</v>
      </c>
      <c r="GC662" s="92"/>
      <c r="GD662" s="85"/>
      <c r="GE662" s="89" t="e">
        <f t="shared" si="976"/>
        <v>#REF!</v>
      </c>
      <c r="GF662" s="84"/>
      <c r="GG662" s="85"/>
      <c r="GH662" s="89" t="e">
        <f t="shared" si="977"/>
        <v>#REF!</v>
      </c>
      <c r="GI662" s="90" t="e">
        <f t="shared" si="978"/>
        <v>#REF!</v>
      </c>
      <c r="GK662" s="20" t="str">
        <f t="shared" si="924"/>
        <v/>
      </c>
      <c r="GL662" s="21"/>
      <c r="GN662" s="826" t="str">
        <f t="shared" ca="1" si="915"/>
        <v/>
      </c>
      <c r="GO662" s="827"/>
    </row>
    <row r="663" spans="1:197" ht="12" customHeight="1" outlineLevel="4" x14ac:dyDescent="0.2">
      <c r="A663" s="187">
        <f t="shared" ca="1" si="892"/>
        <v>529</v>
      </c>
      <c r="B663" s="747" t="str">
        <f t="shared" ca="1" si="906"/>
        <v/>
      </c>
      <c r="C663" s="748"/>
      <c r="D663" s="749"/>
      <c r="E663" s="112"/>
      <c r="F663" s="108"/>
      <c r="G663" s="105" t="s">
        <v>80</v>
      </c>
      <c r="H663" s="128" t="s">
        <v>3</v>
      </c>
      <c r="I663" s="105"/>
      <c r="J663" s="121" t="s">
        <v>24</v>
      </c>
      <c r="K663" s="123" t="s">
        <v>97</v>
      </c>
      <c r="L663" s="367" t="s">
        <v>50</v>
      </c>
      <c r="M663" s="589">
        <f t="shared" si="903"/>
        <v>1</v>
      </c>
      <c r="N663" s="773" t="str">
        <f t="shared" si="907"/>
        <v>-</v>
      </c>
      <c r="O663" s="774" t="str">
        <f t="shared" si="908"/>
        <v>-</v>
      </c>
      <c r="P663" s="774" t="str">
        <f t="shared" si="909"/>
        <v>-</v>
      </c>
      <c r="Q663" s="774">
        <f t="shared" si="910"/>
        <v>1</v>
      </c>
      <c r="R663" s="774" t="str">
        <f t="shared" si="911"/>
        <v>-</v>
      </c>
      <c r="S663" s="280" t="str">
        <f t="shared" si="912"/>
        <v>-</v>
      </c>
      <c r="T663" s="291" t="str">
        <f t="shared" si="913"/>
        <v>OK</v>
      </c>
      <c r="U663" s="402"/>
      <c r="W663" s="644"/>
      <c r="X663" s="429"/>
      <c r="Z663" s="430"/>
      <c r="AA663" s="431"/>
      <c r="AB663" s="429"/>
      <c r="AD663" s="430"/>
      <c r="AE663" s="431"/>
      <c r="AF663" s="429"/>
      <c r="AH663" s="430"/>
      <c r="AI663" s="431"/>
      <c r="AJ663" s="600"/>
      <c r="AK663" s="601"/>
      <c r="AL663" s="602"/>
      <c r="AM663" s="600"/>
      <c r="AN663" s="221"/>
      <c r="AO663" s="574" t="str">
        <f t="shared" si="927"/>
        <v>OK</v>
      </c>
      <c r="AQ663" s="443"/>
      <c r="AR663" s="429"/>
      <c r="AT663" s="430"/>
      <c r="AU663" s="431"/>
      <c r="AV663" s="429"/>
      <c r="AX663" s="430"/>
      <c r="AY663" s="431"/>
      <c r="AZ663" s="429"/>
      <c r="BB663" s="430"/>
      <c r="BC663" s="431"/>
      <c r="BD663" s="600"/>
      <c r="BE663" s="601"/>
      <c r="BF663" s="602"/>
      <c r="BG663" s="600"/>
      <c r="BH663" s="221"/>
      <c r="BI663" s="574" t="str">
        <f t="shared" si="928"/>
        <v>OK</v>
      </c>
      <c r="BK663" s="443"/>
      <c r="BL663" s="429"/>
      <c r="BN663" s="430"/>
      <c r="BO663" s="431"/>
      <c r="BP663" s="429"/>
      <c r="BR663" s="430"/>
      <c r="BS663" s="431"/>
      <c r="BT663" s="429"/>
      <c r="BV663" s="430"/>
      <c r="BW663" s="431"/>
      <c r="BX663" s="600"/>
      <c r="BY663" s="601"/>
      <c r="BZ663" s="602"/>
      <c r="CA663" s="600"/>
      <c r="CB663" s="221"/>
      <c r="CC663" s="574" t="str">
        <f t="shared" si="930"/>
        <v>OK</v>
      </c>
      <c r="CE663" s="263">
        <v>1</v>
      </c>
      <c r="CF663" s="208">
        <v>1</v>
      </c>
      <c r="CG663" s="420"/>
      <c r="CH663" s="410" t="s">
        <v>374</v>
      </c>
      <c r="CI663" s="423"/>
      <c r="CJ663" s="209"/>
      <c r="CK663" s="420"/>
      <c r="CL663" s="410" t="s">
        <v>375</v>
      </c>
      <c r="CM663" s="423"/>
      <c r="CN663" s="209"/>
      <c r="CO663" s="420"/>
      <c r="CP663" s="410" t="s">
        <v>376</v>
      </c>
      <c r="CQ663" s="423"/>
      <c r="CR663" s="591">
        <f t="shared" si="981"/>
        <v>1</v>
      </c>
      <c r="CS663" s="629"/>
      <c r="CT663" s="593">
        <f t="shared" si="982"/>
        <v>1</v>
      </c>
      <c r="CU663" s="594">
        <f t="shared" si="983"/>
        <v>8.8495575221238937E-3</v>
      </c>
      <c r="CV663" s="221"/>
      <c r="CW663" s="574" t="str">
        <f t="shared" si="904"/>
        <v>OK</v>
      </c>
      <c r="CY663" s="443"/>
      <c r="CZ663" s="429"/>
      <c r="DB663" s="430"/>
      <c r="DC663" s="431"/>
      <c r="DD663" s="429"/>
      <c r="DF663" s="430"/>
      <c r="DG663" s="431"/>
      <c r="DH663" s="429"/>
      <c r="DJ663" s="430"/>
      <c r="DK663" s="431"/>
      <c r="DL663" s="600"/>
      <c r="DM663" s="601"/>
      <c r="DN663" s="602"/>
      <c r="DO663" s="600"/>
      <c r="DP663" s="221"/>
      <c r="DQ663" s="574" t="str">
        <f t="shared" si="905"/>
        <v>OK</v>
      </c>
      <c r="DS663" s="443"/>
      <c r="DT663" s="429"/>
      <c r="DU663" s="431"/>
      <c r="DW663" s="431"/>
      <c r="DY663" s="431"/>
      <c r="EA663" s="430"/>
      <c r="EB663" s="600"/>
      <c r="EC663" s="602"/>
      <c r="ED663" s="600"/>
      <c r="EE663" s="221"/>
      <c r="EF663" s="574" t="str">
        <f t="shared" si="980"/>
        <v>OK</v>
      </c>
      <c r="EH663" s="82"/>
      <c r="EI663" s="34" t="s">
        <v>184</v>
      </c>
      <c r="EJ663" s="11"/>
      <c r="EK663" s="61"/>
      <c r="EN663" s="97">
        <f t="shared" si="922"/>
        <v>0</v>
      </c>
      <c r="EO663" s="91">
        <f t="shared" si="923"/>
        <v>0</v>
      </c>
      <c r="EP663" s="92"/>
      <c r="EQ663" s="85"/>
      <c r="ER663" s="89" t="str">
        <f t="shared" si="966"/>
        <v>-</v>
      </c>
      <c r="ES663" s="84"/>
      <c r="ET663" s="85"/>
      <c r="EU663" s="89" t="str">
        <f t="shared" si="967"/>
        <v>-</v>
      </c>
      <c r="EV663" s="90" t="str">
        <f t="shared" si="968"/>
        <v>-</v>
      </c>
      <c r="EY663" s="97" t="e">
        <f>#REF!</f>
        <v>#REF!</v>
      </c>
      <c r="EZ663" s="91" t="e">
        <f>#REF!</f>
        <v>#REF!</v>
      </c>
      <c r="FA663" s="92"/>
      <c r="FB663" s="85"/>
      <c r="FC663" s="89" t="e">
        <f t="shared" si="969"/>
        <v>#REF!</v>
      </c>
      <c r="FD663" s="84"/>
      <c r="FE663" s="85"/>
      <c r="FF663" s="89" t="e">
        <f t="shared" si="970"/>
        <v>#REF!</v>
      </c>
      <c r="FG663" s="90" t="e">
        <f t="shared" si="971"/>
        <v>#REF!</v>
      </c>
      <c r="FJ663" s="97" t="e">
        <f>#REF!</f>
        <v>#REF!</v>
      </c>
      <c r="FK663" s="91" t="e">
        <f>#REF!</f>
        <v>#REF!</v>
      </c>
      <c r="FL663" s="92"/>
      <c r="FM663" s="85"/>
      <c r="FN663" s="89" t="e">
        <f t="shared" si="972"/>
        <v>#REF!</v>
      </c>
      <c r="FO663" s="84"/>
      <c r="FP663" s="85"/>
      <c r="FQ663" s="89" t="e">
        <f t="shared" si="973"/>
        <v>#REF!</v>
      </c>
      <c r="FR663" s="90" t="e">
        <f t="shared" si="974"/>
        <v>#REF!</v>
      </c>
      <c r="FU663" s="97" t="e">
        <f>#REF!</f>
        <v>#REF!</v>
      </c>
      <c r="FV663" s="92"/>
      <c r="FW663" s="85"/>
      <c r="FX663" s="89" t="e">
        <f t="shared" si="975"/>
        <v>#REF!</v>
      </c>
      <c r="GA663" s="97" t="e">
        <f>#REF!</f>
        <v>#REF!</v>
      </c>
      <c r="GB663" s="91" t="e">
        <f>#REF!</f>
        <v>#REF!</v>
      </c>
      <c r="GC663" s="92"/>
      <c r="GD663" s="85"/>
      <c r="GE663" s="89" t="e">
        <f t="shared" si="976"/>
        <v>#REF!</v>
      </c>
      <c r="GF663" s="84"/>
      <c r="GG663" s="85"/>
      <c r="GH663" s="89" t="e">
        <f t="shared" si="977"/>
        <v>#REF!</v>
      </c>
      <c r="GI663" s="90" t="e">
        <f t="shared" si="978"/>
        <v>#REF!</v>
      </c>
      <c r="GK663" s="20" t="str">
        <f t="shared" si="924"/>
        <v/>
      </c>
      <c r="GL663" s="21"/>
      <c r="GN663" s="826" t="str">
        <f t="shared" ca="1" si="915"/>
        <v/>
      </c>
      <c r="GO663" s="827"/>
    </row>
    <row r="664" spans="1:197" ht="12" customHeight="1" outlineLevel="4" x14ac:dyDescent="0.2">
      <c r="A664" s="187">
        <f t="shared" ca="1" si="892"/>
        <v>530</v>
      </c>
      <c r="B664" s="747" t="str">
        <f t="shared" ca="1" si="906"/>
        <v/>
      </c>
      <c r="C664" s="748"/>
      <c r="D664" s="749"/>
      <c r="E664" s="112"/>
      <c r="F664" s="108"/>
      <c r="G664" s="105" t="s">
        <v>202</v>
      </c>
      <c r="H664" s="128" t="s">
        <v>3</v>
      </c>
      <c r="I664" s="105"/>
      <c r="J664" s="121" t="s">
        <v>24</v>
      </c>
      <c r="K664" s="123" t="s">
        <v>97</v>
      </c>
      <c r="L664" s="367" t="s">
        <v>50</v>
      </c>
      <c r="M664" s="589">
        <f t="shared" si="903"/>
        <v>1</v>
      </c>
      <c r="N664" s="773" t="str">
        <f t="shared" si="907"/>
        <v>-</v>
      </c>
      <c r="O664" s="774" t="str">
        <f t="shared" si="908"/>
        <v>-</v>
      </c>
      <c r="P664" s="774" t="str">
        <f t="shared" si="909"/>
        <v>-</v>
      </c>
      <c r="Q664" s="774">
        <f t="shared" si="910"/>
        <v>1</v>
      </c>
      <c r="R664" s="774" t="str">
        <f t="shared" si="911"/>
        <v>-</v>
      </c>
      <c r="S664" s="280" t="str">
        <f t="shared" si="912"/>
        <v>-</v>
      </c>
      <c r="T664" s="291" t="str">
        <f t="shared" si="913"/>
        <v>OK</v>
      </c>
      <c r="U664" s="402"/>
      <c r="W664" s="644"/>
      <c r="X664" s="429"/>
      <c r="Z664" s="430"/>
      <c r="AA664" s="431"/>
      <c r="AB664" s="429"/>
      <c r="AD664" s="430"/>
      <c r="AE664" s="431"/>
      <c r="AF664" s="429"/>
      <c r="AH664" s="430"/>
      <c r="AI664" s="431"/>
      <c r="AJ664" s="600"/>
      <c r="AK664" s="601"/>
      <c r="AL664" s="602"/>
      <c r="AM664" s="600"/>
      <c r="AN664" s="221"/>
      <c r="AO664" s="574" t="str">
        <f t="shared" si="927"/>
        <v>OK</v>
      </c>
      <c r="AQ664" s="443"/>
      <c r="AR664" s="429"/>
      <c r="AT664" s="430"/>
      <c r="AU664" s="431"/>
      <c r="AV664" s="429"/>
      <c r="AX664" s="430"/>
      <c r="AY664" s="431"/>
      <c r="AZ664" s="429"/>
      <c r="BB664" s="430"/>
      <c r="BC664" s="431"/>
      <c r="BD664" s="600"/>
      <c r="BE664" s="601"/>
      <c r="BF664" s="602"/>
      <c r="BG664" s="600"/>
      <c r="BH664" s="221"/>
      <c r="BI664" s="574" t="str">
        <f t="shared" si="928"/>
        <v>OK</v>
      </c>
      <c r="BK664" s="443"/>
      <c r="BL664" s="429"/>
      <c r="BN664" s="430"/>
      <c r="BO664" s="431"/>
      <c r="BP664" s="429"/>
      <c r="BR664" s="430"/>
      <c r="BS664" s="431"/>
      <c r="BT664" s="429"/>
      <c r="BV664" s="430"/>
      <c r="BW664" s="431"/>
      <c r="BX664" s="600"/>
      <c r="BY664" s="601"/>
      <c r="BZ664" s="602"/>
      <c r="CA664" s="600"/>
      <c r="CB664" s="221"/>
      <c r="CC664" s="574" t="str">
        <f t="shared" si="930"/>
        <v>OK</v>
      </c>
      <c r="CE664" s="263">
        <v>1</v>
      </c>
      <c r="CF664" s="208">
        <v>1</v>
      </c>
      <c r="CG664" s="420"/>
      <c r="CH664" s="410" t="s">
        <v>374</v>
      </c>
      <c r="CI664" s="423"/>
      <c r="CJ664" s="209"/>
      <c r="CK664" s="420"/>
      <c r="CL664" s="410" t="s">
        <v>375</v>
      </c>
      <c r="CM664" s="423"/>
      <c r="CN664" s="209"/>
      <c r="CO664" s="420"/>
      <c r="CP664" s="410" t="s">
        <v>376</v>
      </c>
      <c r="CQ664" s="423"/>
      <c r="CR664" s="591">
        <f t="shared" si="981"/>
        <v>1</v>
      </c>
      <c r="CS664" s="629"/>
      <c r="CT664" s="593">
        <f t="shared" si="982"/>
        <v>1</v>
      </c>
      <c r="CU664" s="594">
        <f t="shared" si="983"/>
        <v>8.8495575221238937E-3</v>
      </c>
      <c r="CV664" s="221"/>
      <c r="CW664" s="574" t="str">
        <f t="shared" si="904"/>
        <v>OK</v>
      </c>
      <c r="CY664" s="443"/>
      <c r="CZ664" s="429"/>
      <c r="DB664" s="430"/>
      <c r="DC664" s="431"/>
      <c r="DD664" s="429"/>
      <c r="DF664" s="430"/>
      <c r="DG664" s="431"/>
      <c r="DH664" s="429"/>
      <c r="DJ664" s="430"/>
      <c r="DK664" s="431"/>
      <c r="DL664" s="600"/>
      <c r="DM664" s="601"/>
      <c r="DN664" s="602"/>
      <c r="DO664" s="600"/>
      <c r="DP664" s="221"/>
      <c r="DQ664" s="574" t="str">
        <f t="shared" si="905"/>
        <v>OK</v>
      </c>
      <c r="DS664" s="443"/>
      <c r="DT664" s="429"/>
      <c r="DU664" s="431"/>
      <c r="DW664" s="431"/>
      <c r="DY664" s="431"/>
      <c r="EA664" s="430"/>
      <c r="EB664" s="600"/>
      <c r="EC664" s="602"/>
      <c r="ED664" s="600"/>
      <c r="EE664" s="221"/>
      <c r="EF664" s="574" t="str">
        <f t="shared" si="980"/>
        <v>OK</v>
      </c>
      <c r="EH664" s="82"/>
      <c r="EI664" s="34" t="s">
        <v>184</v>
      </c>
      <c r="EJ664" s="11"/>
      <c r="EK664" s="61"/>
      <c r="EN664" s="97">
        <f t="shared" si="922"/>
        <v>0</v>
      </c>
      <c r="EO664" s="91">
        <f t="shared" si="923"/>
        <v>0</v>
      </c>
      <c r="EP664" s="92"/>
      <c r="EQ664" s="85"/>
      <c r="ER664" s="89" t="str">
        <f t="shared" si="966"/>
        <v>-</v>
      </c>
      <c r="ES664" s="84"/>
      <c r="ET664" s="85"/>
      <c r="EU664" s="89" t="str">
        <f t="shared" si="967"/>
        <v>-</v>
      </c>
      <c r="EV664" s="90" t="str">
        <f t="shared" si="968"/>
        <v>-</v>
      </c>
      <c r="EY664" s="97" t="e">
        <f>#REF!</f>
        <v>#REF!</v>
      </c>
      <c r="EZ664" s="91" t="e">
        <f>#REF!</f>
        <v>#REF!</v>
      </c>
      <c r="FA664" s="92"/>
      <c r="FB664" s="85"/>
      <c r="FC664" s="89" t="e">
        <f t="shared" si="969"/>
        <v>#REF!</v>
      </c>
      <c r="FD664" s="84"/>
      <c r="FE664" s="85"/>
      <c r="FF664" s="89" t="e">
        <f t="shared" si="970"/>
        <v>#REF!</v>
      </c>
      <c r="FG664" s="90" t="e">
        <f t="shared" si="971"/>
        <v>#REF!</v>
      </c>
      <c r="FJ664" s="97" t="e">
        <f>#REF!</f>
        <v>#REF!</v>
      </c>
      <c r="FK664" s="91" t="e">
        <f>#REF!</f>
        <v>#REF!</v>
      </c>
      <c r="FL664" s="92"/>
      <c r="FM664" s="85"/>
      <c r="FN664" s="89" t="e">
        <f t="shared" si="972"/>
        <v>#REF!</v>
      </c>
      <c r="FO664" s="84"/>
      <c r="FP664" s="85"/>
      <c r="FQ664" s="89" t="e">
        <f t="shared" si="973"/>
        <v>#REF!</v>
      </c>
      <c r="FR664" s="90" t="e">
        <f t="shared" si="974"/>
        <v>#REF!</v>
      </c>
      <c r="FU664" s="97" t="e">
        <f>#REF!</f>
        <v>#REF!</v>
      </c>
      <c r="FV664" s="92"/>
      <c r="FW664" s="85"/>
      <c r="FX664" s="89" t="e">
        <f t="shared" si="975"/>
        <v>#REF!</v>
      </c>
      <c r="GA664" s="97" t="e">
        <f>#REF!</f>
        <v>#REF!</v>
      </c>
      <c r="GB664" s="91" t="e">
        <f>#REF!</f>
        <v>#REF!</v>
      </c>
      <c r="GC664" s="92"/>
      <c r="GD664" s="85"/>
      <c r="GE664" s="89" t="e">
        <f t="shared" si="976"/>
        <v>#REF!</v>
      </c>
      <c r="GF664" s="84"/>
      <c r="GG664" s="85"/>
      <c r="GH664" s="89" t="e">
        <f t="shared" si="977"/>
        <v>#REF!</v>
      </c>
      <c r="GI664" s="90" t="e">
        <f t="shared" si="978"/>
        <v>#REF!</v>
      </c>
      <c r="GK664" s="20" t="str">
        <f t="shared" si="924"/>
        <v/>
      </c>
      <c r="GL664" s="21"/>
      <c r="GN664" s="826" t="str">
        <f t="shared" ca="1" si="915"/>
        <v/>
      </c>
      <c r="GO664" s="827"/>
    </row>
    <row r="665" spans="1:197" ht="12" customHeight="1" outlineLevel="4" x14ac:dyDescent="0.2">
      <c r="A665" s="187">
        <f t="shared" ca="1" si="892"/>
        <v>531</v>
      </c>
      <c r="B665" s="747" t="str">
        <f t="shared" ca="1" si="906"/>
        <v/>
      </c>
      <c r="C665" s="748"/>
      <c r="D665" s="749"/>
      <c r="E665" s="112"/>
      <c r="F665" s="108"/>
      <c r="G665" s="105" t="s">
        <v>82</v>
      </c>
      <c r="H665" s="128" t="s">
        <v>3</v>
      </c>
      <c r="I665" s="105"/>
      <c r="J665" s="121" t="s">
        <v>24</v>
      </c>
      <c r="K665" s="123" t="s">
        <v>97</v>
      </c>
      <c r="L665" s="367" t="s">
        <v>50</v>
      </c>
      <c r="M665" s="589">
        <f t="shared" si="903"/>
        <v>1</v>
      </c>
      <c r="N665" s="773" t="str">
        <f t="shared" si="907"/>
        <v>-</v>
      </c>
      <c r="O665" s="774" t="str">
        <f t="shared" si="908"/>
        <v>-</v>
      </c>
      <c r="P665" s="774" t="str">
        <f t="shared" si="909"/>
        <v>-</v>
      </c>
      <c r="Q665" s="774">
        <f t="shared" si="910"/>
        <v>1</v>
      </c>
      <c r="R665" s="774" t="str">
        <f t="shared" si="911"/>
        <v>-</v>
      </c>
      <c r="S665" s="280" t="str">
        <f t="shared" si="912"/>
        <v>-</v>
      </c>
      <c r="T665" s="291" t="str">
        <f t="shared" si="913"/>
        <v>OK</v>
      </c>
      <c r="U665" s="402"/>
      <c r="W665" s="644"/>
      <c r="X665" s="429"/>
      <c r="Z665" s="430"/>
      <c r="AA665" s="431"/>
      <c r="AB665" s="429"/>
      <c r="AD665" s="430"/>
      <c r="AE665" s="431"/>
      <c r="AF665" s="429"/>
      <c r="AH665" s="430"/>
      <c r="AI665" s="431"/>
      <c r="AJ665" s="600"/>
      <c r="AK665" s="601"/>
      <c r="AL665" s="602"/>
      <c r="AM665" s="600"/>
      <c r="AN665" s="221"/>
      <c r="AO665" s="574" t="str">
        <f t="shared" si="927"/>
        <v>OK</v>
      </c>
      <c r="AQ665" s="443"/>
      <c r="AR665" s="429"/>
      <c r="AT665" s="430"/>
      <c r="AU665" s="431"/>
      <c r="AV665" s="429"/>
      <c r="AX665" s="430"/>
      <c r="AY665" s="431"/>
      <c r="AZ665" s="429"/>
      <c r="BB665" s="430"/>
      <c r="BC665" s="431"/>
      <c r="BD665" s="600"/>
      <c r="BE665" s="601"/>
      <c r="BF665" s="602"/>
      <c r="BG665" s="600"/>
      <c r="BH665" s="221"/>
      <c r="BI665" s="574" t="str">
        <f t="shared" si="928"/>
        <v>OK</v>
      </c>
      <c r="BK665" s="443"/>
      <c r="BL665" s="429"/>
      <c r="BN665" s="430"/>
      <c r="BO665" s="431"/>
      <c r="BP665" s="429"/>
      <c r="BR665" s="430"/>
      <c r="BS665" s="431"/>
      <c r="BT665" s="429"/>
      <c r="BV665" s="430"/>
      <c r="BW665" s="431"/>
      <c r="BX665" s="600"/>
      <c r="BY665" s="601"/>
      <c r="BZ665" s="602"/>
      <c r="CA665" s="600"/>
      <c r="CB665" s="221"/>
      <c r="CC665" s="574" t="str">
        <f t="shared" si="930"/>
        <v>OK</v>
      </c>
      <c r="CE665" s="263">
        <v>1</v>
      </c>
      <c r="CF665" s="208">
        <v>2</v>
      </c>
      <c r="CG665" s="420"/>
      <c r="CH665" s="410" t="s">
        <v>374</v>
      </c>
      <c r="CI665" s="423"/>
      <c r="CJ665" s="209"/>
      <c r="CK665" s="420"/>
      <c r="CL665" s="410" t="s">
        <v>375</v>
      </c>
      <c r="CM665" s="423"/>
      <c r="CN665" s="209"/>
      <c r="CO665" s="420"/>
      <c r="CP665" s="410" t="s">
        <v>376</v>
      </c>
      <c r="CQ665" s="423"/>
      <c r="CR665" s="591">
        <f t="shared" si="981"/>
        <v>2</v>
      </c>
      <c r="CS665" s="629"/>
      <c r="CT665" s="593">
        <f t="shared" si="982"/>
        <v>2</v>
      </c>
      <c r="CU665" s="594">
        <f t="shared" si="983"/>
        <v>1.7699115044247787E-2</v>
      </c>
      <c r="CV665" s="221"/>
      <c r="CW665" s="574" t="str">
        <f t="shared" si="904"/>
        <v>OK</v>
      </c>
      <c r="CY665" s="443"/>
      <c r="CZ665" s="429"/>
      <c r="DB665" s="430"/>
      <c r="DC665" s="431"/>
      <c r="DD665" s="429"/>
      <c r="DF665" s="430"/>
      <c r="DG665" s="431"/>
      <c r="DH665" s="429"/>
      <c r="DJ665" s="430"/>
      <c r="DK665" s="431"/>
      <c r="DL665" s="600"/>
      <c r="DM665" s="601"/>
      <c r="DN665" s="602"/>
      <c r="DO665" s="600"/>
      <c r="DP665" s="221"/>
      <c r="DQ665" s="574" t="str">
        <f t="shared" si="905"/>
        <v>OK</v>
      </c>
      <c r="DS665" s="443"/>
      <c r="DT665" s="429"/>
      <c r="DU665" s="431"/>
      <c r="DW665" s="431"/>
      <c r="DY665" s="431"/>
      <c r="EA665" s="430"/>
      <c r="EB665" s="600"/>
      <c r="EC665" s="602"/>
      <c r="ED665" s="600"/>
      <c r="EE665" s="221"/>
      <c r="EF665" s="574" t="str">
        <f t="shared" si="980"/>
        <v>OK</v>
      </c>
      <c r="EH665" s="82"/>
      <c r="EI665" s="34" t="s">
        <v>184</v>
      </c>
      <c r="EJ665" s="11"/>
      <c r="EK665" s="61"/>
      <c r="EN665" s="97">
        <f t="shared" si="922"/>
        <v>0</v>
      </c>
      <c r="EO665" s="91">
        <f t="shared" si="923"/>
        <v>0</v>
      </c>
      <c r="EP665" s="92"/>
      <c r="EQ665" s="85"/>
      <c r="ER665" s="89" t="str">
        <f t="shared" si="966"/>
        <v>-</v>
      </c>
      <c r="ES665" s="84"/>
      <c r="ET665" s="85"/>
      <c r="EU665" s="89" t="str">
        <f t="shared" si="967"/>
        <v>-</v>
      </c>
      <c r="EV665" s="90" t="str">
        <f t="shared" si="968"/>
        <v>-</v>
      </c>
      <c r="EY665" s="97" t="e">
        <f>#REF!</f>
        <v>#REF!</v>
      </c>
      <c r="EZ665" s="91" t="e">
        <f>#REF!</f>
        <v>#REF!</v>
      </c>
      <c r="FA665" s="92"/>
      <c r="FB665" s="85"/>
      <c r="FC665" s="89" t="e">
        <f t="shared" si="969"/>
        <v>#REF!</v>
      </c>
      <c r="FD665" s="84"/>
      <c r="FE665" s="85"/>
      <c r="FF665" s="89" t="e">
        <f t="shared" si="970"/>
        <v>#REF!</v>
      </c>
      <c r="FG665" s="90" t="e">
        <f t="shared" si="971"/>
        <v>#REF!</v>
      </c>
      <c r="FJ665" s="97" t="e">
        <f>#REF!</f>
        <v>#REF!</v>
      </c>
      <c r="FK665" s="91" t="e">
        <f>#REF!</f>
        <v>#REF!</v>
      </c>
      <c r="FL665" s="92"/>
      <c r="FM665" s="85"/>
      <c r="FN665" s="89" t="e">
        <f t="shared" si="972"/>
        <v>#REF!</v>
      </c>
      <c r="FO665" s="84"/>
      <c r="FP665" s="85"/>
      <c r="FQ665" s="89" t="e">
        <f t="shared" si="973"/>
        <v>#REF!</v>
      </c>
      <c r="FR665" s="90" t="e">
        <f t="shared" si="974"/>
        <v>#REF!</v>
      </c>
      <c r="FU665" s="97" t="e">
        <f>#REF!</f>
        <v>#REF!</v>
      </c>
      <c r="FV665" s="92"/>
      <c r="FW665" s="85"/>
      <c r="FX665" s="89" t="e">
        <f t="shared" si="975"/>
        <v>#REF!</v>
      </c>
      <c r="GA665" s="97" t="e">
        <f>#REF!</f>
        <v>#REF!</v>
      </c>
      <c r="GB665" s="91" t="e">
        <f>#REF!</f>
        <v>#REF!</v>
      </c>
      <c r="GC665" s="92"/>
      <c r="GD665" s="85"/>
      <c r="GE665" s="89" t="e">
        <f t="shared" si="976"/>
        <v>#REF!</v>
      </c>
      <c r="GF665" s="84"/>
      <c r="GG665" s="85"/>
      <c r="GH665" s="89" t="e">
        <f t="shared" si="977"/>
        <v>#REF!</v>
      </c>
      <c r="GI665" s="90" t="e">
        <f t="shared" si="978"/>
        <v>#REF!</v>
      </c>
      <c r="GK665" s="20" t="str">
        <f t="shared" si="924"/>
        <v/>
      </c>
      <c r="GL665" s="21"/>
      <c r="GN665" s="826" t="str">
        <f t="shared" ca="1" si="915"/>
        <v/>
      </c>
      <c r="GO665" s="827"/>
    </row>
    <row r="666" spans="1:197" ht="12" customHeight="1" outlineLevel="4" x14ac:dyDescent="0.2">
      <c r="A666" s="187">
        <f t="shared" ca="1" si="892"/>
        <v>532</v>
      </c>
      <c r="B666" s="747" t="str">
        <f t="shared" ca="1" si="906"/>
        <v/>
      </c>
      <c r="C666" s="748"/>
      <c r="D666" s="749"/>
      <c r="E666" s="112"/>
      <c r="F666" s="108"/>
      <c r="G666" s="105" t="s">
        <v>200</v>
      </c>
      <c r="H666" s="128" t="s">
        <v>3</v>
      </c>
      <c r="I666" s="105"/>
      <c r="J666" s="121" t="s">
        <v>24</v>
      </c>
      <c r="K666" s="123" t="s">
        <v>97</v>
      </c>
      <c r="L666" s="367" t="s">
        <v>50</v>
      </c>
      <c r="M666" s="589">
        <f t="shared" si="903"/>
        <v>1</v>
      </c>
      <c r="N666" s="773" t="str">
        <f t="shared" si="907"/>
        <v>-</v>
      </c>
      <c r="O666" s="774" t="str">
        <f t="shared" si="908"/>
        <v>-</v>
      </c>
      <c r="P666" s="774" t="str">
        <f t="shared" si="909"/>
        <v>-</v>
      </c>
      <c r="Q666" s="774">
        <f t="shared" si="910"/>
        <v>1</v>
      </c>
      <c r="R666" s="774" t="str">
        <f t="shared" si="911"/>
        <v>-</v>
      </c>
      <c r="S666" s="280" t="str">
        <f t="shared" si="912"/>
        <v>-</v>
      </c>
      <c r="T666" s="291" t="str">
        <f t="shared" si="913"/>
        <v>OK</v>
      </c>
      <c r="U666" s="402"/>
      <c r="W666" s="644"/>
      <c r="X666" s="429"/>
      <c r="Z666" s="430"/>
      <c r="AA666" s="431"/>
      <c r="AB666" s="429"/>
      <c r="AD666" s="430"/>
      <c r="AE666" s="431"/>
      <c r="AF666" s="429"/>
      <c r="AH666" s="430"/>
      <c r="AI666" s="431"/>
      <c r="AJ666" s="600"/>
      <c r="AK666" s="601"/>
      <c r="AL666" s="602"/>
      <c r="AM666" s="600"/>
      <c r="AN666" s="221"/>
      <c r="AO666" s="574" t="str">
        <f t="shared" si="927"/>
        <v>OK</v>
      </c>
      <c r="AQ666" s="443"/>
      <c r="AR666" s="429"/>
      <c r="AT666" s="430"/>
      <c r="AU666" s="431"/>
      <c r="AV666" s="429"/>
      <c r="AX666" s="430"/>
      <c r="AY666" s="431"/>
      <c r="AZ666" s="429"/>
      <c r="BB666" s="430"/>
      <c r="BC666" s="431"/>
      <c r="BD666" s="600"/>
      <c r="BE666" s="601"/>
      <c r="BF666" s="602"/>
      <c r="BG666" s="600"/>
      <c r="BH666" s="221"/>
      <c r="BI666" s="574" t="str">
        <f t="shared" si="928"/>
        <v>OK</v>
      </c>
      <c r="BK666" s="443"/>
      <c r="BL666" s="429"/>
      <c r="BN666" s="430"/>
      <c r="BO666" s="431"/>
      <c r="BP666" s="429"/>
      <c r="BR666" s="430"/>
      <c r="BS666" s="431"/>
      <c r="BT666" s="429"/>
      <c r="BV666" s="430"/>
      <c r="BW666" s="431"/>
      <c r="BX666" s="600"/>
      <c r="BY666" s="601"/>
      <c r="BZ666" s="602"/>
      <c r="CA666" s="600"/>
      <c r="CB666" s="221"/>
      <c r="CC666" s="574" t="str">
        <f t="shared" si="930"/>
        <v>OK</v>
      </c>
      <c r="CE666" s="263">
        <v>1</v>
      </c>
      <c r="CF666" s="208">
        <v>4</v>
      </c>
      <c r="CG666" s="420"/>
      <c r="CH666" s="410" t="s">
        <v>374</v>
      </c>
      <c r="CI666" s="423"/>
      <c r="CJ666" s="209"/>
      <c r="CK666" s="420"/>
      <c r="CL666" s="410" t="s">
        <v>375</v>
      </c>
      <c r="CM666" s="423"/>
      <c r="CN666" s="209"/>
      <c r="CO666" s="420"/>
      <c r="CP666" s="410" t="s">
        <v>376</v>
      </c>
      <c r="CQ666" s="423"/>
      <c r="CR666" s="591">
        <f t="shared" si="981"/>
        <v>4</v>
      </c>
      <c r="CS666" s="629"/>
      <c r="CT666" s="593">
        <f t="shared" si="982"/>
        <v>4</v>
      </c>
      <c r="CU666" s="594">
        <f t="shared" si="983"/>
        <v>3.5398230088495575E-2</v>
      </c>
      <c r="CV666" s="221"/>
      <c r="CW666" s="574" t="str">
        <f t="shared" si="904"/>
        <v>OK</v>
      </c>
      <c r="CY666" s="443"/>
      <c r="CZ666" s="429"/>
      <c r="DB666" s="430"/>
      <c r="DC666" s="431"/>
      <c r="DD666" s="429"/>
      <c r="DF666" s="430"/>
      <c r="DG666" s="431"/>
      <c r="DH666" s="429"/>
      <c r="DJ666" s="430"/>
      <c r="DK666" s="431"/>
      <c r="DL666" s="600"/>
      <c r="DM666" s="601"/>
      <c r="DN666" s="602"/>
      <c r="DO666" s="600"/>
      <c r="DP666" s="221"/>
      <c r="DQ666" s="574" t="str">
        <f t="shared" si="905"/>
        <v>OK</v>
      </c>
      <c r="DS666" s="443"/>
      <c r="DT666" s="429"/>
      <c r="DU666" s="431"/>
      <c r="DW666" s="431"/>
      <c r="DY666" s="431"/>
      <c r="EA666" s="430"/>
      <c r="EB666" s="600"/>
      <c r="EC666" s="602"/>
      <c r="ED666" s="600"/>
      <c r="EE666" s="221"/>
      <c r="EF666" s="574" t="str">
        <f t="shared" si="980"/>
        <v>OK</v>
      </c>
      <c r="EH666" s="82"/>
      <c r="EI666" s="34" t="s">
        <v>184</v>
      </c>
      <c r="EJ666" s="11"/>
      <c r="EK666" s="61"/>
      <c r="EN666" s="97">
        <f t="shared" si="922"/>
        <v>0</v>
      </c>
      <c r="EO666" s="91">
        <f t="shared" si="923"/>
        <v>0</v>
      </c>
      <c r="EP666" s="92"/>
      <c r="EQ666" s="85"/>
      <c r="ER666" s="89" t="str">
        <f t="shared" si="966"/>
        <v>-</v>
      </c>
      <c r="ES666" s="84"/>
      <c r="ET666" s="85"/>
      <c r="EU666" s="89" t="str">
        <f t="shared" si="967"/>
        <v>-</v>
      </c>
      <c r="EV666" s="90" t="str">
        <f t="shared" si="968"/>
        <v>-</v>
      </c>
      <c r="EY666" s="97" t="e">
        <f>#REF!</f>
        <v>#REF!</v>
      </c>
      <c r="EZ666" s="91" t="e">
        <f>#REF!</f>
        <v>#REF!</v>
      </c>
      <c r="FA666" s="92"/>
      <c r="FB666" s="85"/>
      <c r="FC666" s="89" t="e">
        <f t="shared" si="969"/>
        <v>#REF!</v>
      </c>
      <c r="FD666" s="84"/>
      <c r="FE666" s="85"/>
      <c r="FF666" s="89" t="e">
        <f t="shared" si="970"/>
        <v>#REF!</v>
      </c>
      <c r="FG666" s="90" t="e">
        <f t="shared" si="971"/>
        <v>#REF!</v>
      </c>
      <c r="FJ666" s="97" t="e">
        <f>#REF!</f>
        <v>#REF!</v>
      </c>
      <c r="FK666" s="91" t="e">
        <f>#REF!</f>
        <v>#REF!</v>
      </c>
      <c r="FL666" s="92"/>
      <c r="FM666" s="85"/>
      <c r="FN666" s="89" t="e">
        <f t="shared" si="972"/>
        <v>#REF!</v>
      </c>
      <c r="FO666" s="84"/>
      <c r="FP666" s="85"/>
      <c r="FQ666" s="89" t="e">
        <f t="shared" si="973"/>
        <v>#REF!</v>
      </c>
      <c r="FR666" s="90" t="e">
        <f t="shared" si="974"/>
        <v>#REF!</v>
      </c>
      <c r="FU666" s="97" t="e">
        <f>#REF!</f>
        <v>#REF!</v>
      </c>
      <c r="FV666" s="92"/>
      <c r="FW666" s="85"/>
      <c r="FX666" s="89" t="e">
        <f t="shared" si="975"/>
        <v>#REF!</v>
      </c>
      <c r="GA666" s="97" t="e">
        <f>#REF!</f>
        <v>#REF!</v>
      </c>
      <c r="GB666" s="91" t="e">
        <f>#REF!</f>
        <v>#REF!</v>
      </c>
      <c r="GC666" s="92"/>
      <c r="GD666" s="85"/>
      <c r="GE666" s="89" t="e">
        <f t="shared" si="976"/>
        <v>#REF!</v>
      </c>
      <c r="GF666" s="84"/>
      <c r="GG666" s="85"/>
      <c r="GH666" s="89" t="e">
        <f t="shared" si="977"/>
        <v>#REF!</v>
      </c>
      <c r="GI666" s="90" t="e">
        <f t="shared" si="978"/>
        <v>#REF!</v>
      </c>
      <c r="GK666" s="20" t="str">
        <f t="shared" si="924"/>
        <v/>
      </c>
      <c r="GL666" s="21"/>
      <c r="GN666" s="826" t="str">
        <f t="shared" ca="1" si="915"/>
        <v/>
      </c>
      <c r="GO666" s="827"/>
    </row>
    <row r="667" spans="1:197" ht="12" customHeight="1" outlineLevel="4" x14ac:dyDescent="0.2">
      <c r="A667" s="187">
        <f t="shared" ca="1" si="892"/>
        <v>533</v>
      </c>
      <c r="B667" s="747" t="str">
        <f t="shared" ca="1" si="906"/>
        <v/>
      </c>
      <c r="C667" s="748"/>
      <c r="D667" s="749"/>
      <c r="E667" s="112"/>
      <c r="F667" s="108"/>
      <c r="G667" s="105" t="s">
        <v>925</v>
      </c>
      <c r="H667" s="128" t="s">
        <v>3</v>
      </c>
      <c r="I667" s="105"/>
      <c r="J667" s="121" t="s">
        <v>24</v>
      </c>
      <c r="K667" s="123" t="s">
        <v>97</v>
      </c>
      <c r="L667" s="367" t="s">
        <v>50</v>
      </c>
      <c r="M667" s="589">
        <f t="shared" si="903"/>
        <v>1</v>
      </c>
      <c r="N667" s="773" t="str">
        <f t="shared" si="907"/>
        <v>-</v>
      </c>
      <c r="O667" s="774" t="str">
        <f t="shared" si="908"/>
        <v>-</v>
      </c>
      <c r="P667" s="774" t="str">
        <f t="shared" si="909"/>
        <v>-</v>
      </c>
      <c r="Q667" s="774">
        <f t="shared" si="910"/>
        <v>1</v>
      </c>
      <c r="R667" s="774" t="str">
        <f t="shared" si="911"/>
        <v>-</v>
      </c>
      <c r="S667" s="280" t="str">
        <f t="shared" si="912"/>
        <v>-</v>
      </c>
      <c r="T667" s="291" t="str">
        <f t="shared" si="913"/>
        <v>OK</v>
      </c>
      <c r="U667" s="402"/>
      <c r="W667" s="644"/>
      <c r="X667" s="429"/>
      <c r="Z667" s="430"/>
      <c r="AA667" s="431"/>
      <c r="AB667" s="429"/>
      <c r="AD667" s="430"/>
      <c r="AE667" s="431"/>
      <c r="AF667" s="429"/>
      <c r="AH667" s="430"/>
      <c r="AI667" s="431"/>
      <c r="AJ667" s="600"/>
      <c r="AK667" s="601"/>
      <c r="AL667" s="602"/>
      <c r="AM667" s="600"/>
      <c r="AN667" s="221"/>
      <c r="AO667" s="574" t="str">
        <f t="shared" si="927"/>
        <v>OK</v>
      </c>
      <c r="AQ667" s="443"/>
      <c r="AR667" s="429"/>
      <c r="AT667" s="430"/>
      <c r="AU667" s="431"/>
      <c r="AV667" s="429"/>
      <c r="AX667" s="430"/>
      <c r="AY667" s="431"/>
      <c r="AZ667" s="429"/>
      <c r="BB667" s="430"/>
      <c r="BC667" s="431"/>
      <c r="BD667" s="600"/>
      <c r="BE667" s="601"/>
      <c r="BF667" s="602"/>
      <c r="BG667" s="600"/>
      <c r="BH667" s="221"/>
      <c r="BI667" s="574" t="str">
        <f t="shared" si="928"/>
        <v>OK</v>
      </c>
      <c r="BK667" s="443"/>
      <c r="BL667" s="429"/>
      <c r="BN667" s="430"/>
      <c r="BO667" s="431"/>
      <c r="BP667" s="429"/>
      <c r="BR667" s="430"/>
      <c r="BS667" s="431"/>
      <c r="BT667" s="429"/>
      <c r="BV667" s="430"/>
      <c r="BW667" s="431"/>
      <c r="BX667" s="600"/>
      <c r="BY667" s="601"/>
      <c r="BZ667" s="602"/>
      <c r="CA667" s="600"/>
      <c r="CB667" s="221"/>
      <c r="CC667" s="574" t="str">
        <f t="shared" si="930"/>
        <v>OK</v>
      </c>
      <c r="CE667" s="263">
        <v>1</v>
      </c>
      <c r="CF667" s="208">
        <v>3</v>
      </c>
      <c r="CG667" s="420"/>
      <c r="CH667" s="410" t="s">
        <v>374</v>
      </c>
      <c r="CI667" s="423"/>
      <c r="CJ667" s="209"/>
      <c r="CK667" s="420"/>
      <c r="CL667" s="410" t="s">
        <v>375</v>
      </c>
      <c r="CM667" s="423"/>
      <c r="CN667" s="209"/>
      <c r="CO667" s="420"/>
      <c r="CP667" s="410" t="s">
        <v>376</v>
      </c>
      <c r="CQ667" s="423"/>
      <c r="CR667" s="591">
        <f t="shared" si="981"/>
        <v>3</v>
      </c>
      <c r="CS667" s="629"/>
      <c r="CT667" s="593">
        <f t="shared" si="982"/>
        <v>3</v>
      </c>
      <c r="CU667" s="594">
        <f t="shared" si="983"/>
        <v>2.6548672566371681E-2</v>
      </c>
      <c r="CV667" s="221"/>
      <c r="CW667" s="574" t="str">
        <f t="shared" si="904"/>
        <v>OK</v>
      </c>
      <c r="CY667" s="443"/>
      <c r="CZ667" s="429"/>
      <c r="DB667" s="430"/>
      <c r="DC667" s="431"/>
      <c r="DD667" s="429"/>
      <c r="DF667" s="430"/>
      <c r="DG667" s="431"/>
      <c r="DH667" s="429"/>
      <c r="DJ667" s="430"/>
      <c r="DK667" s="431"/>
      <c r="DL667" s="600"/>
      <c r="DM667" s="601"/>
      <c r="DN667" s="602"/>
      <c r="DO667" s="600"/>
      <c r="DP667" s="221"/>
      <c r="DQ667" s="574" t="str">
        <f t="shared" si="905"/>
        <v>OK</v>
      </c>
      <c r="DS667" s="443"/>
      <c r="DT667" s="429"/>
      <c r="DU667" s="431"/>
      <c r="DW667" s="431"/>
      <c r="DY667" s="431"/>
      <c r="EA667" s="430"/>
      <c r="EB667" s="600"/>
      <c r="EC667" s="602"/>
      <c r="ED667" s="600"/>
      <c r="EE667" s="221"/>
      <c r="EF667" s="574" t="str">
        <f t="shared" si="980"/>
        <v>OK</v>
      </c>
      <c r="EH667" s="82"/>
      <c r="EI667" s="34" t="s">
        <v>184</v>
      </c>
      <c r="EJ667" s="11"/>
      <c r="EK667" s="61"/>
      <c r="EN667" s="97">
        <f t="shared" si="922"/>
        <v>0</v>
      </c>
      <c r="EO667" s="91">
        <f t="shared" si="923"/>
        <v>0</v>
      </c>
      <c r="EP667" s="92"/>
      <c r="EQ667" s="85"/>
      <c r="ER667" s="89" t="str">
        <f t="shared" si="966"/>
        <v>-</v>
      </c>
      <c r="ES667" s="84"/>
      <c r="ET667" s="85"/>
      <c r="EU667" s="89" t="str">
        <f t="shared" si="967"/>
        <v>-</v>
      </c>
      <c r="EV667" s="90" t="str">
        <f t="shared" si="968"/>
        <v>-</v>
      </c>
      <c r="EY667" s="97" t="e">
        <f>#REF!</f>
        <v>#REF!</v>
      </c>
      <c r="EZ667" s="91" t="e">
        <f>#REF!</f>
        <v>#REF!</v>
      </c>
      <c r="FA667" s="92"/>
      <c r="FB667" s="85"/>
      <c r="FC667" s="89" t="e">
        <f t="shared" si="969"/>
        <v>#REF!</v>
      </c>
      <c r="FD667" s="84"/>
      <c r="FE667" s="85"/>
      <c r="FF667" s="89" t="e">
        <f t="shared" si="970"/>
        <v>#REF!</v>
      </c>
      <c r="FG667" s="90" t="e">
        <f t="shared" si="971"/>
        <v>#REF!</v>
      </c>
      <c r="FJ667" s="97" t="e">
        <f>#REF!</f>
        <v>#REF!</v>
      </c>
      <c r="FK667" s="91" t="e">
        <f>#REF!</f>
        <v>#REF!</v>
      </c>
      <c r="FL667" s="92"/>
      <c r="FM667" s="85"/>
      <c r="FN667" s="89" t="e">
        <f t="shared" si="972"/>
        <v>#REF!</v>
      </c>
      <c r="FO667" s="84"/>
      <c r="FP667" s="85"/>
      <c r="FQ667" s="89" t="e">
        <f t="shared" si="973"/>
        <v>#REF!</v>
      </c>
      <c r="FR667" s="90" t="e">
        <f t="shared" si="974"/>
        <v>#REF!</v>
      </c>
      <c r="FU667" s="97" t="e">
        <f>#REF!</f>
        <v>#REF!</v>
      </c>
      <c r="FV667" s="92"/>
      <c r="FW667" s="85"/>
      <c r="FX667" s="89" t="e">
        <f t="shared" si="975"/>
        <v>#REF!</v>
      </c>
      <c r="GA667" s="97" t="e">
        <f>#REF!</f>
        <v>#REF!</v>
      </c>
      <c r="GB667" s="91" t="e">
        <f>#REF!</f>
        <v>#REF!</v>
      </c>
      <c r="GC667" s="92"/>
      <c r="GD667" s="85"/>
      <c r="GE667" s="89" t="e">
        <f t="shared" si="976"/>
        <v>#REF!</v>
      </c>
      <c r="GF667" s="84"/>
      <c r="GG667" s="85"/>
      <c r="GH667" s="89" t="e">
        <f t="shared" si="977"/>
        <v>#REF!</v>
      </c>
      <c r="GI667" s="90" t="e">
        <f t="shared" si="978"/>
        <v>#REF!</v>
      </c>
      <c r="GK667" s="20" t="str">
        <f t="shared" si="924"/>
        <v/>
      </c>
      <c r="GL667" s="21"/>
      <c r="GN667" s="826" t="str">
        <f t="shared" ca="1" si="915"/>
        <v/>
      </c>
      <c r="GO667" s="827"/>
    </row>
    <row r="668" spans="1:197" ht="12" customHeight="1" outlineLevel="4" x14ac:dyDescent="0.2">
      <c r="A668" s="187">
        <f t="shared" ca="1" si="892"/>
        <v>534</v>
      </c>
      <c r="B668" s="747" t="str">
        <f t="shared" ca="1" si="906"/>
        <v/>
      </c>
      <c r="C668" s="748"/>
      <c r="D668" s="749"/>
      <c r="E668" s="112"/>
      <c r="F668" s="108"/>
      <c r="G668" s="105" t="s">
        <v>81</v>
      </c>
      <c r="H668" s="128" t="s">
        <v>3</v>
      </c>
      <c r="I668" s="105"/>
      <c r="J668" s="121" t="s">
        <v>24</v>
      </c>
      <c r="K668" s="123" t="s">
        <v>97</v>
      </c>
      <c r="L668" s="367" t="s">
        <v>50</v>
      </c>
      <c r="M668" s="589">
        <f t="shared" si="903"/>
        <v>1</v>
      </c>
      <c r="N668" s="773" t="str">
        <f t="shared" si="907"/>
        <v>-</v>
      </c>
      <c r="O668" s="774" t="str">
        <f t="shared" si="908"/>
        <v>-</v>
      </c>
      <c r="P668" s="774" t="str">
        <f t="shared" si="909"/>
        <v>-</v>
      </c>
      <c r="Q668" s="774">
        <f t="shared" si="910"/>
        <v>1</v>
      </c>
      <c r="R668" s="774" t="str">
        <f t="shared" si="911"/>
        <v>-</v>
      </c>
      <c r="S668" s="280" t="str">
        <f t="shared" si="912"/>
        <v>-</v>
      </c>
      <c r="T668" s="291" t="str">
        <f t="shared" si="913"/>
        <v>OK</v>
      </c>
      <c r="U668" s="402"/>
      <c r="W668" s="644"/>
      <c r="X668" s="429"/>
      <c r="Z668" s="430"/>
      <c r="AA668" s="431"/>
      <c r="AB668" s="429"/>
      <c r="AD668" s="430"/>
      <c r="AE668" s="431"/>
      <c r="AF668" s="429"/>
      <c r="AH668" s="430"/>
      <c r="AI668" s="431"/>
      <c r="AJ668" s="600"/>
      <c r="AK668" s="601"/>
      <c r="AL668" s="602"/>
      <c r="AM668" s="600"/>
      <c r="AN668" s="221"/>
      <c r="AO668" s="574" t="str">
        <f t="shared" si="927"/>
        <v>OK</v>
      </c>
      <c r="AQ668" s="443"/>
      <c r="AR668" s="429"/>
      <c r="AT668" s="430"/>
      <c r="AU668" s="431"/>
      <c r="AV668" s="429"/>
      <c r="AX668" s="430"/>
      <c r="AY668" s="431"/>
      <c r="AZ668" s="429"/>
      <c r="BB668" s="430"/>
      <c r="BC668" s="431"/>
      <c r="BD668" s="600"/>
      <c r="BE668" s="601"/>
      <c r="BF668" s="602"/>
      <c r="BG668" s="600"/>
      <c r="BH668" s="221"/>
      <c r="BI668" s="574" t="str">
        <f t="shared" si="928"/>
        <v>OK</v>
      </c>
      <c r="BK668" s="443"/>
      <c r="BL668" s="429"/>
      <c r="BN668" s="430"/>
      <c r="BO668" s="431"/>
      <c r="BP668" s="429"/>
      <c r="BR668" s="430"/>
      <c r="BS668" s="431"/>
      <c r="BT668" s="429"/>
      <c r="BV668" s="430"/>
      <c r="BW668" s="431"/>
      <c r="BX668" s="600"/>
      <c r="BY668" s="601"/>
      <c r="BZ668" s="602"/>
      <c r="CA668" s="600"/>
      <c r="CB668" s="221"/>
      <c r="CC668" s="574" t="str">
        <f t="shared" si="930"/>
        <v>OK</v>
      </c>
      <c r="CE668" s="263">
        <v>1</v>
      </c>
      <c r="CF668" s="208">
        <v>2</v>
      </c>
      <c r="CG668" s="420"/>
      <c r="CH668" s="410" t="s">
        <v>374</v>
      </c>
      <c r="CI668" s="423"/>
      <c r="CJ668" s="209"/>
      <c r="CK668" s="420"/>
      <c r="CL668" s="410" t="s">
        <v>375</v>
      </c>
      <c r="CM668" s="423"/>
      <c r="CN668" s="209"/>
      <c r="CO668" s="420"/>
      <c r="CP668" s="410" t="s">
        <v>376</v>
      </c>
      <c r="CQ668" s="423"/>
      <c r="CR668" s="591">
        <f t="shared" si="981"/>
        <v>2</v>
      </c>
      <c r="CS668" s="629"/>
      <c r="CT668" s="593">
        <f t="shared" si="982"/>
        <v>2</v>
      </c>
      <c r="CU668" s="594">
        <f t="shared" si="983"/>
        <v>1.7699115044247787E-2</v>
      </c>
      <c r="CV668" s="221"/>
      <c r="CW668" s="574" t="str">
        <f t="shared" si="904"/>
        <v>OK</v>
      </c>
      <c r="CY668" s="443"/>
      <c r="CZ668" s="429"/>
      <c r="DB668" s="430"/>
      <c r="DC668" s="431"/>
      <c r="DD668" s="429"/>
      <c r="DF668" s="430"/>
      <c r="DG668" s="431"/>
      <c r="DH668" s="429"/>
      <c r="DJ668" s="430"/>
      <c r="DK668" s="431"/>
      <c r="DL668" s="600"/>
      <c r="DM668" s="601"/>
      <c r="DN668" s="602"/>
      <c r="DO668" s="600"/>
      <c r="DP668" s="221"/>
      <c r="DQ668" s="574" t="str">
        <f t="shared" si="905"/>
        <v>OK</v>
      </c>
      <c r="DS668" s="443"/>
      <c r="DT668" s="429"/>
      <c r="DU668" s="431"/>
      <c r="DW668" s="431"/>
      <c r="DY668" s="431"/>
      <c r="EA668" s="430"/>
      <c r="EB668" s="600"/>
      <c r="EC668" s="602"/>
      <c r="ED668" s="600"/>
      <c r="EE668" s="221"/>
      <c r="EF668" s="574" t="str">
        <f t="shared" si="980"/>
        <v>OK</v>
      </c>
      <c r="EH668" s="82"/>
      <c r="EI668" s="34" t="s">
        <v>184</v>
      </c>
      <c r="EJ668" s="11"/>
      <c r="EK668" s="61"/>
      <c r="EN668" s="97">
        <f t="shared" si="922"/>
        <v>0</v>
      </c>
      <c r="EO668" s="91">
        <f t="shared" si="923"/>
        <v>0</v>
      </c>
      <c r="EP668" s="92"/>
      <c r="EQ668" s="85"/>
      <c r="ER668" s="89" t="str">
        <f t="shared" si="966"/>
        <v>-</v>
      </c>
      <c r="ES668" s="84"/>
      <c r="ET668" s="85"/>
      <c r="EU668" s="89" t="str">
        <f t="shared" si="967"/>
        <v>-</v>
      </c>
      <c r="EV668" s="90" t="str">
        <f t="shared" si="968"/>
        <v>-</v>
      </c>
      <c r="EY668" s="97" t="e">
        <f>#REF!</f>
        <v>#REF!</v>
      </c>
      <c r="EZ668" s="91" t="e">
        <f>#REF!</f>
        <v>#REF!</v>
      </c>
      <c r="FA668" s="92"/>
      <c r="FB668" s="85"/>
      <c r="FC668" s="89" t="e">
        <f t="shared" si="969"/>
        <v>#REF!</v>
      </c>
      <c r="FD668" s="84"/>
      <c r="FE668" s="85"/>
      <c r="FF668" s="89" t="e">
        <f t="shared" si="970"/>
        <v>#REF!</v>
      </c>
      <c r="FG668" s="90" t="e">
        <f t="shared" si="971"/>
        <v>#REF!</v>
      </c>
      <c r="FJ668" s="97" t="e">
        <f>#REF!</f>
        <v>#REF!</v>
      </c>
      <c r="FK668" s="91" t="e">
        <f>#REF!</f>
        <v>#REF!</v>
      </c>
      <c r="FL668" s="92"/>
      <c r="FM668" s="85"/>
      <c r="FN668" s="89" t="e">
        <f t="shared" si="972"/>
        <v>#REF!</v>
      </c>
      <c r="FO668" s="84"/>
      <c r="FP668" s="85"/>
      <c r="FQ668" s="89" t="e">
        <f t="shared" si="973"/>
        <v>#REF!</v>
      </c>
      <c r="FR668" s="90" t="e">
        <f t="shared" si="974"/>
        <v>#REF!</v>
      </c>
      <c r="FU668" s="97" t="e">
        <f>#REF!</f>
        <v>#REF!</v>
      </c>
      <c r="FV668" s="92"/>
      <c r="FW668" s="85"/>
      <c r="FX668" s="89" t="e">
        <f t="shared" si="975"/>
        <v>#REF!</v>
      </c>
      <c r="GA668" s="97" t="e">
        <f>#REF!</f>
        <v>#REF!</v>
      </c>
      <c r="GB668" s="91" t="e">
        <f>#REF!</f>
        <v>#REF!</v>
      </c>
      <c r="GC668" s="92"/>
      <c r="GD668" s="85"/>
      <c r="GE668" s="89" t="e">
        <f t="shared" si="976"/>
        <v>#REF!</v>
      </c>
      <c r="GF668" s="84"/>
      <c r="GG668" s="85"/>
      <c r="GH668" s="89" t="e">
        <f t="shared" si="977"/>
        <v>#REF!</v>
      </c>
      <c r="GI668" s="90" t="e">
        <f t="shared" si="978"/>
        <v>#REF!</v>
      </c>
      <c r="GK668" s="20" t="str">
        <f t="shared" si="924"/>
        <v/>
      </c>
      <c r="GL668" s="21"/>
      <c r="GN668" s="826" t="str">
        <f t="shared" ca="1" si="915"/>
        <v/>
      </c>
      <c r="GO668" s="827"/>
    </row>
    <row r="669" spans="1:197" ht="12" customHeight="1" outlineLevel="4" x14ac:dyDescent="0.2">
      <c r="A669" s="187">
        <f t="shared" ca="1" si="892"/>
        <v>535</v>
      </c>
      <c r="B669" s="747" t="str">
        <f t="shared" ca="1" si="906"/>
        <v/>
      </c>
      <c r="C669" s="748"/>
      <c r="D669" s="749"/>
      <c r="E669" s="272" t="s">
        <v>395</v>
      </c>
      <c r="F669" s="271"/>
      <c r="G669" s="105"/>
      <c r="H669" s="128" t="s">
        <v>3</v>
      </c>
      <c r="I669" s="105"/>
      <c r="J669" s="121" t="s">
        <v>24</v>
      </c>
      <c r="K669" s="123" t="s">
        <v>97</v>
      </c>
      <c r="L669" s="367" t="s">
        <v>50</v>
      </c>
      <c r="M669" s="589">
        <f t="shared" si="903"/>
        <v>0</v>
      </c>
      <c r="N669" s="773" t="str">
        <f t="shared" si="907"/>
        <v>-</v>
      </c>
      <c r="O669" s="774" t="str">
        <f t="shared" si="908"/>
        <v>-</v>
      </c>
      <c r="P669" s="774" t="str">
        <f t="shared" si="909"/>
        <v>-</v>
      </c>
      <c r="Q669" s="774" t="str">
        <f t="shared" si="910"/>
        <v>-</v>
      </c>
      <c r="R669" s="774" t="str">
        <f t="shared" si="911"/>
        <v>-</v>
      </c>
      <c r="S669" s="280" t="str">
        <f t="shared" si="912"/>
        <v>-</v>
      </c>
      <c r="T669" s="291" t="str">
        <f t="shared" si="913"/>
        <v>OK</v>
      </c>
      <c r="U669" s="402"/>
      <c r="W669" s="645"/>
      <c r="X669" s="432"/>
      <c r="Y669" s="433"/>
      <c r="Z669" s="434"/>
      <c r="AA669" s="435"/>
      <c r="AB669" s="432"/>
      <c r="AC669" s="433"/>
      <c r="AD669" s="434"/>
      <c r="AE669" s="435"/>
      <c r="AF669" s="432"/>
      <c r="AG669" s="433"/>
      <c r="AH669" s="434"/>
      <c r="AI669" s="435"/>
      <c r="AJ669" s="603"/>
      <c r="AK669" s="604"/>
      <c r="AL669" s="605"/>
      <c r="AM669" s="603"/>
      <c r="AN669" s="221"/>
      <c r="AO669" s="574" t="str">
        <f t="shared" si="927"/>
        <v>OK</v>
      </c>
      <c r="AQ669" s="444"/>
      <c r="AR669" s="432"/>
      <c r="AS669" s="433"/>
      <c r="AT669" s="434"/>
      <c r="AU669" s="435"/>
      <c r="AV669" s="432"/>
      <c r="AW669" s="433"/>
      <c r="AX669" s="434"/>
      <c r="AY669" s="435"/>
      <c r="AZ669" s="432"/>
      <c r="BA669" s="433"/>
      <c r="BB669" s="434"/>
      <c r="BC669" s="435"/>
      <c r="BD669" s="603"/>
      <c r="BE669" s="604"/>
      <c r="BF669" s="605"/>
      <c r="BG669" s="603"/>
      <c r="BH669" s="221"/>
      <c r="BI669" s="574" t="str">
        <f t="shared" si="928"/>
        <v>OK</v>
      </c>
      <c r="BK669" s="263"/>
      <c r="BL669" s="208"/>
      <c r="BM669" s="421"/>
      <c r="BN669" s="410"/>
      <c r="BO669" s="424"/>
      <c r="BP669" s="209"/>
      <c r="BQ669" s="421"/>
      <c r="BR669" s="410"/>
      <c r="BS669" s="424"/>
      <c r="BT669" s="209"/>
      <c r="BU669" s="421"/>
      <c r="BV669" s="410"/>
      <c r="BW669" s="424"/>
      <c r="BX669" s="591" t="str">
        <f>IF(AND(BL669="",BP669="",BT669=""),"-",BL669+BP669+BT669)</f>
        <v>-</v>
      </c>
      <c r="BY669" s="601"/>
      <c r="BZ669" s="593" t="str">
        <f>IF(AND(BL669="",BP669="",BT669="",BM669="",BQ669="",BU669=""),"-",SUM(BL669:BU669))</f>
        <v>-</v>
      </c>
      <c r="CA669" s="680" t="str">
        <f>IF(OR(BZ669=0,BZ669="-"),"-",BZ669/DD_TOTAL_HOURS)</f>
        <v>-</v>
      </c>
      <c r="CB669" s="221"/>
      <c r="CC669" s="574" t="str">
        <f t="shared" si="930"/>
        <v>OK</v>
      </c>
      <c r="CE669" s="263"/>
      <c r="CF669" s="208"/>
      <c r="CG669" s="433"/>
      <c r="CH669" s="489"/>
      <c r="CI669" s="435"/>
      <c r="CJ669" s="209"/>
      <c r="CK669" s="433"/>
      <c r="CL669" s="489"/>
      <c r="CM669" s="435"/>
      <c r="CN669" s="209"/>
      <c r="CO669" s="433"/>
      <c r="CP669" s="489"/>
      <c r="CQ669" s="424"/>
      <c r="CR669" s="591" t="str">
        <f t="shared" si="981"/>
        <v>-</v>
      </c>
      <c r="CS669" s="629"/>
      <c r="CT669" s="593" t="str">
        <f t="shared" si="982"/>
        <v>-</v>
      </c>
      <c r="CU669" s="594" t="str">
        <f t="shared" si="983"/>
        <v>-</v>
      </c>
      <c r="CV669" s="221"/>
      <c r="CW669" s="574" t="str">
        <f t="shared" si="904"/>
        <v>OK</v>
      </c>
      <c r="CY669" s="443"/>
      <c r="CZ669" s="429"/>
      <c r="DB669" s="430"/>
      <c r="DC669" s="431"/>
      <c r="DD669" s="429"/>
      <c r="DF669" s="430"/>
      <c r="DG669" s="431"/>
      <c r="DH669" s="429"/>
      <c r="DJ669" s="430"/>
      <c r="DK669" s="431"/>
      <c r="DL669" s="603"/>
      <c r="DM669" s="604"/>
      <c r="DN669" s="605"/>
      <c r="DO669" s="603"/>
      <c r="DP669" s="221"/>
      <c r="DQ669" s="574" t="str">
        <f t="shared" si="905"/>
        <v>OK</v>
      </c>
      <c r="DS669" s="443"/>
      <c r="DT669" s="429"/>
      <c r="DU669" s="431"/>
      <c r="DW669" s="435"/>
      <c r="DY669" s="435"/>
      <c r="EA669" s="430"/>
      <c r="EB669" s="603"/>
      <c r="EC669" s="605"/>
      <c r="ED669" s="603"/>
      <c r="EE669" s="221"/>
      <c r="EF669" s="574" t="str">
        <f t="shared" si="980"/>
        <v>OK</v>
      </c>
      <c r="EH669" s="82"/>
      <c r="EI669" s="34"/>
      <c r="EJ669" s="11"/>
      <c r="EK669" s="61"/>
      <c r="EN669" s="97">
        <f t="shared" si="922"/>
        <v>0</v>
      </c>
      <c r="EO669" s="91">
        <f t="shared" si="923"/>
        <v>0</v>
      </c>
      <c r="EP669" s="92"/>
      <c r="EQ669" s="85"/>
      <c r="ER669" s="89" t="str">
        <f t="shared" si="966"/>
        <v>-</v>
      </c>
      <c r="ES669" s="84"/>
      <c r="ET669" s="85"/>
      <c r="EU669" s="89" t="str">
        <f t="shared" si="967"/>
        <v>-</v>
      </c>
      <c r="EV669" s="90" t="str">
        <f t="shared" si="968"/>
        <v>-</v>
      </c>
      <c r="EY669" s="97" t="e">
        <f>#REF!</f>
        <v>#REF!</v>
      </c>
      <c r="EZ669" s="91" t="e">
        <f>#REF!</f>
        <v>#REF!</v>
      </c>
      <c r="FA669" s="92"/>
      <c r="FB669" s="85"/>
      <c r="FC669" s="89" t="e">
        <f t="shared" si="969"/>
        <v>#REF!</v>
      </c>
      <c r="FD669" s="84"/>
      <c r="FE669" s="85"/>
      <c r="FF669" s="89" t="e">
        <f t="shared" si="970"/>
        <v>#REF!</v>
      </c>
      <c r="FG669" s="90" t="e">
        <f t="shared" si="971"/>
        <v>#REF!</v>
      </c>
      <c r="FJ669" s="97" t="e">
        <f>#REF!</f>
        <v>#REF!</v>
      </c>
      <c r="FK669" s="91" t="e">
        <f>#REF!</f>
        <v>#REF!</v>
      </c>
      <c r="FL669" s="92"/>
      <c r="FM669" s="85"/>
      <c r="FN669" s="89" t="e">
        <f t="shared" si="972"/>
        <v>#REF!</v>
      </c>
      <c r="FO669" s="84"/>
      <c r="FP669" s="85"/>
      <c r="FQ669" s="89" t="e">
        <f t="shared" si="973"/>
        <v>#REF!</v>
      </c>
      <c r="FR669" s="90" t="e">
        <f t="shared" si="974"/>
        <v>#REF!</v>
      </c>
      <c r="FU669" s="97" t="e">
        <f>#REF!</f>
        <v>#REF!</v>
      </c>
      <c r="FV669" s="92"/>
      <c r="FW669" s="85"/>
      <c r="FX669" s="89" t="e">
        <f t="shared" si="975"/>
        <v>#REF!</v>
      </c>
      <c r="GA669" s="97" t="e">
        <f>#REF!</f>
        <v>#REF!</v>
      </c>
      <c r="GB669" s="91" t="e">
        <f>#REF!</f>
        <v>#REF!</v>
      </c>
      <c r="GC669" s="92"/>
      <c r="GD669" s="85"/>
      <c r="GE669" s="89" t="e">
        <f t="shared" si="976"/>
        <v>#REF!</v>
      </c>
      <c r="GF669" s="84"/>
      <c r="GG669" s="85"/>
      <c r="GH669" s="89" t="e">
        <f t="shared" si="977"/>
        <v>#REF!</v>
      </c>
      <c r="GI669" s="90" t="e">
        <f t="shared" si="978"/>
        <v>#REF!</v>
      </c>
      <c r="GK669" s="20" t="str">
        <f t="shared" si="924"/>
        <v/>
      </c>
      <c r="GL669" s="21"/>
      <c r="GN669" s="826" t="str">
        <f t="shared" ca="1" si="915"/>
        <v/>
      </c>
      <c r="GO669" s="827"/>
    </row>
    <row r="670" spans="1:197" ht="12" customHeight="1" outlineLevel="3" x14ac:dyDescent="0.2">
      <c r="A670" s="187">
        <f t="shared" ca="1" si="892"/>
        <v>536</v>
      </c>
      <c r="B670" s="757" t="str">
        <f t="shared" ca="1" si="906"/>
        <v/>
      </c>
      <c r="C670" s="758"/>
      <c r="D670" s="759"/>
      <c r="E670" s="231"/>
      <c r="F670" s="227"/>
      <c r="G670" s="228"/>
      <c r="H670" s="865"/>
      <c r="I670" s="229"/>
      <c r="J670" s="359"/>
      <c r="K670" s="359"/>
      <c r="L670" s="359"/>
      <c r="M670" s="397">
        <f t="shared" si="903"/>
        <v>0</v>
      </c>
      <c r="N670" s="775"/>
      <c r="O670" s="776"/>
      <c r="P670" s="776"/>
      <c r="Q670" s="776"/>
      <c r="R670" s="776"/>
      <c r="S670" s="282"/>
      <c r="T670" s="295"/>
      <c r="U670" s="408"/>
      <c r="W670" s="663"/>
      <c r="X670" s="664"/>
      <c r="Y670" s="664"/>
      <c r="Z670" s="664"/>
      <c r="AA670" s="664"/>
      <c r="AB670" s="664"/>
      <c r="AC670" s="664"/>
      <c r="AD670" s="664"/>
      <c r="AE670" s="664"/>
      <c r="AF670" s="664"/>
      <c r="AG670" s="664"/>
      <c r="AH670" s="664"/>
      <c r="AI670" s="665"/>
      <c r="AJ670" s="963"/>
      <c r="AK670" s="973"/>
      <c r="AL670" s="964"/>
      <c r="AM670" s="549"/>
      <c r="AN670" s="304"/>
      <c r="AO670" s="574"/>
      <c r="AQ670" s="663"/>
      <c r="AR670" s="664"/>
      <c r="AS670" s="664"/>
      <c r="AT670" s="664"/>
      <c r="AU670" s="664"/>
      <c r="AV670" s="664"/>
      <c r="AW670" s="664"/>
      <c r="AX670" s="664"/>
      <c r="AY670" s="664"/>
      <c r="AZ670" s="664"/>
      <c r="BA670" s="664"/>
      <c r="BB670" s="664"/>
      <c r="BC670" s="665"/>
      <c r="BD670" s="963"/>
      <c r="BE670" s="973"/>
      <c r="BF670" s="964"/>
      <c r="BG670" s="549"/>
      <c r="BH670" s="304"/>
      <c r="BI670" s="574"/>
      <c r="BK670" s="663"/>
      <c r="BL670" s="664"/>
      <c r="BM670" s="664"/>
      <c r="BN670" s="664"/>
      <c r="BO670" s="664"/>
      <c r="BP670" s="664"/>
      <c r="BQ670" s="664"/>
      <c r="BR670" s="664"/>
      <c r="BS670" s="664"/>
      <c r="BT670" s="664"/>
      <c r="BU670" s="664"/>
      <c r="BV670" s="664"/>
      <c r="BW670" s="665"/>
      <c r="BX670" s="963"/>
      <c r="BY670" s="973"/>
      <c r="BZ670" s="964"/>
      <c r="CA670" s="549"/>
      <c r="CB670" s="304"/>
      <c r="CC670" s="574"/>
      <c r="CE670" s="663"/>
      <c r="CF670" s="664"/>
      <c r="CG670" s="664"/>
      <c r="CH670" s="664"/>
      <c r="CI670" s="664"/>
      <c r="CJ670" s="664"/>
      <c r="CK670" s="664"/>
      <c r="CL670" s="664"/>
      <c r="CM670" s="664"/>
      <c r="CN670" s="664"/>
      <c r="CO670" s="664"/>
      <c r="CP670" s="664"/>
      <c r="CQ670" s="665"/>
      <c r="CR670" s="963"/>
      <c r="CS670" s="973"/>
      <c r="CT670" s="964"/>
      <c r="CU670" s="549"/>
      <c r="CV670" s="304"/>
      <c r="CW670" s="574" t="str">
        <f t="shared" si="904"/>
        <v>OK</v>
      </c>
      <c r="CY670" s="663"/>
      <c r="CZ670" s="664"/>
      <c r="DA670" s="664"/>
      <c r="DB670" s="664"/>
      <c r="DC670" s="664"/>
      <c r="DD670" s="664"/>
      <c r="DE670" s="664"/>
      <c r="DF670" s="664"/>
      <c r="DG670" s="664"/>
      <c r="DH670" s="664"/>
      <c r="DI670" s="664"/>
      <c r="DJ670" s="664"/>
      <c r="DK670" s="665"/>
      <c r="DL670" s="963"/>
      <c r="DM670" s="973"/>
      <c r="DN670" s="964"/>
      <c r="DO670" s="583"/>
      <c r="DP670" s="304"/>
      <c r="DQ670" s="574" t="str">
        <f t="shared" si="905"/>
        <v>OK</v>
      </c>
      <c r="DS670" s="663"/>
      <c r="DT670" s="664"/>
      <c r="DU670" s="664"/>
      <c r="DV670" s="664"/>
      <c r="DW670" s="664"/>
      <c r="DX670" s="664"/>
      <c r="DY670" s="664"/>
      <c r="DZ670" s="664"/>
      <c r="EA670" s="664"/>
      <c r="EB670" s="963"/>
      <c r="EC670" s="964"/>
      <c r="ED670" s="703"/>
      <c r="EE670" s="304"/>
      <c r="EF670" s="574" t="str">
        <f t="shared" si="980"/>
        <v>-</v>
      </c>
      <c r="EH670" s="127"/>
      <c r="EI670" s="106"/>
      <c r="EJ670" s="11"/>
      <c r="EK670" s="125"/>
      <c r="EN670" s="97"/>
      <c r="EO670" s="126"/>
      <c r="EP670" s="106"/>
      <c r="EQ670" s="106"/>
      <c r="ER670" s="93"/>
      <c r="ES670" s="128"/>
      <c r="ET670" s="106"/>
      <c r="EU670" s="93"/>
      <c r="EV670" s="129"/>
      <c r="EY670" s="97"/>
      <c r="EZ670" s="126"/>
      <c r="FA670" s="106"/>
      <c r="FB670" s="106"/>
      <c r="FC670" s="93"/>
      <c r="FD670" s="128"/>
      <c r="FE670" s="106"/>
      <c r="FF670" s="93"/>
      <c r="FG670" s="129"/>
      <c r="FJ670" s="97"/>
      <c r="FK670" s="126"/>
      <c r="FL670" s="106"/>
      <c r="FM670" s="106"/>
      <c r="FN670" s="93"/>
      <c r="FO670" s="128"/>
      <c r="FP670" s="106"/>
      <c r="FQ670" s="93"/>
      <c r="FR670" s="129"/>
      <c r="FU670" s="97"/>
      <c r="FV670" s="106"/>
      <c r="FW670" s="106"/>
      <c r="FX670" s="93"/>
      <c r="GA670" s="97"/>
      <c r="GB670" s="126"/>
      <c r="GC670" s="106"/>
      <c r="GD670" s="106"/>
      <c r="GE670" s="93"/>
      <c r="GF670" s="128"/>
      <c r="GG670" s="106"/>
      <c r="GH670" s="93"/>
      <c r="GI670" s="129"/>
      <c r="GK670" s="131"/>
      <c r="GL670" s="132"/>
      <c r="GN670" s="826" t="str">
        <f t="shared" ca="1" si="915"/>
        <v/>
      </c>
      <c r="GO670" s="827"/>
    </row>
    <row r="671" spans="1:197" s="143" customFormat="1" ht="26.25" customHeight="1" outlineLevel="2" x14ac:dyDescent="0.2">
      <c r="A671" s="187">
        <f t="shared" ca="1" si="892"/>
        <v>537</v>
      </c>
      <c r="B671" s="763" t="str">
        <f t="shared" ca="1" si="906"/>
        <v/>
      </c>
      <c r="C671" s="764"/>
      <c r="D671" s="765"/>
      <c r="E671" s="252" t="s">
        <v>451</v>
      </c>
      <c r="F671" s="253" t="s">
        <v>738</v>
      </c>
      <c r="G671" s="254"/>
      <c r="H671" s="879" t="s">
        <v>3</v>
      </c>
      <c r="I671" s="255"/>
      <c r="J671" s="256" t="s">
        <v>356</v>
      </c>
      <c r="K671" s="257" t="s">
        <v>97</v>
      </c>
      <c r="L671" s="459" t="s">
        <v>1038</v>
      </c>
      <c r="M671" s="559">
        <f t="shared" si="903"/>
        <v>1</v>
      </c>
      <c r="N671" s="780" t="str">
        <f t="shared" si="907"/>
        <v>-</v>
      </c>
      <c r="O671" s="781" t="str">
        <f t="shared" si="908"/>
        <v>-</v>
      </c>
      <c r="P671" s="781">
        <f t="shared" si="909"/>
        <v>1</v>
      </c>
      <c r="Q671" s="781">
        <f t="shared" si="910"/>
        <v>1</v>
      </c>
      <c r="R671" s="781" t="str">
        <f t="shared" si="911"/>
        <v>-</v>
      </c>
      <c r="S671" s="782" t="str">
        <f t="shared" si="912"/>
        <v>-</v>
      </c>
      <c r="T671" s="293" t="str">
        <f t="shared" si="913"/>
        <v>OK</v>
      </c>
      <c r="U671" s="405"/>
      <c r="V671" s="19"/>
      <c r="W671" s="381"/>
      <c r="X671" s="657"/>
      <c r="Y671" s="658"/>
      <c r="Z671" s="658"/>
      <c r="AA671" s="658"/>
      <c r="AB671" s="658"/>
      <c r="AC671" s="658"/>
      <c r="AD671" s="658"/>
      <c r="AE671" s="658"/>
      <c r="AF671" s="658"/>
      <c r="AG671" s="658"/>
      <c r="AH671" s="658"/>
      <c r="AI671" s="659"/>
      <c r="AJ671" s="394">
        <f>AJ672</f>
        <v>0</v>
      </c>
      <c r="AK671" s="393">
        <f>AK672</f>
        <v>0</v>
      </c>
      <c r="AL671" s="342">
        <f>CD_TOTAL_04_31_ENG+CD_TOTAL_04_31_DESIGNER</f>
        <v>0</v>
      </c>
      <c r="AM671" s="343" t="str">
        <f t="shared" ref="AM671:AM680" si="984">IF(OR(AL671=0,AL671="-"),"-",AL671/CD_TOTAL_HOURS)</f>
        <v>-</v>
      </c>
      <c r="AN671" s="259"/>
      <c r="AO671" s="376" t="str">
        <f t="shared" si="875"/>
        <v>OK</v>
      </c>
      <c r="AP671" s="19"/>
      <c r="AQ671" s="381"/>
      <c r="AR671" s="657"/>
      <c r="AS671" s="658"/>
      <c r="AT671" s="658"/>
      <c r="AU671" s="658"/>
      <c r="AV671" s="658"/>
      <c r="AW671" s="658"/>
      <c r="AX671" s="658"/>
      <c r="AY671" s="658"/>
      <c r="AZ671" s="658"/>
      <c r="BA671" s="658"/>
      <c r="BB671" s="658"/>
      <c r="BC671" s="659"/>
      <c r="BD671" s="394">
        <f>BD672</f>
        <v>0</v>
      </c>
      <c r="BE671" s="393">
        <f>BE672</f>
        <v>0</v>
      </c>
      <c r="BF671" s="342">
        <f>BD_TOTAL_04_31_ENG+BD_TOTAL_04_31_DESIGNER</f>
        <v>0</v>
      </c>
      <c r="BG671" s="343" t="str">
        <f t="shared" ref="BG671:BG680" si="985">IF(OR(BF671=0,BF671="-"),"-",BF671/BD_TOTAL_HOURS)</f>
        <v>-</v>
      </c>
      <c r="BH671" s="686"/>
      <c r="BI671" s="376" t="str">
        <f t="shared" si="876"/>
        <v>OK</v>
      </c>
      <c r="BJ671" s="19"/>
      <c r="BK671" s="381">
        <v>1</v>
      </c>
      <c r="BL671" s="657"/>
      <c r="BM671" s="658"/>
      <c r="BN671" s="658"/>
      <c r="BO671" s="658"/>
      <c r="BP671" s="658"/>
      <c r="BQ671" s="658"/>
      <c r="BR671" s="658"/>
      <c r="BS671" s="658"/>
      <c r="BT671" s="658"/>
      <c r="BU671" s="658"/>
      <c r="BV671" s="658"/>
      <c r="BW671" s="659"/>
      <c r="BX671" s="394">
        <f>BX672</f>
        <v>13</v>
      </c>
      <c r="BY671" s="393">
        <f>BY672</f>
        <v>0</v>
      </c>
      <c r="BZ671" s="342">
        <f>DD_TOTAL_04_31_ENG+DD_TOTAL_04_31_DESIGNER</f>
        <v>13</v>
      </c>
      <c r="CA671" s="343">
        <f t="shared" ref="CA671:CA680" si="986">IF(OR(BZ671=0,BZ671="-"),"-",BZ671/DD_TOTAL_HOURS)</f>
        <v>3.3163265306122451E-2</v>
      </c>
      <c r="CB671" s="259"/>
      <c r="CC671" s="376" t="str">
        <f t="shared" si="870"/>
        <v>OK</v>
      </c>
      <c r="CD671" s="19"/>
      <c r="CE671" s="381">
        <v>1</v>
      </c>
      <c r="CF671" s="657"/>
      <c r="CG671" s="658"/>
      <c r="CH671" s="658"/>
      <c r="CI671" s="658"/>
      <c r="CJ671" s="658"/>
      <c r="CK671" s="658"/>
      <c r="CL671" s="658"/>
      <c r="CM671" s="658"/>
      <c r="CN671" s="658"/>
      <c r="CO671" s="658"/>
      <c r="CP671" s="658"/>
      <c r="CQ671" s="659"/>
      <c r="CR671" s="394"/>
      <c r="CS671" s="393"/>
      <c r="CT671" s="342">
        <f>PRO_TOTAL_04_31_ENG</f>
        <v>0</v>
      </c>
      <c r="CU671" s="343" t="str">
        <f>IF(OR(CT671=0,CT671="-"),"-",CT671/PRO_TOTAL_HOURS)</f>
        <v>-</v>
      </c>
      <c r="CV671" s="259"/>
      <c r="CW671" s="376" t="str">
        <f t="shared" si="904"/>
        <v>OK</v>
      </c>
      <c r="CX671" s="19"/>
      <c r="CY671" s="724"/>
      <c r="CZ671" s="657"/>
      <c r="DA671" s="658"/>
      <c r="DB671" s="658"/>
      <c r="DC671" s="658"/>
      <c r="DD671" s="658"/>
      <c r="DE671" s="658"/>
      <c r="DF671" s="658"/>
      <c r="DG671" s="658"/>
      <c r="DH671" s="658"/>
      <c r="DI671" s="658"/>
      <c r="DJ671" s="658"/>
      <c r="DK671" s="659"/>
      <c r="DL671" s="394">
        <f>DL672</f>
        <v>0</v>
      </c>
      <c r="DM671" s="393">
        <f>DM672</f>
        <v>0</v>
      </c>
      <c r="DN671" s="342">
        <f>CONSTR_TOTAL_04_31_ENG+CONSTR_TOTAL_04_31_DESIGNER</f>
        <v>0</v>
      </c>
      <c r="DO671" s="343" t="str">
        <f>IF(OR(DN671=0,DN671="-"),"-",DN671/CONSTR_TOTAL_HOURS)</f>
        <v>-</v>
      </c>
      <c r="DP671" s="259"/>
      <c r="DQ671" s="376" t="str">
        <f t="shared" si="905"/>
        <v>OK</v>
      </c>
      <c r="DR671" s="19"/>
      <c r="DS671" s="724"/>
      <c r="DT671" s="657"/>
      <c r="DU671" s="658"/>
      <c r="DV671" s="658"/>
      <c r="DW671" s="658"/>
      <c r="DX671" s="658"/>
      <c r="DY671" s="658"/>
      <c r="DZ671" s="658"/>
      <c r="EA671" s="658"/>
      <c r="EB671" s="727">
        <f>EB672</f>
        <v>0</v>
      </c>
      <c r="EC671" s="731">
        <f>QUALIF_TOTAL_04_31_ENG</f>
        <v>0</v>
      </c>
      <c r="ED671" s="343" t="str">
        <f>IF(OR(EC671=0,EC671="-"),"-",EC671/QUALIF_TOTAL_HOURS)</f>
        <v>-</v>
      </c>
      <c r="EE671" s="259"/>
      <c r="EF671" s="376" t="str">
        <f t="shared" si="980"/>
        <v>-</v>
      </c>
      <c r="EG671" s="19"/>
      <c r="EH671" s="179" t="s">
        <v>5</v>
      </c>
      <c r="EI671" s="171"/>
      <c r="EJ671" s="134"/>
      <c r="EK671" s="133"/>
      <c r="EL671" s="19"/>
      <c r="EM671" s="19"/>
      <c r="EN671" s="135">
        <f t="shared" ref="EN671:EN680" si="987">AJ671</f>
        <v>0</v>
      </c>
      <c r="EO671" s="136">
        <f t="shared" ref="EO671:EO680" si="988">AK671</f>
        <v>0</v>
      </c>
      <c r="EP671" s="137"/>
      <c r="EQ671" s="172"/>
      <c r="ER671" s="138" t="str">
        <f t="shared" ref="ER671:ER680" si="989">IF(OR(EN671="-",EQ671=""),"-",EQ671*EN671)</f>
        <v>-</v>
      </c>
      <c r="ES671" s="139"/>
      <c r="ET671" s="172"/>
      <c r="EU671" s="138" t="str">
        <f t="shared" ref="EU671:EU680" si="990">IF(OR(EO671="-",ET671=""),"-",ET671*EO671)</f>
        <v>-</v>
      </c>
      <c r="EV671" s="140" t="str">
        <f t="shared" ref="EV671:EV680" si="991">IF(AND(ER671="-",EU671="-"),"-",IF(ER671="-",EU671,IF(EU671="-",ER671,ER671+EU671)))</f>
        <v>-</v>
      </c>
      <c r="EW671" s="19"/>
      <c r="EX671" s="19"/>
      <c r="EY671" s="135" t="e">
        <f>#REF!</f>
        <v>#REF!</v>
      </c>
      <c r="EZ671" s="136" t="e">
        <f>#REF!</f>
        <v>#REF!</v>
      </c>
      <c r="FA671" s="137"/>
      <c r="FB671" s="172"/>
      <c r="FC671" s="138" t="e">
        <f t="shared" ref="FC671:FC680" si="992">IF(OR(EY671="-",FB671=""),"-",FB671*EY671)</f>
        <v>#REF!</v>
      </c>
      <c r="FD671" s="139"/>
      <c r="FE671" s="172"/>
      <c r="FF671" s="138" t="e">
        <f t="shared" ref="FF671:FF680" si="993">IF(OR(EZ671="-",FE671=""),"-",FE671*EZ671)</f>
        <v>#REF!</v>
      </c>
      <c r="FG671" s="140" t="e">
        <f t="shared" ref="FG671:FG680" si="994">IF(AND(FC671="-",FF671="-"),"-",IF(FC671="-",FF671,IF(FF671="-",FC671,FC671+FF671)))</f>
        <v>#REF!</v>
      </c>
      <c r="FH671" s="19"/>
      <c r="FI671" s="19"/>
      <c r="FJ671" s="135" t="e">
        <f>#REF!</f>
        <v>#REF!</v>
      </c>
      <c r="FK671" s="136" t="e">
        <f>#REF!</f>
        <v>#REF!</v>
      </c>
      <c r="FL671" s="137"/>
      <c r="FM671" s="172"/>
      <c r="FN671" s="138" t="e">
        <f t="shared" ref="FN671:FN680" si="995">IF(OR(FJ671="-",FM671=""),"-",FM671*FJ671)</f>
        <v>#REF!</v>
      </c>
      <c r="FO671" s="139"/>
      <c r="FP671" s="172"/>
      <c r="FQ671" s="138" t="e">
        <f t="shared" ref="FQ671:FQ680" si="996">IF(OR(FK671="-",FP671=""),"-",FP671*FK671)</f>
        <v>#REF!</v>
      </c>
      <c r="FR671" s="140" t="e">
        <f t="shared" ref="FR671:FR680" si="997">IF(AND(FN671="-",FQ671="-"),"-",IF(FN671="-",FQ671,IF(FQ671="-",FN671,FN671+FQ671)))</f>
        <v>#REF!</v>
      </c>
      <c r="FS671" s="19"/>
      <c r="FT671" s="19"/>
      <c r="FU671" s="135" t="e">
        <f>#REF!</f>
        <v>#REF!</v>
      </c>
      <c r="FV671" s="137"/>
      <c r="FW671" s="172"/>
      <c r="FX671" s="138" t="e">
        <f t="shared" ref="FX671:FX680" si="998">IF(OR(FU671="-",FW671=""),"-",FW671*FU671)</f>
        <v>#REF!</v>
      </c>
      <c r="FY671" s="19"/>
      <c r="FZ671" s="19"/>
      <c r="GA671" s="135" t="e">
        <f>#REF!</f>
        <v>#REF!</v>
      </c>
      <c r="GB671" s="136" t="e">
        <f>#REF!</f>
        <v>#REF!</v>
      </c>
      <c r="GC671" s="137"/>
      <c r="GD671" s="172"/>
      <c r="GE671" s="138" t="e">
        <f t="shared" ref="GE671:GE680" si="999">IF(OR(GA671="-",GD671=""),"-",GD671*GA671)</f>
        <v>#REF!</v>
      </c>
      <c r="GF671" s="139"/>
      <c r="GG671" s="172"/>
      <c r="GH671" s="138" t="e">
        <f t="shared" ref="GH671:GH680" si="1000">IF(OR(GB671="-",GG671=""),"-",GG671*GB671)</f>
        <v>#REF!</v>
      </c>
      <c r="GI671" s="140" t="e">
        <f t="shared" ref="GI671:GI680" si="1001">IF(AND(GE671="-",GH671="-"),"-",IF(GE671="-",GH671,IF(GH671="-",GE671,GE671+GH671)))</f>
        <v>#REF!</v>
      </c>
      <c r="GJ671" s="19"/>
      <c r="GK671" s="141" t="str">
        <f t="shared" ref="GK671:GK680" si="1002">IF(C671+D671=0,"",C671+D671)</f>
        <v/>
      </c>
      <c r="GL671" s="142"/>
      <c r="GN671" s="826" t="str">
        <f t="shared" ca="1" si="915"/>
        <v/>
      </c>
      <c r="GO671" s="827"/>
    </row>
    <row r="672" spans="1:197" ht="15.75" customHeight="1" outlineLevel="3" x14ac:dyDescent="0.2">
      <c r="A672" s="187">
        <f t="shared" ref="A672:A679" ca="1" si="1003">OFFSET(A672,-1,0,1,1)+1</f>
        <v>538</v>
      </c>
      <c r="B672" s="744" t="str">
        <f t="shared" ca="1" si="906"/>
        <v/>
      </c>
      <c r="C672" s="752"/>
      <c r="D672" s="753"/>
      <c r="E672" s="496" t="s">
        <v>452</v>
      </c>
      <c r="F672" s="117" t="s">
        <v>261</v>
      </c>
      <c r="G672" s="118"/>
      <c r="H672" s="863" t="s">
        <v>3</v>
      </c>
      <c r="I672" s="119"/>
      <c r="J672" s="497" t="s">
        <v>23</v>
      </c>
      <c r="K672" s="498" t="s">
        <v>451</v>
      </c>
      <c r="L672" s="369"/>
      <c r="M672" s="560">
        <f t="shared" ref="M672:M688" si="1004">IF(SUM(W672,AQ672,BK672,CE672,CY672,DS672)=0,0,1)</f>
        <v>1</v>
      </c>
      <c r="N672" s="814" t="str">
        <f>IF(OR(W672="",W672=0,W672="-"),"-",IF(W672=1,1,"POK"))</f>
        <v>-</v>
      </c>
      <c r="O672" s="815" t="str">
        <f>IF(OR(AQ672="",AQ672=0,AQ672="-"),"-",IF(AQ672=1,1,"POK"))</f>
        <v>-</v>
      </c>
      <c r="P672" s="815">
        <f>IF(OR(BK672="",BK672=0,BK672="-"),"-",IF(BK672=1,1,"POK"))</f>
        <v>1</v>
      </c>
      <c r="Q672" s="815" t="str">
        <f>IF(OR(CE672="",CE672=0,CE672="-"),"-",IF(CE672=1,1,"POK"))</f>
        <v>-</v>
      </c>
      <c r="R672" s="815" t="str">
        <f>IF(OR(CY672="",CY672=0,CY672="-"),"-",IF(CY672=1,1,"POK"))</f>
        <v>-</v>
      </c>
      <c r="S672" s="816" t="str">
        <f>IF(OR(DS672="",DS672=0,DS672="-"),"-",IF(DS672=1,1,"POK"))</f>
        <v>-</v>
      </c>
      <c r="T672" s="291" t="str">
        <f t="shared" si="913"/>
        <v>OK</v>
      </c>
      <c r="U672" s="407"/>
      <c r="W672" s="788">
        <f>IF(SUM(W673:W680)=0,0,1)</f>
        <v>0</v>
      </c>
      <c r="X672" s="325"/>
      <c r="Y672" s="326"/>
      <c r="Z672" s="326"/>
      <c r="AA672" s="326"/>
      <c r="AB672" s="326"/>
      <c r="AC672" s="326"/>
      <c r="AD672" s="326"/>
      <c r="AE672" s="326"/>
      <c r="AF672" s="326"/>
      <c r="AG672" s="326"/>
      <c r="AH672" s="326"/>
      <c r="AI672" s="327"/>
      <c r="AJ672" s="395">
        <f>SUM(AJ673:AJ680)</f>
        <v>0</v>
      </c>
      <c r="AK672" s="396">
        <f>SUM(AK673:AK680)</f>
        <v>0</v>
      </c>
      <c r="AL672" s="351">
        <f>AJ672+AK672</f>
        <v>0</v>
      </c>
      <c r="AM672" s="356" t="str">
        <f t="shared" si="984"/>
        <v>-</v>
      </c>
      <c r="AN672" s="221"/>
      <c r="AO672" s="580" t="str">
        <f t="shared" si="875"/>
        <v>OK</v>
      </c>
      <c r="AQ672" s="788">
        <f>IF(SUM(AQ673:AQ680)=0,0,1)</f>
        <v>0</v>
      </c>
      <c r="AR672" s="325"/>
      <c r="AS672" s="326"/>
      <c r="AT672" s="326"/>
      <c r="AU672" s="326"/>
      <c r="AV672" s="326"/>
      <c r="AW672" s="326"/>
      <c r="AX672" s="326"/>
      <c r="AY672" s="326"/>
      <c r="AZ672" s="326"/>
      <c r="BA672" s="326"/>
      <c r="BB672" s="326"/>
      <c r="BC672" s="327"/>
      <c r="BD672" s="395">
        <f>SUM(BD673:BD680)</f>
        <v>0</v>
      </c>
      <c r="BE672" s="396">
        <f>SUM(BE673:BE680)</f>
        <v>0</v>
      </c>
      <c r="BF672" s="351">
        <f>BD672+BE672</f>
        <v>0</v>
      </c>
      <c r="BG672" s="356" t="str">
        <f t="shared" si="985"/>
        <v>-</v>
      </c>
      <c r="BH672" s="221"/>
      <c r="BI672" s="580" t="str">
        <f t="shared" si="876"/>
        <v>OK</v>
      </c>
      <c r="BK672" s="788">
        <f>IF(SUM(BK673:BK680)=0,0,1)</f>
        <v>1</v>
      </c>
      <c r="BL672" s="325"/>
      <c r="BM672" s="326"/>
      <c r="BN672" s="326"/>
      <c r="BO672" s="326"/>
      <c r="BP672" s="326"/>
      <c r="BQ672" s="326"/>
      <c r="BR672" s="326"/>
      <c r="BS672" s="326"/>
      <c r="BT672" s="326"/>
      <c r="BU672" s="326"/>
      <c r="BV672" s="326"/>
      <c r="BW672" s="327"/>
      <c r="BX672" s="395">
        <f>SUM(BX673:BX680)</f>
        <v>13</v>
      </c>
      <c r="BY672" s="396">
        <f>SUM(BY673:BY680)</f>
        <v>0</v>
      </c>
      <c r="BZ672" s="351">
        <f>BX672+BY672</f>
        <v>13</v>
      </c>
      <c r="CA672" s="356">
        <f t="shared" si="986"/>
        <v>3.3163265306122451E-2</v>
      </c>
      <c r="CB672" s="221"/>
      <c r="CC672" s="574" t="str">
        <f t="shared" si="870"/>
        <v>OK</v>
      </c>
      <c r="CE672" s="788">
        <f>IF(SUM(CE673:CE680)=0,0,1)</f>
        <v>0</v>
      </c>
      <c r="CF672" s="325"/>
      <c r="CG672" s="326"/>
      <c r="CH672" s="326"/>
      <c r="CI672" s="326"/>
      <c r="CJ672" s="326"/>
      <c r="CK672" s="326"/>
      <c r="CL672" s="326"/>
      <c r="CM672" s="326"/>
      <c r="CN672" s="326"/>
      <c r="CO672" s="326"/>
      <c r="CP672" s="326"/>
      <c r="CQ672" s="327"/>
      <c r="CR672" s="395">
        <f>SUM(CR673:CR680)</f>
        <v>0</v>
      </c>
      <c r="CS672" s="396">
        <f>SUM(CS673:CS680)</f>
        <v>0</v>
      </c>
      <c r="CT672" s="351">
        <f>CR672+CS672</f>
        <v>0</v>
      </c>
      <c r="CU672" s="356"/>
      <c r="CV672" s="221"/>
      <c r="CW672" s="580" t="str">
        <f t="shared" ref="CW672:CW688" si="1005">IF(AND(Type_1="Doc",OR(CG672&lt;&gt;"",CK672&lt;&gt;"",CO672&lt;&gt;"")),"Remove Value Cln 85, 89, 93",IF(AND(Type_1="Doc",OR(CI672&lt;&gt;"",CM672&lt;&gt;"",CQ672&lt;&gt;"")),"Remove Value Cln 87, 91, 95",IF(OR(AND(CF672&lt;&gt;"",CH672=""),AND(CJ672&lt;&gt;"",CL672=""),AND(CN672&lt;&gt;"",CP672="")),"Missing Eng Function",IF(OR(AND(CG672&lt;&gt;"",CI672=""),AND(CK672&lt;&gt;"",CM672=""),AND(CO672&lt;&gt;"",CQ672="")),"Missing Design Function","OK"))))</f>
        <v>OK</v>
      </c>
      <c r="CY672" s="788">
        <f>IF(SUM(CY673:CY680)=0,0,1)</f>
        <v>0</v>
      </c>
      <c r="CZ672" s="325"/>
      <c r="DA672" s="326"/>
      <c r="DB672" s="326"/>
      <c r="DC672" s="326"/>
      <c r="DD672" s="326"/>
      <c r="DE672" s="326"/>
      <c r="DF672" s="326"/>
      <c r="DG672" s="326"/>
      <c r="DH672" s="326"/>
      <c r="DI672" s="326"/>
      <c r="DJ672" s="326"/>
      <c r="DK672" s="327"/>
      <c r="DL672" s="395">
        <f>SUM(DL673:DL680)</f>
        <v>0</v>
      </c>
      <c r="DM672" s="396">
        <f>SUM(DM673:DM680)</f>
        <v>0</v>
      </c>
      <c r="DN672" s="351">
        <f>DL672+DM672</f>
        <v>0</v>
      </c>
      <c r="DO672" s="356" t="str">
        <f>IF(OR(DN672=0,DN672="-"),"-",DN672/CONSTR_TOTAL_HOURS)</f>
        <v>-</v>
      </c>
      <c r="DP672" s="221"/>
      <c r="DQ672" s="574" t="str">
        <f t="shared" ref="DQ672:DQ688" si="1006">IF(AND(Type_1="Doc",OR(DA672&lt;&gt;"",DE672&lt;&gt;"",DI672&lt;&gt;"")),"Remove Value Cln 105, 109, 113",IF(AND(Type_1="Doc",OR(DC672&lt;&gt;"",DG672&lt;&gt;"",DK672&lt;&gt;"")),"Remove Value Cln 107, 111, 115",IF(OR(AND(CZ672&lt;&gt;"",DB672=""),AND(DD672&lt;&gt;"",DF672=""),AND(DH672&lt;&gt;"",DJ672="")),"Missing Eng Function",IF(OR(AND(DA672&lt;&gt;"",DC672=""),AND(DE672&lt;&gt;"",DG672=""),AND(DI672&lt;&gt;"",DK672="")),"Missing Design Function","OK"))))</f>
        <v>OK</v>
      </c>
      <c r="DS672" s="788">
        <f>IF(SUM(DS673:DS680)=0,0,1)</f>
        <v>0</v>
      </c>
      <c r="DT672" s="325"/>
      <c r="DU672" s="326"/>
      <c r="DV672" s="326"/>
      <c r="DW672" s="326"/>
      <c r="DX672" s="326"/>
      <c r="DY672" s="326"/>
      <c r="DZ672" s="326"/>
      <c r="EA672" s="326"/>
      <c r="EB672" s="395">
        <f>SUM(EB673:EB680)</f>
        <v>0</v>
      </c>
      <c r="EC672" s="723">
        <f>EB672</f>
        <v>0</v>
      </c>
      <c r="ED672" s="356" t="str">
        <f>IF(OR(EC672=0,EC672="-"),"-",EC672/QUALIF_TOTAL_HOURS)</f>
        <v>-</v>
      </c>
      <c r="EE672" s="221"/>
      <c r="EF672" s="574" t="str">
        <f t="shared" si="980"/>
        <v>-</v>
      </c>
      <c r="EH672" s="82" t="s">
        <v>5</v>
      </c>
      <c r="EI672" s="34" t="s">
        <v>6</v>
      </c>
      <c r="EJ672" s="11"/>
      <c r="EK672" s="61"/>
      <c r="EN672" s="97">
        <f t="shared" si="987"/>
        <v>0</v>
      </c>
      <c r="EO672" s="91">
        <f t="shared" si="988"/>
        <v>0</v>
      </c>
      <c r="EP672" s="92"/>
      <c r="EQ672" s="85"/>
      <c r="ER672" s="89" t="str">
        <f t="shared" si="989"/>
        <v>-</v>
      </c>
      <c r="ES672" s="84"/>
      <c r="ET672" s="85"/>
      <c r="EU672" s="89" t="str">
        <f t="shared" si="990"/>
        <v>-</v>
      </c>
      <c r="EV672" s="90" t="str">
        <f t="shared" si="991"/>
        <v>-</v>
      </c>
      <c r="EY672" s="97" t="e">
        <f>#REF!</f>
        <v>#REF!</v>
      </c>
      <c r="EZ672" s="91" t="e">
        <f>#REF!</f>
        <v>#REF!</v>
      </c>
      <c r="FA672" s="92"/>
      <c r="FB672" s="85"/>
      <c r="FC672" s="89" t="e">
        <f t="shared" si="992"/>
        <v>#REF!</v>
      </c>
      <c r="FD672" s="84"/>
      <c r="FE672" s="85"/>
      <c r="FF672" s="89" t="e">
        <f t="shared" si="993"/>
        <v>#REF!</v>
      </c>
      <c r="FG672" s="90" t="e">
        <f t="shared" si="994"/>
        <v>#REF!</v>
      </c>
      <c r="FJ672" s="97" t="e">
        <f>#REF!</f>
        <v>#REF!</v>
      </c>
      <c r="FK672" s="91" t="e">
        <f>#REF!</f>
        <v>#REF!</v>
      </c>
      <c r="FL672" s="92"/>
      <c r="FM672" s="85"/>
      <c r="FN672" s="89" t="e">
        <f t="shared" si="995"/>
        <v>#REF!</v>
      </c>
      <c r="FO672" s="84"/>
      <c r="FP672" s="85"/>
      <c r="FQ672" s="89" t="e">
        <f t="shared" si="996"/>
        <v>#REF!</v>
      </c>
      <c r="FR672" s="90" t="e">
        <f t="shared" si="997"/>
        <v>#REF!</v>
      </c>
      <c r="FU672" s="97" t="e">
        <f>#REF!</f>
        <v>#REF!</v>
      </c>
      <c r="FV672" s="92"/>
      <c r="FW672" s="85"/>
      <c r="FX672" s="89" t="e">
        <f t="shared" si="998"/>
        <v>#REF!</v>
      </c>
      <c r="GA672" s="97" t="e">
        <f>#REF!</f>
        <v>#REF!</v>
      </c>
      <c r="GB672" s="91" t="e">
        <f>#REF!</f>
        <v>#REF!</v>
      </c>
      <c r="GC672" s="92"/>
      <c r="GD672" s="85"/>
      <c r="GE672" s="89" t="e">
        <f t="shared" si="999"/>
        <v>#REF!</v>
      </c>
      <c r="GF672" s="84"/>
      <c r="GG672" s="85"/>
      <c r="GH672" s="89" t="e">
        <f t="shared" si="1000"/>
        <v>#REF!</v>
      </c>
      <c r="GI672" s="90" t="e">
        <f t="shared" si="1001"/>
        <v>#REF!</v>
      </c>
      <c r="GK672" s="20" t="str">
        <f t="shared" si="1002"/>
        <v/>
      </c>
      <c r="GL672" s="21"/>
      <c r="GN672" s="826" t="str">
        <f t="shared" ca="1" si="915"/>
        <v/>
      </c>
      <c r="GO672" s="827"/>
    </row>
    <row r="673" spans="1:197" ht="12" customHeight="1" outlineLevel="3" x14ac:dyDescent="0.2">
      <c r="A673" s="187">
        <f t="shared" ca="1" si="1003"/>
        <v>539</v>
      </c>
      <c r="B673" s="747" t="str">
        <f t="shared" ref="B673:B688" ca="1" si="1007">IF(MAX(GN673:GO673)=0,"",MAX(GN673:GO673))</f>
        <v/>
      </c>
      <c r="C673" s="748"/>
      <c r="D673" s="749"/>
      <c r="E673" s="112"/>
      <c r="F673" s="114" t="s">
        <v>10</v>
      </c>
      <c r="G673" s="105" t="s">
        <v>0</v>
      </c>
      <c r="H673" s="128" t="s">
        <v>3</v>
      </c>
      <c r="I673" s="105"/>
      <c r="J673" s="121" t="s">
        <v>26</v>
      </c>
      <c r="K673" s="123" t="s">
        <v>451</v>
      </c>
      <c r="L673" s="367" t="s">
        <v>50</v>
      </c>
      <c r="M673" s="589">
        <f t="shared" si="1004"/>
        <v>1</v>
      </c>
      <c r="N673" s="773" t="str">
        <f t="shared" ref="N673:N685" si="1008">IF(OR(W673="",W673="-"),"-",IF(W673=1,1,"POK"))</f>
        <v>-</v>
      </c>
      <c r="O673" s="774" t="str">
        <f t="shared" ref="O673:O685" si="1009">IF(OR(AQ673="",AQ673="-"),"-",IF(AQ673=1,1,"POK"))</f>
        <v>-</v>
      </c>
      <c r="P673" s="774">
        <f t="shared" ref="P673:P685" si="1010">IF(OR(BK673="",BK673="-"),"-",IF(BK673=1,1,"POK"))</f>
        <v>1</v>
      </c>
      <c r="Q673" s="774" t="str">
        <f t="shared" ref="Q673:Q685" si="1011">IF(OR(CE673="",CE673="-"),"-",IF(CE673=1,1,"POK"))</f>
        <v>-</v>
      </c>
      <c r="R673" s="774" t="str">
        <f t="shared" ref="R673:R685" si="1012">IF(OR(CY673="",CY673="-"),"-",IF(CY673=1,1,"POK"))</f>
        <v>-</v>
      </c>
      <c r="S673" s="280" t="str">
        <f t="shared" ref="S673:S685" si="1013">IF(OR(DS673="",DS673="-"),"-",IF(DS673=1,1,"POK"))</f>
        <v>-</v>
      </c>
      <c r="T673" s="291" t="str">
        <f t="shared" ref="T673:T685" si="1014">IF(AND(M673="",OR(N673=1,O673=1,P673=1,Q673=1,R673=1,S673=1)),"Value is missing Cln 13","OK")</f>
        <v>OK</v>
      </c>
      <c r="U673" s="402"/>
      <c r="W673" s="643"/>
      <c r="X673" s="208"/>
      <c r="Y673" s="209"/>
      <c r="Z673" s="410" t="s">
        <v>374</v>
      </c>
      <c r="AA673" s="411" t="s">
        <v>407</v>
      </c>
      <c r="AB673" s="209"/>
      <c r="AC673" s="209"/>
      <c r="AD673" s="410" t="s">
        <v>375</v>
      </c>
      <c r="AE673" s="411" t="s">
        <v>408</v>
      </c>
      <c r="AF673" s="209"/>
      <c r="AG673" s="417"/>
      <c r="AH673" s="410" t="s">
        <v>376</v>
      </c>
      <c r="AI673" s="411" t="s">
        <v>409</v>
      </c>
      <c r="AJ673" s="591" t="str">
        <f t="shared" ref="AJ673:AK680" si="1015">IF(AND(X673="",AB673="",AF673=""),"-",X673+AB673+AF673)</f>
        <v>-</v>
      </c>
      <c r="AK673" s="592" t="str">
        <f t="shared" si="1015"/>
        <v>-</v>
      </c>
      <c r="AL673" s="593" t="str">
        <f t="shared" ref="AL673:AL680" si="1016">IF(AND(X673="",AB673="",AF673="",Y673="",AC673="",AG673=""),"-",SUM(X673:AG673))</f>
        <v>-</v>
      </c>
      <c r="AM673" s="594" t="str">
        <f t="shared" si="984"/>
        <v>-</v>
      </c>
      <c r="AN673" s="221"/>
      <c r="AO673" s="574" t="str">
        <f t="shared" si="875"/>
        <v>OK</v>
      </c>
      <c r="AQ673" s="263"/>
      <c r="AR673" s="208"/>
      <c r="AS673" s="209"/>
      <c r="AT673" s="410" t="s">
        <v>374</v>
      </c>
      <c r="AU673" s="411" t="s">
        <v>407</v>
      </c>
      <c r="AV673" s="209"/>
      <c r="AW673" s="209"/>
      <c r="AX673" s="410" t="s">
        <v>375</v>
      </c>
      <c r="AY673" s="411" t="s">
        <v>408</v>
      </c>
      <c r="AZ673" s="209"/>
      <c r="BA673" s="417"/>
      <c r="BB673" s="410" t="s">
        <v>376</v>
      </c>
      <c r="BC673" s="411" t="s">
        <v>409</v>
      </c>
      <c r="BD673" s="591" t="str">
        <f t="shared" ref="BD673:BD680" si="1017">IF(AND(AR673="",AV673="",AZ673=""),"-",AR673+AV673+AZ673)</f>
        <v>-</v>
      </c>
      <c r="BE673" s="592" t="str">
        <f t="shared" ref="BE673:BE680" si="1018">IF(AND(AS673="",AW673="",BA673=""),"-",AS673+AW673+BA673)</f>
        <v>-</v>
      </c>
      <c r="BF673" s="593" t="str">
        <f t="shared" ref="BF673:BF680" si="1019">IF(AND(AR673="",AV673="",AZ673="",AS673="",AW673="",BA673=""),"-",SUM(AR673:BA673))</f>
        <v>-</v>
      </c>
      <c r="BG673" s="594" t="str">
        <f t="shared" si="985"/>
        <v>-</v>
      </c>
      <c r="BH673" s="221"/>
      <c r="BI673" s="574" t="str">
        <f t="shared" si="876"/>
        <v>OK</v>
      </c>
      <c r="BK673" s="263">
        <v>1</v>
      </c>
      <c r="BL673" s="208">
        <v>3</v>
      </c>
      <c r="BM673" s="209"/>
      <c r="BN673" s="410" t="s">
        <v>374</v>
      </c>
      <c r="BO673" s="411" t="s">
        <v>407</v>
      </c>
      <c r="BP673" s="209"/>
      <c r="BQ673" s="209"/>
      <c r="BR673" s="410" t="s">
        <v>375</v>
      </c>
      <c r="BS673" s="411" t="s">
        <v>408</v>
      </c>
      <c r="BT673" s="209"/>
      <c r="BU673" s="417"/>
      <c r="BV673" s="410" t="s">
        <v>376</v>
      </c>
      <c r="BW673" s="411" t="s">
        <v>409</v>
      </c>
      <c r="BX673" s="591">
        <f t="shared" ref="BX673:BX680" si="1020">IF(AND(BL673="",BP673="",BT673=""),"-",BL673+BP673+BT673)</f>
        <v>3</v>
      </c>
      <c r="BY673" s="592" t="str">
        <f t="shared" ref="BY673:BY680" si="1021">IF(AND(BM673="",BQ673="",BU673=""),"-",BM673+BQ673+BU673)</f>
        <v>-</v>
      </c>
      <c r="BZ673" s="593">
        <f t="shared" ref="BZ673:BZ680" si="1022">IF(AND(BL673="",BP673="",BT673="",BM673="",BQ673="",BU673=""),"-",SUM(BL673:BU673))</f>
        <v>3</v>
      </c>
      <c r="CA673" s="594">
        <f t="shared" si="986"/>
        <v>7.6530612244897957E-3</v>
      </c>
      <c r="CB673" s="221"/>
      <c r="CC673" s="574" t="str">
        <f t="shared" si="870"/>
        <v>OK</v>
      </c>
      <c r="CE673" s="443"/>
      <c r="CF673" s="429"/>
      <c r="CH673" s="430"/>
      <c r="CI673" s="431"/>
      <c r="CJ673" s="429"/>
      <c r="CL673" s="430"/>
      <c r="CM673" s="431"/>
      <c r="CN673" s="429"/>
      <c r="CP673" s="430"/>
      <c r="CQ673" s="431"/>
      <c r="CR673" s="600"/>
      <c r="CS673" s="601"/>
      <c r="CT673" s="602"/>
      <c r="CU673" s="610"/>
      <c r="CV673" s="221"/>
      <c r="CW673" s="574" t="str">
        <f t="shared" si="1005"/>
        <v>OK</v>
      </c>
      <c r="CY673" s="443"/>
      <c r="CZ673" s="429"/>
      <c r="DB673" s="430"/>
      <c r="DC673" s="431"/>
      <c r="DD673" s="429"/>
      <c r="DF673" s="430"/>
      <c r="DG673" s="431"/>
      <c r="DH673" s="429"/>
      <c r="DJ673" s="430"/>
      <c r="DK673" s="431"/>
      <c r="DL673" s="607"/>
      <c r="DM673" s="598"/>
      <c r="DN673" s="608"/>
      <c r="DO673" s="609"/>
      <c r="DP673" s="221"/>
      <c r="DQ673" s="574" t="str">
        <f t="shared" si="1006"/>
        <v>OK</v>
      </c>
      <c r="DS673" s="443"/>
      <c r="DT673" s="429"/>
      <c r="DU673" s="431"/>
      <c r="DW673" s="431"/>
      <c r="DY673" s="431"/>
      <c r="EA673" s="430"/>
      <c r="EB673" s="607"/>
      <c r="EC673" s="608"/>
      <c r="ED673" s="609"/>
      <c r="EE673" s="221"/>
      <c r="EF673" s="574" t="str">
        <f t="shared" si="980"/>
        <v>-</v>
      </c>
      <c r="EH673" s="82"/>
      <c r="EI673" s="34" t="s">
        <v>6</v>
      </c>
      <c r="EJ673" s="11"/>
      <c r="EK673" s="61"/>
      <c r="EN673" s="97" t="str">
        <f t="shared" si="987"/>
        <v>-</v>
      </c>
      <c r="EO673" s="91" t="str">
        <f t="shared" si="988"/>
        <v>-</v>
      </c>
      <c r="EP673" s="92"/>
      <c r="EQ673" s="85"/>
      <c r="ER673" s="89" t="str">
        <f t="shared" si="989"/>
        <v>-</v>
      </c>
      <c r="ES673" s="84"/>
      <c r="ET673" s="85"/>
      <c r="EU673" s="89" t="str">
        <f t="shared" si="990"/>
        <v>-</v>
      </c>
      <c r="EV673" s="90" t="str">
        <f t="shared" si="991"/>
        <v>-</v>
      </c>
      <c r="EY673" s="97" t="e">
        <f>#REF!</f>
        <v>#REF!</v>
      </c>
      <c r="EZ673" s="91" t="e">
        <f>#REF!</f>
        <v>#REF!</v>
      </c>
      <c r="FA673" s="92"/>
      <c r="FB673" s="85"/>
      <c r="FC673" s="89" t="e">
        <f t="shared" si="992"/>
        <v>#REF!</v>
      </c>
      <c r="FD673" s="84"/>
      <c r="FE673" s="85"/>
      <c r="FF673" s="89" t="e">
        <f t="shared" si="993"/>
        <v>#REF!</v>
      </c>
      <c r="FG673" s="90" t="e">
        <f t="shared" si="994"/>
        <v>#REF!</v>
      </c>
      <c r="FJ673" s="97" t="e">
        <f>#REF!</f>
        <v>#REF!</v>
      </c>
      <c r="FK673" s="91" t="e">
        <f>#REF!</f>
        <v>#REF!</v>
      </c>
      <c r="FL673" s="92"/>
      <c r="FM673" s="85"/>
      <c r="FN673" s="89" t="e">
        <f t="shared" si="995"/>
        <v>#REF!</v>
      </c>
      <c r="FO673" s="84"/>
      <c r="FP673" s="85"/>
      <c r="FQ673" s="89" t="e">
        <f t="shared" si="996"/>
        <v>#REF!</v>
      </c>
      <c r="FR673" s="90" t="e">
        <f t="shared" si="997"/>
        <v>#REF!</v>
      </c>
      <c r="FU673" s="97" t="e">
        <f>#REF!</f>
        <v>#REF!</v>
      </c>
      <c r="FV673" s="92"/>
      <c r="FW673" s="85"/>
      <c r="FX673" s="89" t="e">
        <f t="shared" si="998"/>
        <v>#REF!</v>
      </c>
      <c r="GA673" s="97" t="e">
        <f>#REF!</f>
        <v>#REF!</v>
      </c>
      <c r="GB673" s="91" t="e">
        <f>#REF!</f>
        <v>#REF!</v>
      </c>
      <c r="GC673" s="92"/>
      <c r="GD673" s="85"/>
      <c r="GE673" s="89" t="e">
        <f t="shared" si="999"/>
        <v>#REF!</v>
      </c>
      <c r="GF673" s="84"/>
      <c r="GG673" s="85"/>
      <c r="GH673" s="89" t="e">
        <f t="shared" si="1000"/>
        <v>#REF!</v>
      </c>
      <c r="GI673" s="90" t="e">
        <f t="shared" si="1001"/>
        <v>#REF!</v>
      </c>
      <c r="GK673" s="20" t="str">
        <f t="shared" si="1002"/>
        <v/>
      </c>
      <c r="GL673" s="21"/>
      <c r="GN673" s="826" t="str">
        <f t="shared" ref="GN673:GN688" ca="1" si="1023">IF($A673="-","-",IF($C673+$D673=0,"",$C673+$D673))</f>
        <v/>
      </c>
      <c r="GO673" s="827"/>
    </row>
    <row r="674" spans="1:197" ht="24" customHeight="1" outlineLevel="3" x14ac:dyDescent="0.2">
      <c r="A674" s="187">
        <f t="shared" ca="1" si="1003"/>
        <v>540</v>
      </c>
      <c r="B674" s="747" t="str">
        <f t="shared" ca="1" si="1007"/>
        <v/>
      </c>
      <c r="C674" s="748"/>
      <c r="D674" s="749"/>
      <c r="E674" s="112"/>
      <c r="F674" s="108" t="s">
        <v>14</v>
      </c>
      <c r="G674" s="105" t="s">
        <v>896</v>
      </c>
      <c r="H674" s="128" t="s">
        <v>3</v>
      </c>
      <c r="I674" s="105"/>
      <c r="J674" s="121" t="s">
        <v>26</v>
      </c>
      <c r="K674" s="123" t="s">
        <v>451</v>
      </c>
      <c r="L674" s="367" t="s">
        <v>50</v>
      </c>
      <c r="M674" s="589">
        <f t="shared" si="1004"/>
        <v>1</v>
      </c>
      <c r="N674" s="773" t="str">
        <f t="shared" si="1008"/>
        <v>-</v>
      </c>
      <c r="O674" s="774" t="str">
        <f t="shared" si="1009"/>
        <v>-</v>
      </c>
      <c r="P674" s="774">
        <f t="shared" si="1010"/>
        <v>1</v>
      </c>
      <c r="Q674" s="774" t="str">
        <f t="shared" si="1011"/>
        <v>-</v>
      </c>
      <c r="R674" s="774" t="str">
        <f t="shared" si="1012"/>
        <v>-</v>
      </c>
      <c r="S674" s="280" t="str">
        <f t="shared" si="1013"/>
        <v>-</v>
      </c>
      <c r="T674" s="291" t="str">
        <f t="shared" si="1014"/>
        <v>OK</v>
      </c>
      <c r="U674" s="402"/>
      <c r="W674" s="643"/>
      <c r="X674" s="208"/>
      <c r="Y674" s="209"/>
      <c r="Z674" s="410" t="s">
        <v>374</v>
      </c>
      <c r="AA674" s="411" t="s">
        <v>407</v>
      </c>
      <c r="AB674" s="209"/>
      <c r="AC674" s="209"/>
      <c r="AD674" s="410" t="s">
        <v>375</v>
      </c>
      <c r="AE674" s="411" t="s">
        <v>408</v>
      </c>
      <c r="AF674" s="209"/>
      <c r="AG674" s="417"/>
      <c r="AH674" s="410" t="s">
        <v>376</v>
      </c>
      <c r="AI674" s="411" t="s">
        <v>409</v>
      </c>
      <c r="AJ674" s="591" t="str">
        <f t="shared" si="1015"/>
        <v>-</v>
      </c>
      <c r="AK674" s="592" t="str">
        <f t="shared" si="1015"/>
        <v>-</v>
      </c>
      <c r="AL674" s="593" t="str">
        <f t="shared" si="1016"/>
        <v>-</v>
      </c>
      <c r="AM674" s="594" t="str">
        <f t="shared" si="984"/>
        <v>-</v>
      </c>
      <c r="AN674" s="221"/>
      <c r="AO674" s="574" t="str">
        <f t="shared" si="875"/>
        <v>OK</v>
      </c>
      <c r="AQ674" s="263"/>
      <c r="AR674" s="208"/>
      <c r="AS674" s="209"/>
      <c r="AT674" s="410" t="s">
        <v>374</v>
      </c>
      <c r="AU674" s="411" t="s">
        <v>407</v>
      </c>
      <c r="AV674" s="209"/>
      <c r="AW674" s="209"/>
      <c r="AX674" s="410" t="s">
        <v>375</v>
      </c>
      <c r="AY674" s="411" t="s">
        <v>408</v>
      </c>
      <c r="AZ674" s="209"/>
      <c r="BA674" s="417"/>
      <c r="BB674" s="410" t="s">
        <v>376</v>
      </c>
      <c r="BC674" s="411" t="s">
        <v>409</v>
      </c>
      <c r="BD674" s="591" t="str">
        <f t="shared" si="1017"/>
        <v>-</v>
      </c>
      <c r="BE674" s="592" t="str">
        <f t="shared" si="1018"/>
        <v>-</v>
      </c>
      <c r="BF674" s="593" t="str">
        <f t="shared" si="1019"/>
        <v>-</v>
      </c>
      <c r="BG674" s="594" t="str">
        <f t="shared" si="985"/>
        <v>-</v>
      </c>
      <c r="BH674" s="221"/>
      <c r="BI674" s="574" t="str">
        <f t="shared" si="876"/>
        <v>OK</v>
      </c>
      <c r="BK674" s="263">
        <v>1</v>
      </c>
      <c r="BL674" s="208">
        <v>3</v>
      </c>
      <c r="BM674" s="209"/>
      <c r="BN674" s="410" t="s">
        <v>374</v>
      </c>
      <c r="BO674" s="411" t="s">
        <v>407</v>
      </c>
      <c r="BP674" s="209"/>
      <c r="BQ674" s="209"/>
      <c r="BR674" s="410" t="s">
        <v>375</v>
      </c>
      <c r="BS674" s="411" t="s">
        <v>408</v>
      </c>
      <c r="BT674" s="209"/>
      <c r="BU674" s="417"/>
      <c r="BV674" s="410" t="s">
        <v>376</v>
      </c>
      <c r="BW674" s="411" t="s">
        <v>409</v>
      </c>
      <c r="BX674" s="591">
        <f t="shared" si="1020"/>
        <v>3</v>
      </c>
      <c r="BY674" s="592" t="str">
        <f t="shared" si="1021"/>
        <v>-</v>
      </c>
      <c r="BZ674" s="593">
        <f t="shared" si="1022"/>
        <v>3</v>
      </c>
      <c r="CA674" s="594">
        <f t="shared" si="986"/>
        <v>7.6530612244897957E-3</v>
      </c>
      <c r="CB674" s="221"/>
      <c r="CC674" s="574" t="str">
        <f t="shared" si="870"/>
        <v>OK</v>
      </c>
      <c r="CE674" s="443"/>
      <c r="CF674" s="429"/>
      <c r="CH674" s="430"/>
      <c r="CI674" s="431"/>
      <c r="CJ674" s="429"/>
      <c r="CL674" s="430"/>
      <c r="CM674" s="431"/>
      <c r="CN674" s="429"/>
      <c r="CP674" s="430"/>
      <c r="CQ674" s="431"/>
      <c r="CR674" s="600"/>
      <c r="CS674" s="601"/>
      <c r="CT674" s="602"/>
      <c r="CU674" s="610"/>
      <c r="CV674" s="221"/>
      <c r="CW674" s="574" t="str">
        <f t="shared" si="1005"/>
        <v>OK</v>
      </c>
      <c r="CY674" s="443"/>
      <c r="CZ674" s="429"/>
      <c r="DB674" s="430"/>
      <c r="DC674" s="431"/>
      <c r="DD674" s="429"/>
      <c r="DF674" s="430"/>
      <c r="DG674" s="431"/>
      <c r="DH674" s="429"/>
      <c r="DJ674" s="430"/>
      <c r="DK674" s="431"/>
      <c r="DL674" s="600"/>
      <c r="DM674" s="601"/>
      <c r="DN674" s="602"/>
      <c r="DO674" s="610"/>
      <c r="DP674" s="221"/>
      <c r="DQ674" s="574" t="str">
        <f t="shared" si="1006"/>
        <v>OK</v>
      </c>
      <c r="DS674" s="443"/>
      <c r="DT674" s="429"/>
      <c r="DU674" s="431"/>
      <c r="DW674" s="431"/>
      <c r="DY674" s="431"/>
      <c r="EA674" s="430"/>
      <c r="EB674" s="600"/>
      <c r="EC674" s="602"/>
      <c r="ED674" s="610"/>
      <c r="EE674" s="221"/>
      <c r="EF674" s="574" t="str">
        <f t="shared" si="980"/>
        <v>-</v>
      </c>
      <c r="EH674" s="82"/>
      <c r="EI674" s="34" t="s">
        <v>6</v>
      </c>
      <c r="EJ674" s="11"/>
      <c r="EK674" s="61"/>
      <c r="EN674" s="97" t="str">
        <f t="shared" si="987"/>
        <v>-</v>
      </c>
      <c r="EO674" s="91" t="str">
        <f t="shared" si="988"/>
        <v>-</v>
      </c>
      <c r="EP674" s="92"/>
      <c r="EQ674" s="85"/>
      <c r="ER674" s="89" t="str">
        <f t="shared" si="989"/>
        <v>-</v>
      </c>
      <c r="ES674" s="84"/>
      <c r="ET674" s="85"/>
      <c r="EU674" s="89" t="str">
        <f t="shared" si="990"/>
        <v>-</v>
      </c>
      <c r="EV674" s="90" t="str">
        <f t="shared" si="991"/>
        <v>-</v>
      </c>
      <c r="EY674" s="97" t="e">
        <f>#REF!</f>
        <v>#REF!</v>
      </c>
      <c r="EZ674" s="91" t="e">
        <f>#REF!</f>
        <v>#REF!</v>
      </c>
      <c r="FA674" s="92"/>
      <c r="FB674" s="85"/>
      <c r="FC674" s="89" t="e">
        <f t="shared" si="992"/>
        <v>#REF!</v>
      </c>
      <c r="FD674" s="84"/>
      <c r="FE674" s="85"/>
      <c r="FF674" s="89" t="e">
        <f t="shared" si="993"/>
        <v>#REF!</v>
      </c>
      <c r="FG674" s="90" t="e">
        <f t="shared" si="994"/>
        <v>#REF!</v>
      </c>
      <c r="FJ674" s="97" t="e">
        <f>#REF!</f>
        <v>#REF!</v>
      </c>
      <c r="FK674" s="91" t="e">
        <f>#REF!</f>
        <v>#REF!</v>
      </c>
      <c r="FL674" s="92"/>
      <c r="FM674" s="85"/>
      <c r="FN674" s="89" t="e">
        <f t="shared" si="995"/>
        <v>#REF!</v>
      </c>
      <c r="FO674" s="84"/>
      <c r="FP674" s="85"/>
      <c r="FQ674" s="89" t="e">
        <f t="shared" si="996"/>
        <v>#REF!</v>
      </c>
      <c r="FR674" s="90" t="e">
        <f t="shared" si="997"/>
        <v>#REF!</v>
      </c>
      <c r="FU674" s="97" t="e">
        <f>#REF!</f>
        <v>#REF!</v>
      </c>
      <c r="FV674" s="92"/>
      <c r="FW674" s="85"/>
      <c r="FX674" s="89" t="e">
        <f t="shared" si="998"/>
        <v>#REF!</v>
      </c>
      <c r="GA674" s="97" t="e">
        <f>#REF!</f>
        <v>#REF!</v>
      </c>
      <c r="GB674" s="91" t="e">
        <f>#REF!</f>
        <v>#REF!</v>
      </c>
      <c r="GC674" s="92"/>
      <c r="GD674" s="85"/>
      <c r="GE674" s="89" t="e">
        <f t="shared" si="999"/>
        <v>#REF!</v>
      </c>
      <c r="GF674" s="84"/>
      <c r="GG674" s="85"/>
      <c r="GH674" s="89" t="e">
        <f t="shared" si="1000"/>
        <v>#REF!</v>
      </c>
      <c r="GI674" s="90" t="e">
        <f t="shared" si="1001"/>
        <v>#REF!</v>
      </c>
      <c r="GK674" s="20" t="str">
        <f t="shared" si="1002"/>
        <v/>
      </c>
      <c r="GL674" s="21"/>
      <c r="GN674" s="826" t="str">
        <f t="shared" ca="1" si="1023"/>
        <v/>
      </c>
      <c r="GO674" s="827"/>
    </row>
    <row r="675" spans="1:197" ht="24" customHeight="1" outlineLevel="3" x14ac:dyDescent="0.2">
      <c r="A675" s="187">
        <f t="shared" ca="1" si="1003"/>
        <v>541</v>
      </c>
      <c r="B675" s="747" t="str">
        <f t="shared" ca="1" si="1007"/>
        <v/>
      </c>
      <c r="C675" s="748"/>
      <c r="D675" s="749"/>
      <c r="E675" s="112"/>
      <c r="F675" s="108"/>
      <c r="G675" s="105" t="s">
        <v>897</v>
      </c>
      <c r="H675" s="128" t="s">
        <v>3</v>
      </c>
      <c r="I675" s="105"/>
      <c r="J675" s="121" t="s">
        <v>26</v>
      </c>
      <c r="K675" s="123" t="s">
        <v>451</v>
      </c>
      <c r="L675" s="367" t="s">
        <v>50</v>
      </c>
      <c r="M675" s="589">
        <f t="shared" si="1004"/>
        <v>1</v>
      </c>
      <c r="N675" s="773" t="str">
        <f t="shared" si="1008"/>
        <v>-</v>
      </c>
      <c r="O675" s="774" t="str">
        <f t="shared" si="1009"/>
        <v>-</v>
      </c>
      <c r="P675" s="774">
        <f t="shared" si="1010"/>
        <v>1</v>
      </c>
      <c r="Q675" s="774" t="str">
        <f t="shared" si="1011"/>
        <v>-</v>
      </c>
      <c r="R675" s="774" t="str">
        <f t="shared" si="1012"/>
        <v>-</v>
      </c>
      <c r="S675" s="280" t="str">
        <f t="shared" si="1013"/>
        <v>-</v>
      </c>
      <c r="T675" s="291" t="str">
        <f t="shared" si="1014"/>
        <v>OK</v>
      </c>
      <c r="U675" s="402"/>
      <c r="W675" s="643"/>
      <c r="X675" s="208"/>
      <c r="Y675" s="209"/>
      <c r="Z675" s="410" t="s">
        <v>374</v>
      </c>
      <c r="AA675" s="411" t="s">
        <v>407</v>
      </c>
      <c r="AB675" s="209"/>
      <c r="AC675" s="209"/>
      <c r="AD675" s="410" t="s">
        <v>375</v>
      </c>
      <c r="AE675" s="411" t="s">
        <v>408</v>
      </c>
      <c r="AF675" s="209"/>
      <c r="AG675" s="417"/>
      <c r="AH675" s="410" t="s">
        <v>376</v>
      </c>
      <c r="AI675" s="411" t="s">
        <v>409</v>
      </c>
      <c r="AJ675" s="591" t="str">
        <f t="shared" si="1015"/>
        <v>-</v>
      </c>
      <c r="AK675" s="592" t="str">
        <f t="shared" si="1015"/>
        <v>-</v>
      </c>
      <c r="AL675" s="593" t="str">
        <f t="shared" si="1016"/>
        <v>-</v>
      </c>
      <c r="AM675" s="594" t="str">
        <f t="shared" si="984"/>
        <v>-</v>
      </c>
      <c r="AN675" s="221"/>
      <c r="AO675" s="574" t="str">
        <f t="shared" si="875"/>
        <v>OK</v>
      </c>
      <c r="AQ675" s="263"/>
      <c r="AR675" s="208"/>
      <c r="AS675" s="209"/>
      <c r="AT675" s="410" t="s">
        <v>374</v>
      </c>
      <c r="AU675" s="411" t="s">
        <v>407</v>
      </c>
      <c r="AV675" s="209"/>
      <c r="AW675" s="209"/>
      <c r="AX675" s="410" t="s">
        <v>375</v>
      </c>
      <c r="AY675" s="411" t="s">
        <v>408</v>
      </c>
      <c r="AZ675" s="209"/>
      <c r="BA675" s="417"/>
      <c r="BB675" s="410" t="s">
        <v>376</v>
      </c>
      <c r="BC675" s="411" t="s">
        <v>409</v>
      </c>
      <c r="BD675" s="591" t="str">
        <f t="shared" si="1017"/>
        <v>-</v>
      </c>
      <c r="BE675" s="592" t="str">
        <f t="shared" si="1018"/>
        <v>-</v>
      </c>
      <c r="BF675" s="593" t="str">
        <f t="shared" si="1019"/>
        <v>-</v>
      </c>
      <c r="BG675" s="594" t="str">
        <f t="shared" si="985"/>
        <v>-</v>
      </c>
      <c r="BH675" s="221"/>
      <c r="BI675" s="574" t="str">
        <f t="shared" si="876"/>
        <v>OK</v>
      </c>
      <c r="BK675" s="263">
        <v>1</v>
      </c>
      <c r="BL675" s="208">
        <v>3</v>
      </c>
      <c r="BM675" s="209"/>
      <c r="BN675" s="410" t="s">
        <v>374</v>
      </c>
      <c r="BO675" s="411" t="s">
        <v>407</v>
      </c>
      <c r="BP675" s="209"/>
      <c r="BQ675" s="209"/>
      <c r="BR675" s="410" t="s">
        <v>375</v>
      </c>
      <c r="BS675" s="411" t="s">
        <v>408</v>
      </c>
      <c r="BT675" s="209"/>
      <c r="BU675" s="417"/>
      <c r="BV675" s="410" t="s">
        <v>376</v>
      </c>
      <c r="BW675" s="411" t="s">
        <v>409</v>
      </c>
      <c r="BX675" s="591">
        <f t="shared" si="1020"/>
        <v>3</v>
      </c>
      <c r="BY675" s="592" t="str">
        <f t="shared" si="1021"/>
        <v>-</v>
      </c>
      <c r="BZ675" s="593">
        <f t="shared" si="1022"/>
        <v>3</v>
      </c>
      <c r="CA675" s="594">
        <f t="shared" si="986"/>
        <v>7.6530612244897957E-3</v>
      </c>
      <c r="CB675" s="221"/>
      <c r="CC675" s="574" t="str">
        <f t="shared" si="870"/>
        <v>OK</v>
      </c>
      <c r="CE675" s="443"/>
      <c r="CF675" s="429"/>
      <c r="CH675" s="430"/>
      <c r="CI675" s="431"/>
      <c r="CJ675" s="429"/>
      <c r="CL675" s="430"/>
      <c r="CM675" s="431"/>
      <c r="CN675" s="429"/>
      <c r="CP675" s="430"/>
      <c r="CQ675" s="431"/>
      <c r="CR675" s="600"/>
      <c r="CS675" s="601"/>
      <c r="CT675" s="602"/>
      <c r="CU675" s="610"/>
      <c r="CV675" s="221"/>
      <c r="CW675" s="574" t="str">
        <f t="shared" si="1005"/>
        <v>OK</v>
      </c>
      <c r="CY675" s="443"/>
      <c r="CZ675" s="429"/>
      <c r="DB675" s="430"/>
      <c r="DC675" s="431"/>
      <c r="DD675" s="429"/>
      <c r="DF675" s="430"/>
      <c r="DG675" s="431"/>
      <c r="DH675" s="429"/>
      <c r="DJ675" s="430"/>
      <c r="DK675" s="431"/>
      <c r="DL675" s="600"/>
      <c r="DM675" s="601"/>
      <c r="DN675" s="602"/>
      <c r="DO675" s="610"/>
      <c r="DP675" s="221"/>
      <c r="DQ675" s="574" t="str">
        <f t="shared" si="1006"/>
        <v>OK</v>
      </c>
      <c r="DS675" s="443"/>
      <c r="DT675" s="429"/>
      <c r="DU675" s="431"/>
      <c r="DW675" s="431"/>
      <c r="DY675" s="431"/>
      <c r="EA675" s="430"/>
      <c r="EB675" s="600"/>
      <c r="EC675" s="602"/>
      <c r="ED675" s="610"/>
      <c r="EE675" s="221"/>
      <c r="EF675" s="574" t="str">
        <f t="shared" si="980"/>
        <v>-</v>
      </c>
      <c r="EH675" s="82"/>
      <c r="EI675" s="34" t="s">
        <v>6</v>
      </c>
      <c r="EJ675" s="11"/>
      <c r="EK675" s="61"/>
      <c r="EN675" s="97" t="str">
        <f t="shared" si="987"/>
        <v>-</v>
      </c>
      <c r="EO675" s="91" t="str">
        <f t="shared" si="988"/>
        <v>-</v>
      </c>
      <c r="EP675" s="92"/>
      <c r="EQ675" s="85"/>
      <c r="ER675" s="89" t="str">
        <f t="shared" si="989"/>
        <v>-</v>
      </c>
      <c r="ES675" s="84"/>
      <c r="ET675" s="85"/>
      <c r="EU675" s="89" t="str">
        <f t="shared" si="990"/>
        <v>-</v>
      </c>
      <c r="EV675" s="90" t="str">
        <f t="shared" si="991"/>
        <v>-</v>
      </c>
      <c r="EY675" s="97" t="e">
        <f>#REF!</f>
        <v>#REF!</v>
      </c>
      <c r="EZ675" s="91" t="e">
        <f>#REF!</f>
        <v>#REF!</v>
      </c>
      <c r="FA675" s="92"/>
      <c r="FB675" s="85"/>
      <c r="FC675" s="89" t="e">
        <f t="shared" si="992"/>
        <v>#REF!</v>
      </c>
      <c r="FD675" s="84"/>
      <c r="FE675" s="85"/>
      <c r="FF675" s="89" t="e">
        <f t="shared" si="993"/>
        <v>#REF!</v>
      </c>
      <c r="FG675" s="90" t="e">
        <f t="shared" si="994"/>
        <v>#REF!</v>
      </c>
      <c r="FJ675" s="97" t="e">
        <f>#REF!</f>
        <v>#REF!</v>
      </c>
      <c r="FK675" s="91" t="e">
        <f>#REF!</f>
        <v>#REF!</v>
      </c>
      <c r="FL675" s="92"/>
      <c r="FM675" s="85"/>
      <c r="FN675" s="89" t="e">
        <f t="shared" si="995"/>
        <v>#REF!</v>
      </c>
      <c r="FO675" s="84"/>
      <c r="FP675" s="85"/>
      <c r="FQ675" s="89" t="e">
        <f t="shared" si="996"/>
        <v>#REF!</v>
      </c>
      <c r="FR675" s="90" t="e">
        <f t="shared" si="997"/>
        <v>#REF!</v>
      </c>
      <c r="FU675" s="97" t="e">
        <f>#REF!</f>
        <v>#REF!</v>
      </c>
      <c r="FV675" s="92"/>
      <c r="FW675" s="85"/>
      <c r="FX675" s="89" t="e">
        <f t="shared" si="998"/>
        <v>#REF!</v>
      </c>
      <c r="GA675" s="97" t="e">
        <f>#REF!</f>
        <v>#REF!</v>
      </c>
      <c r="GB675" s="91" t="e">
        <f>#REF!</f>
        <v>#REF!</v>
      </c>
      <c r="GC675" s="92"/>
      <c r="GD675" s="85"/>
      <c r="GE675" s="89" t="e">
        <f t="shared" si="999"/>
        <v>#REF!</v>
      </c>
      <c r="GF675" s="84"/>
      <c r="GG675" s="85"/>
      <c r="GH675" s="89" t="e">
        <f t="shared" si="1000"/>
        <v>#REF!</v>
      </c>
      <c r="GI675" s="90" t="e">
        <f t="shared" si="1001"/>
        <v>#REF!</v>
      </c>
      <c r="GK675" s="20" t="str">
        <f t="shared" si="1002"/>
        <v/>
      </c>
      <c r="GL675" s="21"/>
      <c r="GN675" s="826" t="str">
        <f t="shared" ca="1" si="1023"/>
        <v/>
      </c>
      <c r="GO675" s="827"/>
    </row>
    <row r="676" spans="1:197" ht="24" customHeight="1" outlineLevel="3" x14ac:dyDescent="0.2">
      <c r="A676" s="187">
        <f t="shared" ca="1" si="1003"/>
        <v>542</v>
      </c>
      <c r="B676" s="747" t="str">
        <f t="shared" ca="1" si="1007"/>
        <v/>
      </c>
      <c r="C676" s="748"/>
      <c r="D676" s="749"/>
      <c r="E676" s="112"/>
      <c r="F676" s="108"/>
      <c r="G676" s="105" t="s">
        <v>898</v>
      </c>
      <c r="H676" s="128" t="s">
        <v>3</v>
      </c>
      <c r="I676" s="105"/>
      <c r="J676" s="121" t="s">
        <v>26</v>
      </c>
      <c r="K676" s="123" t="s">
        <v>451</v>
      </c>
      <c r="L676" s="367" t="s">
        <v>50</v>
      </c>
      <c r="M676" s="589">
        <f t="shared" si="1004"/>
        <v>0</v>
      </c>
      <c r="N676" s="773" t="str">
        <f t="shared" si="1008"/>
        <v>-</v>
      </c>
      <c r="O676" s="774" t="str">
        <f t="shared" si="1009"/>
        <v>-</v>
      </c>
      <c r="P676" s="774" t="str">
        <f t="shared" si="1010"/>
        <v>-</v>
      </c>
      <c r="Q676" s="774" t="str">
        <f t="shared" si="1011"/>
        <v>-</v>
      </c>
      <c r="R676" s="774" t="str">
        <f t="shared" si="1012"/>
        <v>-</v>
      </c>
      <c r="S676" s="280" t="str">
        <f t="shared" si="1013"/>
        <v>-</v>
      </c>
      <c r="T676" s="291" t="str">
        <f t="shared" si="1014"/>
        <v>OK</v>
      </c>
      <c r="U676" s="402"/>
      <c r="W676" s="643"/>
      <c r="X676" s="208"/>
      <c r="Y676" s="209"/>
      <c r="Z676" s="410" t="s">
        <v>374</v>
      </c>
      <c r="AA676" s="411" t="s">
        <v>407</v>
      </c>
      <c r="AB676" s="209"/>
      <c r="AC676" s="209"/>
      <c r="AD676" s="410" t="s">
        <v>375</v>
      </c>
      <c r="AE676" s="411" t="s">
        <v>408</v>
      </c>
      <c r="AF676" s="209"/>
      <c r="AG676" s="417"/>
      <c r="AH676" s="410" t="s">
        <v>376</v>
      </c>
      <c r="AI676" s="411" t="s">
        <v>409</v>
      </c>
      <c r="AJ676" s="591" t="str">
        <f t="shared" si="1015"/>
        <v>-</v>
      </c>
      <c r="AK676" s="592" t="str">
        <f t="shared" si="1015"/>
        <v>-</v>
      </c>
      <c r="AL676" s="593" t="str">
        <f t="shared" si="1016"/>
        <v>-</v>
      </c>
      <c r="AM676" s="594" t="str">
        <f t="shared" si="984"/>
        <v>-</v>
      </c>
      <c r="AN676" s="221"/>
      <c r="AO676" s="574" t="str">
        <f t="shared" si="875"/>
        <v>OK</v>
      </c>
      <c r="AQ676" s="263"/>
      <c r="AR676" s="208"/>
      <c r="AS676" s="209"/>
      <c r="AT676" s="410" t="s">
        <v>374</v>
      </c>
      <c r="AU676" s="411" t="s">
        <v>407</v>
      </c>
      <c r="AV676" s="209"/>
      <c r="AW676" s="209"/>
      <c r="AX676" s="410" t="s">
        <v>375</v>
      </c>
      <c r="AY676" s="411" t="s">
        <v>408</v>
      </c>
      <c r="AZ676" s="209"/>
      <c r="BA676" s="417"/>
      <c r="BB676" s="410" t="s">
        <v>376</v>
      </c>
      <c r="BC676" s="411" t="s">
        <v>409</v>
      </c>
      <c r="BD676" s="591" t="str">
        <f t="shared" si="1017"/>
        <v>-</v>
      </c>
      <c r="BE676" s="592" t="str">
        <f t="shared" si="1018"/>
        <v>-</v>
      </c>
      <c r="BF676" s="593" t="str">
        <f t="shared" si="1019"/>
        <v>-</v>
      </c>
      <c r="BG676" s="594" t="str">
        <f t="shared" si="985"/>
        <v>-</v>
      </c>
      <c r="BH676" s="221"/>
      <c r="BI676" s="574" t="str">
        <f t="shared" si="876"/>
        <v>OK</v>
      </c>
      <c r="BK676" s="263"/>
      <c r="BL676" s="208"/>
      <c r="BM676" s="209"/>
      <c r="BN676" s="410" t="s">
        <v>374</v>
      </c>
      <c r="BO676" s="411" t="s">
        <v>407</v>
      </c>
      <c r="BP676" s="209"/>
      <c r="BQ676" s="209"/>
      <c r="BR676" s="410" t="s">
        <v>375</v>
      </c>
      <c r="BS676" s="411" t="s">
        <v>408</v>
      </c>
      <c r="BT676" s="209"/>
      <c r="BU676" s="417"/>
      <c r="BV676" s="410" t="s">
        <v>376</v>
      </c>
      <c r="BW676" s="411" t="s">
        <v>409</v>
      </c>
      <c r="BX676" s="591" t="str">
        <f t="shared" si="1020"/>
        <v>-</v>
      </c>
      <c r="BY676" s="592" t="str">
        <f t="shared" si="1021"/>
        <v>-</v>
      </c>
      <c r="BZ676" s="593" t="str">
        <f t="shared" si="1022"/>
        <v>-</v>
      </c>
      <c r="CA676" s="594" t="str">
        <f t="shared" si="986"/>
        <v>-</v>
      </c>
      <c r="CB676" s="221"/>
      <c r="CC676" s="574" t="str">
        <f t="shared" si="870"/>
        <v>OK</v>
      </c>
      <c r="CE676" s="443"/>
      <c r="CF676" s="429"/>
      <c r="CH676" s="430"/>
      <c r="CI676" s="431"/>
      <c r="CJ676" s="429"/>
      <c r="CL676" s="430"/>
      <c r="CM676" s="431"/>
      <c r="CN676" s="429"/>
      <c r="CP676" s="430"/>
      <c r="CQ676" s="431"/>
      <c r="CR676" s="600"/>
      <c r="CS676" s="601"/>
      <c r="CT676" s="602"/>
      <c r="CU676" s="610"/>
      <c r="CV676" s="221"/>
      <c r="CW676" s="574" t="str">
        <f t="shared" si="1005"/>
        <v>OK</v>
      </c>
      <c r="CY676" s="443"/>
      <c r="CZ676" s="429"/>
      <c r="DB676" s="430"/>
      <c r="DC676" s="431"/>
      <c r="DD676" s="429"/>
      <c r="DF676" s="430"/>
      <c r="DG676" s="431"/>
      <c r="DH676" s="429"/>
      <c r="DJ676" s="430"/>
      <c r="DK676" s="431"/>
      <c r="DL676" s="600"/>
      <c r="DM676" s="601"/>
      <c r="DN676" s="602"/>
      <c r="DO676" s="610"/>
      <c r="DP676" s="221"/>
      <c r="DQ676" s="574" t="str">
        <f t="shared" si="1006"/>
        <v>OK</v>
      </c>
      <c r="DS676" s="443"/>
      <c r="DT676" s="429"/>
      <c r="DU676" s="431"/>
      <c r="DW676" s="431"/>
      <c r="DY676" s="431"/>
      <c r="EA676" s="430"/>
      <c r="EB676" s="600"/>
      <c r="EC676" s="602"/>
      <c r="ED676" s="610"/>
      <c r="EE676" s="221"/>
      <c r="EF676" s="574" t="str">
        <f t="shared" si="980"/>
        <v>-</v>
      </c>
      <c r="EH676" s="82"/>
      <c r="EI676" s="34" t="s">
        <v>6</v>
      </c>
      <c r="EJ676" s="11"/>
      <c r="EK676" s="61"/>
      <c r="EN676" s="97" t="str">
        <f t="shared" si="987"/>
        <v>-</v>
      </c>
      <c r="EO676" s="91" t="str">
        <f t="shared" si="988"/>
        <v>-</v>
      </c>
      <c r="EP676" s="92"/>
      <c r="EQ676" s="85"/>
      <c r="ER676" s="89" t="str">
        <f t="shared" si="989"/>
        <v>-</v>
      </c>
      <c r="ES676" s="84"/>
      <c r="ET676" s="85"/>
      <c r="EU676" s="89" t="str">
        <f t="shared" si="990"/>
        <v>-</v>
      </c>
      <c r="EV676" s="90" t="str">
        <f t="shared" si="991"/>
        <v>-</v>
      </c>
      <c r="EY676" s="97" t="e">
        <f>#REF!</f>
        <v>#REF!</v>
      </c>
      <c r="EZ676" s="91" t="e">
        <f>#REF!</f>
        <v>#REF!</v>
      </c>
      <c r="FA676" s="92"/>
      <c r="FB676" s="85"/>
      <c r="FC676" s="89" t="e">
        <f t="shared" si="992"/>
        <v>#REF!</v>
      </c>
      <c r="FD676" s="84"/>
      <c r="FE676" s="85"/>
      <c r="FF676" s="89" t="e">
        <f t="shared" si="993"/>
        <v>#REF!</v>
      </c>
      <c r="FG676" s="90" t="e">
        <f t="shared" si="994"/>
        <v>#REF!</v>
      </c>
      <c r="FJ676" s="97" t="e">
        <f>#REF!</f>
        <v>#REF!</v>
      </c>
      <c r="FK676" s="91" t="e">
        <f>#REF!</f>
        <v>#REF!</v>
      </c>
      <c r="FL676" s="92"/>
      <c r="FM676" s="85"/>
      <c r="FN676" s="89" t="e">
        <f t="shared" si="995"/>
        <v>#REF!</v>
      </c>
      <c r="FO676" s="84"/>
      <c r="FP676" s="85"/>
      <c r="FQ676" s="89" t="e">
        <f t="shared" si="996"/>
        <v>#REF!</v>
      </c>
      <c r="FR676" s="90" t="e">
        <f t="shared" si="997"/>
        <v>#REF!</v>
      </c>
      <c r="FU676" s="97" t="e">
        <f>#REF!</f>
        <v>#REF!</v>
      </c>
      <c r="FV676" s="92"/>
      <c r="FW676" s="85"/>
      <c r="FX676" s="89" t="e">
        <f t="shared" si="998"/>
        <v>#REF!</v>
      </c>
      <c r="GA676" s="97" t="e">
        <f>#REF!</f>
        <v>#REF!</v>
      </c>
      <c r="GB676" s="91" t="e">
        <f>#REF!</f>
        <v>#REF!</v>
      </c>
      <c r="GC676" s="92"/>
      <c r="GD676" s="85"/>
      <c r="GE676" s="89" t="e">
        <f t="shared" si="999"/>
        <v>#REF!</v>
      </c>
      <c r="GF676" s="84"/>
      <c r="GG676" s="85"/>
      <c r="GH676" s="89" t="e">
        <f t="shared" si="1000"/>
        <v>#REF!</v>
      </c>
      <c r="GI676" s="90" t="e">
        <f t="shared" si="1001"/>
        <v>#REF!</v>
      </c>
      <c r="GK676" s="20" t="str">
        <f t="shared" si="1002"/>
        <v/>
      </c>
      <c r="GL676" s="21"/>
      <c r="GN676" s="826" t="str">
        <f t="shared" ca="1" si="1023"/>
        <v/>
      </c>
      <c r="GO676" s="827"/>
    </row>
    <row r="677" spans="1:197" ht="12" customHeight="1" outlineLevel="3" x14ac:dyDescent="0.2">
      <c r="A677" s="187">
        <f t="shared" ca="1" si="1003"/>
        <v>543</v>
      </c>
      <c r="B677" s="747" t="str">
        <f t="shared" ca="1" si="1007"/>
        <v/>
      </c>
      <c r="C677" s="748"/>
      <c r="D677" s="749"/>
      <c r="E677" s="272"/>
      <c r="F677" s="271"/>
      <c r="G677" s="105" t="s">
        <v>912</v>
      </c>
      <c r="H677" s="128" t="s">
        <v>3</v>
      </c>
      <c r="I677" s="105"/>
      <c r="J677" s="121" t="s">
        <v>26</v>
      </c>
      <c r="K677" s="123" t="s">
        <v>451</v>
      </c>
      <c r="L677" s="367" t="s">
        <v>50</v>
      </c>
      <c r="M677" s="589">
        <f t="shared" si="1004"/>
        <v>1</v>
      </c>
      <c r="N677" s="773" t="str">
        <f t="shared" si="1008"/>
        <v>-</v>
      </c>
      <c r="O677" s="774" t="str">
        <f t="shared" si="1009"/>
        <v>-</v>
      </c>
      <c r="P677" s="774">
        <f t="shared" si="1010"/>
        <v>1</v>
      </c>
      <c r="Q677" s="774" t="str">
        <f t="shared" si="1011"/>
        <v>-</v>
      </c>
      <c r="R677" s="774" t="str">
        <f t="shared" si="1012"/>
        <v>-</v>
      </c>
      <c r="S677" s="280" t="str">
        <f t="shared" si="1013"/>
        <v>-</v>
      </c>
      <c r="T677" s="291" t="str">
        <f t="shared" si="1014"/>
        <v>OK</v>
      </c>
      <c r="U677" s="402"/>
      <c r="W677" s="643"/>
      <c r="X677" s="208"/>
      <c r="Y677" s="209"/>
      <c r="Z677" s="410" t="s">
        <v>374</v>
      </c>
      <c r="AA677" s="411" t="s">
        <v>407</v>
      </c>
      <c r="AB677" s="209"/>
      <c r="AC677" s="209"/>
      <c r="AD677" s="410" t="s">
        <v>375</v>
      </c>
      <c r="AE677" s="411" t="s">
        <v>408</v>
      </c>
      <c r="AF677" s="209"/>
      <c r="AG677" s="417"/>
      <c r="AH677" s="410" t="s">
        <v>376</v>
      </c>
      <c r="AI677" s="411" t="s">
        <v>409</v>
      </c>
      <c r="AJ677" s="591" t="str">
        <f t="shared" ref="AJ677:AK679" si="1024">IF(AND(X677="",AB677="",AF677=""),"-",X677+AB677+AF677)</f>
        <v>-</v>
      </c>
      <c r="AK677" s="592" t="str">
        <f t="shared" si="1024"/>
        <v>-</v>
      </c>
      <c r="AL677" s="593" t="str">
        <f>IF(AND(X677="",AB677="",AF677="",Y677="",AC677="",AG677=""),"-",SUM(X677:AG677))</f>
        <v>-</v>
      </c>
      <c r="AM677" s="619" t="str">
        <f t="shared" si="984"/>
        <v>-</v>
      </c>
      <c r="AN677" s="221"/>
      <c r="AO677" s="574" t="str">
        <f>IF(AND(Type_1="Doc",OR(Y677&lt;&gt;"",AC677&lt;&gt;"",AG677&lt;&gt;"")),"Remove Value Cln 25, 29, 33",IF(AND(Type_1="Doc",OR(AA677&lt;&gt;"",AE677&lt;&gt;"",AI677&lt;&gt;"")),"Remove Value Cln 27, 31, 35",IF(OR(AND(X677&lt;&gt;"",Z677=""),AND(AB677&lt;&gt;"",AD677=""),AND(AF677&lt;&gt;"",AH677="")),"Missing Eng Function",IF(OR(AND(Y677&lt;&gt;"",AA677=""),AND(AC677&lt;&gt;"",AE677=""),AND(AG677&lt;&gt;"",AI677="")),"Missing Design Function","OK"))))</f>
        <v>OK</v>
      </c>
      <c r="AQ677" s="263"/>
      <c r="AR677" s="208"/>
      <c r="AS677" s="209"/>
      <c r="AT677" s="410" t="s">
        <v>374</v>
      </c>
      <c r="AU677" s="411" t="s">
        <v>407</v>
      </c>
      <c r="AV677" s="209"/>
      <c r="AW677" s="209"/>
      <c r="AX677" s="410" t="s">
        <v>375</v>
      </c>
      <c r="AY677" s="411" t="s">
        <v>408</v>
      </c>
      <c r="AZ677" s="209"/>
      <c r="BA677" s="417"/>
      <c r="BB677" s="410" t="s">
        <v>376</v>
      </c>
      <c r="BC677" s="411" t="s">
        <v>409</v>
      </c>
      <c r="BD677" s="591" t="str">
        <f t="shared" si="1017"/>
        <v>-</v>
      </c>
      <c r="BE677" s="592" t="str">
        <f t="shared" si="1018"/>
        <v>-</v>
      </c>
      <c r="BF677" s="593" t="str">
        <f t="shared" si="1019"/>
        <v>-</v>
      </c>
      <c r="BG677" s="677" t="str">
        <f t="shared" si="985"/>
        <v>-</v>
      </c>
      <c r="BH677" s="221"/>
      <c r="BI677" s="574" t="str">
        <f>IF(AND(Type_1="Doc",OR(AS677&lt;&gt;"",AW677&lt;&gt;"",BA677&lt;&gt;"")),"Remove Value Cln 25, 29, 33",IF(AND(Type_1="Doc",OR(AU677&lt;&gt;"",AY677&lt;&gt;"",BC677&lt;&gt;"")),"Remove Value Cln 47, 51, 55",IF(OR(AND(AR677&lt;&gt;"",AT677=""),AND(AV677&lt;&gt;"",AX677=""),AND(AZ677&lt;&gt;"",BB677="")),"Missing Eng Function",IF(OR(AND(AS677&lt;&gt;"",AU677=""),AND(AW677&lt;&gt;"",AY677=""),AND(BA677&lt;&gt;"",BC677="")),"Missing Design Function","OK"))))</f>
        <v>OK</v>
      </c>
      <c r="BK677" s="263">
        <v>1</v>
      </c>
      <c r="BL677" s="208">
        <v>2</v>
      </c>
      <c r="BM677" s="209"/>
      <c r="BN677" s="410" t="s">
        <v>374</v>
      </c>
      <c r="BO677" s="411" t="s">
        <v>407</v>
      </c>
      <c r="BP677" s="209"/>
      <c r="BQ677" s="209"/>
      <c r="BR677" s="410" t="s">
        <v>375</v>
      </c>
      <c r="BS677" s="411" t="s">
        <v>408</v>
      </c>
      <c r="BT677" s="209"/>
      <c r="BU677" s="417"/>
      <c r="BV677" s="410" t="s">
        <v>376</v>
      </c>
      <c r="BW677" s="411" t="s">
        <v>409</v>
      </c>
      <c r="BX677" s="591">
        <f t="shared" si="1020"/>
        <v>2</v>
      </c>
      <c r="BY677" s="592" t="str">
        <f t="shared" si="1021"/>
        <v>-</v>
      </c>
      <c r="BZ677" s="593">
        <f t="shared" si="1022"/>
        <v>2</v>
      </c>
      <c r="CA677" s="594">
        <f t="shared" si="986"/>
        <v>5.1020408163265302E-3</v>
      </c>
      <c r="CB677" s="221"/>
      <c r="CC677" s="574" t="str">
        <f>IF(AND(Type_1="Doc",OR(BM677&lt;&gt;"",BQ677&lt;&gt;"",BU677&lt;&gt;"")),"Remove Value Cln 65, 69, 73",IF(AND(Type_1="Doc",OR(BO677&lt;&gt;"",BS677&lt;&gt;"",BW677&lt;&gt;"")),"Remove Value Cln 67, 71, 75",IF(OR(AND(BL677&lt;&gt;"",BN677=""),AND(BP677&lt;&gt;"",BR677=""),AND(BT677&lt;&gt;"",BV677="")),"Missing Eng Function",IF(OR(AND(BM677&lt;&gt;"",BO677=""),AND(BQ677&lt;&gt;"",BS677=""),AND(BU677&lt;&gt;"",BW677="")),"Missing Design Function","OK"))))</f>
        <v>OK</v>
      </c>
      <c r="CE677" s="443"/>
      <c r="CF677" s="429"/>
      <c r="CH677" s="430"/>
      <c r="CI677" s="431"/>
      <c r="CJ677" s="429"/>
      <c r="CL677" s="430"/>
      <c r="CM677" s="431"/>
      <c r="CN677" s="429"/>
      <c r="CP677" s="430"/>
      <c r="CQ677" s="431"/>
      <c r="CR677" s="600"/>
      <c r="CS677" s="601"/>
      <c r="CT677" s="602"/>
      <c r="CU677" s="610"/>
      <c r="CV677" s="221"/>
      <c r="CW677" s="574" t="str">
        <f t="shared" si="1005"/>
        <v>OK</v>
      </c>
      <c r="CY677" s="443"/>
      <c r="CZ677" s="429"/>
      <c r="DB677" s="430"/>
      <c r="DC677" s="431"/>
      <c r="DD677" s="429"/>
      <c r="DF677" s="430"/>
      <c r="DG677" s="431"/>
      <c r="DH677" s="429"/>
      <c r="DJ677" s="430"/>
      <c r="DK677" s="431"/>
      <c r="DL677" s="600"/>
      <c r="DM677" s="601"/>
      <c r="DN677" s="602"/>
      <c r="DO677" s="610"/>
      <c r="DP677" s="221"/>
      <c r="DQ677" s="574" t="str">
        <f t="shared" si="1006"/>
        <v>OK</v>
      </c>
      <c r="DS677" s="443"/>
      <c r="DT677" s="429"/>
      <c r="DU677" s="431"/>
      <c r="DW677" s="431"/>
      <c r="DY677" s="431"/>
      <c r="EA677" s="430"/>
      <c r="EB677" s="600"/>
      <c r="EC677" s="602"/>
      <c r="ED677" s="610"/>
      <c r="EE677" s="221"/>
      <c r="EF677" s="574" t="str">
        <f t="shared" si="980"/>
        <v>-</v>
      </c>
      <c r="EH677" s="82"/>
      <c r="EI677" s="34"/>
      <c r="EJ677" s="11"/>
      <c r="EK677" s="61"/>
      <c r="EN677" s="97" t="str">
        <f t="shared" si="987"/>
        <v>-</v>
      </c>
      <c r="EO677" s="91" t="str">
        <f t="shared" si="988"/>
        <v>-</v>
      </c>
      <c r="EP677" s="92"/>
      <c r="EQ677" s="85"/>
      <c r="ER677" s="89" t="str">
        <f t="shared" si="989"/>
        <v>-</v>
      </c>
      <c r="ES677" s="84"/>
      <c r="ET677" s="85"/>
      <c r="EU677" s="89" t="str">
        <f t="shared" si="990"/>
        <v>-</v>
      </c>
      <c r="EV677" s="90" t="str">
        <f t="shared" si="991"/>
        <v>-</v>
      </c>
      <c r="EY677" s="97" t="e">
        <f>#REF!</f>
        <v>#REF!</v>
      </c>
      <c r="EZ677" s="91" t="e">
        <f>#REF!</f>
        <v>#REF!</v>
      </c>
      <c r="FA677" s="92"/>
      <c r="FB677" s="85"/>
      <c r="FC677" s="89" t="e">
        <f t="shared" si="992"/>
        <v>#REF!</v>
      </c>
      <c r="FD677" s="84"/>
      <c r="FE677" s="85"/>
      <c r="FF677" s="89" t="e">
        <f t="shared" si="993"/>
        <v>#REF!</v>
      </c>
      <c r="FG677" s="90" t="e">
        <f t="shared" si="994"/>
        <v>#REF!</v>
      </c>
      <c r="FJ677" s="97" t="e">
        <f>#REF!</f>
        <v>#REF!</v>
      </c>
      <c r="FK677" s="91" t="e">
        <f>#REF!</f>
        <v>#REF!</v>
      </c>
      <c r="FL677" s="92"/>
      <c r="FM677" s="85"/>
      <c r="FN677" s="89" t="e">
        <f t="shared" si="995"/>
        <v>#REF!</v>
      </c>
      <c r="FO677" s="84"/>
      <c r="FP677" s="85"/>
      <c r="FQ677" s="89" t="e">
        <f t="shared" si="996"/>
        <v>#REF!</v>
      </c>
      <c r="FR677" s="90" t="e">
        <f t="shared" si="997"/>
        <v>#REF!</v>
      </c>
      <c r="FU677" s="97" t="e">
        <f>#REF!</f>
        <v>#REF!</v>
      </c>
      <c r="FV677" s="92"/>
      <c r="FW677" s="85"/>
      <c r="FX677" s="89" t="e">
        <f t="shared" si="998"/>
        <v>#REF!</v>
      </c>
      <c r="GA677" s="97" t="e">
        <f>#REF!</f>
        <v>#REF!</v>
      </c>
      <c r="GB677" s="91" t="e">
        <f>#REF!</f>
        <v>#REF!</v>
      </c>
      <c r="GC677" s="92"/>
      <c r="GD677" s="85"/>
      <c r="GE677" s="89" t="e">
        <f t="shared" si="999"/>
        <v>#REF!</v>
      </c>
      <c r="GF677" s="84"/>
      <c r="GG677" s="85"/>
      <c r="GH677" s="89" t="e">
        <f t="shared" si="1000"/>
        <v>#REF!</v>
      </c>
      <c r="GI677" s="90" t="e">
        <f t="shared" si="1001"/>
        <v>#REF!</v>
      </c>
      <c r="GK677" s="20" t="str">
        <f t="shared" si="1002"/>
        <v/>
      </c>
      <c r="GL677" s="21"/>
      <c r="GN677" s="826" t="str">
        <f t="shared" ca="1" si="1023"/>
        <v/>
      </c>
      <c r="GO677" s="827"/>
    </row>
    <row r="678" spans="1:197" ht="12" customHeight="1" outlineLevel="3" x14ac:dyDescent="0.2">
      <c r="A678" s="187">
        <f t="shared" ca="1" si="1003"/>
        <v>544</v>
      </c>
      <c r="B678" s="747" t="str">
        <f t="shared" ca="1" si="1007"/>
        <v/>
      </c>
      <c r="C678" s="748"/>
      <c r="D678" s="749"/>
      <c r="E678" s="272"/>
      <c r="F678" s="271"/>
      <c r="G678" s="105" t="s">
        <v>913</v>
      </c>
      <c r="H678" s="128" t="s">
        <v>3</v>
      </c>
      <c r="I678" s="105"/>
      <c r="J678" s="121" t="s">
        <v>26</v>
      </c>
      <c r="K678" s="123" t="s">
        <v>451</v>
      </c>
      <c r="L678" s="367" t="s">
        <v>50</v>
      </c>
      <c r="M678" s="589">
        <f t="shared" si="1004"/>
        <v>0</v>
      </c>
      <c r="N678" s="773" t="str">
        <f t="shared" si="1008"/>
        <v>-</v>
      </c>
      <c r="O678" s="774" t="str">
        <f t="shared" si="1009"/>
        <v>-</v>
      </c>
      <c r="P678" s="774" t="str">
        <f t="shared" si="1010"/>
        <v>-</v>
      </c>
      <c r="Q678" s="774" t="str">
        <f t="shared" si="1011"/>
        <v>-</v>
      </c>
      <c r="R678" s="774" t="str">
        <f t="shared" si="1012"/>
        <v>-</v>
      </c>
      <c r="S678" s="280" t="str">
        <f t="shared" si="1013"/>
        <v>-</v>
      </c>
      <c r="T678" s="291" t="str">
        <f t="shared" si="1014"/>
        <v>OK</v>
      </c>
      <c r="U678" s="402"/>
      <c r="W678" s="643"/>
      <c r="X678" s="208"/>
      <c r="Y678" s="209"/>
      <c r="Z678" s="410" t="s">
        <v>374</v>
      </c>
      <c r="AA678" s="411" t="s">
        <v>407</v>
      </c>
      <c r="AB678" s="209"/>
      <c r="AC678" s="209"/>
      <c r="AD678" s="410" t="s">
        <v>375</v>
      </c>
      <c r="AE678" s="411" t="s">
        <v>408</v>
      </c>
      <c r="AF678" s="209"/>
      <c r="AG678" s="417"/>
      <c r="AH678" s="410" t="s">
        <v>376</v>
      </c>
      <c r="AI678" s="411" t="s">
        <v>409</v>
      </c>
      <c r="AJ678" s="591" t="str">
        <f t="shared" si="1024"/>
        <v>-</v>
      </c>
      <c r="AK678" s="592" t="str">
        <f t="shared" si="1024"/>
        <v>-</v>
      </c>
      <c r="AL678" s="593" t="str">
        <f>IF(AND(X678="",AB678="",AF678="",Y678="",AC678="",AG678=""),"-",SUM(X678:AG678))</f>
        <v>-</v>
      </c>
      <c r="AM678" s="619" t="str">
        <f t="shared" si="984"/>
        <v>-</v>
      </c>
      <c r="AN678" s="221"/>
      <c r="AO678" s="574" t="str">
        <f>IF(AND(Type_1="Doc",OR(Y678&lt;&gt;"",AC678&lt;&gt;"",AG678&lt;&gt;"")),"Remove Value Cln 25, 29, 33",IF(AND(Type_1="Doc",OR(AA678&lt;&gt;"",AE678&lt;&gt;"",AI678&lt;&gt;"")),"Remove Value Cln 27, 31, 35",IF(OR(AND(X678&lt;&gt;"",Z678=""),AND(AB678&lt;&gt;"",AD678=""),AND(AF678&lt;&gt;"",AH678="")),"Missing Eng Function",IF(OR(AND(Y678&lt;&gt;"",AA678=""),AND(AC678&lt;&gt;"",AE678=""),AND(AG678&lt;&gt;"",AI678="")),"Missing Design Function","OK"))))</f>
        <v>OK</v>
      </c>
      <c r="AQ678" s="263"/>
      <c r="AR678" s="208"/>
      <c r="AS678" s="209"/>
      <c r="AT678" s="410" t="s">
        <v>374</v>
      </c>
      <c r="AU678" s="411" t="s">
        <v>407</v>
      </c>
      <c r="AV678" s="209"/>
      <c r="AW678" s="209"/>
      <c r="AX678" s="410" t="s">
        <v>375</v>
      </c>
      <c r="AY678" s="411" t="s">
        <v>408</v>
      </c>
      <c r="AZ678" s="209"/>
      <c r="BA678" s="417"/>
      <c r="BB678" s="410" t="s">
        <v>376</v>
      </c>
      <c r="BC678" s="411" t="s">
        <v>409</v>
      </c>
      <c r="BD678" s="591" t="str">
        <f t="shared" si="1017"/>
        <v>-</v>
      </c>
      <c r="BE678" s="592" t="str">
        <f t="shared" si="1018"/>
        <v>-</v>
      </c>
      <c r="BF678" s="593" t="str">
        <f t="shared" si="1019"/>
        <v>-</v>
      </c>
      <c r="BG678" s="677" t="str">
        <f t="shared" si="985"/>
        <v>-</v>
      </c>
      <c r="BH678" s="221"/>
      <c r="BI678" s="574" t="str">
        <f>IF(AND(Type_1="Doc",OR(AS678&lt;&gt;"",AW678&lt;&gt;"",BA678&lt;&gt;"")),"Remove Value Cln 25, 29, 33",IF(AND(Type_1="Doc",OR(AU678&lt;&gt;"",AY678&lt;&gt;"",BC678&lt;&gt;"")),"Remove Value Cln 47, 51, 55",IF(OR(AND(AR678&lt;&gt;"",AT678=""),AND(AV678&lt;&gt;"",AX678=""),AND(AZ678&lt;&gt;"",BB678="")),"Missing Eng Function",IF(OR(AND(AS678&lt;&gt;"",AU678=""),AND(AW678&lt;&gt;"",AY678=""),AND(BA678&lt;&gt;"",BC678="")),"Missing Design Function","OK"))))</f>
        <v>OK</v>
      </c>
      <c r="BK678" s="263"/>
      <c r="BL678" s="208"/>
      <c r="BM678" s="209"/>
      <c r="BN678" s="410" t="s">
        <v>374</v>
      </c>
      <c r="BO678" s="411" t="s">
        <v>407</v>
      </c>
      <c r="BP678" s="209"/>
      <c r="BQ678" s="209"/>
      <c r="BR678" s="410" t="s">
        <v>375</v>
      </c>
      <c r="BS678" s="411" t="s">
        <v>408</v>
      </c>
      <c r="BT678" s="209"/>
      <c r="BU678" s="417"/>
      <c r="BV678" s="410" t="s">
        <v>376</v>
      </c>
      <c r="BW678" s="411" t="s">
        <v>409</v>
      </c>
      <c r="BX678" s="591" t="str">
        <f t="shared" si="1020"/>
        <v>-</v>
      </c>
      <c r="BY678" s="592" t="str">
        <f t="shared" si="1021"/>
        <v>-</v>
      </c>
      <c r="BZ678" s="593" t="str">
        <f t="shared" si="1022"/>
        <v>-</v>
      </c>
      <c r="CA678" s="594" t="str">
        <f t="shared" si="986"/>
        <v>-</v>
      </c>
      <c r="CB678" s="221"/>
      <c r="CC678" s="574" t="str">
        <f>IF(AND(Type_1="Doc",OR(BM678&lt;&gt;"",BQ678&lt;&gt;"",BU678&lt;&gt;"")),"Remove Value Cln 65, 69, 73",IF(AND(Type_1="Doc",OR(BO678&lt;&gt;"",BS678&lt;&gt;"",BW678&lt;&gt;"")),"Remove Value Cln 67, 71, 75",IF(OR(AND(BL678&lt;&gt;"",BN678=""),AND(BP678&lt;&gt;"",BR678=""),AND(BT678&lt;&gt;"",BV678="")),"Missing Eng Function",IF(OR(AND(BM678&lt;&gt;"",BO678=""),AND(BQ678&lt;&gt;"",BS678=""),AND(BU678&lt;&gt;"",BW678="")),"Missing Design Function","OK"))))</f>
        <v>OK</v>
      </c>
      <c r="CE678" s="443"/>
      <c r="CF678" s="429"/>
      <c r="CH678" s="430"/>
      <c r="CI678" s="431"/>
      <c r="CJ678" s="429"/>
      <c r="CL678" s="430"/>
      <c r="CM678" s="431"/>
      <c r="CN678" s="429"/>
      <c r="CP678" s="430"/>
      <c r="CQ678" s="431"/>
      <c r="CR678" s="600"/>
      <c r="CS678" s="601"/>
      <c r="CT678" s="602"/>
      <c r="CU678" s="610"/>
      <c r="CV678" s="221"/>
      <c r="CW678" s="574" t="str">
        <f t="shared" si="1005"/>
        <v>OK</v>
      </c>
      <c r="CY678" s="443"/>
      <c r="CZ678" s="429"/>
      <c r="DB678" s="430"/>
      <c r="DC678" s="431"/>
      <c r="DD678" s="429"/>
      <c r="DF678" s="430"/>
      <c r="DG678" s="431"/>
      <c r="DH678" s="429"/>
      <c r="DJ678" s="430"/>
      <c r="DK678" s="431"/>
      <c r="DL678" s="600"/>
      <c r="DM678" s="601"/>
      <c r="DN678" s="602"/>
      <c r="DO678" s="610"/>
      <c r="DP678" s="221"/>
      <c r="DQ678" s="574" t="str">
        <f t="shared" si="1006"/>
        <v>OK</v>
      </c>
      <c r="DS678" s="443"/>
      <c r="DT678" s="429"/>
      <c r="DU678" s="431"/>
      <c r="DW678" s="431"/>
      <c r="DY678" s="431"/>
      <c r="EA678" s="430"/>
      <c r="EB678" s="600"/>
      <c r="EC678" s="602"/>
      <c r="ED678" s="610"/>
      <c r="EE678" s="221"/>
      <c r="EF678" s="574" t="str">
        <f t="shared" si="980"/>
        <v>-</v>
      </c>
      <c r="EH678" s="82"/>
      <c r="EI678" s="34"/>
      <c r="EJ678" s="11"/>
      <c r="EK678" s="61"/>
      <c r="EN678" s="97" t="str">
        <f t="shared" si="987"/>
        <v>-</v>
      </c>
      <c r="EO678" s="91" t="str">
        <f t="shared" si="988"/>
        <v>-</v>
      </c>
      <c r="EP678" s="92"/>
      <c r="EQ678" s="85"/>
      <c r="ER678" s="89" t="str">
        <f t="shared" si="989"/>
        <v>-</v>
      </c>
      <c r="ES678" s="84"/>
      <c r="ET678" s="85"/>
      <c r="EU678" s="89" t="str">
        <f t="shared" si="990"/>
        <v>-</v>
      </c>
      <c r="EV678" s="90" t="str">
        <f t="shared" si="991"/>
        <v>-</v>
      </c>
      <c r="EY678" s="97" t="e">
        <f>#REF!</f>
        <v>#REF!</v>
      </c>
      <c r="EZ678" s="91" t="e">
        <f>#REF!</f>
        <v>#REF!</v>
      </c>
      <c r="FA678" s="92"/>
      <c r="FB678" s="85"/>
      <c r="FC678" s="89" t="e">
        <f t="shared" si="992"/>
        <v>#REF!</v>
      </c>
      <c r="FD678" s="84"/>
      <c r="FE678" s="85"/>
      <c r="FF678" s="89" t="e">
        <f t="shared" si="993"/>
        <v>#REF!</v>
      </c>
      <c r="FG678" s="90" t="e">
        <f t="shared" si="994"/>
        <v>#REF!</v>
      </c>
      <c r="FJ678" s="97" t="e">
        <f>#REF!</f>
        <v>#REF!</v>
      </c>
      <c r="FK678" s="91" t="e">
        <f>#REF!</f>
        <v>#REF!</v>
      </c>
      <c r="FL678" s="92"/>
      <c r="FM678" s="85"/>
      <c r="FN678" s="89" t="e">
        <f t="shared" si="995"/>
        <v>#REF!</v>
      </c>
      <c r="FO678" s="84"/>
      <c r="FP678" s="85"/>
      <c r="FQ678" s="89" t="e">
        <f t="shared" si="996"/>
        <v>#REF!</v>
      </c>
      <c r="FR678" s="90" t="e">
        <f t="shared" si="997"/>
        <v>#REF!</v>
      </c>
      <c r="FU678" s="97" t="e">
        <f>#REF!</f>
        <v>#REF!</v>
      </c>
      <c r="FV678" s="92"/>
      <c r="FW678" s="85"/>
      <c r="FX678" s="89" t="e">
        <f t="shared" si="998"/>
        <v>#REF!</v>
      </c>
      <c r="GA678" s="97" t="e">
        <f>#REF!</f>
        <v>#REF!</v>
      </c>
      <c r="GB678" s="91" t="e">
        <f>#REF!</f>
        <v>#REF!</v>
      </c>
      <c r="GC678" s="92"/>
      <c r="GD678" s="85"/>
      <c r="GE678" s="89" t="e">
        <f t="shared" si="999"/>
        <v>#REF!</v>
      </c>
      <c r="GF678" s="84"/>
      <c r="GG678" s="85"/>
      <c r="GH678" s="89" t="e">
        <f t="shared" si="1000"/>
        <v>#REF!</v>
      </c>
      <c r="GI678" s="90" t="e">
        <f t="shared" si="1001"/>
        <v>#REF!</v>
      </c>
      <c r="GK678" s="20" t="str">
        <f t="shared" si="1002"/>
        <v/>
      </c>
      <c r="GL678" s="21"/>
      <c r="GN678" s="826" t="str">
        <f t="shared" ca="1" si="1023"/>
        <v/>
      </c>
      <c r="GO678" s="827"/>
    </row>
    <row r="679" spans="1:197" ht="12" customHeight="1" outlineLevel="3" x14ac:dyDescent="0.2">
      <c r="A679" s="187">
        <f t="shared" ca="1" si="1003"/>
        <v>545</v>
      </c>
      <c r="B679" s="747" t="str">
        <f t="shared" ca="1" si="1007"/>
        <v/>
      </c>
      <c r="C679" s="748"/>
      <c r="D679" s="749"/>
      <c r="E679" s="272"/>
      <c r="F679" s="271"/>
      <c r="G679" s="105" t="s">
        <v>914</v>
      </c>
      <c r="H679" s="128" t="s">
        <v>3</v>
      </c>
      <c r="I679" s="105"/>
      <c r="J679" s="121" t="s">
        <v>26</v>
      </c>
      <c r="K679" s="123" t="s">
        <v>451</v>
      </c>
      <c r="L679" s="367" t="s">
        <v>50</v>
      </c>
      <c r="M679" s="589">
        <f t="shared" si="1004"/>
        <v>1</v>
      </c>
      <c r="N679" s="773" t="str">
        <f t="shared" si="1008"/>
        <v>-</v>
      </c>
      <c r="O679" s="774" t="str">
        <f t="shared" si="1009"/>
        <v>-</v>
      </c>
      <c r="P679" s="774">
        <f t="shared" si="1010"/>
        <v>1</v>
      </c>
      <c r="Q679" s="774" t="str">
        <f t="shared" si="1011"/>
        <v>-</v>
      </c>
      <c r="R679" s="774" t="str">
        <f t="shared" si="1012"/>
        <v>-</v>
      </c>
      <c r="S679" s="280" t="str">
        <f t="shared" si="1013"/>
        <v>-</v>
      </c>
      <c r="T679" s="291" t="str">
        <f t="shared" si="1014"/>
        <v>OK</v>
      </c>
      <c r="U679" s="402"/>
      <c r="W679" s="643"/>
      <c r="X679" s="208"/>
      <c r="Y679" s="209"/>
      <c r="Z679" s="410" t="s">
        <v>374</v>
      </c>
      <c r="AA679" s="411" t="s">
        <v>407</v>
      </c>
      <c r="AB679" s="209"/>
      <c r="AC679" s="209"/>
      <c r="AD679" s="410" t="s">
        <v>375</v>
      </c>
      <c r="AE679" s="411" t="s">
        <v>408</v>
      </c>
      <c r="AF679" s="209"/>
      <c r="AG679" s="417"/>
      <c r="AH679" s="410" t="s">
        <v>376</v>
      </c>
      <c r="AI679" s="411" t="s">
        <v>409</v>
      </c>
      <c r="AJ679" s="591" t="str">
        <f t="shared" si="1024"/>
        <v>-</v>
      </c>
      <c r="AK679" s="592" t="str">
        <f t="shared" si="1024"/>
        <v>-</v>
      </c>
      <c r="AL679" s="593" t="str">
        <f>IF(AND(X679="",AB679="",AF679="",Y679="",AC679="",AG679=""),"-",SUM(X679:AG679))</f>
        <v>-</v>
      </c>
      <c r="AM679" s="619" t="str">
        <f t="shared" si="984"/>
        <v>-</v>
      </c>
      <c r="AN679" s="221"/>
      <c r="AO679" s="574" t="str">
        <f>IF(AND(Type_1="Doc",OR(Y679&lt;&gt;"",AC679&lt;&gt;"",AG679&lt;&gt;"")),"Remove Value Cln 25, 29, 33",IF(AND(Type_1="Doc",OR(AA679&lt;&gt;"",AE679&lt;&gt;"",AI679&lt;&gt;"")),"Remove Value Cln 27, 31, 35",IF(OR(AND(X679&lt;&gt;"",Z679=""),AND(AB679&lt;&gt;"",AD679=""),AND(AF679&lt;&gt;"",AH679="")),"Missing Eng Function",IF(OR(AND(Y679&lt;&gt;"",AA679=""),AND(AC679&lt;&gt;"",AE679=""),AND(AG679&lt;&gt;"",AI679="")),"Missing Design Function","OK"))))</f>
        <v>OK</v>
      </c>
      <c r="AQ679" s="263"/>
      <c r="AR679" s="208"/>
      <c r="AS679" s="209"/>
      <c r="AT679" s="410" t="s">
        <v>374</v>
      </c>
      <c r="AU679" s="411" t="s">
        <v>407</v>
      </c>
      <c r="AV679" s="209"/>
      <c r="AW679" s="209"/>
      <c r="AX679" s="410" t="s">
        <v>375</v>
      </c>
      <c r="AY679" s="411" t="s">
        <v>408</v>
      </c>
      <c r="AZ679" s="209"/>
      <c r="BA679" s="417"/>
      <c r="BB679" s="410" t="s">
        <v>376</v>
      </c>
      <c r="BC679" s="411" t="s">
        <v>409</v>
      </c>
      <c r="BD679" s="591" t="str">
        <f t="shared" si="1017"/>
        <v>-</v>
      </c>
      <c r="BE679" s="592" t="str">
        <f t="shared" si="1018"/>
        <v>-</v>
      </c>
      <c r="BF679" s="593" t="str">
        <f t="shared" si="1019"/>
        <v>-</v>
      </c>
      <c r="BG679" s="677" t="str">
        <f t="shared" si="985"/>
        <v>-</v>
      </c>
      <c r="BH679" s="221"/>
      <c r="BI679" s="574" t="str">
        <f>IF(AND(Type_1="Doc",OR(AS679&lt;&gt;"",AW679&lt;&gt;"",BA679&lt;&gt;"")),"Remove Value Cln 25, 29, 33",IF(AND(Type_1="Doc",OR(AU679&lt;&gt;"",AY679&lt;&gt;"",BC679&lt;&gt;"")),"Remove Value Cln 47, 51, 55",IF(OR(AND(AR679&lt;&gt;"",AT679=""),AND(AV679&lt;&gt;"",AX679=""),AND(AZ679&lt;&gt;"",BB679="")),"Missing Eng Function",IF(OR(AND(AS679&lt;&gt;"",AU679=""),AND(AW679&lt;&gt;"",AY679=""),AND(BA679&lt;&gt;"",BC679="")),"Missing Design Function","OK"))))</f>
        <v>OK</v>
      </c>
      <c r="BK679" s="263">
        <v>1</v>
      </c>
      <c r="BL679" s="208">
        <v>2</v>
      </c>
      <c r="BM679" s="209"/>
      <c r="BN679" s="410" t="s">
        <v>374</v>
      </c>
      <c r="BO679" s="411" t="s">
        <v>407</v>
      </c>
      <c r="BP679" s="209"/>
      <c r="BQ679" s="209"/>
      <c r="BR679" s="410" t="s">
        <v>375</v>
      </c>
      <c r="BS679" s="411" t="s">
        <v>408</v>
      </c>
      <c r="BT679" s="209"/>
      <c r="BU679" s="417"/>
      <c r="BV679" s="410" t="s">
        <v>376</v>
      </c>
      <c r="BW679" s="411" t="s">
        <v>409</v>
      </c>
      <c r="BX679" s="591">
        <f t="shared" si="1020"/>
        <v>2</v>
      </c>
      <c r="BY679" s="592" t="str">
        <f t="shared" si="1021"/>
        <v>-</v>
      </c>
      <c r="BZ679" s="593">
        <f t="shared" si="1022"/>
        <v>2</v>
      </c>
      <c r="CA679" s="594">
        <f t="shared" si="986"/>
        <v>5.1020408163265302E-3</v>
      </c>
      <c r="CB679" s="221"/>
      <c r="CC679" s="574" t="str">
        <f>IF(AND(Type_1="Doc",OR(BM679&lt;&gt;"",BQ679&lt;&gt;"",BU679&lt;&gt;"")),"Remove Value Cln 65, 69, 73",IF(AND(Type_1="Doc",OR(BO679&lt;&gt;"",BS679&lt;&gt;"",BW679&lt;&gt;"")),"Remove Value Cln 67, 71, 75",IF(OR(AND(BL679&lt;&gt;"",BN679=""),AND(BP679&lt;&gt;"",BR679=""),AND(BT679&lt;&gt;"",BV679="")),"Missing Eng Function",IF(OR(AND(BM679&lt;&gt;"",BO679=""),AND(BQ679&lt;&gt;"",BS679=""),AND(BU679&lt;&gt;"",BW679="")),"Missing Design Function","OK"))))</f>
        <v>OK</v>
      </c>
      <c r="CE679" s="443"/>
      <c r="CF679" s="429"/>
      <c r="CH679" s="430"/>
      <c r="CI679" s="431"/>
      <c r="CJ679" s="429"/>
      <c r="CL679" s="430"/>
      <c r="CM679" s="431"/>
      <c r="CN679" s="429"/>
      <c r="CP679" s="430"/>
      <c r="CQ679" s="431"/>
      <c r="CR679" s="600"/>
      <c r="CS679" s="601"/>
      <c r="CT679" s="602"/>
      <c r="CU679" s="610"/>
      <c r="CV679" s="221"/>
      <c r="CW679" s="574" t="str">
        <f t="shared" si="1005"/>
        <v>OK</v>
      </c>
      <c r="CY679" s="443"/>
      <c r="CZ679" s="429"/>
      <c r="DB679" s="430"/>
      <c r="DC679" s="431"/>
      <c r="DD679" s="429"/>
      <c r="DF679" s="430"/>
      <c r="DG679" s="431"/>
      <c r="DH679" s="429"/>
      <c r="DJ679" s="430"/>
      <c r="DK679" s="431"/>
      <c r="DL679" s="600"/>
      <c r="DM679" s="601"/>
      <c r="DN679" s="602"/>
      <c r="DO679" s="610"/>
      <c r="DP679" s="221"/>
      <c r="DQ679" s="574" t="str">
        <f t="shared" si="1006"/>
        <v>OK</v>
      </c>
      <c r="DS679" s="443"/>
      <c r="DT679" s="429"/>
      <c r="DU679" s="431"/>
      <c r="DW679" s="431"/>
      <c r="DY679" s="431"/>
      <c r="EA679" s="430"/>
      <c r="EB679" s="600"/>
      <c r="EC679" s="602"/>
      <c r="ED679" s="610"/>
      <c r="EE679" s="221"/>
      <c r="EF679" s="574" t="str">
        <f t="shared" si="980"/>
        <v>-</v>
      </c>
      <c r="EH679" s="82"/>
      <c r="EI679" s="34"/>
      <c r="EJ679" s="11"/>
      <c r="EK679" s="61"/>
      <c r="EN679" s="97" t="str">
        <f t="shared" si="987"/>
        <v>-</v>
      </c>
      <c r="EO679" s="91" t="str">
        <f t="shared" si="988"/>
        <v>-</v>
      </c>
      <c r="EP679" s="92"/>
      <c r="EQ679" s="85"/>
      <c r="ER679" s="89" t="str">
        <f t="shared" si="989"/>
        <v>-</v>
      </c>
      <c r="ES679" s="84"/>
      <c r="ET679" s="85"/>
      <c r="EU679" s="89" t="str">
        <f t="shared" si="990"/>
        <v>-</v>
      </c>
      <c r="EV679" s="90" t="str">
        <f t="shared" si="991"/>
        <v>-</v>
      </c>
      <c r="EY679" s="97" t="e">
        <f>#REF!</f>
        <v>#REF!</v>
      </c>
      <c r="EZ679" s="91" t="e">
        <f>#REF!</f>
        <v>#REF!</v>
      </c>
      <c r="FA679" s="92"/>
      <c r="FB679" s="85"/>
      <c r="FC679" s="89" t="e">
        <f t="shared" si="992"/>
        <v>#REF!</v>
      </c>
      <c r="FD679" s="84"/>
      <c r="FE679" s="85"/>
      <c r="FF679" s="89" t="e">
        <f t="shared" si="993"/>
        <v>#REF!</v>
      </c>
      <c r="FG679" s="90" t="e">
        <f t="shared" si="994"/>
        <v>#REF!</v>
      </c>
      <c r="FJ679" s="97" t="e">
        <f>#REF!</f>
        <v>#REF!</v>
      </c>
      <c r="FK679" s="91" t="e">
        <f>#REF!</f>
        <v>#REF!</v>
      </c>
      <c r="FL679" s="92"/>
      <c r="FM679" s="85"/>
      <c r="FN679" s="89" t="e">
        <f t="shared" si="995"/>
        <v>#REF!</v>
      </c>
      <c r="FO679" s="84"/>
      <c r="FP679" s="85"/>
      <c r="FQ679" s="89" t="e">
        <f t="shared" si="996"/>
        <v>#REF!</v>
      </c>
      <c r="FR679" s="90" t="e">
        <f t="shared" si="997"/>
        <v>#REF!</v>
      </c>
      <c r="FU679" s="97" t="e">
        <f>#REF!</f>
        <v>#REF!</v>
      </c>
      <c r="FV679" s="92"/>
      <c r="FW679" s="85"/>
      <c r="FX679" s="89" t="e">
        <f t="shared" si="998"/>
        <v>#REF!</v>
      </c>
      <c r="GA679" s="97" t="e">
        <f>#REF!</f>
        <v>#REF!</v>
      </c>
      <c r="GB679" s="91" t="e">
        <f>#REF!</f>
        <v>#REF!</v>
      </c>
      <c r="GC679" s="92"/>
      <c r="GD679" s="85"/>
      <c r="GE679" s="89" t="e">
        <f t="shared" si="999"/>
        <v>#REF!</v>
      </c>
      <c r="GF679" s="84"/>
      <c r="GG679" s="85"/>
      <c r="GH679" s="89" t="e">
        <f t="shared" si="1000"/>
        <v>#REF!</v>
      </c>
      <c r="GI679" s="90" t="e">
        <f t="shared" si="1001"/>
        <v>#REF!</v>
      </c>
      <c r="GK679" s="20" t="str">
        <f t="shared" si="1002"/>
        <v/>
      </c>
      <c r="GL679" s="21"/>
      <c r="GN679" s="826" t="str">
        <f t="shared" ca="1" si="1023"/>
        <v/>
      </c>
      <c r="GO679" s="827"/>
    </row>
    <row r="680" spans="1:197" ht="12" customHeight="1" outlineLevel="3" x14ac:dyDescent="0.2">
      <c r="A680" s="187">
        <f ca="1">OFFSET(A680,-1,0,1,1)+1</f>
        <v>546</v>
      </c>
      <c r="B680" s="747" t="str">
        <f t="shared" ca="1" si="1007"/>
        <v/>
      </c>
      <c r="C680" s="748"/>
      <c r="D680" s="749"/>
      <c r="E680" s="272" t="s">
        <v>395</v>
      </c>
      <c r="F680" s="271"/>
      <c r="G680" s="105"/>
      <c r="H680" s="128" t="s">
        <v>3</v>
      </c>
      <c r="I680" s="105"/>
      <c r="J680" s="121" t="s">
        <v>26</v>
      </c>
      <c r="K680" s="123" t="s">
        <v>451</v>
      </c>
      <c r="L680" s="367" t="s">
        <v>50</v>
      </c>
      <c r="M680" s="589">
        <f t="shared" si="1004"/>
        <v>0</v>
      </c>
      <c r="N680" s="773" t="str">
        <f t="shared" si="1008"/>
        <v>-</v>
      </c>
      <c r="O680" s="774" t="str">
        <f t="shared" si="1009"/>
        <v>-</v>
      </c>
      <c r="P680" s="774" t="str">
        <f t="shared" si="1010"/>
        <v>-</v>
      </c>
      <c r="Q680" s="774" t="str">
        <f t="shared" si="1011"/>
        <v>-</v>
      </c>
      <c r="R680" s="774" t="str">
        <f t="shared" si="1012"/>
        <v>-</v>
      </c>
      <c r="S680" s="280" t="str">
        <f t="shared" si="1013"/>
        <v>-</v>
      </c>
      <c r="T680" s="291" t="str">
        <f t="shared" si="1014"/>
        <v>OK</v>
      </c>
      <c r="U680" s="402"/>
      <c r="W680" s="643"/>
      <c r="X680" s="208"/>
      <c r="Y680" s="209"/>
      <c r="Z680" s="410" t="s">
        <v>374</v>
      </c>
      <c r="AA680" s="411" t="s">
        <v>407</v>
      </c>
      <c r="AB680" s="209"/>
      <c r="AC680" s="209"/>
      <c r="AD680" s="410" t="s">
        <v>375</v>
      </c>
      <c r="AE680" s="411" t="s">
        <v>408</v>
      </c>
      <c r="AF680" s="209"/>
      <c r="AG680" s="417"/>
      <c r="AH680" s="410" t="s">
        <v>376</v>
      </c>
      <c r="AI680" s="411" t="s">
        <v>409</v>
      </c>
      <c r="AJ680" s="591" t="str">
        <f t="shared" si="1015"/>
        <v>-</v>
      </c>
      <c r="AK680" s="592" t="str">
        <f t="shared" si="1015"/>
        <v>-</v>
      </c>
      <c r="AL680" s="593" t="str">
        <f t="shared" si="1016"/>
        <v>-</v>
      </c>
      <c r="AM680" s="619" t="str">
        <f t="shared" si="984"/>
        <v>-</v>
      </c>
      <c r="AN680" s="221"/>
      <c r="AO680" s="574" t="str">
        <f t="shared" si="875"/>
        <v>OK</v>
      </c>
      <c r="AQ680" s="263"/>
      <c r="AR680" s="208"/>
      <c r="AS680" s="209"/>
      <c r="AT680" s="410" t="s">
        <v>374</v>
      </c>
      <c r="AU680" s="411" t="s">
        <v>407</v>
      </c>
      <c r="AV680" s="209"/>
      <c r="AW680" s="209"/>
      <c r="AX680" s="410" t="s">
        <v>375</v>
      </c>
      <c r="AY680" s="411" t="s">
        <v>408</v>
      </c>
      <c r="AZ680" s="209"/>
      <c r="BA680" s="417"/>
      <c r="BB680" s="410" t="s">
        <v>376</v>
      </c>
      <c r="BC680" s="411" t="s">
        <v>409</v>
      </c>
      <c r="BD680" s="591" t="str">
        <f t="shared" si="1017"/>
        <v>-</v>
      </c>
      <c r="BE680" s="592" t="str">
        <f t="shared" si="1018"/>
        <v>-</v>
      </c>
      <c r="BF680" s="593" t="str">
        <f t="shared" si="1019"/>
        <v>-</v>
      </c>
      <c r="BG680" s="677" t="str">
        <f t="shared" si="985"/>
        <v>-</v>
      </c>
      <c r="BH680" s="221"/>
      <c r="BI680" s="574" t="str">
        <f t="shared" si="876"/>
        <v>OK</v>
      </c>
      <c r="BK680" s="263"/>
      <c r="BL680" s="208"/>
      <c r="BM680" s="209"/>
      <c r="BN680" s="410"/>
      <c r="BO680" s="411"/>
      <c r="BP680" s="209"/>
      <c r="BQ680" s="209"/>
      <c r="BR680" s="410"/>
      <c r="BS680" s="411"/>
      <c r="BT680" s="209"/>
      <c r="BU680" s="417"/>
      <c r="BV680" s="410"/>
      <c r="BW680" s="411"/>
      <c r="BX680" s="591" t="str">
        <f t="shared" si="1020"/>
        <v>-</v>
      </c>
      <c r="BY680" s="592" t="str">
        <f t="shared" si="1021"/>
        <v>-</v>
      </c>
      <c r="BZ680" s="593" t="str">
        <f t="shared" si="1022"/>
        <v>-</v>
      </c>
      <c r="CA680" s="594" t="str">
        <f t="shared" si="986"/>
        <v>-</v>
      </c>
      <c r="CB680" s="221"/>
      <c r="CC680" s="574" t="str">
        <f t="shared" si="870"/>
        <v>OK</v>
      </c>
      <c r="CE680" s="443"/>
      <c r="CF680" s="429"/>
      <c r="CH680" s="430"/>
      <c r="CI680" s="431"/>
      <c r="CJ680" s="429"/>
      <c r="CL680" s="430"/>
      <c r="CM680" s="431"/>
      <c r="CN680" s="429"/>
      <c r="CP680" s="430"/>
      <c r="CQ680" s="431"/>
      <c r="CR680" s="600"/>
      <c r="CS680" s="601"/>
      <c r="CT680" s="605"/>
      <c r="CU680" s="610"/>
      <c r="CV680" s="221"/>
      <c r="CW680" s="574" t="str">
        <f t="shared" si="1005"/>
        <v>OK</v>
      </c>
      <c r="CY680" s="443"/>
      <c r="CZ680" s="429"/>
      <c r="DB680" s="430"/>
      <c r="DC680" s="431"/>
      <c r="DD680" s="429"/>
      <c r="DF680" s="430"/>
      <c r="DG680" s="431"/>
      <c r="DH680" s="429"/>
      <c r="DJ680" s="430"/>
      <c r="DK680" s="431"/>
      <c r="DL680" s="603"/>
      <c r="DM680" s="604"/>
      <c r="DN680" s="605"/>
      <c r="DO680" s="611"/>
      <c r="DP680" s="221"/>
      <c r="DQ680" s="574" t="str">
        <f t="shared" si="1006"/>
        <v>OK</v>
      </c>
      <c r="DS680" s="443"/>
      <c r="DT680" s="429"/>
      <c r="DU680" s="431"/>
      <c r="DW680" s="435"/>
      <c r="DY680" s="435"/>
      <c r="EA680" s="430"/>
      <c r="EB680" s="603"/>
      <c r="EC680" s="605"/>
      <c r="ED680" s="611"/>
      <c r="EE680" s="221"/>
      <c r="EF680" s="574" t="str">
        <f t="shared" si="980"/>
        <v>-</v>
      </c>
      <c r="EH680" s="82"/>
      <c r="EI680" s="34"/>
      <c r="EJ680" s="11"/>
      <c r="EK680" s="61"/>
      <c r="EN680" s="97" t="str">
        <f t="shared" si="987"/>
        <v>-</v>
      </c>
      <c r="EO680" s="91" t="str">
        <f t="shared" si="988"/>
        <v>-</v>
      </c>
      <c r="EP680" s="92"/>
      <c r="EQ680" s="85"/>
      <c r="ER680" s="89" t="str">
        <f t="shared" si="989"/>
        <v>-</v>
      </c>
      <c r="ES680" s="84"/>
      <c r="ET680" s="85"/>
      <c r="EU680" s="89" t="str">
        <f t="shared" si="990"/>
        <v>-</v>
      </c>
      <c r="EV680" s="90" t="str">
        <f t="shared" si="991"/>
        <v>-</v>
      </c>
      <c r="EY680" s="97" t="e">
        <f>#REF!</f>
        <v>#REF!</v>
      </c>
      <c r="EZ680" s="91" t="e">
        <f>#REF!</f>
        <v>#REF!</v>
      </c>
      <c r="FA680" s="92"/>
      <c r="FB680" s="85"/>
      <c r="FC680" s="89" t="e">
        <f t="shared" si="992"/>
        <v>#REF!</v>
      </c>
      <c r="FD680" s="84"/>
      <c r="FE680" s="85"/>
      <c r="FF680" s="89" t="e">
        <f t="shared" si="993"/>
        <v>#REF!</v>
      </c>
      <c r="FG680" s="90" t="e">
        <f t="shared" si="994"/>
        <v>#REF!</v>
      </c>
      <c r="FJ680" s="97" t="e">
        <f>#REF!</f>
        <v>#REF!</v>
      </c>
      <c r="FK680" s="91" t="e">
        <f>#REF!</f>
        <v>#REF!</v>
      </c>
      <c r="FL680" s="92"/>
      <c r="FM680" s="85"/>
      <c r="FN680" s="89" t="e">
        <f t="shared" si="995"/>
        <v>#REF!</v>
      </c>
      <c r="FO680" s="84"/>
      <c r="FP680" s="85"/>
      <c r="FQ680" s="89" t="e">
        <f t="shared" si="996"/>
        <v>#REF!</v>
      </c>
      <c r="FR680" s="90" t="e">
        <f t="shared" si="997"/>
        <v>#REF!</v>
      </c>
      <c r="FU680" s="97" t="e">
        <f>#REF!</f>
        <v>#REF!</v>
      </c>
      <c r="FV680" s="92"/>
      <c r="FW680" s="85"/>
      <c r="FX680" s="89" t="e">
        <f t="shared" si="998"/>
        <v>#REF!</v>
      </c>
      <c r="GA680" s="97" t="e">
        <f>#REF!</f>
        <v>#REF!</v>
      </c>
      <c r="GB680" s="91" t="e">
        <f>#REF!</f>
        <v>#REF!</v>
      </c>
      <c r="GC680" s="92"/>
      <c r="GD680" s="85"/>
      <c r="GE680" s="89" t="e">
        <f t="shared" si="999"/>
        <v>#REF!</v>
      </c>
      <c r="GF680" s="84"/>
      <c r="GG680" s="85"/>
      <c r="GH680" s="89" t="e">
        <f t="shared" si="1000"/>
        <v>#REF!</v>
      </c>
      <c r="GI680" s="90" t="e">
        <f t="shared" si="1001"/>
        <v>#REF!</v>
      </c>
      <c r="GK680" s="20" t="str">
        <f t="shared" si="1002"/>
        <v/>
      </c>
      <c r="GL680" s="21"/>
      <c r="GN680" s="826" t="str">
        <f t="shared" ca="1" si="1023"/>
        <v/>
      </c>
      <c r="GO680" s="827"/>
    </row>
    <row r="681" spans="1:197" ht="12" customHeight="1" outlineLevel="3" x14ac:dyDescent="0.2">
      <c r="A681" s="187">
        <f t="shared" ref="A681:A688" ca="1" si="1025">OFFSET(A681,-1,0,1,1)+1</f>
        <v>547</v>
      </c>
      <c r="B681" s="757" t="str">
        <f t="shared" ca="1" si="1007"/>
        <v/>
      </c>
      <c r="C681" s="758"/>
      <c r="D681" s="759"/>
      <c r="E681" s="231"/>
      <c r="F681" s="227"/>
      <c r="G681" s="228"/>
      <c r="H681" s="865"/>
      <c r="I681" s="229"/>
      <c r="J681" s="359"/>
      <c r="K681" s="359"/>
      <c r="L681" s="359"/>
      <c r="M681" s="397">
        <f t="shared" si="1004"/>
        <v>0</v>
      </c>
      <c r="N681" s="775"/>
      <c r="O681" s="776"/>
      <c r="P681" s="776"/>
      <c r="Q681" s="776"/>
      <c r="R681" s="776"/>
      <c r="S681" s="282"/>
      <c r="T681" s="295"/>
      <c r="U681" s="408"/>
      <c r="W681" s="663"/>
      <c r="X681" s="664"/>
      <c r="Y681" s="664"/>
      <c r="Z681" s="664"/>
      <c r="AA681" s="664"/>
      <c r="AB681" s="664"/>
      <c r="AC681" s="664"/>
      <c r="AD681" s="664"/>
      <c r="AE681" s="664"/>
      <c r="AF681" s="664"/>
      <c r="AG681" s="664"/>
      <c r="AH681" s="664"/>
      <c r="AI681" s="665"/>
      <c r="AJ681" s="963"/>
      <c r="AK681" s="973"/>
      <c r="AL681" s="964"/>
      <c r="AM681" s="466"/>
      <c r="AN681" s="304"/>
      <c r="AO681" s="574"/>
      <c r="AQ681" s="663"/>
      <c r="AR681" s="664"/>
      <c r="AS681" s="664"/>
      <c r="AT681" s="664"/>
      <c r="AU681" s="664"/>
      <c r="AV681" s="664"/>
      <c r="AW681" s="664"/>
      <c r="AX681" s="664"/>
      <c r="AY681" s="664"/>
      <c r="AZ681" s="664"/>
      <c r="BA681" s="664"/>
      <c r="BB681" s="664"/>
      <c r="BC681" s="665"/>
      <c r="BD681" s="963"/>
      <c r="BE681" s="973"/>
      <c r="BF681" s="964"/>
      <c r="BG681" s="466"/>
      <c r="BH681" s="304"/>
      <c r="BI681" s="574"/>
      <c r="BK681" s="663"/>
      <c r="BL681" s="664"/>
      <c r="BM681" s="664"/>
      <c r="BN681" s="664"/>
      <c r="BO681" s="664"/>
      <c r="BP681" s="664"/>
      <c r="BQ681" s="664"/>
      <c r="BR681" s="664"/>
      <c r="BS681" s="664"/>
      <c r="BT681" s="664"/>
      <c r="BU681" s="664"/>
      <c r="BV681" s="664"/>
      <c r="BW681" s="665"/>
      <c r="BX681" s="963"/>
      <c r="BY681" s="973"/>
      <c r="BZ681" s="964"/>
      <c r="CA681" s="486"/>
      <c r="CB681" s="304"/>
      <c r="CC681" s="574"/>
      <c r="CE681" s="663"/>
      <c r="CF681" s="664"/>
      <c r="CG681" s="664"/>
      <c r="CH681" s="664"/>
      <c r="CI681" s="664"/>
      <c r="CJ681" s="664"/>
      <c r="CK681" s="664"/>
      <c r="CL681" s="664"/>
      <c r="CM681" s="664"/>
      <c r="CN681" s="664"/>
      <c r="CO681" s="664"/>
      <c r="CP681" s="664"/>
      <c r="CQ681" s="665"/>
      <c r="CR681" s="963"/>
      <c r="CS681" s="973"/>
      <c r="CT681" s="964"/>
      <c r="CU681" s="500"/>
      <c r="CV681" s="304"/>
      <c r="CW681" s="574" t="str">
        <f t="shared" si="1005"/>
        <v>OK</v>
      </c>
      <c r="CY681" s="663"/>
      <c r="CZ681" s="664"/>
      <c r="DA681" s="664"/>
      <c r="DB681" s="664"/>
      <c r="DC681" s="664"/>
      <c r="DD681" s="664"/>
      <c r="DE681" s="664"/>
      <c r="DF681" s="664"/>
      <c r="DG681" s="664"/>
      <c r="DH681" s="664"/>
      <c r="DI681" s="664"/>
      <c r="DJ681" s="664"/>
      <c r="DK681" s="665"/>
      <c r="DL681" s="963"/>
      <c r="DM681" s="973"/>
      <c r="DN681" s="964"/>
      <c r="DO681" s="583"/>
      <c r="DP681" s="304"/>
      <c r="DQ681" s="574" t="str">
        <f t="shared" si="1006"/>
        <v>OK</v>
      </c>
      <c r="DS681" s="663"/>
      <c r="DT681" s="664"/>
      <c r="DU681" s="664"/>
      <c r="DV681" s="664"/>
      <c r="DW681" s="664"/>
      <c r="DX681" s="664"/>
      <c r="DY681" s="664"/>
      <c r="DZ681" s="664"/>
      <c r="EA681" s="664"/>
      <c r="EB681" s="963"/>
      <c r="EC681" s="964"/>
      <c r="ED681" s="703"/>
      <c r="EE681" s="304"/>
      <c r="EF681" s="574" t="str">
        <f t="shared" si="980"/>
        <v>-</v>
      </c>
      <c r="EH681" s="127"/>
      <c r="EI681" s="106"/>
      <c r="EJ681" s="11"/>
      <c r="EK681" s="125"/>
      <c r="EN681" s="97"/>
      <c r="EO681" s="126"/>
      <c r="EP681" s="106"/>
      <c r="EQ681" s="106"/>
      <c r="ER681" s="93"/>
      <c r="ES681" s="128"/>
      <c r="ET681" s="106"/>
      <c r="EU681" s="93"/>
      <c r="EV681" s="129"/>
      <c r="EY681" s="97"/>
      <c r="EZ681" s="126"/>
      <c r="FA681" s="106"/>
      <c r="FB681" s="106"/>
      <c r="FC681" s="93"/>
      <c r="FD681" s="128"/>
      <c r="FE681" s="106"/>
      <c r="FF681" s="93"/>
      <c r="FG681" s="129"/>
      <c r="FJ681" s="97"/>
      <c r="FK681" s="126"/>
      <c r="FL681" s="106"/>
      <c r="FM681" s="106"/>
      <c r="FN681" s="93"/>
      <c r="FO681" s="128"/>
      <c r="FP681" s="106"/>
      <c r="FQ681" s="93"/>
      <c r="FR681" s="129"/>
      <c r="FU681" s="97"/>
      <c r="FV681" s="106"/>
      <c r="FW681" s="106"/>
      <c r="FX681" s="93"/>
      <c r="GA681" s="97"/>
      <c r="GB681" s="126"/>
      <c r="GC681" s="106"/>
      <c r="GD681" s="106"/>
      <c r="GE681" s="93"/>
      <c r="GF681" s="128"/>
      <c r="GG681" s="106"/>
      <c r="GH681" s="93"/>
      <c r="GI681" s="129"/>
      <c r="GK681" s="131"/>
      <c r="GL681" s="132"/>
      <c r="GN681" s="826" t="str">
        <f t="shared" ca="1" si="1023"/>
        <v/>
      </c>
      <c r="GO681" s="827"/>
    </row>
    <row r="682" spans="1:197" s="143" customFormat="1" ht="15.75" customHeight="1" outlineLevel="2" x14ac:dyDescent="0.2">
      <c r="A682" s="187">
        <f t="shared" ca="1" si="1025"/>
        <v>548</v>
      </c>
      <c r="B682" s="763" t="str">
        <f t="shared" ca="1" si="1007"/>
        <v/>
      </c>
      <c r="C682" s="764"/>
      <c r="D682" s="765"/>
      <c r="E682" s="252" t="s">
        <v>492</v>
      </c>
      <c r="F682" s="253" t="s">
        <v>739</v>
      </c>
      <c r="G682" s="254"/>
      <c r="H682" s="879" t="s">
        <v>3</v>
      </c>
      <c r="I682" s="255"/>
      <c r="J682" s="256" t="s">
        <v>356</v>
      </c>
      <c r="K682" s="257" t="s">
        <v>97</v>
      </c>
      <c r="L682" s="459"/>
      <c r="M682" s="558">
        <f t="shared" si="1004"/>
        <v>0</v>
      </c>
      <c r="N682" s="780" t="str">
        <f t="shared" si="1008"/>
        <v>-</v>
      </c>
      <c r="O682" s="781" t="str">
        <f t="shared" si="1009"/>
        <v>-</v>
      </c>
      <c r="P682" s="781" t="str">
        <f t="shared" si="1010"/>
        <v>-</v>
      </c>
      <c r="Q682" s="781" t="str">
        <f t="shared" si="1011"/>
        <v>-</v>
      </c>
      <c r="R682" s="781" t="str">
        <f t="shared" si="1012"/>
        <v>-</v>
      </c>
      <c r="S682" s="782" t="str">
        <f t="shared" si="1013"/>
        <v>-</v>
      </c>
      <c r="T682" s="293" t="str">
        <f t="shared" si="1014"/>
        <v>OK</v>
      </c>
      <c r="U682" s="405"/>
      <c r="V682" s="19"/>
      <c r="W682" s="381"/>
      <c r="X682" s="657"/>
      <c r="Y682" s="658"/>
      <c r="Z682" s="658"/>
      <c r="AA682" s="658"/>
      <c r="AB682" s="658"/>
      <c r="AC682" s="658"/>
      <c r="AD682" s="658"/>
      <c r="AE682" s="658"/>
      <c r="AF682" s="658"/>
      <c r="AG682" s="658"/>
      <c r="AH682" s="658"/>
      <c r="AI682" s="659"/>
      <c r="AJ682" s="340">
        <f>AJ683</f>
        <v>0</v>
      </c>
      <c r="AK682" s="341">
        <f>AK683</f>
        <v>0</v>
      </c>
      <c r="AL682" s="342">
        <f>CD_TOTAL_04_32_ENG+CD_TOTAL_04_32_DESIGNER</f>
        <v>0</v>
      </c>
      <c r="AM682" s="343" t="str">
        <f t="shared" ref="AM682:AM685" si="1026">IF(OR(AL682=0,AL682="-"),"-",AL682/CD_TOTAL_HOURS)</f>
        <v>-</v>
      </c>
      <c r="AN682" s="259"/>
      <c r="AO682" s="376" t="str">
        <f t="shared" ref="AO682:AO685" si="1027">IF(AND(Type_1="Doc",OR(Y682&lt;&gt;"",AC682&lt;&gt;"",AG682&lt;&gt;"")),"Remove Value Cln 25, 29, 33",IF(AND(Type_1="Doc",OR(AA682&lt;&gt;"",AE682&lt;&gt;"",AI682&lt;&gt;"")),"Remove Value Cln 27, 31, 35",IF(OR(AND(X682&lt;&gt;"",Z682=""),AND(AB682&lt;&gt;"",AD682=""),AND(AF682&lt;&gt;"",AH682="")),"Missing Eng Function",IF(OR(AND(Y682&lt;&gt;"",AA682=""),AND(AC682&lt;&gt;"",AE682=""),AND(AG682&lt;&gt;"",AI682="")),"Missing Design Function","OK"))))</f>
        <v>OK</v>
      </c>
      <c r="AP682" s="19"/>
      <c r="AQ682" s="381"/>
      <c r="AR682" s="657"/>
      <c r="AS682" s="658"/>
      <c r="AT682" s="658"/>
      <c r="AU682" s="658"/>
      <c r="AV682" s="658"/>
      <c r="AW682" s="658"/>
      <c r="AX682" s="658"/>
      <c r="AY682" s="658"/>
      <c r="AZ682" s="658"/>
      <c r="BA682" s="658"/>
      <c r="BB682" s="658"/>
      <c r="BC682" s="659"/>
      <c r="BD682" s="340">
        <f>BD683</f>
        <v>0</v>
      </c>
      <c r="BE682" s="341">
        <f>BE683</f>
        <v>0</v>
      </c>
      <c r="BF682" s="342">
        <f>BD_TOTAL_04_32_ENG+BD_TOTAL_04_32_DESIGNER</f>
        <v>0</v>
      </c>
      <c r="BG682" s="343" t="str">
        <f t="shared" ref="BG682:BG685" si="1028">IF(OR(BF682=0,BF682="-"),"-",BF682/BD_TOTAL_HOURS)</f>
        <v>-</v>
      </c>
      <c r="BH682" s="686"/>
      <c r="BI682" s="376" t="str">
        <f t="shared" ref="BI682:BI685" si="1029">IF(AND(Type_1="Doc",OR(AS682&lt;&gt;"",AW682&lt;&gt;"",BA682&lt;&gt;"")),"Remove Value Cln 25, 29, 33",IF(AND(Type_1="Doc",OR(AU682&lt;&gt;"",AY682&lt;&gt;"",BC682&lt;&gt;"")),"Remove Value Cln 47, 51, 55",IF(OR(AND(AR682&lt;&gt;"",AT682=""),AND(AV682&lt;&gt;"",AX682=""),AND(AZ682&lt;&gt;"",BB682="")),"Missing Eng Function",IF(OR(AND(AS682&lt;&gt;"",AU682=""),AND(AW682&lt;&gt;"",AY682=""),AND(BA682&lt;&gt;"",BC682="")),"Missing Design Function","OK"))))</f>
        <v>OK</v>
      </c>
      <c r="BJ682" s="19"/>
      <c r="BK682" s="381"/>
      <c r="BL682" s="657"/>
      <c r="BM682" s="658"/>
      <c r="BN682" s="658"/>
      <c r="BO682" s="658"/>
      <c r="BP682" s="658"/>
      <c r="BQ682" s="658"/>
      <c r="BR682" s="658"/>
      <c r="BS682" s="658"/>
      <c r="BT682" s="658"/>
      <c r="BU682" s="658"/>
      <c r="BV682" s="658"/>
      <c r="BW682" s="659"/>
      <c r="BX682" s="340">
        <f>BX683</f>
        <v>0</v>
      </c>
      <c r="BY682" s="341">
        <f>BY683</f>
        <v>0</v>
      </c>
      <c r="BZ682" s="342">
        <f>DD_TOTAL_04_32_ENG+DD_TOTAL_04_32_DESIGNER</f>
        <v>0</v>
      </c>
      <c r="CA682" s="343" t="str">
        <f>IF(OR(BZ682=0,BZ682="-"),"-",BZ682/DD_TOTAL_HOURS)</f>
        <v>-</v>
      </c>
      <c r="CB682" s="259"/>
      <c r="CC682" s="376" t="str">
        <f t="shared" ref="CC682:CC685" si="1030">IF(AND(Type_1="Doc",OR(BM682&lt;&gt;"",BQ682&lt;&gt;"",BU682&lt;&gt;"")),"Remove Value Cln 65, 69, 73",IF(AND(Type_1="Doc",OR(BO682&lt;&gt;"",BS682&lt;&gt;"",BW682&lt;&gt;"")),"Remove Value Cln 67, 71, 75",IF(OR(AND(BL682&lt;&gt;"",BN682=""),AND(BP682&lt;&gt;"",BR682=""),AND(BT682&lt;&gt;"",BV682="")),"Missing Eng Function",IF(OR(AND(BM682&lt;&gt;"",BO682=""),AND(BQ682&lt;&gt;"",BS682=""),AND(BU682&lt;&gt;"",BW682="")),"Missing Design Function","OK"))))</f>
        <v>OK</v>
      </c>
      <c r="CD682" s="19"/>
      <c r="CE682" s="381"/>
      <c r="CF682" s="657"/>
      <c r="CG682" s="658"/>
      <c r="CH682" s="658"/>
      <c r="CI682" s="658"/>
      <c r="CJ682" s="658"/>
      <c r="CK682" s="658"/>
      <c r="CL682" s="658"/>
      <c r="CM682" s="658"/>
      <c r="CN682" s="658"/>
      <c r="CO682" s="658"/>
      <c r="CP682" s="658"/>
      <c r="CQ682" s="659"/>
      <c r="CR682" s="340"/>
      <c r="CS682" s="341"/>
      <c r="CT682" s="342"/>
      <c r="CU682" s="343"/>
      <c r="CV682" s="259"/>
      <c r="CW682" s="376" t="str">
        <f t="shared" si="1005"/>
        <v>OK</v>
      </c>
      <c r="CX682" s="19"/>
      <c r="CY682" s="724"/>
      <c r="CZ682" s="657"/>
      <c r="DA682" s="658"/>
      <c r="DB682" s="658"/>
      <c r="DC682" s="658"/>
      <c r="DD682" s="658"/>
      <c r="DE682" s="658"/>
      <c r="DF682" s="658"/>
      <c r="DG682" s="658"/>
      <c r="DH682" s="658"/>
      <c r="DI682" s="658"/>
      <c r="DJ682" s="658"/>
      <c r="DK682" s="659"/>
      <c r="DL682" s="340">
        <f>DL683</f>
        <v>0</v>
      </c>
      <c r="DM682" s="341">
        <f>DM683</f>
        <v>0</v>
      </c>
      <c r="DN682" s="342">
        <f>CONSTR_TOTAL_04_32_ENG+CONSTR_TOTAL_04_32_DESIGNER</f>
        <v>0</v>
      </c>
      <c r="DO682" s="343" t="str">
        <f>IF(OR(DN682=0,DN682="-"),"-",DN682/CONSTR_TOTAL_HOURS)</f>
        <v>-</v>
      </c>
      <c r="DP682" s="259"/>
      <c r="DQ682" s="376" t="str">
        <f t="shared" si="1006"/>
        <v>OK</v>
      </c>
      <c r="DR682" s="19"/>
      <c r="DS682" s="724"/>
      <c r="DT682" s="657"/>
      <c r="DU682" s="658"/>
      <c r="DV682" s="658"/>
      <c r="DW682" s="658"/>
      <c r="DX682" s="658"/>
      <c r="DY682" s="658"/>
      <c r="DZ682" s="658"/>
      <c r="EA682" s="658"/>
      <c r="EB682" s="727">
        <f>EB683</f>
        <v>0</v>
      </c>
      <c r="EC682" s="731">
        <f>QUALIF_TOTAL_04_32_ENG</f>
        <v>0</v>
      </c>
      <c r="ED682" s="343" t="str">
        <f>IF(OR(EC682=0,EC682="-"),"-",EC682/QUALIF_TOTAL_HOURS)</f>
        <v>-</v>
      </c>
      <c r="EE682" s="259"/>
      <c r="EF682" s="376" t="str">
        <f t="shared" si="980"/>
        <v>-</v>
      </c>
      <c r="EG682" s="19"/>
      <c r="EH682" s="179" t="s">
        <v>5</v>
      </c>
      <c r="EI682" s="171"/>
      <c r="EJ682" s="134"/>
      <c r="EK682" s="133"/>
      <c r="EL682" s="19"/>
      <c r="EM682" s="19"/>
      <c r="EN682" s="135">
        <f t="shared" ref="EN682:EO685" si="1031">AJ682</f>
        <v>0</v>
      </c>
      <c r="EO682" s="136">
        <f t="shared" si="1031"/>
        <v>0</v>
      </c>
      <c r="EP682" s="137"/>
      <c r="EQ682" s="172"/>
      <c r="ER682" s="138" t="str">
        <f>IF(OR(EN682="-",EQ682=""),"-",EQ682*EN682)</f>
        <v>-</v>
      </c>
      <c r="ES682" s="139"/>
      <c r="ET682" s="172"/>
      <c r="EU682" s="138" t="str">
        <f>IF(OR(EO682="-",ET682=""),"-",ET682*EO682)</f>
        <v>-</v>
      </c>
      <c r="EV682" s="140" t="str">
        <f>IF(AND(ER682="-",EU682="-"),"-",IF(ER682="-",EU682,IF(EU682="-",ER682,ER682+EU682)))</f>
        <v>-</v>
      </c>
      <c r="EW682" s="19"/>
      <c r="EX682" s="19"/>
      <c r="EY682" s="135" t="e">
        <f>#REF!</f>
        <v>#REF!</v>
      </c>
      <c r="EZ682" s="136" t="e">
        <f>#REF!</f>
        <v>#REF!</v>
      </c>
      <c r="FA682" s="137"/>
      <c r="FB682" s="172"/>
      <c r="FC682" s="138" t="e">
        <f>IF(OR(EY682="-",FB682=""),"-",FB682*EY682)</f>
        <v>#REF!</v>
      </c>
      <c r="FD682" s="139"/>
      <c r="FE682" s="172"/>
      <c r="FF682" s="138" t="e">
        <f>IF(OR(EZ682="-",FE682=""),"-",FE682*EZ682)</f>
        <v>#REF!</v>
      </c>
      <c r="FG682" s="140" t="e">
        <f>IF(AND(FC682="-",FF682="-"),"-",IF(FC682="-",FF682,IF(FF682="-",FC682,FC682+FF682)))</f>
        <v>#REF!</v>
      </c>
      <c r="FH682" s="19"/>
      <c r="FI682" s="19"/>
      <c r="FJ682" s="135" t="e">
        <f>#REF!</f>
        <v>#REF!</v>
      </c>
      <c r="FK682" s="136" t="e">
        <f>#REF!</f>
        <v>#REF!</v>
      </c>
      <c r="FL682" s="137"/>
      <c r="FM682" s="172"/>
      <c r="FN682" s="138" t="e">
        <f>IF(OR(FJ682="-",FM682=""),"-",FM682*FJ682)</f>
        <v>#REF!</v>
      </c>
      <c r="FO682" s="139"/>
      <c r="FP682" s="172"/>
      <c r="FQ682" s="138" t="e">
        <f>IF(OR(FK682="-",FP682=""),"-",FP682*FK682)</f>
        <v>#REF!</v>
      </c>
      <c r="FR682" s="140" t="e">
        <f>IF(AND(FN682="-",FQ682="-"),"-",IF(FN682="-",FQ682,IF(FQ682="-",FN682,FN682+FQ682)))</f>
        <v>#REF!</v>
      </c>
      <c r="FS682" s="19"/>
      <c r="FT682" s="19"/>
      <c r="FU682" s="135" t="e">
        <f>#REF!</f>
        <v>#REF!</v>
      </c>
      <c r="FV682" s="137"/>
      <c r="FW682" s="172"/>
      <c r="FX682" s="138" t="e">
        <f>IF(OR(FU682="-",FW682=""),"-",FW682*FU682)</f>
        <v>#REF!</v>
      </c>
      <c r="FY682" s="19"/>
      <c r="FZ682" s="19"/>
      <c r="GA682" s="135" t="e">
        <f>#REF!</f>
        <v>#REF!</v>
      </c>
      <c r="GB682" s="136" t="e">
        <f>#REF!</f>
        <v>#REF!</v>
      </c>
      <c r="GC682" s="137"/>
      <c r="GD682" s="172"/>
      <c r="GE682" s="138" t="e">
        <f>IF(OR(GA682="-",GD682=""),"-",GD682*GA682)</f>
        <v>#REF!</v>
      </c>
      <c r="GF682" s="139"/>
      <c r="GG682" s="172"/>
      <c r="GH682" s="138" t="e">
        <f>IF(OR(GB682="-",GG682=""),"-",GG682*GB682)</f>
        <v>#REF!</v>
      </c>
      <c r="GI682" s="140" t="e">
        <f>IF(AND(GE682="-",GH682="-"),"-",IF(GE682="-",GH682,IF(GH682="-",GE682,GE682+GH682)))</f>
        <v>#REF!</v>
      </c>
      <c r="GJ682" s="19"/>
      <c r="GK682" s="141" t="str">
        <f>IF(C682+D682=0,"",C682+D682)</f>
        <v/>
      </c>
      <c r="GL682" s="142"/>
      <c r="GN682" s="826" t="str">
        <f t="shared" ca="1" si="1023"/>
        <v/>
      </c>
      <c r="GO682" s="827"/>
    </row>
    <row r="683" spans="1:197" ht="15.75" customHeight="1" outlineLevel="3" x14ac:dyDescent="0.2">
      <c r="A683" s="187">
        <f t="shared" ca="1" si="1025"/>
        <v>549</v>
      </c>
      <c r="B683" s="744" t="str">
        <f t="shared" ca="1" si="1007"/>
        <v/>
      </c>
      <c r="C683" s="752"/>
      <c r="D683" s="753"/>
      <c r="E683" s="496" t="s">
        <v>740</v>
      </c>
      <c r="F683" s="117" t="s">
        <v>261</v>
      </c>
      <c r="G683" s="118"/>
      <c r="H683" s="863" t="s">
        <v>3</v>
      </c>
      <c r="I683" s="119"/>
      <c r="J683" s="497" t="s">
        <v>23</v>
      </c>
      <c r="K683" s="498" t="s">
        <v>492</v>
      </c>
      <c r="L683" s="369"/>
      <c r="M683" s="560">
        <f t="shared" si="1004"/>
        <v>0</v>
      </c>
      <c r="N683" s="814" t="str">
        <f>IF(OR(W683="",W683=0,W683="-"),"-",IF(W683=1,1,"POK"))</f>
        <v>-</v>
      </c>
      <c r="O683" s="815" t="str">
        <f>IF(OR(AQ683="",AQ683=0,AQ683="-"),"-",IF(AQ683=1,1,"POK"))</f>
        <v>-</v>
      </c>
      <c r="P683" s="815" t="str">
        <f>IF(OR(BK683="",BK683=0,BK683="-"),"-",IF(BK683=1,1,"POK"))</f>
        <v>-</v>
      </c>
      <c r="Q683" s="815" t="str">
        <f>IF(OR(CE683="",CE683=0,CE683="-"),"-",IF(CE683=1,1,"POK"))</f>
        <v>-</v>
      </c>
      <c r="R683" s="815" t="str">
        <f>IF(OR(CY683="",CY683=0,CY683="-"),"-",IF(CY683=1,1,"POK"))</f>
        <v>-</v>
      </c>
      <c r="S683" s="816" t="str">
        <f>IF(OR(DS683="",DS683=0,DS683="-"),"-",IF(DS683=1,1,"POK"))</f>
        <v>-</v>
      </c>
      <c r="T683" s="291" t="str">
        <f t="shared" si="1014"/>
        <v>OK</v>
      </c>
      <c r="U683" s="407"/>
      <c r="W683" s="788">
        <f>IF(SUM(W684:W685)=0,0,1)</f>
        <v>0</v>
      </c>
      <c r="X683" s="325"/>
      <c r="Y683" s="326"/>
      <c r="Z683" s="326"/>
      <c r="AA683" s="326"/>
      <c r="AB683" s="326"/>
      <c r="AC683" s="326"/>
      <c r="AD683" s="326"/>
      <c r="AE683" s="326"/>
      <c r="AF683" s="326"/>
      <c r="AG683" s="326"/>
      <c r="AH683" s="326"/>
      <c r="AI683" s="327"/>
      <c r="AJ683" s="353">
        <f>SUM(AJ684:AJ685)</f>
        <v>0</v>
      </c>
      <c r="AK683" s="354">
        <f>SUM(AK684:AK685)</f>
        <v>0</v>
      </c>
      <c r="AL683" s="351">
        <f>AJ683+AK683</f>
        <v>0</v>
      </c>
      <c r="AM683" s="356" t="str">
        <f t="shared" si="1026"/>
        <v>-</v>
      </c>
      <c r="AN683" s="221"/>
      <c r="AO683" s="580" t="str">
        <f t="shared" si="1027"/>
        <v>OK</v>
      </c>
      <c r="AQ683" s="788">
        <f>IF(SUM(AQ684:AQ685)=0,0,1)</f>
        <v>0</v>
      </c>
      <c r="AR683" s="325"/>
      <c r="AS683" s="326"/>
      <c r="AT683" s="326"/>
      <c r="AU683" s="326"/>
      <c r="AV683" s="326"/>
      <c r="AW683" s="326"/>
      <c r="AX683" s="326"/>
      <c r="AY683" s="326"/>
      <c r="AZ683" s="326"/>
      <c r="BA683" s="326"/>
      <c r="BB683" s="326"/>
      <c r="BC683" s="327"/>
      <c r="BD683" s="353">
        <f>SUM(BD684:BD685)</f>
        <v>0</v>
      </c>
      <c r="BE683" s="354">
        <f>SUM(BE684:BE685)</f>
        <v>0</v>
      </c>
      <c r="BF683" s="351">
        <f>BD683+BE683</f>
        <v>0</v>
      </c>
      <c r="BG683" s="356" t="str">
        <f t="shared" si="1028"/>
        <v>-</v>
      </c>
      <c r="BH683" s="221"/>
      <c r="BI683" s="580" t="str">
        <f t="shared" si="1029"/>
        <v>OK</v>
      </c>
      <c r="BK683" s="788">
        <f>IF(SUM(BK684:BK685)=0,0,1)</f>
        <v>0</v>
      </c>
      <c r="BL683" s="325"/>
      <c r="BM683" s="326"/>
      <c r="BN683" s="326"/>
      <c r="BO683" s="326"/>
      <c r="BP683" s="326"/>
      <c r="BQ683" s="326"/>
      <c r="BR683" s="326"/>
      <c r="BS683" s="326"/>
      <c r="BT683" s="326"/>
      <c r="BU683" s="326"/>
      <c r="BV683" s="326"/>
      <c r="BW683" s="327"/>
      <c r="BX683" s="353">
        <f>SUM(BX684:BX685)</f>
        <v>0</v>
      </c>
      <c r="BY683" s="354">
        <f>SUM(BY684:BY685)</f>
        <v>0</v>
      </c>
      <c r="BZ683" s="351">
        <f>BX683+BY683</f>
        <v>0</v>
      </c>
      <c r="CA683" s="356" t="str">
        <f>IF(OR(BZ683=0,BZ683="-"),"-",BZ683/DD_TOTAL_HOURS)</f>
        <v>-</v>
      </c>
      <c r="CB683" s="221"/>
      <c r="CC683" s="574" t="str">
        <f t="shared" si="1030"/>
        <v>OK</v>
      </c>
      <c r="CE683" s="792">
        <f>IF(SUM(CE684:CE685)=0,0,1)</f>
        <v>0</v>
      </c>
      <c r="CF683" s="325"/>
      <c r="CG683" s="326"/>
      <c r="CH683" s="326"/>
      <c r="CI683" s="326"/>
      <c r="CJ683" s="326"/>
      <c r="CK683" s="326"/>
      <c r="CL683" s="326"/>
      <c r="CM683" s="326"/>
      <c r="CN683" s="326"/>
      <c r="CO683" s="326"/>
      <c r="CP683" s="326"/>
      <c r="CQ683" s="327"/>
      <c r="CR683" s="353">
        <f>SUM(CR684:CR685)</f>
        <v>0</v>
      </c>
      <c r="CS683" s="354">
        <f>SUM(CS684:CS685)</f>
        <v>0</v>
      </c>
      <c r="CT683" s="351">
        <f>CR683+CS683</f>
        <v>0</v>
      </c>
      <c r="CU683" s="356"/>
      <c r="CV683" s="221"/>
      <c r="CW683" s="580" t="str">
        <f t="shared" si="1005"/>
        <v>OK</v>
      </c>
      <c r="CY683" s="795">
        <f>IF(SUM(CY684:CY685)=0,0,1)</f>
        <v>0</v>
      </c>
      <c r="CZ683" s="325"/>
      <c r="DA683" s="326"/>
      <c r="DB683" s="326"/>
      <c r="DC683" s="326"/>
      <c r="DD683" s="326"/>
      <c r="DE683" s="326"/>
      <c r="DF683" s="326"/>
      <c r="DG683" s="326"/>
      <c r="DH683" s="326"/>
      <c r="DI683" s="326"/>
      <c r="DJ683" s="326"/>
      <c r="DK683" s="327"/>
      <c r="DL683" s="353">
        <f>SUM(DL684:DL685)</f>
        <v>0</v>
      </c>
      <c r="DM683" s="354">
        <f>SUM(DM684:DM685)</f>
        <v>0</v>
      </c>
      <c r="DN683" s="351">
        <f>DL683+DM683</f>
        <v>0</v>
      </c>
      <c r="DO683" s="356" t="str">
        <f>IF(OR(DN683=0,DN683="-"),"-",DN683/CONSTR_TOTAL_HOURS)</f>
        <v>-</v>
      </c>
      <c r="DP683" s="221"/>
      <c r="DQ683" s="574" t="str">
        <f t="shared" si="1006"/>
        <v>OK</v>
      </c>
      <c r="DS683" s="788">
        <f>IF(SUM(DS684:DS685)=0,0,1)</f>
        <v>0</v>
      </c>
      <c r="DT683" s="325"/>
      <c r="DU683" s="326"/>
      <c r="DV683" s="326"/>
      <c r="DW683" s="326"/>
      <c r="DX683" s="326"/>
      <c r="DY683" s="326"/>
      <c r="DZ683" s="326"/>
      <c r="EA683" s="326"/>
      <c r="EB683" s="353">
        <f>SUM(EB684:EB685)</f>
        <v>0</v>
      </c>
      <c r="EC683" s="723">
        <f>EB683</f>
        <v>0</v>
      </c>
      <c r="ED683" s="356" t="str">
        <f>IF(OR(EC683=0,EC683="-"),"-",EC683/QUALIF_TOTAL_HOURS)</f>
        <v>-</v>
      </c>
      <c r="EE683" s="221"/>
      <c r="EF683" s="574" t="str">
        <f t="shared" si="980"/>
        <v>-</v>
      </c>
      <c r="EH683" s="82" t="s">
        <v>5</v>
      </c>
      <c r="EI683" s="34" t="s">
        <v>6</v>
      </c>
      <c r="EJ683" s="11"/>
      <c r="EK683" s="61"/>
      <c r="EN683" s="97">
        <f t="shared" si="1031"/>
        <v>0</v>
      </c>
      <c r="EO683" s="91">
        <f t="shared" si="1031"/>
        <v>0</v>
      </c>
      <c r="EP683" s="92"/>
      <c r="EQ683" s="85"/>
      <c r="ER683" s="89" t="str">
        <f>IF(OR(EN683="-",EQ683=""),"-",EQ683*EN683)</f>
        <v>-</v>
      </c>
      <c r="ES683" s="84"/>
      <c r="ET683" s="85"/>
      <c r="EU683" s="89" t="str">
        <f>IF(OR(EO683="-",ET683=""),"-",ET683*EO683)</f>
        <v>-</v>
      </c>
      <c r="EV683" s="90" t="str">
        <f>IF(AND(ER683="-",EU683="-"),"-",IF(ER683="-",EU683,IF(EU683="-",ER683,ER683+EU683)))</f>
        <v>-</v>
      </c>
      <c r="EY683" s="97" t="e">
        <f>#REF!</f>
        <v>#REF!</v>
      </c>
      <c r="EZ683" s="91" t="e">
        <f>#REF!</f>
        <v>#REF!</v>
      </c>
      <c r="FA683" s="92"/>
      <c r="FB683" s="85"/>
      <c r="FC683" s="89" t="e">
        <f>IF(OR(EY683="-",FB683=""),"-",FB683*EY683)</f>
        <v>#REF!</v>
      </c>
      <c r="FD683" s="84"/>
      <c r="FE683" s="85"/>
      <c r="FF683" s="89" t="e">
        <f>IF(OR(EZ683="-",FE683=""),"-",FE683*EZ683)</f>
        <v>#REF!</v>
      </c>
      <c r="FG683" s="90" t="e">
        <f>IF(AND(FC683="-",FF683="-"),"-",IF(FC683="-",FF683,IF(FF683="-",FC683,FC683+FF683)))</f>
        <v>#REF!</v>
      </c>
      <c r="FJ683" s="97" t="e">
        <f>#REF!</f>
        <v>#REF!</v>
      </c>
      <c r="FK683" s="91" t="e">
        <f>#REF!</f>
        <v>#REF!</v>
      </c>
      <c r="FL683" s="92"/>
      <c r="FM683" s="85"/>
      <c r="FN683" s="89" t="e">
        <f>IF(OR(FJ683="-",FM683=""),"-",FM683*FJ683)</f>
        <v>#REF!</v>
      </c>
      <c r="FO683" s="84"/>
      <c r="FP683" s="85"/>
      <c r="FQ683" s="89" t="e">
        <f>IF(OR(FK683="-",FP683=""),"-",FP683*FK683)</f>
        <v>#REF!</v>
      </c>
      <c r="FR683" s="90" t="e">
        <f>IF(AND(FN683="-",FQ683="-"),"-",IF(FN683="-",FQ683,IF(FQ683="-",FN683,FN683+FQ683)))</f>
        <v>#REF!</v>
      </c>
      <c r="FU683" s="97" t="e">
        <f>#REF!</f>
        <v>#REF!</v>
      </c>
      <c r="FV683" s="92"/>
      <c r="FW683" s="85"/>
      <c r="FX683" s="89" t="e">
        <f>IF(OR(FU683="-",FW683=""),"-",FW683*FU683)</f>
        <v>#REF!</v>
      </c>
      <c r="GA683" s="97" t="e">
        <f>#REF!</f>
        <v>#REF!</v>
      </c>
      <c r="GB683" s="91" t="e">
        <f>#REF!</f>
        <v>#REF!</v>
      </c>
      <c r="GC683" s="92"/>
      <c r="GD683" s="85"/>
      <c r="GE683" s="89" t="e">
        <f>IF(OR(GA683="-",GD683=""),"-",GD683*GA683)</f>
        <v>#REF!</v>
      </c>
      <c r="GF683" s="84"/>
      <c r="GG683" s="85"/>
      <c r="GH683" s="89" t="e">
        <f>IF(OR(GB683="-",GG683=""),"-",GG683*GB683)</f>
        <v>#REF!</v>
      </c>
      <c r="GI683" s="90" t="e">
        <f>IF(AND(GE683="-",GH683="-"),"-",IF(GE683="-",GH683,IF(GH683="-",GE683,GE683+GH683)))</f>
        <v>#REF!</v>
      </c>
      <c r="GK683" s="20" t="str">
        <f>IF(C683+D683=0,"",C683+D683)</f>
        <v/>
      </c>
      <c r="GL683" s="21"/>
      <c r="GN683" s="883" t="str">
        <f t="shared" ca="1" si="1023"/>
        <v/>
      </c>
      <c r="GO683" s="884"/>
    </row>
    <row r="684" spans="1:197" ht="12" customHeight="1" outlineLevel="3" x14ac:dyDescent="0.2">
      <c r="A684" s="187">
        <f t="shared" ca="1" si="1025"/>
        <v>550</v>
      </c>
      <c r="B684" s="747" t="str">
        <f t="shared" ca="1" si="1007"/>
        <v/>
      </c>
      <c r="C684" s="748"/>
      <c r="D684" s="749"/>
      <c r="E684" s="112"/>
      <c r="F684" s="114"/>
      <c r="G684" s="105"/>
      <c r="H684" s="128" t="s">
        <v>3</v>
      </c>
      <c r="I684" s="105"/>
      <c r="J684" s="121" t="s">
        <v>26</v>
      </c>
      <c r="K684" s="123" t="s">
        <v>492</v>
      </c>
      <c r="L684" s="367" t="s">
        <v>50</v>
      </c>
      <c r="M684" s="589">
        <f t="shared" si="1004"/>
        <v>0</v>
      </c>
      <c r="N684" s="773" t="str">
        <f t="shared" si="1008"/>
        <v>-</v>
      </c>
      <c r="O684" s="774" t="str">
        <f t="shared" si="1009"/>
        <v>-</v>
      </c>
      <c r="P684" s="774" t="str">
        <f t="shared" si="1010"/>
        <v>-</v>
      </c>
      <c r="Q684" s="774" t="str">
        <f t="shared" si="1011"/>
        <v>-</v>
      </c>
      <c r="R684" s="774" t="str">
        <f t="shared" si="1012"/>
        <v>-</v>
      </c>
      <c r="S684" s="280" t="str">
        <f t="shared" si="1013"/>
        <v>-</v>
      </c>
      <c r="T684" s="291" t="str">
        <f t="shared" si="1014"/>
        <v>OK</v>
      </c>
      <c r="U684" s="402"/>
      <c r="W684" s="643"/>
      <c r="X684" s="208"/>
      <c r="Y684" s="209"/>
      <c r="Z684" s="410" t="s">
        <v>374</v>
      </c>
      <c r="AA684" s="411" t="s">
        <v>407</v>
      </c>
      <c r="AB684" s="209"/>
      <c r="AC684" s="209"/>
      <c r="AD684" s="410" t="s">
        <v>375</v>
      </c>
      <c r="AE684" s="411" t="s">
        <v>408</v>
      </c>
      <c r="AF684" s="209"/>
      <c r="AG684" s="210"/>
      <c r="AH684" s="410" t="s">
        <v>376</v>
      </c>
      <c r="AI684" s="411" t="s">
        <v>409</v>
      </c>
      <c r="AJ684" s="591" t="str">
        <f>IF(AND(X684="",AB684="",AF684=""),"-",X684+AB684+AF684)</f>
        <v>-</v>
      </c>
      <c r="AK684" s="592" t="str">
        <f>IF(AND(Y684="",AC684="",AG684=""),"-",Y684+AC684+AG684)</f>
        <v>-</v>
      </c>
      <c r="AL684" s="593" t="str">
        <f>IF(AND(X684="",AB684="",AF684="",Y684="",AC684="",AG684=""),"-",SUM(X684:AG684))</f>
        <v>-</v>
      </c>
      <c r="AM684" s="594" t="str">
        <f t="shared" si="1026"/>
        <v>-</v>
      </c>
      <c r="AN684" s="221"/>
      <c r="AO684" s="574" t="str">
        <f t="shared" si="1027"/>
        <v>OK</v>
      </c>
      <c r="AQ684" s="263"/>
      <c r="AR684" s="208"/>
      <c r="AS684" s="209"/>
      <c r="AT684" s="410" t="s">
        <v>374</v>
      </c>
      <c r="AU684" s="411" t="s">
        <v>407</v>
      </c>
      <c r="AV684" s="209"/>
      <c r="AW684" s="209"/>
      <c r="AX684" s="410" t="s">
        <v>375</v>
      </c>
      <c r="AY684" s="411" t="s">
        <v>408</v>
      </c>
      <c r="AZ684" s="209"/>
      <c r="BA684" s="210"/>
      <c r="BB684" s="410" t="s">
        <v>376</v>
      </c>
      <c r="BC684" s="411" t="s">
        <v>409</v>
      </c>
      <c r="BD684" s="591" t="str">
        <f>IF(AND(AR684="",AV684="",AZ684=""),"-",AR684+AV684+AZ684)</f>
        <v>-</v>
      </c>
      <c r="BE684" s="592" t="str">
        <f>IF(AND(AS684="",AW684="",BA684=""),"-",AS684+AW684+BA684)</f>
        <v>-</v>
      </c>
      <c r="BF684" s="593" t="str">
        <f>IF(AND(AR684="",AV684="",AZ684="",AS684="",AW684="",BA684=""),"-",SUM(AR684:BA684))</f>
        <v>-</v>
      </c>
      <c r="BG684" s="594" t="str">
        <f t="shared" si="1028"/>
        <v>-</v>
      </c>
      <c r="BH684" s="221"/>
      <c r="BI684" s="574" t="str">
        <f t="shared" si="1029"/>
        <v>OK</v>
      </c>
      <c r="BK684" s="263"/>
      <c r="BL684" s="208"/>
      <c r="BM684" s="209"/>
      <c r="BN684" s="410" t="s">
        <v>374</v>
      </c>
      <c r="BO684" s="411" t="s">
        <v>407</v>
      </c>
      <c r="BP684" s="209"/>
      <c r="BQ684" s="209"/>
      <c r="BR684" s="410" t="s">
        <v>375</v>
      </c>
      <c r="BS684" s="411" t="s">
        <v>408</v>
      </c>
      <c r="BT684" s="209"/>
      <c r="BU684" s="210"/>
      <c r="BV684" s="410" t="s">
        <v>376</v>
      </c>
      <c r="BW684" s="411" t="s">
        <v>409</v>
      </c>
      <c r="BX684" s="591" t="str">
        <f>IF(AND(BL684="",BP684="",BT684=""),"-",BL684+BP684+BT684)</f>
        <v>-</v>
      </c>
      <c r="BY684" s="592" t="str">
        <f>IF(AND(BM684="",BQ684="",BU684=""),"-",BM684+BQ684+BU684)</f>
        <v>-</v>
      </c>
      <c r="BZ684" s="593" t="str">
        <f>IF(AND(BL684="",BP684="",BT684="",BM684="",BQ684="",BU684=""),"-",SUM(BL684:BU684))</f>
        <v>-</v>
      </c>
      <c r="CA684" s="594" t="str">
        <f>IF(OR(BZ684=0,BZ684="-"),"-",BZ684/DD_TOTAL_HOURS)</f>
        <v>-</v>
      </c>
      <c r="CB684" s="221"/>
      <c r="CC684" s="574" t="str">
        <f t="shared" si="1030"/>
        <v>OK</v>
      </c>
      <c r="CE684" s="443"/>
      <c r="CF684" s="429"/>
      <c r="CH684" s="430"/>
      <c r="CI684" s="431"/>
      <c r="CJ684" s="429"/>
      <c r="CL684" s="430"/>
      <c r="CM684" s="431"/>
      <c r="CN684" s="429"/>
      <c r="CP684" s="430"/>
      <c r="CQ684" s="431"/>
      <c r="CR684" s="600"/>
      <c r="CS684" s="601"/>
      <c r="CT684" s="602"/>
      <c r="CU684" s="610"/>
      <c r="CV684" s="221"/>
      <c r="CW684" s="574" t="str">
        <f t="shared" si="1005"/>
        <v>OK</v>
      </c>
      <c r="CY684" s="443"/>
      <c r="CZ684" s="429"/>
      <c r="DB684" s="430"/>
      <c r="DC684" s="431"/>
      <c r="DD684" s="429"/>
      <c r="DF684" s="430"/>
      <c r="DG684" s="431"/>
      <c r="DH684" s="429"/>
      <c r="DJ684" s="430"/>
      <c r="DK684" s="431"/>
      <c r="DL684" s="607"/>
      <c r="DM684" s="598"/>
      <c r="DN684" s="608"/>
      <c r="DO684" s="609"/>
      <c r="DP684" s="221"/>
      <c r="DQ684" s="574" t="str">
        <f t="shared" si="1006"/>
        <v>OK</v>
      </c>
      <c r="DS684" s="443"/>
      <c r="DT684" s="429"/>
      <c r="DU684" s="431"/>
      <c r="DW684" s="431"/>
      <c r="DY684" s="431"/>
      <c r="EA684" s="430"/>
      <c r="EB684" s="607"/>
      <c r="EC684" s="608"/>
      <c r="ED684" s="609"/>
      <c r="EE684" s="221"/>
      <c r="EF684" s="574" t="str">
        <f t="shared" si="980"/>
        <v>-</v>
      </c>
      <c r="EH684" s="82"/>
      <c r="EI684" s="34" t="s">
        <v>6</v>
      </c>
      <c r="EJ684" s="11"/>
      <c r="EK684" s="61"/>
      <c r="EN684" s="97" t="str">
        <f t="shared" si="1031"/>
        <v>-</v>
      </c>
      <c r="EO684" s="91" t="str">
        <f t="shared" si="1031"/>
        <v>-</v>
      </c>
      <c r="EP684" s="92"/>
      <c r="EQ684" s="85"/>
      <c r="ER684" s="89" t="str">
        <f>IF(OR(EN684="-",EQ684=""),"-",EQ684*EN684)</f>
        <v>-</v>
      </c>
      <c r="ES684" s="84"/>
      <c r="ET684" s="85"/>
      <c r="EU684" s="89" t="str">
        <f>IF(OR(EO684="-",ET684=""),"-",ET684*EO684)</f>
        <v>-</v>
      </c>
      <c r="EV684" s="90" t="str">
        <f>IF(AND(ER684="-",EU684="-"),"-",IF(ER684="-",EU684,IF(EU684="-",ER684,ER684+EU684)))</f>
        <v>-</v>
      </c>
      <c r="EY684" s="97" t="e">
        <f>#REF!</f>
        <v>#REF!</v>
      </c>
      <c r="EZ684" s="91" t="e">
        <f>#REF!</f>
        <v>#REF!</v>
      </c>
      <c r="FA684" s="92"/>
      <c r="FB684" s="85"/>
      <c r="FC684" s="89" t="e">
        <f>IF(OR(EY684="-",FB684=""),"-",FB684*EY684)</f>
        <v>#REF!</v>
      </c>
      <c r="FD684" s="84"/>
      <c r="FE684" s="85"/>
      <c r="FF684" s="89" t="e">
        <f>IF(OR(EZ684="-",FE684=""),"-",FE684*EZ684)</f>
        <v>#REF!</v>
      </c>
      <c r="FG684" s="90" t="e">
        <f>IF(AND(FC684="-",FF684="-"),"-",IF(FC684="-",FF684,IF(FF684="-",FC684,FC684+FF684)))</f>
        <v>#REF!</v>
      </c>
      <c r="FJ684" s="97" t="e">
        <f>#REF!</f>
        <v>#REF!</v>
      </c>
      <c r="FK684" s="91" t="e">
        <f>#REF!</f>
        <v>#REF!</v>
      </c>
      <c r="FL684" s="92"/>
      <c r="FM684" s="85"/>
      <c r="FN684" s="89" t="e">
        <f>IF(OR(FJ684="-",FM684=""),"-",FM684*FJ684)</f>
        <v>#REF!</v>
      </c>
      <c r="FO684" s="84"/>
      <c r="FP684" s="85"/>
      <c r="FQ684" s="89" t="e">
        <f>IF(OR(FK684="-",FP684=""),"-",FP684*FK684)</f>
        <v>#REF!</v>
      </c>
      <c r="FR684" s="90" t="e">
        <f>IF(AND(FN684="-",FQ684="-"),"-",IF(FN684="-",FQ684,IF(FQ684="-",FN684,FN684+FQ684)))</f>
        <v>#REF!</v>
      </c>
      <c r="FU684" s="97" t="e">
        <f>#REF!</f>
        <v>#REF!</v>
      </c>
      <c r="FV684" s="92"/>
      <c r="FW684" s="85"/>
      <c r="FX684" s="89" t="e">
        <f>IF(OR(FU684="-",FW684=""),"-",FW684*FU684)</f>
        <v>#REF!</v>
      </c>
      <c r="GA684" s="97" t="e">
        <f>#REF!</f>
        <v>#REF!</v>
      </c>
      <c r="GB684" s="91" t="e">
        <f>#REF!</f>
        <v>#REF!</v>
      </c>
      <c r="GC684" s="92"/>
      <c r="GD684" s="85"/>
      <c r="GE684" s="89" t="e">
        <f>IF(OR(GA684="-",GD684=""),"-",GD684*GA684)</f>
        <v>#REF!</v>
      </c>
      <c r="GF684" s="84"/>
      <c r="GG684" s="85"/>
      <c r="GH684" s="89" t="e">
        <f>IF(OR(GB684="-",GG684=""),"-",GG684*GB684)</f>
        <v>#REF!</v>
      </c>
      <c r="GI684" s="90" t="e">
        <f>IF(AND(GE684="-",GH684="-"),"-",IF(GE684="-",GH684,IF(GH684="-",GE684,GE684+GH684)))</f>
        <v>#REF!</v>
      </c>
      <c r="GK684" s="20" t="str">
        <f>IF(C684+D684=0,"",C684+D684)</f>
        <v/>
      </c>
      <c r="GL684" s="21"/>
      <c r="GN684" s="826" t="str">
        <f t="shared" ca="1" si="1023"/>
        <v/>
      </c>
      <c r="GO684" s="827"/>
    </row>
    <row r="685" spans="1:197" ht="12" customHeight="1" outlineLevel="3" x14ac:dyDescent="0.2">
      <c r="A685" s="187">
        <f t="shared" ca="1" si="1025"/>
        <v>551</v>
      </c>
      <c r="B685" s="747" t="str">
        <f t="shared" ca="1" si="1007"/>
        <v/>
      </c>
      <c r="C685" s="748"/>
      <c r="D685" s="749"/>
      <c r="E685" s="272" t="s">
        <v>395</v>
      </c>
      <c r="F685" s="271"/>
      <c r="G685" s="105"/>
      <c r="H685" s="128" t="s">
        <v>3</v>
      </c>
      <c r="I685" s="105"/>
      <c r="J685" s="121" t="s">
        <v>26</v>
      </c>
      <c r="K685" s="123" t="s">
        <v>492</v>
      </c>
      <c r="L685" s="367" t="s">
        <v>50</v>
      </c>
      <c r="M685" s="589">
        <f t="shared" si="1004"/>
        <v>0</v>
      </c>
      <c r="N685" s="773" t="str">
        <f t="shared" si="1008"/>
        <v>-</v>
      </c>
      <c r="O685" s="774" t="str">
        <f t="shared" si="1009"/>
        <v>-</v>
      </c>
      <c r="P685" s="774" t="str">
        <f t="shared" si="1010"/>
        <v>-</v>
      </c>
      <c r="Q685" s="774" t="str">
        <f t="shared" si="1011"/>
        <v>-</v>
      </c>
      <c r="R685" s="774" t="str">
        <f t="shared" si="1012"/>
        <v>-</v>
      </c>
      <c r="S685" s="280" t="str">
        <f t="shared" si="1013"/>
        <v>-</v>
      </c>
      <c r="T685" s="291" t="str">
        <f t="shared" si="1014"/>
        <v>OK</v>
      </c>
      <c r="U685" s="402"/>
      <c r="W685" s="643"/>
      <c r="X685" s="208"/>
      <c r="Y685" s="209"/>
      <c r="Z685" s="410" t="s">
        <v>374</v>
      </c>
      <c r="AA685" s="411" t="s">
        <v>407</v>
      </c>
      <c r="AB685" s="209"/>
      <c r="AC685" s="209"/>
      <c r="AD685" s="410" t="s">
        <v>375</v>
      </c>
      <c r="AE685" s="411" t="s">
        <v>408</v>
      </c>
      <c r="AF685" s="209"/>
      <c r="AG685" s="210"/>
      <c r="AH685" s="410" t="s">
        <v>376</v>
      </c>
      <c r="AI685" s="411" t="s">
        <v>409</v>
      </c>
      <c r="AJ685" s="591" t="str">
        <f>IF(AND(X685="",AB685="",AF685=""),"-",X685+AB685+AF685)</f>
        <v>-</v>
      </c>
      <c r="AK685" s="592" t="str">
        <f>IF(AND(Y685="",AC685="",AG685=""),"-",Y685+AC685+AG685)</f>
        <v>-</v>
      </c>
      <c r="AL685" s="593" t="str">
        <f>IF(AND(X685="",AB685="",AF685="",Y685="",AC685="",AG685=""),"-",SUM(X685:AG685))</f>
        <v>-</v>
      </c>
      <c r="AM685" s="619" t="str">
        <f t="shared" si="1026"/>
        <v>-</v>
      </c>
      <c r="AN685" s="221"/>
      <c r="AO685" s="574" t="str">
        <f t="shared" si="1027"/>
        <v>OK</v>
      </c>
      <c r="AQ685" s="263"/>
      <c r="AR685" s="208"/>
      <c r="AS685" s="209"/>
      <c r="AT685" s="410" t="s">
        <v>374</v>
      </c>
      <c r="AU685" s="411" t="s">
        <v>407</v>
      </c>
      <c r="AV685" s="209"/>
      <c r="AW685" s="209"/>
      <c r="AX685" s="410" t="s">
        <v>375</v>
      </c>
      <c r="AY685" s="411" t="s">
        <v>408</v>
      </c>
      <c r="AZ685" s="209"/>
      <c r="BA685" s="210"/>
      <c r="BB685" s="410" t="s">
        <v>376</v>
      </c>
      <c r="BC685" s="411" t="s">
        <v>409</v>
      </c>
      <c r="BD685" s="591" t="str">
        <f>IF(AND(AR685="",AV685="",AZ685=""),"-",AR685+AV685+AZ685)</f>
        <v>-</v>
      </c>
      <c r="BE685" s="592" t="str">
        <f>IF(AND(AS685="",AW685="",BA685=""),"-",AS685+AW685+BA685)</f>
        <v>-</v>
      </c>
      <c r="BF685" s="593" t="str">
        <f>IF(AND(AR685="",AV685="",AZ685="",AS685="",AW685="",BA685=""),"-",SUM(AR685:BA685))</f>
        <v>-</v>
      </c>
      <c r="BG685" s="677" t="str">
        <f t="shared" si="1028"/>
        <v>-</v>
      </c>
      <c r="BH685" s="221"/>
      <c r="BI685" s="574" t="str">
        <f t="shared" si="1029"/>
        <v>OK</v>
      </c>
      <c r="BK685" s="263"/>
      <c r="BL685" s="208"/>
      <c r="BM685" s="209"/>
      <c r="BN685" s="410"/>
      <c r="BO685" s="411"/>
      <c r="BP685" s="209"/>
      <c r="BQ685" s="209"/>
      <c r="BR685" s="410"/>
      <c r="BS685" s="411"/>
      <c r="BT685" s="209"/>
      <c r="BU685" s="210"/>
      <c r="BV685" s="410"/>
      <c r="BW685" s="411"/>
      <c r="BX685" s="591" t="str">
        <f>IF(AND(BL685="",BP685="",BT685=""),"-",BL685+BP685+BT685)</f>
        <v>-</v>
      </c>
      <c r="BY685" s="592" t="str">
        <f>IF(AND(BM685="",BQ685="",BU685=""),"-",BM685+BQ685+BU685)</f>
        <v>-</v>
      </c>
      <c r="BZ685" s="593" t="str">
        <f>IF(AND(BL685="",BP685="",BT685="",BM685="",BQ685="",BU685=""),"-",SUM(BL685:BU685))</f>
        <v>-</v>
      </c>
      <c r="CA685" s="677" t="str">
        <f>IF(OR(BZ685=0,BZ685="-"),"-",BZ685/DD_TOTAL_HOURS)</f>
        <v>-</v>
      </c>
      <c r="CB685" s="221"/>
      <c r="CC685" s="574" t="str">
        <f t="shared" si="1030"/>
        <v>OK</v>
      </c>
      <c r="CE685" s="443"/>
      <c r="CF685" s="429"/>
      <c r="CH685" s="430"/>
      <c r="CI685" s="431"/>
      <c r="CJ685" s="429"/>
      <c r="CL685" s="430"/>
      <c r="CM685" s="431"/>
      <c r="CN685" s="429"/>
      <c r="CP685" s="430"/>
      <c r="CQ685" s="431"/>
      <c r="CR685" s="600"/>
      <c r="CS685" s="601"/>
      <c r="CT685" s="602"/>
      <c r="CU685" s="610"/>
      <c r="CV685" s="221"/>
      <c r="CW685" s="574" t="str">
        <f t="shared" si="1005"/>
        <v>OK</v>
      </c>
      <c r="CY685" s="443"/>
      <c r="CZ685" s="429"/>
      <c r="DB685" s="430"/>
      <c r="DC685" s="431"/>
      <c r="DD685" s="429"/>
      <c r="DF685" s="430"/>
      <c r="DG685" s="431"/>
      <c r="DH685" s="429"/>
      <c r="DJ685" s="430"/>
      <c r="DK685" s="431"/>
      <c r="DL685" s="603"/>
      <c r="DM685" s="604"/>
      <c r="DN685" s="605"/>
      <c r="DO685" s="679"/>
      <c r="DP685" s="221"/>
      <c r="DQ685" s="574" t="str">
        <f t="shared" si="1006"/>
        <v>OK</v>
      </c>
      <c r="DS685" s="443"/>
      <c r="DT685" s="429"/>
      <c r="DU685" s="431"/>
      <c r="DW685" s="435"/>
      <c r="DY685" s="435"/>
      <c r="EA685" s="430"/>
      <c r="EB685" s="603"/>
      <c r="EC685" s="605"/>
      <c r="ED685" s="628"/>
      <c r="EE685" s="221"/>
      <c r="EF685" s="574" t="str">
        <f t="shared" si="980"/>
        <v>-</v>
      </c>
      <c r="EH685" s="82"/>
      <c r="EI685" s="34"/>
      <c r="EJ685" s="11"/>
      <c r="EK685" s="61"/>
      <c r="EN685" s="97" t="str">
        <f t="shared" si="1031"/>
        <v>-</v>
      </c>
      <c r="EO685" s="91" t="str">
        <f t="shared" si="1031"/>
        <v>-</v>
      </c>
      <c r="EP685" s="92"/>
      <c r="EQ685" s="85"/>
      <c r="ER685" s="89" t="str">
        <f>IF(OR(EN685="-",EQ685=""),"-",EQ685*EN685)</f>
        <v>-</v>
      </c>
      <c r="ES685" s="84"/>
      <c r="ET685" s="85"/>
      <c r="EU685" s="89" t="str">
        <f>IF(OR(EO685="-",ET685=""),"-",ET685*EO685)</f>
        <v>-</v>
      </c>
      <c r="EV685" s="90" t="str">
        <f>IF(AND(ER685="-",EU685="-"),"-",IF(ER685="-",EU685,IF(EU685="-",ER685,ER685+EU685)))</f>
        <v>-</v>
      </c>
      <c r="EY685" s="97" t="e">
        <f>#REF!</f>
        <v>#REF!</v>
      </c>
      <c r="EZ685" s="91" t="e">
        <f>#REF!</f>
        <v>#REF!</v>
      </c>
      <c r="FA685" s="92"/>
      <c r="FB685" s="85"/>
      <c r="FC685" s="89" t="e">
        <f>IF(OR(EY685="-",FB685=""),"-",FB685*EY685)</f>
        <v>#REF!</v>
      </c>
      <c r="FD685" s="84"/>
      <c r="FE685" s="85"/>
      <c r="FF685" s="89" t="e">
        <f>IF(OR(EZ685="-",FE685=""),"-",FE685*EZ685)</f>
        <v>#REF!</v>
      </c>
      <c r="FG685" s="90" t="e">
        <f>IF(AND(FC685="-",FF685="-"),"-",IF(FC685="-",FF685,IF(FF685="-",FC685,FC685+FF685)))</f>
        <v>#REF!</v>
      </c>
      <c r="FJ685" s="97" t="e">
        <f>#REF!</f>
        <v>#REF!</v>
      </c>
      <c r="FK685" s="91" t="e">
        <f>#REF!</f>
        <v>#REF!</v>
      </c>
      <c r="FL685" s="92"/>
      <c r="FM685" s="85"/>
      <c r="FN685" s="89" t="e">
        <f>IF(OR(FJ685="-",FM685=""),"-",FM685*FJ685)</f>
        <v>#REF!</v>
      </c>
      <c r="FO685" s="84"/>
      <c r="FP685" s="85"/>
      <c r="FQ685" s="89" t="e">
        <f>IF(OR(FK685="-",FP685=""),"-",FP685*FK685)</f>
        <v>#REF!</v>
      </c>
      <c r="FR685" s="90" t="e">
        <f>IF(AND(FN685="-",FQ685="-"),"-",IF(FN685="-",FQ685,IF(FQ685="-",FN685,FN685+FQ685)))</f>
        <v>#REF!</v>
      </c>
      <c r="FU685" s="97" t="e">
        <f>#REF!</f>
        <v>#REF!</v>
      </c>
      <c r="FV685" s="92"/>
      <c r="FW685" s="85"/>
      <c r="FX685" s="89" t="e">
        <f>IF(OR(FU685="-",FW685=""),"-",FW685*FU685)</f>
        <v>#REF!</v>
      </c>
      <c r="GA685" s="97" t="e">
        <f>#REF!</f>
        <v>#REF!</v>
      </c>
      <c r="GB685" s="91" t="e">
        <f>#REF!</f>
        <v>#REF!</v>
      </c>
      <c r="GC685" s="92"/>
      <c r="GD685" s="85"/>
      <c r="GE685" s="89" t="e">
        <f>IF(OR(GA685="-",GD685=""),"-",GD685*GA685)</f>
        <v>#REF!</v>
      </c>
      <c r="GF685" s="84"/>
      <c r="GG685" s="85"/>
      <c r="GH685" s="89" t="e">
        <f>IF(OR(GB685="-",GG685=""),"-",GG685*GB685)</f>
        <v>#REF!</v>
      </c>
      <c r="GI685" s="90" t="e">
        <f>IF(AND(GE685="-",GH685="-"),"-",IF(GE685="-",GH685,IF(GH685="-",GE685,GE685+GH685)))</f>
        <v>#REF!</v>
      </c>
      <c r="GK685" s="20" t="str">
        <f>IF(C685+D685=0,"",C685+D685)</f>
        <v/>
      </c>
      <c r="GL685" s="21"/>
      <c r="GN685" s="826" t="str">
        <f t="shared" ca="1" si="1023"/>
        <v/>
      </c>
      <c r="GO685" s="827"/>
    </row>
    <row r="686" spans="1:197" ht="12" customHeight="1" outlineLevel="3" x14ac:dyDescent="0.2">
      <c r="A686" s="187">
        <f t="shared" ca="1" si="1025"/>
        <v>552</v>
      </c>
      <c r="B686" s="757" t="str">
        <f t="shared" ca="1" si="1007"/>
        <v/>
      </c>
      <c r="C686" s="758"/>
      <c r="D686" s="759"/>
      <c r="E686" s="231"/>
      <c r="F686" s="227"/>
      <c r="G686" s="228"/>
      <c r="H686" s="865"/>
      <c r="I686" s="229"/>
      <c r="J686" s="359"/>
      <c r="K686" s="359"/>
      <c r="L686" s="359"/>
      <c r="M686" s="397">
        <f t="shared" si="1004"/>
        <v>0</v>
      </c>
      <c r="N686" s="775"/>
      <c r="O686" s="776"/>
      <c r="P686" s="776"/>
      <c r="Q686" s="776"/>
      <c r="R686" s="776"/>
      <c r="S686" s="282"/>
      <c r="T686" s="295"/>
      <c r="U686" s="408"/>
      <c r="W686" s="663"/>
      <c r="X686" s="664"/>
      <c r="Y686" s="664"/>
      <c r="Z686" s="664"/>
      <c r="AA686" s="664"/>
      <c r="AB686" s="664"/>
      <c r="AC686" s="664"/>
      <c r="AD686" s="664"/>
      <c r="AE686" s="664"/>
      <c r="AF686" s="664"/>
      <c r="AG686" s="664"/>
      <c r="AH686" s="664"/>
      <c r="AI686" s="665"/>
      <c r="AJ686" s="963"/>
      <c r="AK686" s="973"/>
      <c r="AL686" s="964"/>
      <c r="AM686" s="466"/>
      <c r="AN686" s="304"/>
      <c r="AO686" s="574"/>
      <c r="AQ686" s="663"/>
      <c r="AR686" s="664"/>
      <c r="AS686" s="664"/>
      <c r="AT686" s="664"/>
      <c r="AU686" s="664"/>
      <c r="AV686" s="664"/>
      <c r="AW686" s="664"/>
      <c r="AX686" s="664"/>
      <c r="AY686" s="664"/>
      <c r="AZ686" s="664"/>
      <c r="BA686" s="664"/>
      <c r="BB686" s="664"/>
      <c r="BC686" s="665"/>
      <c r="BD686" s="963"/>
      <c r="BE686" s="973"/>
      <c r="BF686" s="964"/>
      <c r="BG686" s="466"/>
      <c r="BH686" s="304"/>
      <c r="BI686" s="574"/>
      <c r="BK686" s="663"/>
      <c r="BL686" s="664"/>
      <c r="BM686" s="664"/>
      <c r="BN686" s="664"/>
      <c r="BO686" s="664"/>
      <c r="BP686" s="664"/>
      <c r="BQ686" s="664"/>
      <c r="BR686" s="664"/>
      <c r="BS686" s="664"/>
      <c r="BT686" s="664"/>
      <c r="BU686" s="664"/>
      <c r="BV686" s="664"/>
      <c r="BW686" s="665"/>
      <c r="BX686" s="963"/>
      <c r="BY686" s="973"/>
      <c r="BZ686" s="964"/>
      <c r="CA686" s="486"/>
      <c r="CB686" s="304"/>
      <c r="CC686" s="574"/>
      <c r="CE686" s="663"/>
      <c r="CF686" s="664"/>
      <c r="CG686" s="664"/>
      <c r="CH686" s="664"/>
      <c r="CI686" s="664"/>
      <c r="CJ686" s="664"/>
      <c r="CK686" s="664"/>
      <c r="CL686" s="664"/>
      <c r="CM686" s="664"/>
      <c r="CN686" s="664"/>
      <c r="CO686" s="664"/>
      <c r="CP686" s="664"/>
      <c r="CQ686" s="665"/>
      <c r="CR686" s="963"/>
      <c r="CS686" s="973"/>
      <c r="CT686" s="964"/>
      <c r="CU686" s="500"/>
      <c r="CV686" s="304"/>
      <c r="CW686" s="574" t="str">
        <f t="shared" si="1005"/>
        <v>OK</v>
      </c>
      <c r="CY686" s="663"/>
      <c r="CZ686" s="664"/>
      <c r="DA686" s="664"/>
      <c r="DB686" s="664"/>
      <c r="DC686" s="664"/>
      <c r="DD686" s="664"/>
      <c r="DE686" s="664"/>
      <c r="DF686" s="664"/>
      <c r="DG686" s="664"/>
      <c r="DH686" s="664"/>
      <c r="DI686" s="664"/>
      <c r="DJ686" s="664"/>
      <c r="DK686" s="665"/>
      <c r="DL686" s="963"/>
      <c r="DM686" s="973"/>
      <c r="DN686" s="964"/>
      <c r="DO686" s="583"/>
      <c r="DP686" s="304"/>
      <c r="DQ686" s="574" t="str">
        <f t="shared" si="1006"/>
        <v>OK</v>
      </c>
      <c r="DS686" s="663"/>
      <c r="DT686" s="664"/>
      <c r="DU686" s="664"/>
      <c r="DV686" s="664"/>
      <c r="DW686" s="664"/>
      <c r="DX686" s="664"/>
      <c r="DY686" s="664"/>
      <c r="DZ686" s="664"/>
      <c r="EA686" s="664"/>
      <c r="EB686" s="963"/>
      <c r="EC686" s="964"/>
      <c r="ED686" s="703"/>
      <c r="EE686" s="304"/>
      <c r="EF686" s="574" t="str">
        <f t="shared" si="980"/>
        <v>-</v>
      </c>
      <c r="EH686" s="127"/>
      <c r="EI686" s="106"/>
      <c r="EJ686" s="11"/>
      <c r="EK686" s="125"/>
      <c r="EN686" s="97"/>
      <c r="EO686" s="126"/>
      <c r="EP686" s="106"/>
      <c r="EQ686" s="106"/>
      <c r="ER686" s="93"/>
      <c r="ES686" s="128"/>
      <c r="ET686" s="106"/>
      <c r="EU686" s="93"/>
      <c r="EV686" s="129"/>
      <c r="EY686" s="97"/>
      <c r="EZ686" s="126"/>
      <c r="FA686" s="106"/>
      <c r="FB686" s="106"/>
      <c r="FC686" s="93"/>
      <c r="FD686" s="128"/>
      <c r="FE686" s="106"/>
      <c r="FF686" s="93"/>
      <c r="FG686" s="129"/>
      <c r="FJ686" s="97"/>
      <c r="FK686" s="126"/>
      <c r="FL686" s="106"/>
      <c r="FM686" s="106"/>
      <c r="FN686" s="93"/>
      <c r="FO686" s="128"/>
      <c r="FP686" s="106"/>
      <c r="FQ686" s="93"/>
      <c r="FR686" s="129"/>
      <c r="FU686" s="97"/>
      <c r="FV686" s="106"/>
      <c r="FW686" s="106"/>
      <c r="FX686" s="93"/>
      <c r="GA686" s="97"/>
      <c r="GB686" s="126"/>
      <c r="GC686" s="106"/>
      <c r="GD686" s="106"/>
      <c r="GE686" s="93"/>
      <c r="GF686" s="128"/>
      <c r="GG686" s="106"/>
      <c r="GH686" s="93"/>
      <c r="GI686" s="129"/>
      <c r="GK686" s="131"/>
      <c r="GL686" s="132"/>
      <c r="GN686" s="826" t="str">
        <f t="shared" ca="1" si="1023"/>
        <v/>
      </c>
      <c r="GO686" s="827"/>
    </row>
    <row r="687" spans="1:197" ht="12" customHeight="1" outlineLevel="2" x14ac:dyDescent="0.2">
      <c r="A687" s="187">
        <f t="shared" ca="1" si="1025"/>
        <v>553</v>
      </c>
      <c r="B687" s="757" t="str">
        <f t="shared" ca="1" si="1007"/>
        <v/>
      </c>
      <c r="C687" s="758"/>
      <c r="D687" s="759"/>
      <c r="E687" s="232"/>
      <c r="F687" s="233"/>
      <c r="G687" s="234"/>
      <c r="H687" s="867"/>
      <c r="I687" s="235"/>
      <c r="J687" s="359"/>
      <c r="K687" s="359"/>
      <c r="L687" s="359"/>
      <c r="M687" s="371">
        <f t="shared" si="1004"/>
        <v>0</v>
      </c>
      <c r="N687" s="775"/>
      <c r="O687" s="776"/>
      <c r="P687" s="776"/>
      <c r="Q687" s="776"/>
      <c r="R687" s="776"/>
      <c r="S687" s="282"/>
      <c r="T687" s="296"/>
      <c r="U687" s="372"/>
      <c r="W687" s="663"/>
      <c r="X687" s="664"/>
      <c r="Y687" s="664"/>
      <c r="Z687" s="664"/>
      <c r="AA687" s="664"/>
      <c r="AB687" s="664"/>
      <c r="AC687" s="664"/>
      <c r="AD687" s="664"/>
      <c r="AE687" s="664"/>
      <c r="AF687" s="664"/>
      <c r="AG687" s="664"/>
      <c r="AH687" s="664"/>
      <c r="AI687" s="665"/>
      <c r="AJ687" s="981"/>
      <c r="AK687" s="977"/>
      <c r="AL687" s="982"/>
      <c r="AM687" s="467"/>
      <c r="AN687" s="236"/>
      <c r="AO687" s="574"/>
      <c r="AQ687" s="663"/>
      <c r="AR687" s="664"/>
      <c r="AS687" s="664"/>
      <c r="AT687" s="664"/>
      <c r="AU687" s="664"/>
      <c r="AV687" s="664"/>
      <c r="AW687" s="664"/>
      <c r="AX687" s="664"/>
      <c r="AY687" s="664"/>
      <c r="AZ687" s="664"/>
      <c r="BA687" s="664"/>
      <c r="BB687" s="664"/>
      <c r="BC687" s="665"/>
      <c r="BD687" s="981"/>
      <c r="BE687" s="977"/>
      <c r="BF687" s="982"/>
      <c r="BG687" s="467"/>
      <c r="BH687" s="236"/>
      <c r="BI687" s="574"/>
      <c r="BK687" s="663"/>
      <c r="BL687" s="664"/>
      <c r="BM687" s="664"/>
      <c r="BN687" s="664"/>
      <c r="BO687" s="664"/>
      <c r="BP687" s="664"/>
      <c r="BQ687" s="664"/>
      <c r="BR687" s="664"/>
      <c r="BS687" s="664"/>
      <c r="BT687" s="664"/>
      <c r="BU687" s="664"/>
      <c r="BV687" s="664"/>
      <c r="BW687" s="665"/>
      <c r="BX687" s="981"/>
      <c r="BY687" s="977"/>
      <c r="BZ687" s="982"/>
      <c r="CA687" s="487"/>
      <c r="CB687" s="236"/>
      <c r="CC687" s="574"/>
      <c r="CE687" s="663"/>
      <c r="CF687" s="664"/>
      <c r="CG687" s="664"/>
      <c r="CH687" s="664"/>
      <c r="CI687" s="664"/>
      <c r="CJ687" s="664"/>
      <c r="CK687" s="664"/>
      <c r="CL687" s="664"/>
      <c r="CM687" s="664"/>
      <c r="CN687" s="664"/>
      <c r="CO687" s="664"/>
      <c r="CP687" s="664"/>
      <c r="CQ687" s="665"/>
      <c r="CR687" s="981"/>
      <c r="CS687" s="977"/>
      <c r="CT687" s="982"/>
      <c r="CU687" s="502"/>
      <c r="CV687" s="236"/>
      <c r="CW687" s="574" t="str">
        <f t="shared" si="1005"/>
        <v>OK</v>
      </c>
      <c r="CY687" s="663"/>
      <c r="CZ687" s="664"/>
      <c r="DA687" s="664"/>
      <c r="DB687" s="664"/>
      <c r="DC687" s="664"/>
      <c r="DD687" s="664"/>
      <c r="DE687" s="664"/>
      <c r="DF687" s="664"/>
      <c r="DG687" s="664"/>
      <c r="DH687" s="664"/>
      <c r="DI687" s="664"/>
      <c r="DJ687" s="664"/>
      <c r="DK687" s="665"/>
      <c r="DL687" s="981"/>
      <c r="DM687" s="977"/>
      <c r="DN687" s="982"/>
      <c r="DO687" s="585"/>
      <c r="DP687" s="236"/>
      <c r="DQ687" s="574" t="str">
        <f t="shared" si="1006"/>
        <v>OK</v>
      </c>
      <c r="DS687" s="663"/>
      <c r="DT687" s="664"/>
      <c r="DU687" s="664"/>
      <c r="DV687" s="664"/>
      <c r="DW687" s="664"/>
      <c r="DX687" s="664"/>
      <c r="DY687" s="664"/>
      <c r="DZ687" s="664"/>
      <c r="EA687" s="664"/>
      <c r="EB687" s="965"/>
      <c r="EC687" s="966"/>
      <c r="ED687" s="704"/>
      <c r="EE687" s="236"/>
      <c r="EF687" s="574" t="str">
        <f t="shared" si="980"/>
        <v>-</v>
      </c>
      <c r="EH687" s="127"/>
      <c r="EI687" s="106"/>
      <c r="EJ687" s="11"/>
      <c r="EK687" s="125"/>
      <c r="EN687" s="97"/>
      <c r="EO687" s="126"/>
      <c r="EP687" s="106"/>
      <c r="EQ687" s="106"/>
      <c r="ER687" s="93"/>
      <c r="ES687" s="128"/>
      <c r="ET687" s="106"/>
      <c r="EU687" s="93"/>
      <c r="EV687" s="129"/>
      <c r="EY687" s="97"/>
      <c r="EZ687" s="126"/>
      <c r="FA687" s="106"/>
      <c r="FB687" s="106"/>
      <c r="FC687" s="93"/>
      <c r="FD687" s="128"/>
      <c r="FE687" s="106"/>
      <c r="FF687" s="93"/>
      <c r="FG687" s="129"/>
      <c r="FJ687" s="97"/>
      <c r="FK687" s="126"/>
      <c r="FL687" s="106"/>
      <c r="FM687" s="106"/>
      <c r="FN687" s="93"/>
      <c r="FO687" s="128"/>
      <c r="FP687" s="106"/>
      <c r="FQ687" s="93"/>
      <c r="FR687" s="129"/>
      <c r="FU687" s="97"/>
      <c r="FV687" s="106"/>
      <c r="FW687" s="106"/>
      <c r="FX687" s="93"/>
      <c r="GA687" s="97"/>
      <c r="GB687" s="126"/>
      <c r="GC687" s="106"/>
      <c r="GD687" s="106"/>
      <c r="GE687" s="93"/>
      <c r="GF687" s="128"/>
      <c r="GG687" s="106"/>
      <c r="GH687" s="93"/>
      <c r="GI687" s="129"/>
      <c r="GK687" s="131"/>
      <c r="GL687" s="132"/>
      <c r="GN687" s="826" t="str">
        <f t="shared" ca="1" si="1023"/>
        <v/>
      </c>
      <c r="GO687" s="827"/>
    </row>
    <row r="688" spans="1:197" ht="12" customHeight="1" outlineLevel="1" x14ac:dyDescent="0.2">
      <c r="A688" s="187">
        <f t="shared" ca="1" si="1025"/>
        <v>554</v>
      </c>
      <c r="B688" s="757" t="str">
        <f t="shared" ca="1" si="1007"/>
        <v/>
      </c>
      <c r="C688" s="758"/>
      <c r="D688" s="759"/>
      <c r="E688" s="232"/>
      <c r="F688" s="233"/>
      <c r="G688" s="234"/>
      <c r="H688" s="867"/>
      <c r="I688" s="235"/>
      <c r="J688" s="359"/>
      <c r="K688" s="359"/>
      <c r="L688" s="359"/>
      <c r="M688" s="371">
        <f t="shared" si="1004"/>
        <v>0</v>
      </c>
      <c r="N688" s="775"/>
      <c r="O688" s="776"/>
      <c r="P688" s="776"/>
      <c r="Q688" s="776"/>
      <c r="R688" s="776"/>
      <c r="S688" s="282"/>
      <c r="T688" s="296"/>
      <c r="U688" s="372"/>
      <c r="W688" s="672"/>
      <c r="X688" s="673"/>
      <c r="Y688" s="673"/>
      <c r="Z688" s="673"/>
      <c r="AA688" s="673"/>
      <c r="AB688" s="673"/>
      <c r="AC688" s="673"/>
      <c r="AD688" s="673"/>
      <c r="AE688" s="673"/>
      <c r="AF688" s="673"/>
      <c r="AG688" s="673"/>
      <c r="AH688" s="673"/>
      <c r="AI688" s="674"/>
      <c r="AJ688" s="981"/>
      <c r="AK688" s="977"/>
      <c r="AL688" s="982"/>
      <c r="AM688" s="467"/>
      <c r="AN688" s="236"/>
      <c r="AO688" s="574"/>
      <c r="AQ688" s="672"/>
      <c r="AR688" s="673"/>
      <c r="AS688" s="673"/>
      <c r="AT688" s="673"/>
      <c r="AU688" s="673"/>
      <c r="AV688" s="673"/>
      <c r="AW688" s="673"/>
      <c r="AX688" s="673"/>
      <c r="AY688" s="673"/>
      <c r="AZ688" s="673"/>
      <c r="BA688" s="673"/>
      <c r="BB688" s="673"/>
      <c r="BC688" s="674"/>
      <c r="BD688" s="981"/>
      <c r="BE688" s="977"/>
      <c r="BF688" s="982"/>
      <c r="BG688" s="467"/>
      <c r="BH688" s="236"/>
      <c r="BI688" s="574"/>
      <c r="BK688" s="672"/>
      <c r="BL688" s="673"/>
      <c r="BM688" s="673"/>
      <c r="BN688" s="673"/>
      <c r="BO688" s="673"/>
      <c r="BP688" s="673"/>
      <c r="BQ688" s="673"/>
      <c r="BR688" s="673"/>
      <c r="BS688" s="673"/>
      <c r="BT688" s="673"/>
      <c r="BU688" s="673"/>
      <c r="BV688" s="673"/>
      <c r="BW688" s="674"/>
      <c r="BX688" s="981"/>
      <c r="BY688" s="977"/>
      <c r="BZ688" s="982"/>
      <c r="CA688" s="487"/>
      <c r="CB688" s="236"/>
      <c r="CC688" s="574"/>
      <c r="CE688" s="672"/>
      <c r="CF688" s="673"/>
      <c r="CG688" s="673"/>
      <c r="CH688" s="673"/>
      <c r="CI688" s="673"/>
      <c r="CJ688" s="673"/>
      <c r="CK688" s="673"/>
      <c r="CL688" s="673"/>
      <c r="CM688" s="673"/>
      <c r="CN688" s="673"/>
      <c r="CO688" s="673"/>
      <c r="CP688" s="673"/>
      <c r="CQ688" s="674"/>
      <c r="CR688" s="981"/>
      <c r="CS688" s="977"/>
      <c r="CT688" s="982"/>
      <c r="CU688" s="502"/>
      <c r="CV688" s="236"/>
      <c r="CW688" s="574" t="str">
        <f t="shared" si="1005"/>
        <v>OK</v>
      </c>
      <c r="CY688" s="672"/>
      <c r="CZ688" s="673"/>
      <c r="DA688" s="673"/>
      <c r="DB688" s="673"/>
      <c r="DC688" s="673"/>
      <c r="DD688" s="673"/>
      <c r="DE688" s="673"/>
      <c r="DF688" s="673"/>
      <c r="DG688" s="673"/>
      <c r="DH688" s="673"/>
      <c r="DI688" s="673"/>
      <c r="DJ688" s="673"/>
      <c r="DK688" s="674"/>
      <c r="DL688" s="981"/>
      <c r="DM688" s="977"/>
      <c r="DN688" s="982"/>
      <c r="DO688" s="585"/>
      <c r="DP688" s="236"/>
      <c r="DQ688" s="574" t="str">
        <f t="shared" si="1006"/>
        <v>OK</v>
      </c>
      <c r="DS688" s="672"/>
      <c r="DT688" s="673"/>
      <c r="DU688" s="673"/>
      <c r="DV688" s="673"/>
      <c r="DW688" s="673"/>
      <c r="DX688" s="673"/>
      <c r="DY688" s="673"/>
      <c r="DZ688" s="673"/>
      <c r="EA688" s="673"/>
      <c r="EB688" s="965"/>
      <c r="EC688" s="966"/>
      <c r="ED688" s="704"/>
      <c r="EE688" s="236"/>
      <c r="EF688" s="574" t="str">
        <f t="shared" si="980"/>
        <v>-</v>
      </c>
      <c r="EH688" s="127"/>
      <c r="EI688" s="106"/>
      <c r="EJ688" s="11"/>
      <c r="EK688" s="125"/>
      <c r="EN688" s="97"/>
      <c r="EO688" s="126"/>
      <c r="EP688" s="106"/>
      <c r="EQ688" s="106"/>
      <c r="ER688" s="93"/>
      <c r="ES688" s="128"/>
      <c r="ET688" s="106"/>
      <c r="EU688" s="93"/>
      <c r="EV688" s="129"/>
      <c r="EY688" s="97"/>
      <c r="EZ688" s="126"/>
      <c r="FA688" s="106"/>
      <c r="FB688" s="106"/>
      <c r="FC688" s="93"/>
      <c r="FD688" s="128"/>
      <c r="FE688" s="106"/>
      <c r="FF688" s="93"/>
      <c r="FG688" s="129"/>
      <c r="FJ688" s="97"/>
      <c r="FK688" s="126"/>
      <c r="FL688" s="106"/>
      <c r="FM688" s="106"/>
      <c r="FN688" s="93"/>
      <c r="FO688" s="128"/>
      <c r="FP688" s="106"/>
      <c r="FQ688" s="93"/>
      <c r="FR688" s="129"/>
      <c r="FU688" s="97"/>
      <c r="FV688" s="106"/>
      <c r="FW688" s="106"/>
      <c r="FX688" s="93"/>
      <c r="GA688" s="97"/>
      <c r="GB688" s="126"/>
      <c r="GC688" s="106"/>
      <c r="GD688" s="106"/>
      <c r="GE688" s="93"/>
      <c r="GF688" s="128"/>
      <c r="GG688" s="106"/>
      <c r="GH688" s="93"/>
      <c r="GI688" s="129"/>
      <c r="GK688" s="131"/>
      <c r="GL688" s="132"/>
      <c r="GN688" s="826" t="str">
        <f t="shared" ca="1" si="1023"/>
        <v/>
      </c>
      <c r="GO688" s="827"/>
    </row>
    <row r="689" spans="1:197" x14ac:dyDescent="0.2">
      <c r="A689" s="188" t="s">
        <v>60</v>
      </c>
      <c r="B689" s="747" t="str">
        <f t="shared" ref="B689:B690" si="1032">IF(MAX(GN689:GO689)=0,"",MAX(GN689:GO689))</f>
        <v/>
      </c>
      <c r="C689" s="755"/>
      <c r="D689" s="756"/>
      <c r="E689" s="111"/>
      <c r="F689" s="108"/>
      <c r="G689" s="107"/>
      <c r="H689" s="106"/>
      <c r="I689" s="106"/>
      <c r="J689" s="374"/>
      <c r="K689" s="375"/>
      <c r="L689" s="270"/>
      <c r="M689" s="398">
        <f t="shared" ref="M689:M690" si="1033">IF(SUM(W689,AQ689,BK689,CE689,CY689,DS689)=0,0,1)</f>
        <v>0</v>
      </c>
      <c r="N689" s="386" t="str">
        <f t="shared" ref="N689:N690" si="1034">IF(OR(W689="",W689="-"),"-",IF(W689=1,1,"POK"))</f>
        <v>-</v>
      </c>
      <c r="O689" s="279" t="str">
        <f t="shared" ref="O689:O690" si="1035">IF(OR(AQ689="",AQ689="-"),"-",IF(AQ689=1,1,"POK"))</f>
        <v>-</v>
      </c>
      <c r="P689" s="279" t="str">
        <f t="shared" ref="P689:P690" si="1036">IF(OR(BK689="",BK689="-"),"-",IF(BK689=1,1,"POK"))</f>
        <v>-</v>
      </c>
      <c r="Q689" s="279" t="str">
        <f t="shared" ref="Q689:Q690" si="1037">IF(OR(CE689="",CE689="-"),"-",IF(CE689=1,1,"POK"))</f>
        <v>-</v>
      </c>
      <c r="R689" s="279" t="str">
        <f t="shared" ref="R689:R690" si="1038">IF(OR(CY689="",CY689="-"),"-",IF(CY689=1,1,"POK"))</f>
        <v>-</v>
      </c>
      <c r="S689" s="280" t="str">
        <f t="shared" ref="S689:S690" si="1039">IF(OR(DS689="",DS689="-"),"-",IF(DS689=1,1,"POK"))</f>
        <v>-</v>
      </c>
      <c r="T689" s="291" t="str">
        <f t="shared" ref="T689:T690" si="1040">IF(AND(M689="",OR(N689=1,O689=1,P689=1,Q689=1,R689=1,S689=1)),"Value is missing Cln 13","OK")</f>
        <v>OK</v>
      </c>
      <c r="U689" s="402"/>
      <c r="W689" s="263" t="s">
        <v>60</v>
      </c>
      <c r="X689" s="208"/>
      <c r="Y689" s="209"/>
      <c r="Z689" s="274"/>
      <c r="AA689" s="411"/>
      <c r="AB689" s="209"/>
      <c r="AC689" s="209"/>
      <c r="AD689" s="274"/>
      <c r="AE689" s="411"/>
      <c r="AF689" s="209"/>
      <c r="AG689" s="316"/>
      <c r="AH689" s="274"/>
      <c r="AI689" s="411"/>
      <c r="AJ689" s="64" t="str">
        <f t="shared" ref="AJ689:AJ690" si="1041">IF(AND(X689="",AB689="",AF689=""),"-",X689+AB689+AF689)</f>
        <v>-</v>
      </c>
      <c r="AK689" s="65" t="str">
        <f>IF(AND(Y689="",AC689="",AG689=""),"-",Y689+AC689+AG689)</f>
        <v>-</v>
      </c>
      <c r="AL689" s="62" t="str">
        <f t="shared" ref="AL689:AL690" si="1042">IF(AND(X689="",AB689="",AF689="",Y689="",AC689="",AG689=""),"-",SUM(X689:AG689))</f>
        <v>-</v>
      </c>
      <c r="AM689" s="314" t="str">
        <f t="shared" ref="AM689:AM690" si="1043">IF(OR(AL689=0,AL689="-"),"-",AL689/CD_TOTAL_HOURS)</f>
        <v>-</v>
      </c>
      <c r="AN689" s="63"/>
      <c r="AO689" s="574" t="str">
        <f t="shared" ref="AO689:AO690" si="1044">IF(AND(Type_1="Doc",OR(Y689&lt;&gt;"",AC689&lt;&gt;"",AG689&lt;&gt;"")),"Remove Value Cln 25, 29, 33",IF(AND(Type_1="Doc",OR(AA689&lt;&gt;"",AE689&lt;&gt;"",AI689&lt;&gt;"")),"Remove Value Cln 27, 31, 35",IF(OR(AND(X689&lt;&gt;"",Z689=""),AND(AB689&lt;&gt;"",AD689=""),AND(AF689&lt;&gt;"",AH689="")),"Missing Eng Function",IF(OR(AND(Y689&lt;&gt;"",AA689=""),AND(AC689&lt;&gt;"",AE689=""),AND(AG689&lt;&gt;"",AI689="")),"Missing Design Function","OK"))))</f>
        <v>OK</v>
      </c>
      <c r="AQ689" s="263" t="s">
        <v>60</v>
      </c>
      <c r="AR689" s="208"/>
      <c r="AS689" s="209"/>
      <c r="AT689" s="274"/>
      <c r="AU689" s="411"/>
      <c r="AV689" s="209"/>
      <c r="AW689" s="209"/>
      <c r="AX689" s="274"/>
      <c r="AY689" s="411"/>
      <c r="AZ689" s="209"/>
      <c r="BA689" s="316"/>
      <c r="BB689" s="274"/>
      <c r="BC689" s="411"/>
      <c r="BD689" s="64" t="str">
        <f t="shared" ref="BD689:BD690" si="1045">IF(AND(AR689="",AV689="",AZ689=""),"-",AR689+AV689+AZ689)</f>
        <v>-</v>
      </c>
      <c r="BE689" s="65" t="str">
        <f>IF(AND(AS689="",AW689="",BA689=""),"-",AS689+AW689+BA689)</f>
        <v>-</v>
      </c>
      <c r="BF689" s="62" t="str">
        <f t="shared" ref="BF689:BF690" si="1046">IF(AND(AR689="",AV689="",AZ689="",AS689="",AW689="",BA689=""),"-",SUM(AR689:BA689))</f>
        <v>-</v>
      </c>
      <c r="BG689" s="314" t="str">
        <f t="shared" ref="BG689:BG690" si="1047">IF(OR(BF689=0,BF689="-"),"-",BF689/BD_TOTAL_HOURS)</f>
        <v>-</v>
      </c>
      <c r="BH689" s="63"/>
      <c r="BI689" s="574" t="str">
        <f t="shared" ref="BI689:BI690" si="1048">IF(AND(Type_1="Doc",OR(AS689&lt;&gt;"",AW689&lt;&gt;"",BA689&lt;&gt;"")),"Remove Value Cln 25, 29, 33",IF(AND(Type_1="Doc",OR(AU689&lt;&gt;"",AY689&lt;&gt;"",BC689&lt;&gt;"")),"Remove Value Cln 47, 51, 55",IF(OR(AND(AR689&lt;&gt;"",AT689=""),AND(AV689&lt;&gt;"",AX689=""),AND(AZ689&lt;&gt;"",BB689="")),"Missing Eng Function",IF(OR(AND(AS689&lt;&gt;"",AU689=""),AND(AW689&lt;&gt;"",AY689=""),AND(BA689&lt;&gt;"",BC689="")),"Missing Design Function","OK"))))</f>
        <v>OK</v>
      </c>
      <c r="BK689" s="263" t="s">
        <v>60</v>
      </c>
      <c r="BL689" s="208"/>
      <c r="BM689" s="209"/>
      <c r="BN689" s="274"/>
      <c r="BO689" s="411"/>
      <c r="BP689" s="209"/>
      <c r="BQ689" s="209"/>
      <c r="BR689" s="274"/>
      <c r="BS689" s="411"/>
      <c r="BT689" s="209"/>
      <c r="BU689" s="316"/>
      <c r="BV689" s="274"/>
      <c r="BW689" s="411"/>
      <c r="BX689" s="64" t="str">
        <f t="shared" ref="BX689:BX690" si="1049">IF(AND(BL689="",BP689="",BT689=""),"-",BL689+BP689+BT689)</f>
        <v>-</v>
      </c>
      <c r="BY689" s="65" t="str">
        <f>IF(AND(BM689="",BQ689="",BU689=""),"-",BM689+BQ689+BU689)</f>
        <v>-</v>
      </c>
      <c r="BZ689" s="62" t="str">
        <f t="shared" ref="BZ689:BZ690" si="1050">IF(AND(BL689="",BP689="",BT689="",BM689="",BQ689="",BU689=""),"-",SUM(BL689:BU689))</f>
        <v>-</v>
      </c>
      <c r="CA689" s="314" t="str">
        <f>IF(OR(BZ689=0,BZ689="-"),"-",BZ689/DD_TOTAL_HOURS)</f>
        <v>-</v>
      </c>
      <c r="CB689" s="63"/>
      <c r="CC689" s="574" t="str">
        <f t="shared" ref="CC689:CC690" si="1051">IF(AND(Type_1="Doc",OR(BM689&lt;&gt;"",BQ689&lt;&gt;"",BU689&lt;&gt;"")),"Remove Value Cln 65, 69, 73",IF(AND(Type_1="Doc",OR(BO689&lt;&gt;"",BS689&lt;&gt;"",BW689&lt;&gt;"")),"Remove Value Cln 67, 71, 75",IF(OR(AND(BL689&lt;&gt;"",BN689=""),AND(BP689&lt;&gt;"",BR689=""),AND(BT689&lt;&gt;"",BV689="")),"Missing Eng Function",IF(OR(AND(BM689&lt;&gt;"",BO689=""),AND(BQ689&lt;&gt;"",BS689=""),AND(BU689&lt;&gt;"",BW689="")),"Missing Design Function","OK"))))</f>
        <v>OK</v>
      </c>
      <c r="CE689" s="263" t="s">
        <v>60</v>
      </c>
      <c r="CF689" s="208"/>
      <c r="CG689" s="209"/>
      <c r="CH689" s="274"/>
      <c r="CI689" s="411"/>
      <c r="CJ689" s="209"/>
      <c r="CK689" s="209"/>
      <c r="CL689" s="274"/>
      <c r="CM689" s="411"/>
      <c r="CN689" s="209"/>
      <c r="CO689" s="316"/>
      <c r="CP689" s="274"/>
      <c r="CQ689" s="411"/>
      <c r="CR689" s="64" t="str">
        <f t="shared" ref="CR689:CR690" si="1052">IF(AND(CF689="",CJ689="",CN689=""),"-",CF689+CJ689+CN689)</f>
        <v>-</v>
      </c>
      <c r="CS689" s="65" t="str">
        <f>IF(AND(CG689="",CK689="",CO689=""),"-",CG689+CK689+CO689)</f>
        <v>-</v>
      </c>
      <c r="CT689" s="62" t="str">
        <f>IF(AND(CF689="",CJ689="",CN689="",CG689="",CK689="",CO689=""),"-",SUM(CF689:CO689))</f>
        <v>-</v>
      </c>
      <c r="CU689" s="314" t="str">
        <f t="shared" ref="CU689:CU690" si="1053">IF(OR(CT689=0,CT689="-"),"-",CT689/PRO_TOTAL_HOURS)</f>
        <v>-</v>
      </c>
      <c r="CV689" s="63"/>
      <c r="CW689" s="574" t="str">
        <f t="shared" ref="CW689:CW690" si="1054">IF(AND(Type_1="Doc",OR(CG689&lt;&gt;"",CK689&lt;&gt;"",CO689&lt;&gt;"")),"Remove Value Cln 85, 89, 93",IF(AND(Type_1="Doc",OR(CI689&lt;&gt;"",CM689&lt;&gt;"",CQ689&lt;&gt;"")),"Remove Value Cln 87, 91, 95",IF(OR(AND(CF689&lt;&gt;"",CH689=""),AND(CJ689&lt;&gt;"",CL689=""),AND(CN689&lt;&gt;"",CP689="")),"Missing Eng Function",IF(OR(AND(CG689&lt;&gt;"",CI689=""),AND(CK689&lt;&gt;"",CM689=""),AND(CO689&lt;&gt;"",CQ689="")),"Missing Design Function","OK"))))</f>
        <v>OK</v>
      </c>
      <c r="CY689" s="263" t="s">
        <v>60</v>
      </c>
      <c r="CZ689" s="208"/>
      <c r="DA689" s="209"/>
      <c r="DB689" s="274"/>
      <c r="DC689" s="411"/>
      <c r="DD689" s="209"/>
      <c r="DE689" s="209"/>
      <c r="DF689" s="274"/>
      <c r="DG689" s="411"/>
      <c r="DH689" s="209"/>
      <c r="DI689" s="316"/>
      <c r="DJ689" s="274"/>
      <c r="DK689" s="411"/>
      <c r="DL689" s="64" t="e">
        <f>IF(AND(CZ689="",#REF!="",DH689=""),"-",CZ689+#REF!+DH689)</f>
        <v>#REF!</v>
      </c>
      <c r="DM689" s="65" t="str">
        <f t="shared" ref="DM689:DM690" si="1055">IF(AND(DA689="",DE689="",DI689=""),"-",DA689+DE689+DI689)</f>
        <v>-</v>
      </c>
      <c r="DN689" s="62" t="e">
        <f>IF(AND(CZ689="",#REF!="",DH689="",DA689="",DE689="",DI689=""),"-",SUM(CZ689:DI689))</f>
        <v>#REF!</v>
      </c>
      <c r="DO689" s="314" t="e">
        <f t="shared" ref="DO689:DO690" si="1056">IF(OR(DN689=0,DN689="-"),"-",DN689/CONSTR_TOTAL_HOURS)</f>
        <v>#REF!</v>
      </c>
      <c r="DP689" s="63"/>
      <c r="DQ689" s="574" t="str">
        <f t="shared" ref="DQ689:DQ690" si="1057">IF(AND(Type_1="Doc",OR(DA689&lt;&gt;"",DE689&lt;&gt;"",DI689&lt;&gt;"")),"Remove Value Cln 105, 109, 113",IF(AND(Type_1="Doc",OR(DC689&lt;&gt;"",DG689&lt;&gt;"",DK689&lt;&gt;"")),"Remove Value Cln 107, 111, 115",IF(OR(AND(CZ689&lt;&gt;"",DB689=""),AND(DD689&lt;&gt;"",DF689=""),AND(DH689&lt;&gt;"",DJ689="")),"Missing Eng Function",IF(OR(AND(DA689&lt;&gt;"",DC689=""),AND(DE689&lt;&gt;"",DG689=""),AND(DI689&lt;&gt;"",DK689="")),"Missing Design Function","OK"))))</f>
        <v>OK</v>
      </c>
      <c r="DS689" s="263" t="s">
        <v>60</v>
      </c>
      <c r="DT689" s="208"/>
      <c r="DU689" s="274"/>
      <c r="DV689" s="209"/>
      <c r="DW689" s="274"/>
      <c r="DX689" s="209"/>
      <c r="DY689" s="274"/>
      <c r="DZ689" s="209"/>
      <c r="EA689" s="274"/>
      <c r="EB689" s="725" t="e">
        <f>IF(AND(DT689="",#REF!="",DX689=""),"-",DT689+#REF!+DX689)</f>
        <v>#REF!</v>
      </c>
      <c r="EC689" s="726" t="e">
        <f t="shared" ref="EC689:EC690" si="1058">EB689</f>
        <v>#REF!</v>
      </c>
      <c r="ED689" s="314" t="e">
        <f t="shared" ref="ED689:ED690" si="1059">IF(OR(EC689=0,EC689="-"),"-",EC689/QUALIF_TOTAL_HOURS)</f>
        <v>#REF!</v>
      </c>
      <c r="EE689" s="63"/>
      <c r="EF689" s="574" t="str">
        <f t="shared" ref="EF689:EF690" si="1060">IF(AND(Type_1&lt;&gt;"Doc",Type_1&lt;&gt;"Dwg"),"-",IF(Type_1="Dwg","-",IF(Type_1="Doc",IF(OR(AND(DT689&lt;&gt;"",DU689=""),AND(DV689&lt;&gt;"",DW689=""),AND(DX689&lt;&gt;"",DY689="")),"Missing Eng Function",IF(OR(AND(DT689="",DU689&lt;&gt;""),AND(DV689="",DW689&lt;&gt;""),AND(DX689="",DY689&lt;&gt;"")),"Missing Eng Hours","OK")))))</f>
        <v>-</v>
      </c>
      <c r="EH689" s="82"/>
      <c r="EI689" s="34"/>
      <c r="EJ689" s="11"/>
      <c r="EK689" s="61"/>
      <c r="EN689" s="97" t="str">
        <f t="shared" ref="EN689:EN690" si="1061">AJ689</f>
        <v>-</v>
      </c>
      <c r="EO689" s="91" t="str">
        <f t="shared" ref="EO689:EO690" si="1062">AK689</f>
        <v>-</v>
      </c>
      <c r="EP689" s="92"/>
      <c r="EQ689" s="85"/>
      <c r="ER689" s="89" t="str">
        <f t="shared" ref="ER689:ER690" si="1063">IF(OR(EN689="-",EQ689=""),"-",EQ689*EN689)</f>
        <v>-</v>
      </c>
      <c r="ES689" s="84"/>
      <c r="ET689" s="85"/>
      <c r="EU689" s="89" t="str">
        <f t="shared" ref="EU689:EU690" si="1064">IF(OR(EO689="-",ET689=""),"-",ET689*EO689)</f>
        <v>-</v>
      </c>
      <c r="EV689" s="90" t="str">
        <f t="shared" ref="EV689:EV690" si="1065">IF(AND(ER689="-",EU689="-"),"-",IF(ER689="-",EU689,IF(EU689="-",ER689,ER689+EU689)))</f>
        <v>-</v>
      </c>
      <c r="EY689" s="97" t="e">
        <f>#REF!</f>
        <v>#REF!</v>
      </c>
      <c r="EZ689" s="91" t="e">
        <f>#REF!</f>
        <v>#REF!</v>
      </c>
      <c r="FA689" s="92"/>
      <c r="FB689" s="85"/>
      <c r="FC689" s="89" t="e">
        <f>IF(OR(EY689="-",FB689=""),"-",FB689*EY689)</f>
        <v>#REF!</v>
      </c>
      <c r="FD689" s="84"/>
      <c r="FE689" s="85"/>
      <c r="FF689" s="89" t="e">
        <f>IF(OR(EZ689="-",FE689=""),"-",FE689*EZ689)</f>
        <v>#REF!</v>
      </c>
      <c r="FG689" s="90" t="e">
        <f>IF(AND(FC689="-",FF689="-"),"-",IF(FC689="-",FF689,IF(FF689="-",FC689,FC689+FF689)))</f>
        <v>#REF!</v>
      </c>
      <c r="FJ689" s="97" t="e">
        <f>#REF!</f>
        <v>#REF!</v>
      </c>
      <c r="FK689" s="91" t="e">
        <f>#REF!</f>
        <v>#REF!</v>
      </c>
      <c r="FL689" s="92"/>
      <c r="FM689" s="85"/>
      <c r="FN689" s="89" t="e">
        <f t="shared" ref="FN689:FN690" si="1066">IF(OR(FJ689="-",FM689=""),"-",FM689*FJ689)</f>
        <v>#REF!</v>
      </c>
      <c r="FO689" s="84"/>
      <c r="FP689" s="85"/>
      <c r="FQ689" s="89" t="e">
        <f t="shared" ref="FQ689:FQ690" si="1067">IF(OR(FK689="-",FP689=""),"-",FP689*FK689)</f>
        <v>#REF!</v>
      </c>
      <c r="FR689" s="90" t="e">
        <f t="shared" ref="FR689:FR690" si="1068">IF(AND(FN689="-",FQ689="-"),"-",IF(FN689="-",FQ689,IF(FQ689="-",FN689,FN689+FQ689)))</f>
        <v>#REF!</v>
      </c>
      <c r="FU689" s="97" t="e">
        <f>#REF!</f>
        <v>#REF!</v>
      </c>
      <c r="FV689" s="92"/>
      <c r="FW689" s="85"/>
      <c r="FX689" s="89" t="e">
        <f t="shared" ref="FX689:FX690" si="1069">IF(OR(FU689="-",FW689=""),"-",FW689*FU689)</f>
        <v>#REF!</v>
      </c>
      <c r="GA689" s="97" t="e">
        <f>#REF!</f>
        <v>#REF!</v>
      </c>
      <c r="GB689" s="91" t="e">
        <f>#REF!</f>
        <v>#REF!</v>
      </c>
      <c r="GC689" s="92"/>
      <c r="GD689" s="85"/>
      <c r="GE689" s="89" t="e">
        <f t="shared" ref="GE689:GE690" si="1070">IF(OR(GA689="-",GD689=""),"-",GD689*GA689)</f>
        <v>#REF!</v>
      </c>
      <c r="GF689" s="84"/>
      <c r="GG689" s="85"/>
      <c r="GH689" s="89" t="e">
        <f t="shared" ref="GH689:GH690" si="1071">IF(OR(GB689="-",GG689=""),"-",GG689*GB689)</f>
        <v>#REF!</v>
      </c>
      <c r="GI689" s="90" t="e">
        <f t="shared" ref="GI689:GI690" si="1072">IF(AND(GE689="-",GH689="-"),"-",IF(GE689="-",GH689,IF(GH689="-",GE689,GE689+GH689)))</f>
        <v>#REF!</v>
      </c>
      <c r="GK689" s="20" t="str">
        <f>IF(C689+D689=0,"",C689+D689)</f>
        <v/>
      </c>
      <c r="GL689" s="21"/>
      <c r="GN689" s="826" t="str">
        <f t="shared" ref="GN689:GN692" si="1073">IF($A689="-","-",IF($C689+$D689=0,"",$C689+$D689))</f>
        <v>-</v>
      </c>
      <c r="GO689" s="827"/>
    </row>
    <row r="690" spans="1:197" ht="13.5" thickBot="1" x14ac:dyDescent="0.25">
      <c r="A690" s="189" t="s">
        <v>60</v>
      </c>
      <c r="B690" s="747" t="str">
        <f t="shared" si="1032"/>
        <v/>
      </c>
      <c r="C690" s="768"/>
      <c r="D690" s="769"/>
      <c r="E690" s="112"/>
      <c r="F690" s="104"/>
      <c r="G690" s="107"/>
      <c r="H690" s="106"/>
      <c r="I690" s="107"/>
      <c r="J690" s="374"/>
      <c r="K690" s="374"/>
      <c r="L690" s="367"/>
      <c r="M690" s="398">
        <f t="shared" si="1033"/>
        <v>0</v>
      </c>
      <c r="N690" s="386" t="str">
        <f t="shared" si="1034"/>
        <v>-</v>
      </c>
      <c r="O690" s="279" t="str">
        <f t="shared" si="1035"/>
        <v>-</v>
      </c>
      <c r="P690" s="279" t="str">
        <f t="shared" si="1036"/>
        <v>-</v>
      </c>
      <c r="Q690" s="279" t="str">
        <f t="shared" si="1037"/>
        <v>-</v>
      </c>
      <c r="R690" s="279" t="str">
        <f t="shared" si="1038"/>
        <v>-</v>
      </c>
      <c r="S690" s="280" t="str">
        <f t="shared" si="1039"/>
        <v>-</v>
      </c>
      <c r="T690" s="291" t="str">
        <f t="shared" si="1040"/>
        <v>OK</v>
      </c>
      <c r="U690" s="402"/>
      <c r="W690" s="263" t="s">
        <v>60</v>
      </c>
      <c r="X690" s="208"/>
      <c r="Y690" s="209"/>
      <c r="Z690" s="274"/>
      <c r="AA690" s="411"/>
      <c r="AB690" s="209"/>
      <c r="AC690" s="209"/>
      <c r="AD690" s="274"/>
      <c r="AE690" s="411"/>
      <c r="AF690" s="209"/>
      <c r="AG690" s="316"/>
      <c r="AH690" s="274"/>
      <c r="AI690" s="411"/>
      <c r="AJ690" s="64" t="str">
        <f t="shared" si="1041"/>
        <v>-</v>
      </c>
      <c r="AK690" s="65" t="str">
        <f>IF(AND(Y690="",AC690="",AG690=""),"-",Y690+AC690+AG690)</f>
        <v>-</v>
      </c>
      <c r="AL690" s="62" t="str">
        <f t="shared" si="1042"/>
        <v>-</v>
      </c>
      <c r="AM690" s="315" t="str">
        <f t="shared" si="1043"/>
        <v>-</v>
      </c>
      <c r="AN690" s="63"/>
      <c r="AO690" s="574" t="str">
        <f t="shared" si="1044"/>
        <v>OK</v>
      </c>
      <c r="AQ690" s="263" t="s">
        <v>60</v>
      </c>
      <c r="AR690" s="208"/>
      <c r="AS690" s="209"/>
      <c r="AT690" s="274"/>
      <c r="AU690" s="411"/>
      <c r="AV690" s="209"/>
      <c r="AW690" s="209"/>
      <c r="AX690" s="274"/>
      <c r="AY690" s="411"/>
      <c r="AZ690" s="209"/>
      <c r="BA690" s="316"/>
      <c r="BB690" s="274"/>
      <c r="BC690" s="411"/>
      <c r="BD690" s="64" t="str">
        <f t="shared" si="1045"/>
        <v>-</v>
      </c>
      <c r="BE690" s="65" t="str">
        <f>IF(AND(AS690="",AW690="",BA690=""),"-",AS690+AW690+BA690)</f>
        <v>-</v>
      </c>
      <c r="BF690" s="62" t="str">
        <f t="shared" si="1046"/>
        <v>-</v>
      </c>
      <c r="BG690" s="315" t="str">
        <f t="shared" si="1047"/>
        <v>-</v>
      </c>
      <c r="BH690" s="63"/>
      <c r="BI690" s="574" t="str">
        <f t="shared" si="1048"/>
        <v>OK</v>
      </c>
      <c r="BK690" s="263" t="s">
        <v>60</v>
      </c>
      <c r="BL690" s="208"/>
      <c r="BM690" s="209"/>
      <c r="BN690" s="274"/>
      <c r="BO690" s="411"/>
      <c r="BP690" s="209"/>
      <c r="BQ690" s="209"/>
      <c r="BR690" s="274"/>
      <c r="BS690" s="411"/>
      <c r="BT690" s="209"/>
      <c r="BU690" s="316"/>
      <c r="BV690" s="274"/>
      <c r="BW690" s="411"/>
      <c r="BX690" s="64" t="str">
        <f t="shared" si="1049"/>
        <v>-</v>
      </c>
      <c r="BY690" s="65" t="str">
        <f>IF(AND(BM690="",BQ690="",BU690=""),"-",BM690+BQ690+BU690)</f>
        <v>-</v>
      </c>
      <c r="BZ690" s="62" t="str">
        <f t="shared" si="1050"/>
        <v>-</v>
      </c>
      <c r="CA690" s="315" t="str">
        <f>IF(OR(BZ690=0,BZ690="-"),"-",BZ690/DD_TOTAL_HOURS)</f>
        <v>-</v>
      </c>
      <c r="CB690" s="63"/>
      <c r="CC690" s="574" t="str">
        <f t="shared" si="1051"/>
        <v>OK</v>
      </c>
      <c r="CE690" s="263" t="s">
        <v>60</v>
      </c>
      <c r="CF690" s="208"/>
      <c r="CG690" s="209"/>
      <c r="CH690" s="274"/>
      <c r="CI690" s="411"/>
      <c r="CJ690" s="209"/>
      <c r="CK690" s="209"/>
      <c r="CL690" s="274"/>
      <c r="CM690" s="411"/>
      <c r="CN690" s="209"/>
      <c r="CO690" s="316"/>
      <c r="CP690" s="274"/>
      <c r="CQ690" s="411"/>
      <c r="CR690" s="64" t="str">
        <f t="shared" si="1052"/>
        <v>-</v>
      </c>
      <c r="CS690" s="65" t="str">
        <f>IF(AND(CG690="",CK690="",CO690=""),"-",CG690+CK690+CO690)</f>
        <v>-</v>
      </c>
      <c r="CT690" s="62" t="str">
        <f>IF(AND(CF690="",CJ690="",CN690="",CG690="",CK690="",CO690=""),"-",SUM(CF690:CO690))</f>
        <v>-</v>
      </c>
      <c r="CU690" s="315" t="str">
        <f t="shared" si="1053"/>
        <v>-</v>
      </c>
      <c r="CV690" s="63"/>
      <c r="CW690" s="574" t="str">
        <f t="shared" si="1054"/>
        <v>OK</v>
      </c>
      <c r="CY690" s="263" t="s">
        <v>60</v>
      </c>
      <c r="CZ690" s="208"/>
      <c r="DA690" s="209"/>
      <c r="DB690" s="274"/>
      <c r="DC690" s="411"/>
      <c r="DD690" s="209"/>
      <c r="DE690" s="209"/>
      <c r="DF690" s="274"/>
      <c r="DG690" s="411"/>
      <c r="DH690" s="209"/>
      <c r="DI690" s="316"/>
      <c r="DJ690" s="274"/>
      <c r="DK690" s="411"/>
      <c r="DL690" s="64" t="e">
        <f>IF(AND(CZ690="",#REF!="",DH690=""),"-",CZ690+#REF!+DH690)</f>
        <v>#REF!</v>
      </c>
      <c r="DM690" s="65" t="str">
        <f t="shared" si="1055"/>
        <v>-</v>
      </c>
      <c r="DN690" s="62" t="e">
        <f>IF(AND(CZ690="",#REF!="",DH690="",DA690="",DE690="",DI690=""),"-",SUM(CZ690:DI690))</f>
        <v>#REF!</v>
      </c>
      <c r="DO690" s="315" t="e">
        <f t="shared" si="1056"/>
        <v>#REF!</v>
      </c>
      <c r="DP690" s="63"/>
      <c r="DQ690" s="574" t="str">
        <f t="shared" si="1057"/>
        <v>OK</v>
      </c>
      <c r="DS690" s="263" t="s">
        <v>60</v>
      </c>
      <c r="DT690" s="208"/>
      <c r="DU690" s="274"/>
      <c r="DV690" s="209"/>
      <c r="DW690" s="274"/>
      <c r="DX690" s="209"/>
      <c r="DY690" s="274"/>
      <c r="DZ690" s="209"/>
      <c r="EA690" s="274"/>
      <c r="EB690" s="725" t="e">
        <f>IF(AND(DT690="",#REF!="",DX690=""),"-",DT690+#REF!+DX690)</f>
        <v>#REF!</v>
      </c>
      <c r="EC690" s="726" t="e">
        <f t="shared" si="1058"/>
        <v>#REF!</v>
      </c>
      <c r="ED690" s="315" t="e">
        <f t="shared" si="1059"/>
        <v>#REF!</v>
      </c>
      <c r="EE690" s="63"/>
      <c r="EF690" s="574" t="str">
        <f t="shared" si="1060"/>
        <v>-</v>
      </c>
      <c r="EH690" s="82"/>
      <c r="EI690" s="34"/>
      <c r="EJ690" s="11"/>
      <c r="EK690" s="61"/>
      <c r="EN690" s="97" t="str">
        <f t="shared" si="1061"/>
        <v>-</v>
      </c>
      <c r="EO690" s="91" t="str">
        <f t="shared" si="1062"/>
        <v>-</v>
      </c>
      <c r="EP690" s="92"/>
      <c r="EQ690" s="85"/>
      <c r="ER690" s="89" t="str">
        <f t="shared" si="1063"/>
        <v>-</v>
      </c>
      <c r="ES690" s="84"/>
      <c r="ET690" s="85"/>
      <c r="EU690" s="89" t="str">
        <f t="shared" si="1064"/>
        <v>-</v>
      </c>
      <c r="EV690" s="90" t="str">
        <f t="shared" si="1065"/>
        <v>-</v>
      </c>
      <c r="EY690" s="97" t="e">
        <f>#REF!</f>
        <v>#REF!</v>
      </c>
      <c r="EZ690" s="91" t="e">
        <f>#REF!</f>
        <v>#REF!</v>
      </c>
      <c r="FA690" s="92"/>
      <c r="FB690" s="85"/>
      <c r="FC690" s="89" t="e">
        <f>IF(OR(EY690="-",FB690=""),"-",FB690*EY690)</f>
        <v>#REF!</v>
      </c>
      <c r="FD690" s="84"/>
      <c r="FE690" s="85"/>
      <c r="FF690" s="89" t="e">
        <f>IF(OR(EZ690="-",FE690=""),"-",FE690*EZ690)</f>
        <v>#REF!</v>
      </c>
      <c r="FG690" s="90" t="e">
        <f>IF(AND(FC690="-",FF690="-"),"-",IF(FC690="-",FF690,IF(FF690="-",FC690,FC690+FF690)))</f>
        <v>#REF!</v>
      </c>
      <c r="FJ690" s="97" t="e">
        <f>#REF!</f>
        <v>#REF!</v>
      </c>
      <c r="FK690" s="91" t="e">
        <f>#REF!</f>
        <v>#REF!</v>
      </c>
      <c r="FL690" s="92"/>
      <c r="FM690" s="85"/>
      <c r="FN690" s="89" t="e">
        <f t="shared" si="1066"/>
        <v>#REF!</v>
      </c>
      <c r="FO690" s="84"/>
      <c r="FP690" s="85"/>
      <c r="FQ690" s="89" t="e">
        <f t="shared" si="1067"/>
        <v>#REF!</v>
      </c>
      <c r="FR690" s="90" t="e">
        <f t="shared" si="1068"/>
        <v>#REF!</v>
      </c>
      <c r="FU690" s="97" t="e">
        <f>#REF!</f>
        <v>#REF!</v>
      </c>
      <c r="FV690" s="92"/>
      <c r="FW690" s="85"/>
      <c r="FX690" s="89" t="e">
        <f t="shared" si="1069"/>
        <v>#REF!</v>
      </c>
      <c r="GA690" s="97" t="e">
        <f>#REF!</f>
        <v>#REF!</v>
      </c>
      <c r="GB690" s="91" t="e">
        <f>#REF!</f>
        <v>#REF!</v>
      </c>
      <c r="GC690" s="92"/>
      <c r="GD690" s="85"/>
      <c r="GE690" s="89" t="e">
        <f t="shared" si="1070"/>
        <v>#REF!</v>
      </c>
      <c r="GF690" s="84"/>
      <c r="GG690" s="85"/>
      <c r="GH690" s="89" t="e">
        <f t="shared" si="1071"/>
        <v>#REF!</v>
      </c>
      <c r="GI690" s="90" t="e">
        <f t="shared" si="1072"/>
        <v>#REF!</v>
      </c>
      <c r="GK690" s="20" t="str">
        <f>IF(C690+D690=0,"",C690+D690)</f>
        <v/>
      </c>
      <c r="GL690" s="21"/>
      <c r="GN690" s="826" t="str">
        <f t="shared" si="1073"/>
        <v>-</v>
      </c>
      <c r="GO690" s="827"/>
    </row>
    <row r="691" spans="1:197" ht="13.5" customHeight="1" x14ac:dyDescent="0.2">
      <c r="A691" s="978" t="s">
        <v>114</v>
      </c>
      <c r="B691" s="979"/>
      <c r="C691" s="979"/>
      <c r="D691" s="980"/>
      <c r="E691" s="519"/>
      <c r="F691" s="520"/>
      <c r="G691" s="23"/>
      <c r="H691" s="22"/>
      <c r="I691" s="23"/>
      <c r="J691" s="23"/>
      <c r="K691" s="23"/>
      <c r="L691" s="22"/>
      <c r="M691" s="23"/>
      <c r="N691" s="23"/>
      <c r="O691" s="23"/>
      <c r="P691" s="23"/>
      <c r="Q691" s="23"/>
      <c r="R691" s="23"/>
      <c r="S691" s="23"/>
      <c r="T691" s="23"/>
      <c r="U691" s="284"/>
      <c r="V691" s="25"/>
      <c r="W691" s="285"/>
      <c r="X691" s="23"/>
      <c r="Y691" s="60"/>
      <c r="Z691" s="60"/>
      <c r="AA691" s="60"/>
      <c r="AB691" s="60"/>
      <c r="AC691" s="60"/>
      <c r="AD691" s="60"/>
      <c r="AE691" s="60"/>
      <c r="AF691" s="60"/>
      <c r="AG691" s="60"/>
      <c r="AH691" s="60"/>
      <c r="AI691" s="60"/>
      <c r="AJ691" s="60"/>
      <c r="AK691" s="60"/>
      <c r="AL691" s="22"/>
      <c r="AM691" s="60"/>
      <c r="AN691" s="24"/>
      <c r="AO691" s="377"/>
      <c r="AP691" s="25"/>
      <c r="AQ691" s="285"/>
      <c r="AR691" s="23"/>
      <c r="AS691" s="60"/>
      <c r="AT691" s="60"/>
      <c r="AU691" s="60"/>
      <c r="AV691" s="60"/>
      <c r="AW691" s="60"/>
      <c r="AX691" s="60"/>
      <c r="AY691" s="60"/>
      <c r="AZ691" s="60"/>
      <c r="BA691" s="60"/>
      <c r="BB691" s="60"/>
      <c r="BC691" s="60"/>
      <c r="BD691" s="60"/>
      <c r="BE691" s="60"/>
      <c r="BF691" s="22"/>
      <c r="BG691" s="60"/>
      <c r="BH691" s="24"/>
      <c r="BI691" s="377"/>
      <c r="BJ691" s="25"/>
      <c r="BK691" s="285"/>
      <c r="BL691" s="23"/>
      <c r="BM691" s="60"/>
      <c r="BN691" s="60"/>
      <c r="BO691" s="60"/>
      <c r="BP691" s="60"/>
      <c r="BQ691" s="60"/>
      <c r="BR691" s="60"/>
      <c r="BS691" s="60"/>
      <c r="BT691" s="60"/>
      <c r="BU691" s="60"/>
      <c r="BV691" s="60"/>
      <c r="BW691" s="60"/>
      <c r="BX691" s="60"/>
      <c r="BY691" s="60"/>
      <c r="BZ691" s="22"/>
      <c r="CA691" s="60"/>
      <c r="CB691" s="24"/>
      <c r="CC691" s="377"/>
      <c r="CD691" s="25"/>
      <c r="CE691" s="285"/>
      <c r="CF691" s="23"/>
      <c r="CG691" s="60"/>
      <c r="CH691" s="60"/>
      <c r="CI691" s="60"/>
      <c r="CJ691" s="60"/>
      <c r="CK691" s="60"/>
      <c r="CL691" s="60"/>
      <c r="CM691" s="60"/>
      <c r="CN691" s="60"/>
      <c r="CO691" s="60"/>
      <c r="CP691" s="60"/>
      <c r="CQ691" s="60"/>
      <c r="CR691" s="60"/>
      <c r="CS691" s="60"/>
      <c r="CT691" s="22"/>
      <c r="CU691" s="60"/>
      <c r="CV691" s="24"/>
      <c r="CW691" s="377"/>
      <c r="CX691" s="25"/>
      <c r="CY691" s="285"/>
      <c r="CZ691" s="23"/>
      <c r="DA691" s="60"/>
      <c r="DB691" s="60"/>
      <c r="DC691" s="60"/>
      <c r="DD691" s="60"/>
      <c r="DE691" s="60"/>
      <c r="DF691" s="60"/>
      <c r="DG691" s="60"/>
      <c r="DH691" s="60"/>
      <c r="DI691" s="60"/>
      <c r="DJ691" s="60"/>
      <c r="DK691" s="60"/>
      <c r="DL691" s="60"/>
      <c r="DM691" s="60"/>
      <c r="DN691" s="22"/>
      <c r="DO691" s="60"/>
      <c r="DP691" s="24"/>
      <c r="DQ691" s="377"/>
      <c r="DR691" s="25"/>
      <c r="DS691" s="285"/>
      <c r="DT691" s="23"/>
      <c r="DU691" s="60"/>
      <c r="DV691" s="60"/>
      <c r="DW691" s="60"/>
      <c r="DX691" s="60"/>
      <c r="DY691" s="60"/>
      <c r="DZ691" s="60"/>
      <c r="EA691" s="60"/>
      <c r="EB691" s="60"/>
      <c r="EC691" s="22"/>
      <c r="ED691" s="60"/>
      <c r="EE691" s="24"/>
      <c r="EF691" s="377"/>
      <c r="EG691" s="25"/>
      <c r="EH691" s="79"/>
      <c r="EI691" s="60"/>
      <c r="EJ691" s="60"/>
      <c r="EK691" s="80"/>
      <c r="EL691" s="25"/>
      <c r="EM691" s="25"/>
      <c r="EN691" s="94"/>
      <c r="EO691" s="95"/>
      <c r="EP691" s="95"/>
      <c r="EQ691" s="95"/>
      <c r="ER691" s="95"/>
      <c r="ES691" s="95"/>
      <c r="ET691" s="95"/>
      <c r="EU691" s="95"/>
      <c r="EV691" s="96"/>
      <c r="EW691" s="25"/>
      <c r="EX691" s="25"/>
      <c r="EY691" s="94"/>
      <c r="EZ691" s="95"/>
      <c r="FA691" s="95"/>
      <c r="FB691" s="95"/>
      <c r="FC691" s="95"/>
      <c r="FD691" s="95"/>
      <c r="FE691" s="95"/>
      <c r="FF691" s="95"/>
      <c r="FG691" s="96"/>
      <c r="FH691" s="25"/>
      <c r="FI691" s="25"/>
      <c r="FJ691" s="94"/>
      <c r="FK691" s="95"/>
      <c r="FL691" s="95"/>
      <c r="FM691" s="95"/>
      <c r="FN691" s="95"/>
      <c r="FO691" s="95"/>
      <c r="FP691" s="95"/>
      <c r="FQ691" s="95"/>
      <c r="FR691" s="96"/>
      <c r="FS691" s="25"/>
      <c r="FT691" s="25"/>
      <c r="FU691" s="94"/>
      <c r="FV691" s="95"/>
      <c r="FW691" s="95"/>
      <c r="FX691" s="95"/>
      <c r="FY691" s="25"/>
      <c r="FZ691" s="25"/>
      <c r="GA691" s="94"/>
      <c r="GB691" s="95"/>
      <c r="GC691" s="95"/>
      <c r="GD691" s="95"/>
      <c r="GE691" s="95"/>
      <c r="GF691" s="95"/>
      <c r="GG691" s="95"/>
      <c r="GH691" s="95"/>
      <c r="GI691" s="96"/>
      <c r="GJ691" s="25"/>
      <c r="GK691" s="26"/>
      <c r="GL691" s="27"/>
      <c r="GN691" s="830" t="str">
        <f t="shared" si="1073"/>
        <v/>
      </c>
      <c r="GO691" s="831"/>
    </row>
    <row r="692" spans="1:197" ht="13.5" thickBot="1" x14ac:dyDescent="0.25">
      <c r="A692" s="115"/>
      <c r="B692" s="770"/>
      <c r="C692" s="771"/>
      <c r="D692" s="772"/>
      <c r="E692" s="115"/>
      <c r="F692" s="116"/>
      <c r="G692" s="28"/>
      <c r="H692" s="28"/>
      <c r="I692" s="28"/>
      <c r="J692" s="28"/>
      <c r="K692" s="28"/>
      <c r="L692" s="261"/>
      <c r="M692" s="276"/>
      <c r="N692" s="283"/>
      <c r="O692" s="278"/>
      <c r="P692" s="278"/>
      <c r="Q692" s="278"/>
      <c r="R692" s="278"/>
      <c r="S692" s="278"/>
      <c r="T692" s="409"/>
      <c r="U692" s="286"/>
      <c r="V692" s="30"/>
      <c r="W692" s="647"/>
      <c r="X692" s="258"/>
      <c r="Y692" s="261"/>
      <c r="Z692" s="55"/>
      <c r="AA692" s="55"/>
      <c r="AB692" s="261"/>
      <c r="AC692" s="261"/>
      <c r="AD692" s="55"/>
      <c r="AE692" s="55"/>
      <c r="AF692" s="261"/>
      <c r="AG692" s="278"/>
      <c r="AH692" s="55"/>
      <c r="AI692" s="55"/>
      <c r="AJ692" s="54"/>
      <c r="AK692" s="28"/>
      <c r="AL692" s="262"/>
      <c r="AM692" s="260"/>
      <c r="AN692" s="77"/>
      <c r="AO692" s="286"/>
      <c r="AP692" s="30"/>
      <c r="AQ692" s="286"/>
      <c r="AR692" s="258"/>
      <c r="AS692" s="261"/>
      <c r="AT692" s="55"/>
      <c r="AU692" s="55"/>
      <c r="AV692" s="261"/>
      <c r="AW692" s="261"/>
      <c r="AX692" s="55"/>
      <c r="AY692" s="55"/>
      <c r="AZ692" s="261"/>
      <c r="BA692" s="278"/>
      <c r="BB692" s="55"/>
      <c r="BC692" s="55"/>
      <c r="BD692" s="54"/>
      <c r="BE692" s="28"/>
      <c r="BF692" s="262"/>
      <c r="BG692" s="260"/>
      <c r="BH692" s="77"/>
      <c r="BI692" s="286"/>
      <c r="BJ692" s="30"/>
      <c r="BK692" s="286"/>
      <c r="BL692" s="258"/>
      <c r="BM692" s="261"/>
      <c r="BN692" s="55"/>
      <c r="BO692" s="55"/>
      <c r="BP692" s="261"/>
      <c r="BQ692" s="261"/>
      <c r="BR692" s="55"/>
      <c r="BS692" s="55"/>
      <c r="BT692" s="261"/>
      <c r="BU692" s="278"/>
      <c r="BV692" s="55"/>
      <c r="BW692" s="55"/>
      <c r="BX692" s="54"/>
      <c r="BY692" s="28"/>
      <c r="BZ692" s="262"/>
      <c r="CA692" s="260"/>
      <c r="CB692" s="77"/>
      <c r="CC692" s="286"/>
      <c r="CD692" s="30"/>
      <c r="CE692" s="286"/>
      <c r="CF692" s="804"/>
      <c r="CG692" s="805"/>
      <c r="CH692" s="276"/>
      <c r="CI692" s="276"/>
      <c r="CJ692" s="805"/>
      <c r="CK692" s="805"/>
      <c r="CL692" s="276"/>
      <c r="CM692" s="276"/>
      <c r="CN692" s="805"/>
      <c r="CO692" s="805"/>
      <c r="CP692" s="276"/>
      <c r="CQ692" s="276"/>
      <c r="CR692" s="804"/>
      <c r="CS692" s="805"/>
      <c r="CT692" s="806"/>
      <c r="CU692" s="260"/>
      <c r="CV692" s="77"/>
      <c r="CW692" s="286"/>
      <c r="CX692" s="30"/>
      <c r="CY692" s="286"/>
      <c r="CZ692" s="258"/>
      <c r="DA692" s="261"/>
      <c r="DB692" s="55"/>
      <c r="DC692" s="55"/>
      <c r="DD692" s="261"/>
      <c r="DE692" s="261"/>
      <c r="DF692" s="55"/>
      <c r="DG692" s="55"/>
      <c r="DH692" s="261"/>
      <c r="DI692" s="278"/>
      <c r="DJ692" s="55"/>
      <c r="DK692" s="55"/>
      <c r="DL692" s="54"/>
      <c r="DM692" s="28"/>
      <c r="DN692" s="262"/>
      <c r="DO692" s="260"/>
      <c r="DP692" s="77"/>
      <c r="DQ692" s="286"/>
      <c r="DR692" s="30"/>
      <c r="DS692" s="286"/>
      <c r="DT692" s="258"/>
      <c r="DU692" s="55"/>
      <c r="DV692" s="261"/>
      <c r="DW692" s="55"/>
      <c r="DX692" s="261"/>
      <c r="DY692" s="55"/>
      <c r="DZ692" s="261"/>
      <c r="EA692" s="55"/>
      <c r="EB692" s="54"/>
      <c r="EC692" s="262"/>
      <c r="ED692" s="260"/>
      <c r="EE692" s="77"/>
      <c r="EF692" s="286"/>
      <c r="EG692" s="30"/>
      <c r="EH692" s="54"/>
      <c r="EI692" s="28"/>
      <c r="EJ692" s="49"/>
      <c r="EK692" s="29"/>
      <c r="EL692" s="30"/>
      <c r="EM692" s="30"/>
      <c r="EN692" s="86"/>
      <c r="EO692" s="87"/>
      <c r="EP692" s="87"/>
      <c r="EQ692" s="87"/>
      <c r="ER692" s="87"/>
      <c r="ES692" s="87"/>
      <c r="ET692" s="87"/>
      <c r="EU692" s="87"/>
      <c r="EV692" s="88"/>
      <c r="EW692" s="30"/>
      <c r="EX692" s="30"/>
      <c r="EY692" s="86"/>
      <c r="EZ692" s="87"/>
      <c r="FA692" s="87"/>
      <c r="FB692" s="87"/>
      <c r="FC692" s="87"/>
      <c r="FD692" s="87"/>
      <c r="FE692" s="87"/>
      <c r="FF692" s="87"/>
      <c r="FG692" s="88"/>
      <c r="FH692" s="30"/>
      <c r="FI692" s="30"/>
      <c r="FJ692" s="86"/>
      <c r="FK692" s="87"/>
      <c r="FL692" s="87"/>
      <c r="FM692" s="87"/>
      <c r="FN692" s="87"/>
      <c r="FO692" s="87"/>
      <c r="FP692" s="87"/>
      <c r="FQ692" s="87"/>
      <c r="FR692" s="88"/>
      <c r="FS692" s="30"/>
      <c r="FT692" s="30"/>
      <c r="FU692" s="86"/>
      <c r="FV692" s="87"/>
      <c r="FW692" s="87"/>
      <c r="FX692" s="87"/>
      <c r="FY692" s="30"/>
      <c r="FZ692" s="30"/>
      <c r="GA692" s="86"/>
      <c r="GB692" s="87"/>
      <c r="GC692" s="87"/>
      <c r="GD692" s="87"/>
      <c r="GE692" s="87"/>
      <c r="GF692" s="87"/>
      <c r="GG692" s="87"/>
      <c r="GH692" s="87"/>
      <c r="GI692" s="88"/>
      <c r="GJ692" s="30"/>
      <c r="GK692" s="31"/>
      <c r="GL692" s="32"/>
      <c r="GN692" s="828" t="str">
        <f t="shared" si="1073"/>
        <v/>
      </c>
      <c r="GO692" s="829"/>
    </row>
  </sheetData>
  <sheetProtection formatCells="0" insertRows="0" deleteColumns="0" deleteRows="0" sort="0" autoFilter="0"/>
  <protectedRanges>
    <protectedRange sqref="FH43 AB58:AC58 AB49:AB57 W58:Y58 AF58:AG58 AF49:AF57 W44:Y48 DP86:DT111 AN260:AS329 BH238:BM329 V10:W11 FI42:FI43 V234:Y235 V223:V233 X223:Y233 W49:X57 X182:Y207 BL182:BM207 BH182:BJ211 AR182:AS207 V182:V207 CV401:DA402 AN376:AP403 V377:V403 AR377:AS403 X377:Y403 BH376:BJ403 BL377:BM403 CB352:CG406 DP402:DT402 CY58:DA58 CZ48:DA48 AR163 AV58:AW58 AV49:AV57 AQ58:AS58 AZ58:BA58 AZ49:AZ57 CB26:CE27 AQ49:AR57 AQ164:AR165 DH64:DI64 DD64:DE64 CY64:DA64 AQ162:AR162 AP10:AQ11 AN72:AR84 W59:X60 AQ59:AR60 AS162:AS165 BP58:BQ58 BK58:BM58 BT58:BU58 BL48:BM48 V27:W27 BL225:BM232 AQ137:AS161 AQ182 BK10:BK11 BK182 BK48:BK57 BL49:BL57 BP49:BP57 BT49:BT57 CB212:CG347 V208:Y209 BL209:BM209 W65:X66 W64:Y64 AF64:AG64 AB64:AC64 V44:V60 AZ64:BA64 AV64:AW64 AQ64:AS64 AQ65:AR71 V67:X84 AB65:AB84 AF65:AF84 AV65:AV84 AZ65:AZ84 BT64:BU64 BP64:BQ64 BK64:BM64 BK65:BL84 BP65:BP84 BT65:BT84 AQ208:AS209 AR210:AS213 BK233:BM237 AR223:AS233 AR239:AS241 AQ242:AS259 BK210:BM211 CY34 CY27 CY12:DA26 BH330:BJ344 BL331:BM344 BK330:BM330 BH404:BM405 BK376:BM376 BH451:BM452 BH436:BJ450 CF209:CG209 BL437:BM450 DD12:DE26 DH12:DI26 DD58:DE58 DH58:DI58 DH59:DH63 DD59:DD63 CY59:CZ63 CY215:DA222 CY234:DA235 CY10:CY11 CE210:CG211 CY28:DA33 DD28:DE33 DH28:DI33 DD35:DE48 DH35:DI48 CY48:CY57 CZ49:CZ57 DD49:DD57 DH49:DH57 CY242:DA331 DS249:DT341 AP12:AS12 AN10:AO12 BK12:BM12 BH10:BJ12 CF12:CG12 CB10:CE12 BK33:BM33 BH63:BJ85 CF26:CG26 V163 X163 CY65:CZ84 DD65:DD84 DH65:DH84 CZ208:DA214 CZ223:DA233 BK436:BM436 BH496:BM498 BH481:BJ495 BL482:BM495 BK481:BM481 BH541:BM543 BH526:BJ540 BL527:BM540 BK526:BM526 BH601:BM607 BH586:BJ600 BK586:BM586 AN648:AS653 V648:Y653 CY207:DA207 BK208:BM208 DT192:DT193 CV193:DA193 CV344:CX400 AN330:AP344 DT342:DT343 V331:V344 AR331:AS344 X331:Y344 CV343:DA343 CY403:DA437 CV403:CX448 DT400:DT401 CY450:DA482 CV450:CX493 AN436:AP450 DT448:DT449 V437:V450 AR437:AS450 X437:Y450 CV449:DA449 CY495:DA527 CV495:CX538 AN481:AP495 DT493:DT494 V482:V495 AR482:AS495 X482:Y495 CV494:DA494 CY540:DA587 CV540:CX598 AN526:AP540 DT538:DT539 V527:V540 AR527:AS540 X527:Y540 CV539:DA539 CY600:DA633 CV600:CX644 DT598:DT599 CV599:DA599 CV646:CX647 DT644:DT645 N626:S626 CV645:DA645 BL587:BM600 BH648:BM653 BH632:BJ647 BL632:BM647 BK632 N86:T625 CY344:DA378 BH345:BM346 AN345:AS346 V345:Y346 CB35:CG85 N85:U85 CN35:CO85 CJ35:CK85 CB205:CD211 CE205:CG208 CZ184:DA191 V352:Y376 EG322:EG341 V347:V351 X347:Y351 AN352:AS375 AN347:AP351 AR347:AS351 BH352:BM375 BH347:BJ351 BL347:BM351 CB348:CD351 CF348:CG351 V411:Y436 DX12:DX26 DV12:DV26 V406:V410 DS12:DT26 DS27 X406:Y410 AN411:AS435 AN406:AP410 AR406:AS410 BH411:BM435 BH406:BJ410 BL406:BM410 DZ12:DZ26 DV28:DV33 DX28:DX33 DS28:DT33 DT208:DT214 DT223:DT233 DZ28:DZ33 DS243:DT244 CB407:CD410 CF407:CG410 CB411:CG453 V458:Y481 V453:V457 X453:Y457 AN458:AS480 AN453:AP457 AR453:AS457 BH458:BM480 BH453:BJ457 BL453:BM457 CB454:CD457 CF454:CG457 V503:Y526 V499:V502 X499:Y502 AN503:AS525 AN499:AP502 AR499:AS502 BH503:BM525 BH499:BJ502 BL499:BM502 CB499:CD502 CF499:CG502 CB503:CG543 V548:Y586 V543:V547 X543:Y547 AN548:AS586 AN544:AP547 AR544:AS547 BH548:BM585 DS221:DT222 DT220 DT245:DT248 BH544:BJ547 BL544:BM547 CB544:CD547 CF544:CG547 V587:V600 X587:Y600 AN587:AP600 AR587:AS600 CB548:CG608 V613:Y631 V608:V612 BH658:BM690 X608:Y612 DS234:DT235 AN613:AS632 W63:X63 AQ63:AR63 BK63:BL63 V63:V66 AN63:AP71 V61:X62 AN61:AR62 BH61:BL62 AF59:AF63 AB59:AB63 AZ59:AZ63 AV59:AV63 BT59:BT63 BP59:BP63 BK59:BL60 V164:X165 V162:X162 Y162:Y165 CB658:CG690 EG238:EG320 EE238:EF341 DS646:DT690 AN608:AP612 AR608:AS612 BH613:BM631 BH608:BJ612 BL608:BM612 CB609:CD612 CF609:CG612 V632:V647 X632:Y647 AN633:AP647 AR633:AS647 CB613:CG653 V654:V657 X654:Y657 AN654:AP657 AR654:AS657 BH654:BJ657 BL654:BM657 CB654:CD657 CF654:CG657 EE10:EG237 CV86:DA180 DS35:DT85 FY10:FZ690 CJ86:CK690 CN86:CO690 CY35:DA47 DS600:DT643 DS540:DT597 DS495:DT537 DS450:DT492 DS403:DT447 DS344:DT399 CB458:CG498 BK216:BM224 FS10:FT690 GJ10:GJ690 AQ215:AS222 V214:Y222 V404:Y405 V451:Y452 V496:Y498 V541:Y542 V601:Y607 N10:T84 CY85:DA85 V85:Y123 AN85:AS136 BH86:BM181 CB86:CG204 DZ35:DZ690 DV35:DV690 DX35:DX690 DD85:DE690 DP10:DR85 AN214:AS214 BH212:BM215 AQ38:AS48 AN38:AP60 V34:W34 AP34:AQ34 BK34 AP35:AS35 AN34:AO35 BK35:BM35 BH33:BJ35 CB34:CE34 BK38:BM47 BH38:BJ60 AN36:AS37 AV35:AW48 AN28:AS33 BH28:BM32 AN27:AQ27 BH27:BK27 CB28:CG33 V136:Y161 V124:V135 X124:Y135 V35:Y43 BH36:BM37 BT35:BU48 BP35:BQ48 V210:V213 X210:Y213 AN541:AS543 AN496:AS498 AN601:AS607 CV10:CX85 CV181:CX192 CY181:DA183 AQ166:AS181 AZ35:BA48 V166:Y181 BK85:BM85 BH216:BJ237 AN215:AP259 AQ234:AS238 AN451:AS452 AN404:AS405 DT236:DT242 AF28:AG33 AB28:AC33 V28:Y33 AZ28:BA33 AV28:AW33 BT28:BU33 BP28:BQ33 CJ28:CK33 CN28:CO33 CZ236:DA241 CV648:DA690 X236:Y241 CZ332:DA341 AN13:AS26 BH13:BM26 CB13:CG25 CN12:CO26 CJ12:CK26 BT12:BU26 BP12:BQ26 AZ12:BA26 AV12:AW26 AF12:AG26 AB12:AC26 V12:Y26 FH10:FI41 CZ379:DA399 AN658:AS690 CZ438:DA447 CZ483:DA492 CZ528:DA537 CZ588:DA597 CZ634:DA643 V236:V241 DS112:DT191 DH85:DI690 AQ330:AS330 AQ376:AS376 AQ436:AS436 AQ481:AS481 AQ526:AS526 DS34 DS10:DS11 DS208 DS215:DT219 DS223 DS236 DS239 DS242 BT85:BU690 N627:T690 W182 V242:Y330 W632 BP85:BQ690 AZ85:BA690 AV85:AW690 EE342:EG690 V658:Y690 AF35:AG48 AB35:AC48 AF85:AG690 AB85:AC690 CZ646:DA646 CY644:DA644 CY647:DA647 CY598:DA598 CY538:DA538 CY493:DA493 CY448:DA448 CY400:DA400 CY342:DA342 CY192:DA192 FH44:FI690 EW10:EX690 EL10:EM690 DP403:DR690 DP112:DR401 CV194:CX342 AN137:AP213 DS194:DT207 CZ194:DA206" name="Format"/>
    <protectedRange sqref="M10:M11 M38 M48 M58 U648 U34 K292:L302 K261:L267 K281:L290 K627:M627 M681 K672:L680 K304:L316 M451 M459 M470:M472 K10:L84 M475 K269:L279 U372 U309 U303:U305 U376 U670:U672 M670 M478 M481 M496 M504 M515:M517 M520 M523 M526 M541 M549 M560:M562 M567 M571 U625 M625 U168 M576 U86:U88 U10:U11 U48 U58 M581 M586 M601 M606 M614 M628 M632 U100 U137 U166 U182 U208 U215 U223 U239 U242 U249 U288 U314 U567 U571 U576 U581 U586 U601 U606 U614 U651 U659 U627:U628 M648 M651 M659 M672 M683 M686:M688 M86:M88 M100 K319:L363 K424:L469 K471:L514 K516:L559 K561:L624 K628:L669 M137 M166 M168 M182 M208 M215 M223 M242 M249 M260:M262 M268:M270 M280:M282 M288 M291:M293 M297 M300 M303:M305 M309 M314 M317:M321 M324 M327 M330 K86:L233 M345 M353 U324 U369 U327 U330 U431 U436 U428 U478 U481 K689:L689 U475 K235:L259 U523 U526 U300 U64 M64 U297 U291:U293 U520 U632 K671:M671 M364:M366 U317:U321 U364:U366 U423:U425 U470:U472 U515:U517 U560:U562 M369 M372 U686:U688 U681:U683 K682:M682 M376 K365:L422 M404 U234:U236 U260:U262 U268:U270 U280:U282 M412 K683:L685 M423:M425 M428 M431 M234:M239 U345 U353 U404 U412 U451 U459 U496 U504 U541 U549 M436 M34" name="Drawing Number"/>
    <protectedRange sqref="I302 H301:H302 G104 G316 H315:I316 G329 H328:I329 G375 H373:I375 G435 H432:I435 G480 G115 G117:G121 H479:I480 G525 H524:I525 H89:I100 G137:I168 H169:I207 G208:I236 G297:I297 J85:L85 G300:I300 G239:I293 G303:I314 G317:I327 G330:I372 G10:I88 G376:I431 G436:I478 G481:I523 G526:I669 G671:I689 G136 G106:G110 I101:I103 G294 G99:G100 I106:I110 G123 H101:H136 G182:G193 G207 G670:L670 G238 H237:I238 G296 I296 H294:H296 G298:H299 J234:L234 J260:L260 J268:L268 J280:L280 J291:L291 J303:L303 J317:L318 J364:L364 J423:L423 J470:L470 J515:L515 J560:L560 J625:L626 J681:L681 J686:L688 I299 G302" name="Drawings name"/>
    <protectedRange sqref="G105 G111 G116 G122 I123:I136 I112:I114 I105 I116:I121" name="Drawings name_1"/>
    <protectedRange sqref="G89:G98 G169:G181 G432:G434 G479 G524 G373:G374 G194:G206 G124:G135 G237 G328" name="Drawings name_4"/>
  </protectedRanges>
  <autoFilter ref="A9:EK691"/>
  <dataConsolidate/>
  <mergeCells count="251">
    <mergeCell ref="DL625:DN625"/>
    <mergeCell ref="DL626:DN626"/>
    <mergeCell ref="DL670:DN670"/>
    <mergeCell ref="DL681:DN681"/>
    <mergeCell ref="DL686:DN686"/>
    <mergeCell ref="DL687:DN687"/>
    <mergeCell ref="DL688:DN688"/>
    <mergeCell ref="DL234:DN234"/>
    <mergeCell ref="DL260:DN260"/>
    <mergeCell ref="DL268:DN268"/>
    <mergeCell ref="DL280:DN280"/>
    <mergeCell ref="DL291:DN291"/>
    <mergeCell ref="DL303:DN303"/>
    <mergeCell ref="DL317:DN317"/>
    <mergeCell ref="DL318:DN318"/>
    <mergeCell ref="DL364:DN364"/>
    <mergeCell ref="DL423:DN423"/>
    <mergeCell ref="DL470:DN470"/>
    <mergeCell ref="DL515:DN515"/>
    <mergeCell ref="DL560:DN560"/>
    <mergeCell ref="CY2:CY3"/>
    <mergeCell ref="CZ2:DA2"/>
    <mergeCell ref="DB2:DB3"/>
    <mergeCell ref="DC2:DC3"/>
    <mergeCell ref="DD2:DE2"/>
    <mergeCell ref="DF2:DF3"/>
    <mergeCell ref="DG2:DG3"/>
    <mergeCell ref="DH2:DI2"/>
    <mergeCell ref="DJ2:DJ3"/>
    <mergeCell ref="DK2:DK3"/>
    <mergeCell ref="DL2:DM2"/>
    <mergeCell ref="DN2:DN3"/>
    <mergeCell ref="DO2:DO3"/>
    <mergeCell ref="DQ2:DQ3"/>
    <mergeCell ref="DL85:DN85"/>
    <mergeCell ref="U2:U3"/>
    <mergeCell ref="M2:M3"/>
    <mergeCell ref="K2:K3"/>
    <mergeCell ref="J2:J3"/>
    <mergeCell ref="L2:L3"/>
    <mergeCell ref="I2:I3"/>
    <mergeCell ref="H2:H3"/>
    <mergeCell ref="G2:G3"/>
    <mergeCell ref="F2:F3"/>
    <mergeCell ref="E2:E3"/>
    <mergeCell ref="AJ626:AL626"/>
    <mergeCell ref="BD625:BF625"/>
    <mergeCell ref="BD626:BF626"/>
    <mergeCell ref="BX625:BZ625"/>
    <mergeCell ref="AJ625:AL625"/>
    <mergeCell ref="BX470:BZ470"/>
    <mergeCell ref="BX364:BZ364"/>
    <mergeCell ref="CR686:CT686"/>
    <mergeCell ref="CR687:CT687"/>
    <mergeCell ref="CR688:CT688"/>
    <mergeCell ref="CR625:CT625"/>
    <mergeCell ref="CR626:CT626"/>
    <mergeCell ref="CR681:CT681"/>
    <mergeCell ref="CR515:CT515"/>
    <mergeCell ref="CR560:CT560"/>
    <mergeCell ref="CR364:CT364"/>
    <mergeCell ref="CR423:CT423"/>
    <mergeCell ref="CR470:CT470"/>
    <mergeCell ref="CR670:CT670"/>
    <mergeCell ref="CR291:CT291"/>
    <mergeCell ref="CR303:CT303"/>
    <mergeCell ref="CR317:CT317"/>
    <mergeCell ref="CR318:CT318"/>
    <mergeCell ref="CR260:CT260"/>
    <mergeCell ref="CR268:CT268"/>
    <mergeCell ref="CR280:CT280"/>
    <mergeCell ref="CR234:CT234"/>
    <mergeCell ref="CF48:CQ48"/>
    <mergeCell ref="CF58:CQ58"/>
    <mergeCell ref="CF64:CQ64"/>
    <mergeCell ref="CR85:CT85"/>
    <mergeCell ref="CE2:CE3"/>
    <mergeCell ref="CF2:CG2"/>
    <mergeCell ref="CH2:CH3"/>
    <mergeCell ref="CI2:CI3"/>
    <mergeCell ref="CJ2:CK2"/>
    <mergeCell ref="CL2:CL3"/>
    <mergeCell ref="CM2:CM3"/>
    <mergeCell ref="CN2:CO2"/>
    <mergeCell ref="CP2:CP3"/>
    <mergeCell ref="CQ2:CQ3"/>
    <mergeCell ref="CR2:CS2"/>
    <mergeCell ref="CT2:CT3"/>
    <mergeCell ref="CU2:CU3"/>
    <mergeCell ref="CW2:CW3"/>
    <mergeCell ref="CF11:CQ11"/>
    <mergeCell ref="CF38:CQ38"/>
    <mergeCell ref="AR64:BC64"/>
    <mergeCell ref="BX686:BZ686"/>
    <mergeCell ref="BX687:BZ687"/>
    <mergeCell ref="BX688:BZ688"/>
    <mergeCell ref="BX515:BZ515"/>
    <mergeCell ref="BX560:BZ560"/>
    <mergeCell ref="BX626:BZ626"/>
    <mergeCell ref="BX317:BZ317"/>
    <mergeCell ref="BX318:BZ318"/>
    <mergeCell ref="BX681:BZ681"/>
    <mergeCell ref="BX423:BZ423"/>
    <mergeCell ref="BX268:BZ268"/>
    <mergeCell ref="BX280:BZ280"/>
    <mergeCell ref="BX291:BZ291"/>
    <mergeCell ref="BX303:BZ303"/>
    <mergeCell ref="BX234:BZ234"/>
    <mergeCell ref="BX260:BZ260"/>
    <mergeCell ref="AJ515:AL515"/>
    <mergeCell ref="AJ560:AL560"/>
    <mergeCell ref="AJ423:AL423"/>
    <mergeCell ref="AJ470:AL470"/>
    <mergeCell ref="AJ681:AL681"/>
    <mergeCell ref="AJ688:AL688"/>
    <mergeCell ref="BX85:BZ85"/>
    <mergeCell ref="BK2:BK3"/>
    <mergeCell ref="BL2:BM2"/>
    <mergeCell ref="BN2:BN3"/>
    <mergeCell ref="BO2:BO3"/>
    <mergeCell ref="BP2:BQ2"/>
    <mergeCell ref="BR2:BR3"/>
    <mergeCell ref="BS2:BS3"/>
    <mergeCell ref="BT2:BU2"/>
    <mergeCell ref="BV2:BV3"/>
    <mergeCell ref="BW2:BW3"/>
    <mergeCell ref="BX2:BY2"/>
    <mergeCell ref="BZ2:BZ3"/>
    <mergeCell ref="AJ280:AL280"/>
    <mergeCell ref="AJ291:AL291"/>
    <mergeCell ref="AN2:AN3"/>
    <mergeCell ref="AJ686:AL686"/>
    <mergeCell ref="AJ687:AL687"/>
    <mergeCell ref="AJ364:AL364"/>
    <mergeCell ref="AJ317:AL317"/>
    <mergeCell ref="AJ234:AL234"/>
    <mergeCell ref="GK3:GL3"/>
    <mergeCell ref="GA2:GI2"/>
    <mergeCell ref="EX2:EX3"/>
    <mergeCell ref="FI2:FI3"/>
    <mergeCell ref="FT2:FT3"/>
    <mergeCell ref="FZ2:FZ3"/>
    <mergeCell ref="EY2:FG2"/>
    <mergeCell ref="EM2:EM3"/>
    <mergeCell ref="EN2:EV2"/>
    <mergeCell ref="FJ2:FR2"/>
    <mergeCell ref="FU2:FX2"/>
    <mergeCell ref="CA2:CA3"/>
    <mergeCell ref="CC2:CC3"/>
    <mergeCell ref="BG2:BG3"/>
    <mergeCell ref="BI2:BI3"/>
    <mergeCell ref="AQ2:AQ3"/>
    <mergeCell ref="AR2:AS2"/>
    <mergeCell ref="AT2:AT3"/>
    <mergeCell ref="AU2:AU3"/>
    <mergeCell ref="AV2:AW2"/>
    <mergeCell ref="AX2:AX3"/>
    <mergeCell ref="AY2:AY3"/>
    <mergeCell ref="AZ2:BA2"/>
    <mergeCell ref="BB2:BB3"/>
    <mergeCell ref="BC2:BC3"/>
    <mergeCell ref="BD2:BE2"/>
    <mergeCell ref="BF2:BF3"/>
    <mergeCell ref="BD85:BF85"/>
    <mergeCell ref="AO2:AO3"/>
    <mergeCell ref="AI2:AI3"/>
    <mergeCell ref="AJ85:AL85"/>
    <mergeCell ref="AL2:AL3"/>
    <mergeCell ref="AJ303:AL303"/>
    <mergeCell ref="N2:N3"/>
    <mergeCell ref="O2:O3"/>
    <mergeCell ref="P2:P3"/>
    <mergeCell ref="S2:S3"/>
    <mergeCell ref="Q2:Q3"/>
    <mergeCell ref="R2:R3"/>
    <mergeCell ref="T2:T3"/>
    <mergeCell ref="AM2:AM3"/>
    <mergeCell ref="X2:Y2"/>
    <mergeCell ref="AB2:AC2"/>
    <mergeCell ref="AF2:AG2"/>
    <mergeCell ref="AJ2:AK2"/>
    <mergeCell ref="Z2:Z3"/>
    <mergeCell ref="AA2:AA3"/>
    <mergeCell ref="AD2:AD3"/>
    <mergeCell ref="AE2:AE3"/>
    <mergeCell ref="AH2:AH3"/>
    <mergeCell ref="W2:W3"/>
    <mergeCell ref="AJ318:AL318"/>
    <mergeCell ref="AJ260:AL260"/>
    <mergeCell ref="AJ268:AL268"/>
    <mergeCell ref="AR11:BC11"/>
    <mergeCell ref="AR38:BC38"/>
    <mergeCell ref="AR48:BC48"/>
    <mergeCell ref="AR58:BC58"/>
    <mergeCell ref="AR34:BC34"/>
    <mergeCell ref="BD268:BF268"/>
    <mergeCell ref="BD280:BF280"/>
    <mergeCell ref="BD291:BF291"/>
    <mergeCell ref="BD234:BF234"/>
    <mergeCell ref="BD260:BF260"/>
    <mergeCell ref="BD317:BF317"/>
    <mergeCell ref="BD318:BF318"/>
    <mergeCell ref="BD364:BF364"/>
    <mergeCell ref="BD423:BF423"/>
    <mergeCell ref="BD470:BF470"/>
    <mergeCell ref="BD515:BF515"/>
    <mergeCell ref="BD560:BF560"/>
    <mergeCell ref="BD681:BF681"/>
    <mergeCell ref="BD686:BF686"/>
    <mergeCell ref="BD687:BF687"/>
    <mergeCell ref="BD688:BF688"/>
    <mergeCell ref="A691:D691"/>
    <mergeCell ref="DS2:DS3"/>
    <mergeCell ref="DU2:DU3"/>
    <mergeCell ref="DW2:DW3"/>
    <mergeCell ref="DY2:DY3"/>
    <mergeCell ref="EC2:EC3"/>
    <mergeCell ref="ED2:ED3"/>
    <mergeCell ref="EF2:EF3"/>
    <mergeCell ref="EB85:EC85"/>
    <mergeCell ref="CF34:CQ34"/>
    <mergeCell ref="AJ670:AL670"/>
    <mergeCell ref="BD670:BF670"/>
    <mergeCell ref="BX670:BZ670"/>
    <mergeCell ref="EB234:EC234"/>
    <mergeCell ref="EB260:EC260"/>
    <mergeCell ref="EB268:EC268"/>
    <mergeCell ref="EB280:EC280"/>
    <mergeCell ref="EB291:EC291"/>
    <mergeCell ref="EB303:EC303"/>
    <mergeCell ref="EB317:EC317"/>
    <mergeCell ref="EB318:EC318"/>
    <mergeCell ref="EB364:EC364"/>
    <mergeCell ref="EB423:EC423"/>
    <mergeCell ref="EB470:EC470"/>
    <mergeCell ref="EB515:EC515"/>
    <mergeCell ref="EB560:EC560"/>
    <mergeCell ref="EB625:EC625"/>
    <mergeCell ref="EB626:EC626"/>
    <mergeCell ref="EB670:EC670"/>
    <mergeCell ref="EB681:EC681"/>
    <mergeCell ref="EB686:EC686"/>
    <mergeCell ref="EB687:EC687"/>
    <mergeCell ref="EB688:EC688"/>
    <mergeCell ref="EA2:EA3"/>
    <mergeCell ref="GN2:GN3"/>
    <mergeCell ref="GO2:GO3"/>
    <mergeCell ref="BH2:BH3"/>
    <mergeCell ref="CB2:CB3"/>
    <mergeCell ref="DP2:DP3"/>
    <mergeCell ref="EE2:EE3"/>
  </mergeCells>
  <conditionalFormatting sqref="N167:S167 N209:S211 N561:S561 N684:S685 N28:S28 N40:S40 N141:S141 N148:S148 N160:S162 N304:S304 N247:S248 N26:S26 N33:S33 N111:S111 N87:S87 N136:S136 N275:S275 N279:S279 N673:S676 N310:S313 N214:S214 N680:S680 N63:S63 N220:S222 N332:S332 N438:S440 N575:S575 N600:S600 N611:S613 N535:S535 N296:S296 N379:S380 N170:S170 N16:S16 N14:S14 N174:S181 N627:S627 N319:S319 N292:S292 N281:S281 N269:S269 N261:S261 N235:S235 N10:S12 N38:S38 N42:S60 N89:S99 N101:S106 N138:S138 N183:S183 N216:S218 N224:S233 N237:S238 N240:S241 N243:S245 N250:S259 N263:S267 N271:S271 N283:S287 N289:S290 N294:S294 N298:S299 N315:S316 N563:S566 N568:S570 N572:S573 N577:S580 N582:S585 N602:S605 N607:S609 N615:S624 N629:S631 N689:S690">
    <cfRule type="cellIs" dxfId="1323" priority="6378" operator="equal">
      <formula>"POK"</formula>
    </cfRule>
  </conditionalFormatting>
  <conditionalFormatting sqref="T166:T168 T208:T211 T561:T573 T683:T687 T141 T148 T160:T162 T10:T12 AO10:AO12 T42:T60 CC48:CC60 T303:T304 T247:T271 AO26 T26 T33 AO33 CC111 AO111 T111 T87:T106 T136:T138 AO136:AO162 CC136:CC162 CC275 AO275 T275 T279:T294 AO279:AO294 CC279:CC294 T672:T676 CC303:CC304 AO303:AO304 AO404:AO407 CC404:CC407 AO309:AO323 CC309:CC323 T309:T319 CC165:CC168 AO165:AO168 AO214:AO218 CC214:CC218 T214:T218 T680 AO207:AO211 CC207:CC211 AO63 CC63 T63 T220:T245 CC350:CC368 AO350:AO368 CC409:CC427 AO409:AO427 AO456:AO474 CC456:CC474 CC501:CC519 AO501:AO519 AO546:AO573 CC546:CC573 CC345:CC348 AO345:AO348 AO332 CC332 T332 AO451:AO454 CC451:CC454 AO438:AO440 CC438:CC440 T438:T440 CC496:CC499 AO496:AO499 AO541:AO544 CC541:CC544 CC575:CC586 AO575:AO586 T575:T586 T600:T609 AO600:AO609 CC600:CC609 AO671:AO676 CC671:CC676 CC611:CC631 AO611:AO631 T611:T631 T535 CC535 AO535 AO38:AO60 T38:T40 CC220:CC271 AO220:AO271 CC296:CC299 AO296:AO299 T296:T299 AO379:AO380 CC379:CC380 T379:T380 AO170 CC170 T170 T28 AO28 CC28 AO16 T16 AO14 T14 CC174:CC183 AO174:AO183 T174:T183 CC86:CC106 AO85:AO106 BI86:BI106 CW86:CW106 DQ86:DQ106 EF86:EF106 T689:T690 AO680:AO690 CC680:CC690 BI689:BI690 CW689:CW690 DQ689:DQ690 EF689:EF690">
    <cfRule type="cellIs" dxfId="1322" priority="6377" operator="equal">
      <formula>"OK"</formula>
    </cfRule>
  </conditionalFormatting>
  <conditionalFormatting sqref="N86:S86">
    <cfRule type="cellIs" dxfId="1321" priority="6376" operator="equal">
      <formula>"POK"</formula>
    </cfRule>
  </conditionalFormatting>
  <conditionalFormatting sqref="T86">
    <cfRule type="cellIs" dxfId="1320" priority="6375" operator="equal">
      <formula>"OK"</formula>
    </cfRule>
  </conditionalFormatting>
  <conditionalFormatting sqref="U85">
    <cfRule type="cellIs" dxfId="1319" priority="6256" operator="equal">
      <formula>"POK"</formula>
    </cfRule>
  </conditionalFormatting>
  <conditionalFormatting sqref="T85">
    <cfRule type="cellIs" dxfId="1318" priority="6257" operator="equal">
      <formula>"POK"</formula>
    </cfRule>
  </conditionalFormatting>
  <conditionalFormatting sqref="N165:S165">
    <cfRule type="cellIs" dxfId="1317" priority="6196" operator="equal">
      <formula>"POK"</formula>
    </cfRule>
  </conditionalFormatting>
  <conditionalFormatting sqref="T165">
    <cfRule type="cellIs" dxfId="1316" priority="6195" operator="equal">
      <formula>"OK"</formula>
    </cfRule>
  </conditionalFormatting>
  <conditionalFormatting sqref="N207:S207">
    <cfRule type="cellIs" dxfId="1315" priority="6193" operator="equal">
      <formula>"POK"</formula>
    </cfRule>
  </conditionalFormatting>
  <conditionalFormatting sqref="T207">
    <cfRule type="cellIs" dxfId="1314" priority="6192" operator="equal">
      <formula>"OK"</formula>
    </cfRule>
  </conditionalFormatting>
  <conditionalFormatting sqref="N320:S320 N322:S322">
    <cfRule type="cellIs" dxfId="1313" priority="6173" operator="equal">
      <formula>"POK"</formula>
    </cfRule>
  </conditionalFormatting>
  <conditionalFormatting sqref="T320:T322">
    <cfRule type="cellIs" dxfId="1312" priority="6172" operator="equal">
      <formula>"OK"</formula>
    </cfRule>
  </conditionalFormatting>
  <conditionalFormatting sqref="T364">
    <cfRule type="cellIs" dxfId="1311" priority="6169" operator="equal">
      <formula>"OK"</formula>
    </cfRule>
  </conditionalFormatting>
  <conditionalFormatting sqref="N323:S323">
    <cfRule type="cellIs" dxfId="1310" priority="6167" operator="equal">
      <formula>"POK"</formula>
    </cfRule>
  </conditionalFormatting>
  <conditionalFormatting sqref="T323">
    <cfRule type="cellIs" dxfId="1309" priority="6166" operator="equal">
      <formula>"OK"</formula>
    </cfRule>
  </conditionalFormatting>
  <conditionalFormatting sqref="N365:S365 N367:S367">
    <cfRule type="cellIs" dxfId="1308" priority="6164" operator="equal">
      <formula>"POK"</formula>
    </cfRule>
  </conditionalFormatting>
  <conditionalFormatting sqref="T365:T367">
    <cfRule type="cellIs" dxfId="1307" priority="6163" operator="equal">
      <formula>"OK"</formula>
    </cfRule>
  </conditionalFormatting>
  <conditionalFormatting sqref="T423">
    <cfRule type="cellIs" dxfId="1306" priority="6160" operator="equal">
      <formula>"OK"</formula>
    </cfRule>
  </conditionalFormatting>
  <conditionalFormatting sqref="N368:S368">
    <cfRule type="cellIs" dxfId="1305" priority="6158" operator="equal">
      <formula>"POK"</formula>
    </cfRule>
  </conditionalFormatting>
  <conditionalFormatting sqref="T368">
    <cfRule type="cellIs" dxfId="1304" priority="6157" operator="equal">
      <formula>"OK"</formula>
    </cfRule>
  </conditionalFormatting>
  <conditionalFormatting sqref="N424:S424 N426:S426">
    <cfRule type="cellIs" dxfId="1303" priority="6155" operator="equal">
      <formula>"POK"</formula>
    </cfRule>
  </conditionalFormatting>
  <conditionalFormatting sqref="T424:T426">
    <cfRule type="cellIs" dxfId="1302" priority="6154" operator="equal">
      <formula>"OK"</formula>
    </cfRule>
  </conditionalFormatting>
  <conditionalFormatting sqref="T470">
    <cfRule type="cellIs" dxfId="1301" priority="6151" operator="equal">
      <formula>"OK"</formula>
    </cfRule>
  </conditionalFormatting>
  <conditionalFormatting sqref="N427:S427">
    <cfRule type="cellIs" dxfId="1300" priority="6149" operator="equal">
      <formula>"POK"</formula>
    </cfRule>
  </conditionalFormatting>
  <conditionalFormatting sqref="T427">
    <cfRule type="cellIs" dxfId="1299" priority="6148" operator="equal">
      <formula>"OK"</formula>
    </cfRule>
  </conditionalFormatting>
  <conditionalFormatting sqref="N471:S471 N473:S473">
    <cfRule type="cellIs" dxfId="1298" priority="6146" operator="equal">
      <formula>"POK"</formula>
    </cfRule>
  </conditionalFormatting>
  <conditionalFormatting sqref="T471:T473">
    <cfRule type="cellIs" dxfId="1297" priority="6145" operator="equal">
      <formula>"OK"</formula>
    </cfRule>
  </conditionalFormatting>
  <conditionalFormatting sqref="T515">
    <cfRule type="cellIs" dxfId="1296" priority="6142" operator="equal">
      <formula>"OK"</formula>
    </cfRule>
  </conditionalFormatting>
  <conditionalFormatting sqref="N474:S474">
    <cfRule type="cellIs" dxfId="1295" priority="6140" operator="equal">
      <formula>"POK"</formula>
    </cfRule>
  </conditionalFormatting>
  <conditionalFormatting sqref="T474">
    <cfRule type="cellIs" dxfId="1294" priority="6139" operator="equal">
      <formula>"OK"</formula>
    </cfRule>
  </conditionalFormatting>
  <conditionalFormatting sqref="N516:S516 N518:S518">
    <cfRule type="cellIs" dxfId="1293" priority="6137" operator="equal">
      <formula>"POK"</formula>
    </cfRule>
  </conditionalFormatting>
  <conditionalFormatting sqref="T516:T518">
    <cfRule type="cellIs" dxfId="1292" priority="6136" operator="equal">
      <formula>"OK"</formula>
    </cfRule>
  </conditionalFormatting>
  <conditionalFormatting sqref="T560">
    <cfRule type="cellIs" dxfId="1291" priority="6133" operator="equal">
      <formula>"OK"</formula>
    </cfRule>
  </conditionalFormatting>
  <conditionalFormatting sqref="N519:S519">
    <cfRule type="cellIs" dxfId="1290" priority="6131" operator="equal">
      <formula>"POK"</formula>
    </cfRule>
  </conditionalFormatting>
  <conditionalFormatting sqref="T519">
    <cfRule type="cellIs" dxfId="1289" priority="6130" operator="equal">
      <formula>"OK"</formula>
    </cfRule>
  </conditionalFormatting>
  <conditionalFormatting sqref="N671:S671">
    <cfRule type="cellIs" dxfId="1288" priority="6128" operator="equal">
      <formula>"POK"</formula>
    </cfRule>
  </conditionalFormatting>
  <conditionalFormatting sqref="T671">
    <cfRule type="cellIs" dxfId="1287" priority="6127" operator="equal">
      <formula>"OK"</formula>
    </cfRule>
  </conditionalFormatting>
  <conditionalFormatting sqref="N682:S682">
    <cfRule type="cellIs" dxfId="1286" priority="6106" operator="equal">
      <formula>"POK"</formula>
    </cfRule>
  </conditionalFormatting>
  <conditionalFormatting sqref="T682">
    <cfRule type="cellIs" dxfId="1285" priority="6105" operator="equal">
      <formula>"OK"</formula>
    </cfRule>
  </conditionalFormatting>
  <conditionalFormatting sqref="N39:S39">
    <cfRule type="cellIs" dxfId="1284" priority="5875" operator="equal">
      <formula>"POK"</formula>
    </cfRule>
  </conditionalFormatting>
  <conditionalFormatting sqref="N41:S41">
    <cfRule type="cellIs" dxfId="1283" priority="5872" operator="equal">
      <formula>"POK"</formula>
    </cfRule>
  </conditionalFormatting>
  <conditionalFormatting sqref="T41">
    <cfRule type="cellIs" dxfId="1282" priority="5871" operator="equal">
      <formula>"OK"</formula>
    </cfRule>
  </conditionalFormatting>
  <conditionalFormatting sqref="N139:S140">
    <cfRule type="cellIs" dxfId="1281" priority="5865" operator="equal">
      <formula>"POK"</formula>
    </cfRule>
  </conditionalFormatting>
  <conditionalFormatting sqref="T139:T140">
    <cfRule type="cellIs" dxfId="1280" priority="5864" operator="equal">
      <formula>"OK"</formula>
    </cfRule>
  </conditionalFormatting>
  <conditionalFormatting sqref="N142:S146">
    <cfRule type="cellIs" dxfId="1279" priority="5863" operator="equal">
      <formula>"POK"</formula>
    </cfRule>
  </conditionalFormatting>
  <conditionalFormatting sqref="T142:T146">
    <cfRule type="cellIs" dxfId="1278" priority="5862" operator="equal">
      <formula>"OK"</formula>
    </cfRule>
  </conditionalFormatting>
  <conditionalFormatting sqref="N147:S147">
    <cfRule type="cellIs" dxfId="1277" priority="5861" operator="equal">
      <formula>"POK"</formula>
    </cfRule>
  </conditionalFormatting>
  <conditionalFormatting sqref="T147">
    <cfRule type="cellIs" dxfId="1276" priority="5860" operator="equal">
      <formula>"OK"</formula>
    </cfRule>
  </conditionalFormatting>
  <conditionalFormatting sqref="N151:S151">
    <cfRule type="cellIs" dxfId="1275" priority="5859" operator="equal">
      <formula>"POK"</formula>
    </cfRule>
  </conditionalFormatting>
  <conditionalFormatting sqref="T151">
    <cfRule type="cellIs" dxfId="1274" priority="5858" operator="equal">
      <formula>"OK"</formula>
    </cfRule>
  </conditionalFormatting>
  <conditionalFormatting sqref="N152:S152">
    <cfRule type="cellIs" dxfId="1273" priority="5857" operator="equal">
      <formula>"POK"</formula>
    </cfRule>
  </conditionalFormatting>
  <conditionalFormatting sqref="T152">
    <cfRule type="cellIs" dxfId="1272" priority="5856" operator="equal">
      <formula>"OK"</formula>
    </cfRule>
  </conditionalFormatting>
  <conditionalFormatting sqref="N153:S153">
    <cfRule type="cellIs" dxfId="1271" priority="5855" operator="equal">
      <formula>"POK"</formula>
    </cfRule>
  </conditionalFormatting>
  <conditionalFormatting sqref="T153">
    <cfRule type="cellIs" dxfId="1270" priority="5854" operator="equal">
      <formula>"OK"</formula>
    </cfRule>
  </conditionalFormatting>
  <conditionalFormatting sqref="N154:S158">
    <cfRule type="cellIs" dxfId="1269" priority="5853" operator="equal">
      <formula>"POK"</formula>
    </cfRule>
  </conditionalFormatting>
  <conditionalFormatting sqref="T154:T158">
    <cfRule type="cellIs" dxfId="1268" priority="5852" operator="equal">
      <formula>"OK"</formula>
    </cfRule>
  </conditionalFormatting>
  <conditionalFormatting sqref="N159:S159">
    <cfRule type="cellIs" dxfId="1267" priority="5851" operator="equal">
      <formula>"POK"</formula>
    </cfRule>
  </conditionalFormatting>
  <conditionalFormatting sqref="T159">
    <cfRule type="cellIs" dxfId="1266" priority="5850" operator="equal">
      <formula>"OK"</formula>
    </cfRule>
  </conditionalFormatting>
  <conditionalFormatting sqref="N149:S149">
    <cfRule type="cellIs" dxfId="1265" priority="5849" operator="equal">
      <formula>"POK"</formula>
    </cfRule>
  </conditionalFormatting>
  <conditionalFormatting sqref="T149">
    <cfRule type="cellIs" dxfId="1264" priority="5848" operator="equal">
      <formula>"OK"</formula>
    </cfRule>
  </conditionalFormatting>
  <conditionalFormatting sqref="N150:S150">
    <cfRule type="cellIs" dxfId="1263" priority="5847" operator="equal">
      <formula>"POK"</formula>
    </cfRule>
  </conditionalFormatting>
  <conditionalFormatting sqref="T150">
    <cfRule type="cellIs" dxfId="1262" priority="5846" operator="equal">
      <formula>"OK"</formula>
    </cfRule>
  </conditionalFormatting>
  <conditionalFormatting sqref="T681">
    <cfRule type="cellIs" dxfId="1261" priority="5838" operator="equal">
      <formula>"OK"</formula>
    </cfRule>
  </conditionalFormatting>
  <conditionalFormatting sqref="T688">
    <cfRule type="cellIs" dxfId="1260" priority="5835" operator="equal">
      <formula>"OK"</formula>
    </cfRule>
  </conditionalFormatting>
  <conditionalFormatting sqref="N346:S348 N351:S352 N354:S363">
    <cfRule type="cellIs" dxfId="1259" priority="5823" operator="equal">
      <formula>"POK"</formula>
    </cfRule>
  </conditionalFormatting>
  <conditionalFormatting sqref="T345:T348 T351:T363">
    <cfRule type="cellIs" dxfId="1258" priority="5822" operator="equal">
      <formula>"OK"</formula>
    </cfRule>
  </conditionalFormatting>
  <conditionalFormatting sqref="N405:S407 N410:S411 N413:S422">
    <cfRule type="cellIs" dxfId="1257" priority="5820" operator="equal">
      <formula>"POK"</formula>
    </cfRule>
  </conditionalFormatting>
  <conditionalFormatting sqref="T404:T407 T410:T422">
    <cfRule type="cellIs" dxfId="1256" priority="5819" operator="equal">
      <formula>"OK"</formula>
    </cfRule>
  </conditionalFormatting>
  <conditionalFormatting sqref="N452:S454 N457:S458 N460:S469">
    <cfRule type="cellIs" dxfId="1255" priority="5817" operator="equal">
      <formula>"POK"</formula>
    </cfRule>
  </conditionalFormatting>
  <conditionalFormatting sqref="T451:T454 T457:T469">
    <cfRule type="cellIs" dxfId="1254" priority="5816" operator="equal">
      <formula>"OK"</formula>
    </cfRule>
  </conditionalFormatting>
  <conditionalFormatting sqref="N497:S499 N502:S503 N505:S514">
    <cfRule type="cellIs" dxfId="1253" priority="5814" operator="equal">
      <formula>"POK"</formula>
    </cfRule>
  </conditionalFormatting>
  <conditionalFormatting sqref="T496:T499 T502:T514">
    <cfRule type="cellIs" dxfId="1252" priority="5813" operator="equal">
      <formula>"OK"</formula>
    </cfRule>
  </conditionalFormatting>
  <conditionalFormatting sqref="N542:S544 N547:S548 N550:S559">
    <cfRule type="cellIs" dxfId="1251" priority="5811" operator="equal">
      <formula>"POK"</formula>
    </cfRule>
  </conditionalFormatting>
  <conditionalFormatting sqref="T541:T544 T547:T559">
    <cfRule type="cellIs" dxfId="1250" priority="5810" operator="equal">
      <formula>"OK"</formula>
    </cfRule>
  </conditionalFormatting>
  <conditionalFormatting sqref="T409">
    <cfRule type="cellIs" dxfId="1249" priority="5548" operator="equal">
      <formula>"OK"</formula>
    </cfRule>
  </conditionalFormatting>
  <conditionalFormatting sqref="N246:S246">
    <cfRule type="cellIs" dxfId="1248" priority="5555" operator="equal">
      <formula>"POK"</formula>
    </cfRule>
  </conditionalFormatting>
  <conditionalFormatting sqref="T246">
    <cfRule type="cellIs" dxfId="1247" priority="5554" operator="equal">
      <formula>"OK"</formula>
    </cfRule>
  </conditionalFormatting>
  <conditionalFormatting sqref="T456">
    <cfRule type="cellIs" dxfId="1246" priority="5545" operator="equal">
      <formula>"OK"</formula>
    </cfRule>
  </conditionalFormatting>
  <conditionalFormatting sqref="N350:S350">
    <cfRule type="cellIs" dxfId="1245" priority="5552" operator="equal">
      <formula>"POK"</formula>
    </cfRule>
  </conditionalFormatting>
  <conditionalFormatting sqref="T350">
    <cfRule type="cellIs" dxfId="1244" priority="5551" operator="equal">
      <formula>"OK"</formula>
    </cfRule>
  </conditionalFormatting>
  <conditionalFormatting sqref="T501">
    <cfRule type="cellIs" dxfId="1243" priority="5542" operator="equal">
      <formula>"OK"</formula>
    </cfRule>
  </conditionalFormatting>
  <conditionalFormatting sqref="N409:S409">
    <cfRule type="cellIs" dxfId="1242" priority="5549" operator="equal">
      <formula>"POK"</formula>
    </cfRule>
  </conditionalFormatting>
  <conditionalFormatting sqref="T546">
    <cfRule type="cellIs" dxfId="1241" priority="5539" operator="equal">
      <formula>"OK"</formula>
    </cfRule>
  </conditionalFormatting>
  <conditionalFormatting sqref="N456:S456">
    <cfRule type="cellIs" dxfId="1240" priority="5546" operator="equal">
      <formula>"POK"</formula>
    </cfRule>
  </conditionalFormatting>
  <conditionalFormatting sqref="N501:S501">
    <cfRule type="cellIs" dxfId="1239" priority="5543" operator="equal">
      <formula>"POK"</formula>
    </cfRule>
  </conditionalFormatting>
  <conditionalFormatting sqref="N546:S546">
    <cfRule type="cellIs" dxfId="1238" priority="5540" operator="equal">
      <formula>"POK"</formula>
    </cfRule>
  </conditionalFormatting>
  <conditionalFormatting sqref="CC330:CC331 AO330:AO331 T330:T331 AO344 CC344">
    <cfRule type="cellIs" dxfId="1237" priority="4379" operator="equal">
      <formula>"OK"</formula>
    </cfRule>
  </conditionalFormatting>
  <conditionalFormatting sqref="CC10:CC12 CC85 CC26 CC33 CC38:CC47 CC16 CC14">
    <cfRule type="cellIs" dxfId="1236" priority="5494" operator="equal">
      <formula>"OK"</formula>
    </cfRule>
  </conditionalFormatting>
  <conditionalFormatting sqref="N301:S302">
    <cfRule type="cellIs" dxfId="1235" priority="5482" operator="equal">
      <formula>"POK"</formula>
    </cfRule>
  </conditionalFormatting>
  <conditionalFormatting sqref="T300:T302 AO300:AO302">
    <cfRule type="cellIs" dxfId="1234" priority="5481" operator="equal">
      <formula>"OK"</formula>
    </cfRule>
  </conditionalFormatting>
  <conditionalFormatting sqref="CC329 AO329">
    <cfRule type="cellIs" dxfId="1233" priority="4364" operator="equal">
      <formula>"OK"</formula>
    </cfRule>
  </conditionalFormatting>
  <conditionalFormatting sqref="CC300:CC302">
    <cfRule type="cellIs" dxfId="1232" priority="5479" operator="equal">
      <formula>"OK"</formula>
    </cfRule>
  </conditionalFormatting>
  <conditionalFormatting sqref="N65:S66 N68:S71 N75:S77 N84:S84 N73:S73">
    <cfRule type="cellIs" dxfId="1231" priority="5478" operator="equal">
      <formula>"POK"</formula>
    </cfRule>
  </conditionalFormatting>
  <conditionalFormatting sqref="T64:T66 T68:T71 AO64:AO71 AO75:AO77 T75:T77 AO84 T84 AO73 T73">
    <cfRule type="cellIs" dxfId="1230" priority="5477" operator="equal">
      <formula>"OK"</formula>
    </cfRule>
  </conditionalFormatting>
  <conditionalFormatting sqref="N67:S67">
    <cfRule type="cellIs" dxfId="1229" priority="5476" operator="equal">
      <formula>"POK"</formula>
    </cfRule>
  </conditionalFormatting>
  <conditionalFormatting sqref="T67">
    <cfRule type="cellIs" dxfId="1228" priority="5475" operator="equal">
      <formula>"OK"</formula>
    </cfRule>
  </conditionalFormatting>
  <conditionalFormatting sqref="T74 AO74">
    <cfRule type="cellIs" dxfId="1227" priority="5472" operator="equal">
      <formula>"OK"</formula>
    </cfRule>
  </conditionalFormatting>
  <conditionalFormatting sqref="N74:S74">
    <cfRule type="cellIs" dxfId="1226" priority="5473" operator="equal">
      <formula>"POK"</formula>
    </cfRule>
  </conditionalFormatting>
  <conditionalFormatting sqref="AO78 T78">
    <cfRule type="cellIs" dxfId="1225" priority="5469" operator="equal">
      <formula>"OK"</formula>
    </cfRule>
  </conditionalFormatting>
  <conditionalFormatting sqref="T450">
    <cfRule type="cellIs" dxfId="1224" priority="4352" operator="equal">
      <formula>"OK"</formula>
    </cfRule>
  </conditionalFormatting>
  <conditionalFormatting sqref="N78:S78">
    <cfRule type="cellIs" dxfId="1223" priority="5470" operator="equal">
      <formula>"POK"</formula>
    </cfRule>
  </conditionalFormatting>
  <conditionalFormatting sqref="AO79 T79">
    <cfRule type="cellIs" dxfId="1222" priority="5466" operator="equal">
      <formula>"OK"</formula>
    </cfRule>
  </conditionalFormatting>
  <conditionalFormatting sqref="N79:S79">
    <cfRule type="cellIs" dxfId="1221" priority="5467" operator="equal">
      <formula>"POK"</formula>
    </cfRule>
  </conditionalFormatting>
  <conditionalFormatting sqref="AO80 T80">
    <cfRule type="cellIs" dxfId="1220" priority="5463" operator="equal">
      <formula>"OK"</formula>
    </cfRule>
  </conditionalFormatting>
  <conditionalFormatting sqref="T72 AO72">
    <cfRule type="cellIs" dxfId="1219" priority="5460" operator="equal">
      <formula>"OK"</formula>
    </cfRule>
  </conditionalFormatting>
  <conditionalFormatting sqref="N80:S80">
    <cfRule type="cellIs" dxfId="1218" priority="5464" operator="equal">
      <formula>"POK"</formula>
    </cfRule>
  </conditionalFormatting>
  <conditionalFormatting sqref="N72:S72">
    <cfRule type="cellIs" dxfId="1217" priority="5461" operator="equal">
      <formula>"POK"</formula>
    </cfRule>
  </conditionalFormatting>
  <conditionalFormatting sqref="AO81 T81">
    <cfRule type="cellIs" dxfId="1216" priority="5457" operator="equal">
      <formula>"OK"</formula>
    </cfRule>
  </conditionalFormatting>
  <conditionalFormatting sqref="N81:S81">
    <cfRule type="cellIs" dxfId="1215" priority="5458" operator="equal">
      <formula>"POK"</formula>
    </cfRule>
  </conditionalFormatting>
  <conditionalFormatting sqref="N83:S83">
    <cfRule type="cellIs" dxfId="1214" priority="5455" operator="equal">
      <formula>"POK"</formula>
    </cfRule>
  </conditionalFormatting>
  <conditionalFormatting sqref="AO83 T83">
    <cfRule type="cellIs" dxfId="1213" priority="5454" operator="equal">
      <formula>"OK"</formula>
    </cfRule>
  </conditionalFormatting>
  <conditionalFormatting sqref="N82:S82">
    <cfRule type="cellIs" dxfId="1212" priority="5452" operator="equal">
      <formula>"POK"</formula>
    </cfRule>
  </conditionalFormatting>
  <conditionalFormatting sqref="AO82 T82">
    <cfRule type="cellIs" dxfId="1211" priority="5451" operator="equal">
      <formula>"OK"</formula>
    </cfRule>
  </conditionalFormatting>
  <conditionalFormatting sqref="CC429 AO429">
    <cfRule type="cellIs" dxfId="1210" priority="4334" operator="equal">
      <formula>"OK"</formula>
    </cfRule>
  </conditionalFormatting>
  <conditionalFormatting sqref="CC64:CC71 CC75:CC77 CC84 CC73">
    <cfRule type="cellIs" dxfId="1209" priority="5449" operator="equal">
      <formula>"OK"</formula>
    </cfRule>
  </conditionalFormatting>
  <conditionalFormatting sqref="CC74">
    <cfRule type="cellIs" dxfId="1208" priority="5448" operator="equal">
      <formula>"OK"</formula>
    </cfRule>
  </conditionalFormatting>
  <conditionalFormatting sqref="CC78">
    <cfRule type="cellIs" dxfId="1207" priority="5447" operator="equal">
      <formula>"OK"</formula>
    </cfRule>
  </conditionalFormatting>
  <conditionalFormatting sqref="CC79">
    <cfRule type="cellIs" dxfId="1206" priority="5446" operator="equal">
      <formula>"OK"</formula>
    </cfRule>
  </conditionalFormatting>
  <conditionalFormatting sqref="CC80">
    <cfRule type="cellIs" dxfId="1205" priority="5445" operator="equal">
      <formula>"OK"</formula>
    </cfRule>
  </conditionalFormatting>
  <conditionalFormatting sqref="CC72">
    <cfRule type="cellIs" dxfId="1204" priority="5444" operator="equal">
      <formula>"OK"</formula>
    </cfRule>
  </conditionalFormatting>
  <conditionalFormatting sqref="CC81">
    <cfRule type="cellIs" dxfId="1203" priority="5443" operator="equal">
      <formula>"OK"</formula>
    </cfRule>
  </conditionalFormatting>
  <conditionalFormatting sqref="CC83">
    <cfRule type="cellIs" dxfId="1202" priority="5442" operator="equal">
      <formula>"OK"</formula>
    </cfRule>
  </conditionalFormatting>
  <conditionalFormatting sqref="CC82">
    <cfRule type="cellIs" dxfId="1201" priority="5441" operator="equal">
      <formula>"OK"</formula>
    </cfRule>
  </conditionalFormatting>
  <conditionalFormatting sqref="N20:S21">
    <cfRule type="cellIs" dxfId="1200" priority="5273" operator="equal">
      <formula>"POK"</formula>
    </cfRule>
  </conditionalFormatting>
  <conditionalFormatting sqref="T20:T21 AO20:AO21">
    <cfRule type="cellIs" dxfId="1199" priority="5272" operator="equal">
      <formula>"OK"</formula>
    </cfRule>
  </conditionalFormatting>
  <conditionalFormatting sqref="CC20:CC21">
    <cfRule type="cellIs" dxfId="1198" priority="5270" operator="equal">
      <formula>"OK"</formula>
    </cfRule>
  </conditionalFormatting>
  <conditionalFormatting sqref="N32:S32">
    <cfRule type="cellIs" dxfId="1197" priority="5268" operator="equal">
      <formula>"POK"</formula>
    </cfRule>
  </conditionalFormatting>
  <conditionalFormatting sqref="T32 AO32">
    <cfRule type="cellIs" dxfId="1196" priority="5267" operator="equal">
      <formula>"OK"</formula>
    </cfRule>
  </conditionalFormatting>
  <conditionalFormatting sqref="CC32">
    <cfRule type="cellIs" dxfId="1195" priority="5265" operator="equal">
      <formula>"OK"</formula>
    </cfRule>
  </conditionalFormatting>
  <conditionalFormatting sqref="N29:S29">
    <cfRule type="cellIs" dxfId="1194" priority="5263" operator="equal">
      <formula>"POK"</formula>
    </cfRule>
  </conditionalFormatting>
  <conditionalFormatting sqref="T29 AO29">
    <cfRule type="cellIs" dxfId="1193" priority="5262" operator="equal">
      <formula>"OK"</formula>
    </cfRule>
  </conditionalFormatting>
  <conditionalFormatting sqref="CC29">
    <cfRule type="cellIs" dxfId="1192" priority="5260" operator="equal">
      <formula>"OK"</formula>
    </cfRule>
  </conditionalFormatting>
  <conditionalFormatting sqref="N31:S31">
    <cfRule type="cellIs" dxfId="1191" priority="5258" operator="equal">
      <formula>"POK"</formula>
    </cfRule>
  </conditionalFormatting>
  <conditionalFormatting sqref="T31 AO31">
    <cfRule type="cellIs" dxfId="1190" priority="5257" operator="equal">
      <formula>"OK"</formula>
    </cfRule>
  </conditionalFormatting>
  <conditionalFormatting sqref="CC31">
    <cfRule type="cellIs" dxfId="1189" priority="5255" operator="equal">
      <formula>"OK"</formula>
    </cfRule>
  </conditionalFormatting>
  <conditionalFormatting sqref="N107:S108">
    <cfRule type="cellIs" dxfId="1188" priority="5250" operator="equal">
      <formula>"POK"</formula>
    </cfRule>
  </conditionalFormatting>
  <conditionalFormatting sqref="CC107:CC108 AO107:AO108 T107:T108">
    <cfRule type="cellIs" dxfId="1187" priority="5249" operator="equal">
      <formula>"OK"</formula>
    </cfRule>
  </conditionalFormatting>
  <conditionalFormatting sqref="N109:S109">
    <cfRule type="cellIs" dxfId="1186" priority="5247" operator="equal">
      <formula>"POK"</formula>
    </cfRule>
  </conditionalFormatting>
  <conditionalFormatting sqref="CC109 AO109 T109">
    <cfRule type="cellIs" dxfId="1185" priority="5246" operator="equal">
      <formula>"OK"</formula>
    </cfRule>
  </conditionalFormatting>
  <conditionalFormatting sqref="N122:S122 N112:S117">
    <cfRule type="cellIs" dxfId="1184" priority="5235" operator="equal">
      <formula>"POK"</formula>
    </cfRule>
  </conditionalFormatting>
  <conditionalFormatting sqref="CC122 AO122 T122 T112:T117 AO112:AO117 CC112:CC117">
    <cfRule type="cellIs" dxfId="1183" priority="5234" operator="equal">
      <formula>"OK"</formula>
    </cfRule>
  </conditionalFormatting>
  <conditionalFormatting sqref="N118:S119">
    <cfRule type="cellIs" dxfId="1182" priority="5232" operator="equal">
      <formula>"POK"</formula>
    </cfRule>
  </conditionalFormatting>
  <conditionalFormatting sqref="CC118:CC119 AO118:AO119 T118:T119">
    <cfRule type="cellIs" dxfId="1181" priority="5231" operator="equal">
      <formula>"OK"</formula>
    </cfRule>
  </conditionalFormatting>
  <conditionalFormatting sqref="N121:S121">
    <cfRule type="cellIs" dxfId="1180" priority="5229" operator="equal">
      <formula>"POK"</formula>
    </cfRule>
  </conditionalFormatting>
  <conditionalFormatting sqref="CC121 AO121 T121">
    <cfRule type="cellIs" dxfId="1179" priority="5228" operator="equal">
      <formula>"OK"</formula>
    </cfRule>
  </conditionalFormatting>
  <conditionalFormatting sqref="N171:S172">
    <cfRule type="cellIs" dxfId="1178" priority="5226" operator="equal">
      <formula>"POK"</formula>
    </cfRule>
  </conditionalFormatting>
  <conditionalFormatting sqref="T171:T172 AO171:AO172 CC171:CC172">
    <cfRule type="cellIs" dxfId="1177" priority="5225" operator="equal">
      <formula>"OK"</formula>
    </cfRule>
  </conditionalFormatting>
  <conditionalFormatting sqref="N276:S278">
    <cfRule type="cellIs" dxfId="1176" priority="5211" operator="equal">
      <formula>"POK"</formula>
    </cfRule>
  </conditionalFormatting>
  <conditionalFormatting sqref="CC276:CC278 AO276:AO278 T276:T278">
    <cfRule type="cellIs" dxfId="1175" priority="5210" operator="equal">
      <formula>"OK"</formula>
    </cfRule>
  </conditionalFormatting>
  <conditionalFormatting sqref="N272:S274">
    <cfRule type="cellIs" dxfId="1174" priority="5214" operator="equal">
      <formula>"POK"</formula>
    </cfRule>
  </conditionalFormatting>
  <conditionalFormatting sqref="T272:T274 AO272:AO274 CC272:CC274">
    <cfRule type="cellIs" dxfId="1173" priority="5213" operator="equal">
      <formula>"OK"</formula>
    </cfRule>
  </conditionalFormatting>
  <conditionalFormatting sqref="N110:S110">
    <cfRule type="cellIs" dxfId="1172" priority="5208" operator="equal">
      <formula>"POK"</formula>
    </cfRule>
  </conditionalFormatting>
  <conditionalFormatting sqref="CC110 AO110 T110">
    <cfRule type="cellIs" dxfId="1171" priority="5207" operator="equal">
      <formula>"OK"</formula>
    </cfRule>
  </conditionalFormatting>
  <conditionalFormatting sqref="N373:S373">
    <cfRule type="cellIs" dxfId="1170" priority="5199" operator="equal">
      <formula>"POK"</formula>
    </cfRule>
  </conditionalFormatting>
  <conditionalFormatting sqref="T372:T373 AO372:AO373 CC372:CC373">
    <cfRule type="cellIs" dxfId="1169" priority="5198" operator="equal">
      <formula>"OK"</formula>
    </cfRule>
  </conditionalFormatting>
  <conditionalFormatting sqref="N120:S120">
    <cfRule type="cellIs" dxfId="1168" priority="5202" operator="equal">
      <formula>"POK"</formula>
    </cfRule>
  </conditionalFormatting>
  <conditionalFormatting sqref="CC120 AO120 T120">
    <cfRule type="cellIs" dxfId="1167" priority="5201" operator="equal">
      <formula>"OK"</formula>
    </cfRule>
  </conditionalFormatting>
  <conditionalFormatting sqref="N306:S306">
    <cfRule type="cellIs" dxfId="1166" priority="5192" operator="equal">
      <formula>"POK"</formula>
    </cfRule>
  </conditionalFormatting>
  <conditionalFormatting sqref="T305:T306">
    <cfRule type="cellIs" dxfId="1165" priority="5191" operator="equal">
      <formula>"OK"</formula>
    </cfRule>
  </conditionalFormatting>
  <conditionalFormatting sqref="N374:S374">
    <cfRule type="cellIs" dxfId="1164" priority="5196" operator="equal">
      <formula>"POK"</formula>
    </cfRule>
  </conditionalFormatting>
  <conditionalFormatting sqref="T374 AO374 CC374">
    <cfRule type="cellIs" dxfId="1163" priority="5195" operator="equal">
      <formula>"OK"</formula>
    </cfRule>
  </conditionalFormatting>
  <conditionalFormatting sqref="CC22:CC23">
    <cfRule type="cellIs" dxfId="1162" priority="5185" operator="equal">
      <formula>"OK"</formula>
    </cfRule>
  </conditionalFormatting>
  <conditionalFormatting sqref="AO305:AO306 CC305:CC306 CC308 AO308">
    <cfRule type="cellIs" dxfId="1161" priority="5193" operator="equal">
      <formula>"OK"</formula>
    </cfRule>
  </conditionalFormatting>
  <conditionalFormatting sqref="N308:S308">
    <cfRule type="cellIs" dxfId="1160" priority="5190" operator="equal">
      <formula>"POK"</formula>
    </cfRule>
  </conditionalFormatting>
  <conditionalFormatting sqref="T308">
    <cfRule type="cellIs" dxfId="1159" priority="5189" operator="equal">
      <formula>"OK"</formula>
    </cfRule>
  </conditionalFormatting>
  <conditionalFormatting sqref="N22:S23">
    <cfRule type="cellIs" dxfId="1158" priority="5188" operator="equal">
      <formula>"POK"</formula>
    </cfRule>
  </conditionalFormatting>
  <conditionalFormatting sqref="T22:T23 AO22:AO23">
    <cfRule type="cellIs" dxfId="1157" priority="5187" operator="equal">
      <formula>"OK"</formula>
    </cfRule>
  </conditionalFormatting>
  <conditionalFormatting sqref="N24:S25">
    <cfRule type="cellIs" dxfId="1156" priority="5183" operator="equal">
      <formula>"POK"</formula>
    </cfRule>
  </conditionalFormatting>
  <conditionalFormatting sqref="T24:T25 AO24:AO25">
    <cfRule type="cellIs" dxfId="1155" priority="5182" operator="equal">
      <formula>"OK"</formula>
    </cfRule>
  </conditionalFormatting>
  <conditionalFormatting sqref="CC24:CC25">
    <cfRule type="cellIs" dxfId="1154" priority="5180" operator="equal">
      <formula>"OK"</formula>
    </cfRule>
  </conditionalFormatting>
  <conditionalFormatting sqref="CC163 AO163 T163">
    <cfRule type="cellIs" dxfId="1153" priority="5173" operator="equal">
      <formula>"OK"</formula>
    </cfRule>
  </conditionalFormatting>
  <conditionalFormatting sqref="N212:S212">
    <cfRule type="cellIs" dxfId="1152" priority="5172" operator="equal">
      <formula>"POK"</formula>
    </cfRule>
  </conditionalFormatting>
  <conditionalFormatting sqref="AO212 CC212 T212">
    <cfRule type="cellIs" dxfId="1151" priority="5171" operator="equal">
      <formula>"OK"</formula>
    </cfRule>
  </conditionalFormatting>
  <conditionalFormatting sqref="N163:S163">
    <cfRule type="cellIs" dxfId="1150" priority="5174" operator="equal">
      <formula>"POK"</formula>
    </cfRule>
  </conditionalFormatting>
  <conditionalFormatting sqref="CC164 AO164">
    <cfRule type="cellIs" dxfId="1149" priority="5169" operator="equal">
      <formula>"OK"</formula>
    </cfRule>
  </conditionalFormatting>
  <conditionalFormatting sqref="N164:S164">
    <cfRule type="cellIs" dxfId="1148" priority="5168" operator="equal">
      <formula>"POK"</formula>
    </cfRule>
  </conditionalFormatting>
  <conditionalFormatting sqref="T164">
    <cfRule type="cellIs" dxfId="1147" priority="5167" operator="equal">
      <formula>"OK"</formula>
    </cfRule>
  </conditionalFormatting>
  <conditionalFormatting sqref="N123:S123">
    <cfRule type="cellIs" dxfId="1146" priority="5165" operator="equal">
      <formula>"POK"</formula>
    </cfRule>
  </conditionalFormatting>
  <conditionalFormatting sqref="T123 AO123 CC123">
    <cfRule type="cellIs" dxfId="1145" priority="5164" operator="equal">
      <formula>"OK"</formula>
    </cfRule>
  </conditionalFormatting>
  <conditionalFormatting sqref="AO184 CC184">
    <cfRule type="cellIs" dxfId="1144" priority="5160" operator="equal">
      <formula>"OK"</formula>
    </cfRule>
  </conditionalFormatting>
  <conditionalFormatting sqref="N184:S184">
    <cfRule type="cellIs" dxfId="1143" priority="5159" operator="equal">
      <formula>"POK"</formula>
    </cfRule>
  </conditionalFormatting>
  <conditionalFormatting sqref="T184">
    <cfRule type="cellIs" dxfId="1142" priority="5158" operator="equal">
      <formula>"OK"</formula>
    </cfRule>
  </conditionalFormatting>
  <conditionalFormatting sqref="N677:S679">
    <cfRule type="cellIs" dxfId="1141" priority="5162" operator="equal">
      <formula>"POK"</formula>
    </cfRule>
  </conditionalFormatting>
  <conditionalFormatting sqref="CC677:CC679 AO677:AO679 T677:T679">
    <cfRule type="cellIs" dxfId="1140" priority="5161" operator="equal">
      <formula>"OK"</formula>
    </cfRule>
  </conditionalFormatting>
  <conditionalFormatting sqref="AO381:AO382 CC381:CC382">
    <cfRule type="cellIs" dxfId="1139" priority="5151" operator="equal">
      <formula>"OK"</formula>
    </cfRule>
  </conditionalFormatting>
  <conditionalFormatting sqref="N381:S382">
    <cfRule type="cellIs" dxfId="1138" priority="5150" operator="equal">
      <formula>"POK"</formula>
    </cfRule>
  </conditionalFormatting>
  <conditionalFormatting sqref="T381:T382">
    <cfRule type="cellIs" dxfId="1137" priority="5149" operator="equal">
      <formula>"OK"</formula>
    </cfRule>
  </conditionalFormatting>
  <conditionalFormatting sqref="N377:S377">
    <cfRule type="cellIs" dxfId="1136" priority="5156" operator="equal">
      <formula>"POK"</formula>
    </cfRule>
  </conditionalFormatting>
  <conditionalFormatting sqref="CC376:CC377 AO376:AO377 T376:T377 AO403 CC403">
    <cfRule type="cellIs" dxfId="1135" priority="5155" operator="equal">
      <formula>"OK"</formula>
    </cfRule>
  </conditionalFormatting>
  <conditionalFormatting sqref="N403:S403">
    <cfRule type="cellIs" dxfId="1134" priority="5154" operator="equal">
      <formula>"POK"</formula>
    </cfRule>
  </conditionalFormatting>
  <conditionalFormatting sqref="T403">
    <cfRule type="cellIs" dxfId="1133" priority="5153" operator="equal">
      <formula>"OK"</formula>
    </cfRule>
  </conditionalFormatting>
  <conditionalFormatting sqref="N378:S378">
    <cfRule type="cellIs" dxfId="1132" priority="5147" operator="equal">
      <formula>"POK"</formula>
    </cfRule>
  </conditionalFormatting>
  <conditionalFormatting sqref="CC378 AO378 T378">
    <cfRule type="cellIs" dxfId="1131" priority="5146" operator="equal">
      <formula>"OK"</formula>
    </cfRule>
  </conditionalFormatting>
  <conditionalFormatting sqref="CC325 AO325">
    <cfRule type="cellIs" dxfId="1130" priority="4402" operator="equal">
      <formula>"OK"</formula>
    </cfRule>
  </conditionalFormatting>
  <conditionalFormatting sqref="T371">
    <cfRule type="cellIs" dxfId="1129" priority="4395" operator="equal">
      <formula>"OK"</formula>
    </cfRule>
  </conditionalFormatting>
  <conditionalFormatting sqref="CC375 AO375">
    <cfRule type="cellIs" dxfId="1128" priority="4389" operator="equal">
      <formula>"OK"</formula>
    </cfRule>
  </conditionalFormatting>
  <conditionalFormatting sqref="T327:T328 AO327:AO328 CC327:CC328">
    <cfRule type="cellIs" dxfId="1127" priority="4385" operator="equal">
      <formula>"OK"</formula>
    </cfRule>
  </conditionalFormatting>
  <conditionalFormatting sqref="T329">
    <cfRule type="cellIs" dxfId="1126" priority="4362" operator="equal">
      <formula>"OK"</formula>
    </cfRule>
  </conditionalFormatting>
  <conditionalFormatting sqref="T429">
    <cfRule type="cellIs" dxfId="1125" priority="4332" operator="equal">
      <formula>"OK"</formula>
    </cfRule>
  </conditionalFormatting>
  <conditionalFormatting sqref="T435">
    <cfRule type="cellIs" dxfId="1124" priority="4328" operator="equal">
      <formula>"OK"</formula>
    </cfRule>
  </conditionalFormatting>
  <conditionalFormatting sqref="CC481:CC482 AO481:AO482 T481:T482 AO495 CC495">
    <cfRule type="cellIs" dxfId="1123" priority="4318" operator="equal">
      <formula>"OK"</formula>
    </cfRule>
  </conditionalFormatting>
  <conditionalFormatting sqref="T477">
    <cfRule type="cellIs" dxfId="1122" priority="4311" operator="equal">
      <formula>"OK"</formula>
    </cfRule>
  </conditionalFormatting>
  <conditionalFormatting sqref="T476">
    <cfRule type="cellIs" dxfId="1121" priority="4307" operator="equal">
      <formula>"OK"</formula>
    </cfRule>
  </conditionalFormatting>
  <conditionalFormatting sqref="T520 AO520 CC520 CC522 AO522">
    <cfRule type="cellIs" dxfId="1120" priority="4291" operator="equal">
      <formula>"OK"</formula>
    </cfRule>
  </conditionalFormatting>
  <conditionalFormatting sqref="T525">
    <cfRule type="cellIs" dxfId="1119" priority="4281" operator="equal">
      <formula>"OK"</formula>
    </cfRule>
  </conditionalFormatting>
  <conditionalFormatting sqref="T655 AO655 CC655">
    <cfRule type="cellIs" dxfId="1118" priority="4261" operator="equal">
      <formula>"OK"</formula>
    </cfRule>
  </conditionalFormatting>
  <conditionalFormatting sqref="T491">
    <cfRule type="cellIs" dxfId="1117" priority="3968" operator="equal">
      <formula>"OK"</formula>
    </cfRule>
  </conditionalFormatting>
  <conditionalFormatting sqref="T492">
    <cfRule type="cellIs" dxfId="1116" priority="3964" operator="equal">
      <formula>"OK"</formula>
    </cfRule>
  </conditionalFormatting>
  <conditionalFormatting sqref="AO537 CC537">
    <cfRule type="cellIs" dxfId="1115" priority="3958" operator="equal">
      <formula>"OK"</formula>
    </cfRule>
  </conditionalFormatting>
  <conditionalFormatting sqref="AO446 CC446">
    <cfRule type="cellIs" dxfId="1114" priority="3954" operator="equal">
      <formula>"OK"</formula>
    </cfRule>
  </conditionalFormatting>
  <conditionalFormatting sqref="AO447 CC447">
    <cfRule type="cellIs" dxfId="1113" priority="3950" operator="equal">
      <formula>"OK"</formula>
    </cfRule>
  </conditionalFormatting>
  <conditionalFormatting sqref="N62:S62">
    <cfRule type="cellIs" dxfId="1112" priority="4507" operator="equal">
      <formula>"POK"</formula>
    </cfRule>
  </conditionalFormatting>
  <conditionalFormatting sqref="T62 CC62 AO62">
    <cfRule type="cellIs" dxfId="1111" priority="4506" operator="equal">
      <formula>"OK"</formula>
    </cfRule>
  </conditionalFormatting>
  <conditionalFormatting sqref="N61:S61">
    <cfRule type="cellIs" dxfId="1110" priority="4505" operator="equal">
      <formula>"POK"</formula>
    </cfRule>
  </conditionalFormatting>
  <conditionalFormatting sqref="T61 CC61 AO61">
    <cfRule type="cellIs" dxfId="1109" priority="4504" operator="equal">
      <formula>"OK"</formula>
    </cfRule>
  </conditionalFormatting>
  <conditionalFormatting sqref="N219:S219">
    <cfRule type="cellIs" dxfId="1108" priority="4487" operator="equal">
      <formula>"POK"</formula>
    </cfRule>
  </conditionalFormatting>
  <conditionalFormatting sqref="T219 CC219 AO219">
    <cfRule type="cellIs" dxfId="1107" priority="4486" operator="equal">
      <formula>"OK"</formula>
    </cfRule>
  </conditionalFormatting>
  <conditionalFormatting sqref="AO638 CC638 T638">
    <cfRule type="cellIs" dxfId="1106" priority="3927" operator="equal">
      <formula>"OK"</formula>
    </cfRule>
  </conditionalFormatting>
  <conditionalFormatting sqref="CC349 AO349">
    <cfRule type="cellIs" dxfId="1105" priority="4484" operator="equal">
      <formula>"OK"</formula>
    </cfRule>
  </conditionalFormatting>
  <conditionalFormatting sqref="N349:S349">
    <cfRule type="cellIs" dxfId="1104" priority="4483" operator="equal">
      <formula>"POK"</formula>
    </cfRule>
  </conditionalFormatting>
  <conditionalFormatting sqref="T349">
    <cfRule type="cellIs" dxfId="1103" priority="4482" operator="equal">
      <formula>"OK"</formula>
    </cfRule>
  </conditionalFormatting>
  <conditionalFormatting sqref="CC408 AO408">
    <cfRule type="cellIs" dxfId="1102" priority="4481" operator="equal">
      <formula>"OK"</formula>
    </cfRule>
  </conditionalFormatting>
  <conditionalFormatting sqref="T408">
    <cfRule type="cellIs" dxfId="1101" priority="4479" operator="equal">
      <formula>"OK"</formula>
    </cfRule>
  </conditionalFormatting>
  <conditionalFormatting sqref="N408:S408">
    <cfRule type="cellIs" dxfId="1100" priority="4480" operator="equal">
      <formula>"POK"</formula>
    </cfRule>
  </conditionalFormatting>
  <conditionalFormatting sqref="AO455 CC455">
    <cfRule type="cellIs" dxfId="1099" priority="4478" operator="equal">
      <formula>"OK"</formula>
    </cfRule>
  </conditionalFormatting>
  <conditionalFormatting sqref="T455">
    <cfRule type="cellIs" dxfId="1098" priority="4476" operator="equal">
      <formula>"OK"</formula>
    </cfRule>
  </conditionalFormatting>
  <conditionalFormatting sqref="N455:S455">
    <cfRule type="cellIs" dxfId="1097" priority="4477" operator="equal">
      <formula>"POK"</formula>
    </cfRule>
  </conditionalFormatting>
  <conditionalFormatting sqref="CC500 AO500">
    <cfRule type="cellIs" dxfId="1096" priority="4475" operator="equal">
      <formula>"OK"</formula>
    </cfRule>
  </conditionalFormatting>
  <conditionalFormatting sqref="T500">
    <cfRule type="cellIs" dxfId="1095" priority="4473" operator="equal">
      <formula>"OK"</formula>
    </cfRule>
  </conditionalFormatting>
  <conditionalFormatting sqref="N500:S500">
    <cfRule type="cellIs" dxfId="1094" priority="4474" operator="equal">
      <formula>"POK"</formula>
    </cfRule>
  </conditionalFormatting>
  <conditionalFormatting sqref="AO545 CC545">
    <cfRule type="cellIs" dxfId="1093" priority="4472" operator="equal">
      <formula>"OK"</formula>
    </cfRule>
  </conditionalFormatting>
  <conditionalFormatting sqref="T545">
    <cfRule type="cellIs" dxfId="1092" priority="4470" operator="equal">
      <formula>"OK"</formula>
    </cfRule>
  </conditionalFormatting>
  <conditionalFormatting sqref="N545:S545">
    <cfRule type="cellIs" dxfId="1091" priority="4471" operator="equal">
      <formula>"POK"</formula>
    </cfRule>
  </conditionalFormatting>
  <conditionalFormatting sqref="N610:S610">
    <cfRule type="cellIs" dxfId="1090" priority="4469" operator="equal">
      <formula>"POK"</formula>
    </cfRule>
  </conditionalFormatting>
  <conditionalFormatting sqref="CC610 AO610 T610">
    <cfRule type="cellIs" dxfId="1089" priority="4468" operator="equal">
      <formula>"OK"</formula>
    </cfRule>
  </conditionalFormatting>
  <conditionalFormatting sqref="T324 AO324 CC324 CC326 AO326">
    <cfRule type="cellIs" dxfId="1088" priority="4429" operator="equal">
      <formula>"OK"</formula>
    </cfRule>
  </conditionalFormatting>
  <conditionalFormatting sqref="N326:S326">
    <cfRule type="cellIs" dxfId="1087" priority="4428" operator="equal">
      <formula>"POK"</formula>
    </cfRule>
  </conditionalFormatting>
  <conditionalFormatting sqref="T326">
    <cfRule type="cellIs" dxfId="1086" priority="4427" operator="equal">
      <formula>"OK"</formula>
    </cfRule>
  </conditionalFormatting>
  <conditionalFormatting sqref="N325:S325">
    <cfRule type="cellIs" dxfId="1085" priority="4401" operator="equal">
      <formula>"POK"</formula>
    </cfRule>
  </conditionalFormatting>
  <conditionalFormatting sqref="T325">
    <cfRule type="cellIs" dxfId="1084" priority="4400" operator="equal">
      <formula>"OK"</formula>
    </cfRule>
  </conditionalFormatting>
  <conditionalFormatting sqref="N371:S371">
    <cfRule type="cellIs" dxfId="1083" priority="4396" operator="equal">
      <formula>"POK"</formula>
    </cfRule>
  </conditionalFormatting>
  <conditionalFormatting sqref="CC370 AO370">
    <cfRule type="cellIs" dxfId="1082" priority="4393" operator="equal">
      <formula>"OK"</formula>
    </cfRule>
  </conditionalFormatting>
  <conditionalFormatting sqref="N370:S370">
    <cfRule type="cellIs" dxfId="1081" priority="4392" operator="equal">
      <formula>"POK"</formula>
    </cfRule>
  </conditionalFormatting>
  <conditionalFormatting sqref="AO337:AO338 CC337:CC338 T337:T338">
    <cfRule type="cellIs" dxfId="1080" priority="3841" operator="equal">
      <formula>"OK"</formula>
    </cfRule>
  </conditionalFormatting>
  <conditionalFormatting sqref="T369 AO369 CC369 CC371 AO371">
    <cfRule type="cellIs" dxfId="1079" priority="4397" operator="equal">
      <formula>"OK"</formula>
    </cfRule>
  </conditionalFormatting>
  <conditionalFormatting sqref="N430:S430">
    <cfRule type="cellIs" dxfId="1078" priority="4337" operator="equal">
      <formula>"POK"</formula>
    </cfRule>
  </conditionalFormatting>
  <conditionalFormatting sqref="T430">
    <cfRule type="cellIs" dxfId="1077" priority="4336" operator="equal">
      <formula>"OK"</formula>
    </cfRule>
  </conditionalFormatting>
  <conditionalFormatting sqref="T370">
    <cfRule type="cellIs" dxfId="1076" priority="4391" operator="equal">
      <formula>"OK"</formula>
    </cfRule>
  </conditionalFormatting>
  <conditionalFormatting sqref="N375:S375">
    <cfRule type="cellIs" dxfId="1075" priority="4388" operator="equal">
      <formula>"POK"</formula>
    </cfRule>
  </conditionalFormatting>
  <conditionalFormatting sqref="T375">
    <cfRule type="cellIs" dxfId="1074" priority="4387" operator="equal">
      <formula>"OK"</formula>
    </cfRule>
  </conditionalFormatting>
  <conditionalFormatting sqref="N328:S328">
    <cfRule type="cellIs" dxfId="1073" priority="4386" operator="equal">
      <formula>"POK"</formula>
    </cfRule>
  </conditionalFormatting>
  <conditionalFormatting sqref="AO333:AO334 CC333:CC334">
    <cfRule type="cellIs" dxfId="1072" priority="4375" operator="equal">
      <formula>"OK"</formula>
    </cfRule>
  </conditionalFormatting>
  <conditionalFormatting sqref="N333:S334">
    <cfRule type="cellIs" dxfId="1071" priority="4374" operator="equal">
      <formula>"POK"</formula>
    </cfRule>
  </conditionalFormatting>
  <conditionalFormatting sqref="T333:T334">
    <cfRule type="cellIs" dxfId="1070" priority="4373" operator="equal">
      <formula>"OK"</formula>
    </cfRule>
  </conditionalFormatting>
  <conditionalFormatting sqref="N331:S331">
    <cfRule type="cellIs" dxfId="1069" priority="4380" operator="equal">
      <formula>"POK"</formula>
    </cfRule>
  </conditionalFormatting>
  <conditionalFormatting sqref="N344:S344">
    <cfRule type="cellIs" dxfId="1068" priority="4378" operator="equal">
      <formula>"POK"</formula>
    </cfRule>
  </conditionalFormatting>
  <conditionalFormatting sqref="T344">
    <cfRule type="cellIs" dxfId="1067" priority="4377" operator="equal">
      <formula>"OK"</formula>
    </cfRule>
  </conditionalFormatting>
  <conditionalFormatting sqref="T128:T134 AO128:AO134 CC128:CC134">
    <cfRule type="cellIs" dxfId="1066" priority="3777" operator="equal">
      <formula>"OK"</formula>
    </cfRule>
  </conditionalFormatting>
  <conditionalFormatting sqref="N329:S329">
    <cfRule type="cellIs" dxfId="1065" priority="4363" operator="equal">
      <formula>"POK"</formula>
    </cfRule>
  </conditionalFormatting>
  <conditionalFormatting sqref="N432:S432">
    <cfRule type="cellIs" dxfId="1064" priority="4361" operator="equal">
      <formula>"POK"</formula>
    </cfRule>
  </conditionalFormatting>
  <conditionalFormatting sqref="T431:T432 AO431:AO432 CC431:CC432">
    <cfRule type="cellIs" dxfId="1063" priority="4360" operator="equal">
      <formula>"OK"</formula>
    </cfRule>
  </conditionalFormatting>
  <conditionalFormatting sqref="T27 AO27">
    <cfRule type="cellIs" dxfId="1062" priority="3801" operator="equal">
      <formula>"OK"</formula>
    </cfRule>
  </conditionalFormatting>
  <conditionalFormatting sqref="N433:S434">
    <cfRule type="cellIs" dxfId="1061" priority="4358" operator="equal">
      <formula>"POK"</formula>
    </cfRule>
  </conditionalFormatting>
  <conditionalFormatting sqref="T433:T434 AO433:AO434 CC433:CC434">
    <cfRule type="cellIs" dxfId="1060" priority="4357" operator="equal">
      <formula>"OK"</formula>
    </cfRule>
  </conditionalFormatting>
  <conditionalFormatting sqref="CC27">
    <cfRule type="cellIs" dxfId="1059" priority="3798" operator="equal">
      <formula>"OK"</formula>
    </cfRule>
  </conditionalFormatting>
  <conditionalFormatting sqref="N437:S437">
    <cfRule type="cellIs" dxfId="1058" priority="4355" operator="equal">
      <formula>"POK"</formula>
    </cfRule>
  </conditionalFormatting>
  <conditionalFormatting sqref="CC436:CC437 AO436:AO437 T436:T437 AO450 CC450">
    <cfRule type="cellIs" dxfId="1057" priority="4354" operator="equal">
      <formula>"OK"</formula>
    </cfRule>
  </conditionalFormatting>
  <conditionalFormatting sqref="N450:S450">
    <cfRule type="cellIs" dxfId="1056" priority="4353" operator="equal">
      <formula>"POK"</formula>
    </cfRule>
  </conditionalFormatting>
  <conditionalFormatting sqref="N429:S429">
    <cfRule type="cellIs" dxfId="1055" priority="4333" operator="equal">
      <formula>"POK"</formula>
    </cfRule>
  </conditionalFormatting>
  <conditionalFormatting sqref="T428 AO428 CC428 CC430 AO430">
    <cfRule type="cellIs" dxfId="1054" priority="4338" operator="equal">
      <formula>"OK"</formula>
    </cfRule>
  </conditionalFormatting>
  <conditionalFormatting sqref="CC435 AO435">
    <cfRule type="cellIs" dxfId="1053" priority="4330" operator="equal">
      <formula>"OK"</formula>
    </cfRule>
  </conditionalFormatting>
  <conditionalFormatting sqref="N435:S435">
    <cfRule type="cellIs" dxfId="1052" priority="4329" operator="equal">
      <formula>"POK"</formula>
    </cfRule>
  </conditionalFormatting>
  <conditionalFormatting sqref="N483:S485">
    <cfRule type="cellIs" dxfId="1051" priority="4327" operator="equal">
      <formula>"POK"</formula>
    </cfRule>
  </conditionalFormatting>
  <conditionalFormatting sqref="AO483:AO485 CC483:CC485 T483:T485">
    <cfRule type="cellIs" dxfId="1050" priority="4326" operator="equal">
      <formula>"OK"</formula>
    </cfRule>
  </conditionalFormatting>
  <conditionalFormatting sqref="N477:S477">
    <cfRule type="cellIs" dxfId="1049" priority="4312" operator="equal">
      <formula>"POK"</formula>
    </cfRule>
  </conditionalFormatting>
  <conditionalFormatting sqref="T295 AO295">
    <cfRule type="cellIs" dxfId="1048" priority="3752" operator="equal">
      <formula>"OK"</formula>
    </cfRule>
  </conditionalFormatting>
  <conditionalFormatting sqref="N479:S479">
    <cfRule type="cellIs" dxfId="1047" priority="4325" operator="equal">
      <formula>"POK"</formula>
    </cfRule>
  </conditionalFormatting>
  <conditionalFormatting sqref="T478:T479 AO478:AO479 CC478:CC479">
    <cfRule type="cellIs" dxfId="1046" priority="4324" operator="equal">
      <formula>"OK"</formula>
    </cfRule>
  </conditionalFormatting>
  <conditionalFormatting sqref="N524:S524">
    <cfRule type="cellIs" dxfId="1045" priority="4300" operator="equal">
      <formula>"POK"</formula>
    </cfRule>
  </conditionalFormatting>
  <conditionalFormatting sqref="T523:T524 AO523:AO524 CC523:CC524">
    <cfRule type="cellIs" dxfId="1044" priority="4299" operator="equal">
      <formula>"OK"</formula>
    </cfRule>
  </conditionalFormatting>
  <conditionalFormatting sqref="N482:S482">
    <cfRule type="cellIs" dxfId="1043" priority="4319" operator="equal">
      <formula>"POK"</formula>
    </cfRule>
  </conditionalFormatting>
  <conditionalFormatting sqref="N495:S495">
    <cfRule type="cellIs" dxfId="1042" priority="4317" operator="equal">
      <formula>"POK"</formula>
    </cfRule>
  </conditionalFormatting>
  <conditionalFormatting sqref="T495">
    <cfRule type="cellIs" dxfId="1041" priority="4316" operator="equal">
      <formula>"OK"</formula>
    </cfRule>
  </conditionalFormatting>
  <conditionalFormatting sqref="CC476 AO476">
    <cfRule type="cellIs" dxfId="1040" priority="4309" operator="equal">
      <formula>"OK"</formula>
    </cfRule>
  </conditionalFormatting>
  <conditionalFormatting sqref="N476:S476">
    <cfRule type="cellIs" dxfId="1039" priority="4308" operator="equal">
      <formula>"POK"</formula>
    </cfRule>
  </conditionalFormatting>
  <conditionalFormatting sqref="T475 AO475 CC475 CC477 AO477">
    <cfRule type="cellIs" dxfId="1038" priority="4313" operator="equal">
      <formula>"OK"</formula>
    </cfRule>
  </conditionalFormatting>
  <conditionalFormatting sqref="CC480 AO480">
    <cfRule type="cellIs" dxfId="1037" priority="4305" operator="equal">
      <formula>"OK"</formula>
    </cfRule>
  </conditionalFormatting>
  <conditionalFormatting sqref="N480:S480">
    <cfRule type="cellIs" dxfId="1036" priority="4304" operator="equal">
      <formula>"POK"</formula>
    </cfRule>
  </conditionalFormatting>
  <conditionalFormatting sqref="T480">
    <cfRule type="cellIs" dxfId="1035" priority="4303" operator="equal">
      <formula>"OK"</formula>
    </cfRule>
  </conditionalFormatting>
  <conditionalFormatting sqref="N528:S530">
    <cfRule type="cellIs" dxfId="1034" priority="4302" operator="equal">
      <formula>"POK"</formula>
    </cfRule>
  </conditionalFormatting>
  <conditionalFormatting sqref="AO528:AO530 CC528:CC530 T528:T530">
    <cfRule type="cellIs" dxfId="1033" priority="4301" operator="equal">
      <formula>"OK"</formula>
    </cfRule>
  </conditionalFormatting>
  <conditionalFormatting sqref="N522:S522">
    <cfRule type="cellIs" dxfId="1032" priority="4290" operator="equal">
      <formula>"POK"</formula>
    </cfRule>
  </conditionalFormatting>
  <conditionalFormatting sqref="T522">
    <cfRule type="cellIs" dxfId="1031" priority="4289" operator="equal">
      <formula>"OK"</formula>
    </cfRule>
  </conditionalFormatting>
  <conditionalFormatting sqref="CC526:CC527 AO526:AO527 T526:T527 AO540 CC540">
    <cfRule type="cellIs" dxfId="1030" priority="4296" operator="equal">
      <formula>"OK"</formula>
    </cfRule>
  </conditionalFormatting>
  <conditionalFormatting sqref="N527:S527">
    <cfRule type="cellIs" dxfId="1029" priority="4297" operator="equal">
      <formula>"POK"</formula>
    </cfRule>
  </conditionalFormatting>
  <conditionalFormatting sqref="N540:S540">
    <cfRule type="cellIs" dxfId="1028" priority="4295" operator="equal">
      <formula>"POK"</formula>
    </cfRule>
  </conditionalFormatting>
  <conditionalFormatting sqref="T540">
    <cfRule type="cellIs" dxfId="1027" priority="4294" operator="equal">
      <formula>"OK"</formula>
    </cfRule>
  </conditionalFormatting>
  <conditionalFormatting sqref="CC521 AO521">
    <cfRule type="cellIs" dxfId="1026" priority="4287" operator="equal">
      <formula>"OK"</formula>
    </cfRule>
  </conditionalFormatting>
  <conditionalFormatting sqref="N521:S521">
    <cfRule type="cellIs" dxfId="1025" priority="4286" operator="equal">
      <formula>"POK"</formula>
    </cfRule>
  </conditionalFormatting>
  <conditionalFormatting sqref="T521">
    <cfRule type="cellIs" dxfId="1024" priority="4285" operator="equal">
      <formula>"OK"</formula>
    </cfRule>
  </conditionalFormatting>
  <conditionalFormatting sqref="CC525 AO525">
    <cfRule type="cellIs" dxfId="1023" priority="4283" operator="equal">
      <formula>"OK"</formula>
    </cfRule>
  </conditionalFormatting>
  <conditionalFormatting sqref="N525:S525">
    <cfRule type="cellIs" dxfId="1022" priority="4282" operator="equal">
      <formula>"POK"</formula>
    </cfRule>
  </conditionalFormatting>
  <conditionalFormatting sqref="N574:S574">
    <cfRule type="cellIs" dxfId="1021" priority="4280" operator="equal">
      <formula>"POK"</formula>
    </cfRule>
  </conditionalFormatting>
  <conditionalFormatting sqref="CC574 AO574 T574">
    <cfRule type="cellIs" dxfId="1020" priority="4279" operator="equal">
      <formula>"OK"</formula>
    </cfRule>
  </conditionalFormatting>
  <conditionalFormatting sqref="N588:S590">
    <cfRule type="cellIs" dxfId="1019" priority="4278" operator="equal">
      <formula>"POK"</formula>
    </cfRule>
  </conditionalFormatting>
  <conditionalFormatting sqref="AO588:AO590 CC588:CC590 T588:T590">
    <cfRule type="cellIs" dxfId="1018" priority="4277" operator="equal">
      <formula>"OK"</formula>
    </cfRule>
  </conditionalFormatting>
  <conditionalFormatting sqref="CC587 AO587 T587">
    <cfRule type="cellIs" dxfId="1017" priority="4275" operator="equal">
      <formula>"OK"</formula>
    </cfRule>
  </conditionalFormatting>
  <conditionalFormatting sqref="N587:S587">
    <cfRule type="cellIs" dxfId="1016" priority="4276" operator="equal">
      <formula>"POK"</formula>
    </cfRule>
  </conditionalFormatting>
  <conditionalFormatting sqref="N649:S650 N656:S658 N652:S654 N660:S669">
    <cfRule type="cellIs" dxfId="1015" priority="4266" operator="equal">
      <formula>"POK"</formula>
    </cfRule>
  </conditionalFormatting>
  <conditionalFormatting sqref="T648:T654 AO648:AO654 CC648:CC654 CC656:CC669 AO656:AO669 T656:T669">
    <cfRule type="cellIs" dxfId="1014" priority="4265" operator="equal">
      <formula>"OK"</formula>
    </cfRule>
  </conditionalFormatting>
  <conditionalFormatting sqref="N655:S655">
    <cfRule type="cellIs" dxfId="1013" priority="4262" operator="equal">
      <formula>"POK"</formula>
    </cfRule>
  </conditionalFormatting>
  <conditionalFormatting sqref="N647:S647">
    <cfRule type="cellIs" dxfId="1012" priority="4260" operator="equal">
      <formula>"POK"</formula>
    </cfRule>
  </conditionalFormatting>
  <conditionalFormatting sqref="CC632 AO632 T632 T647 AO647 CC647">
    <cfRule type="cellIs" dxfId="1011" priority="4259" operator="equal">
      <formula>"OK"</formula>
    </cfRule>
  </conditionalFormatting>
  <conditionalFormatting sqref="N634:S636">
    <cfRule type="cellIs" dxfId="1010" priority="4258" operator="equal">
      <formula>"POK"</formula>
    </cfRule>
  </conditionalFormatting>
  <conditionalFormatting sqref="AO634:AO636 CC634:CC636 T634:T636">
    <cfRule type="cellIs" dxfId="1009" priority="4257" operator="equal">
      <formula>"OK"</formula>
    </cfRule>
  </conditionalFormatting>
  <conditionalFormatting sqref="CC633 AO633 T633">
    <cfRule type="cellIs" dxfId="1008" priority="4255" operator="equal">
      <formula>"OK"</formula>
    </cfRule>
  </conditionalFormatting>
  <conditionalFormatting sqref="N633:S633">
    <cfRule type="cellIs" dxfId="1007" priority="4256" operator="equal">
      <formula>"POK"</formula>
    </cfRule>
  </conditionalFormatting>
  <conditionalFormatting sqref="T15 AO15">
    <cfRule type="cellIs" dxfId="1006" priority="3678" operator="equal">
      <formula>"OK"</formula>
    </cfRule>
  </conditionalFormatting>
  <conditionalFormatting sqref="AO670 CC670">
    <cfRule type="cellIs" dxfId="1005" priority="3656" operator="equal">
      <formula>"OK"</formula>
    </cfRule>
  </conditionalFormatting>
  <conditionalFormatting sqref="BI20:BI21">
    <cfRule type="cellIs" dxfId="1004" priority="3497" operator="equal">
      <formula>"OK"</formula>
    </cfRule>
  </conditionalFormatting>
  <conditionalFormatting sqref="BI171:BI172">
    <cfRule type="cellIs" dxfId="1003" priority="3485" operator="equal">
      <formula>"OK"</formula>
    </cfRule>
  </conditionalFormatting>
  <conditionalFormatting sqref="BI272:BI274">
    <cfRule type="cellIs" dxfId="1002" priority="3481" operator="equal">
      <formula>"OK"</formula>
    </cfRule>
  </conditionalFormatting>
  <conditionalFormatting sqref="BI120">
    <cfRule type="cellIs" dxfId="1001" priority="3477" operator="equal">
      <formula>"OK"</formula>
    </cfRule>
  </conditionalFormatting>
  <conditionalFormatting sqref="BI22:BI23">
    <cfRule type="cellIs" dxfId="1000" priority="3473" operator="equal">
      <formula>"OK"</formula>
    </cfRule>
  </conditionalFormatting>
  <conditionalFormatting sqref="BI164">
    <cfRule type="cellIs" dxfId="999" priority="3469" operator="equal">
      <formula>"OK"</formula>
    </cfRule>
  </conditionalFormatting>
  <conditionalFormatting sqref="BI376:BI377 BI403">
    <cfRule type="cellIs" dxfId="998" priority="3465" operator="equal">
      <formula>"OK"</formula>
    </cfRule>
  </conditionalFormatting>
  <conditionalFormatting sqref="AO491 CC491">
    <cfRule type="cellIs" dxfId="997" priority="3970" operator="equal">
      <formula>"OK"</formula>
    </cfRule>
  </conditionalFormatting>
  <conditionalFormatting sqref="N491:S491">
    <cfRule type="cellIs" dxfId="996" priority="3969" operator="equal">
      <formula>"POK"</formula>
    </cfRule>
  </conditionalFormatting>
  <conditionalFormatting sqref="AO492 CC492">
    <cfRule type="cellIs" dxfId="995" priority="3966" operator="equal">
      <formula>"OK"</formula>
    </cfRule>
  </conditionalFormatting>
  <conditionalFormatting sqref="N492:S492">
    <cfRule type="cellIs" dxfId="994" priority="3965" operator="equal">
      <formula>"POK"</formula>
    </cfRule>
  </conditionalFormatting>
  <conditionalFormatting sqref="AO536 CC536">
    <cfRule type="cellIs" dxfId="993" priority="3962" operator="equal">
      <formula>"OK"</formula>
    </cfRule>
  </conditionalFormatting>
  <conditionalFormatting sqref="N536:S536">
    <cfRule type="cellIs" dxfId="992" priority="3961" operator="equal">
      <formula>"POK"</formula>
    </cfRule>
  </conditionalFormatting>
  <conditionalFormatting sqref="T536">
    <cfRule type="cellIs" dxfId="991" priority="3960" operator="equal">
      <formula>"OK"</formula>
    </cfRule>
  </conditionalFormatting>
  <conditionalFormatting sqref="N537:S537">
    <cfRule type="cellIs" dxfId="990" priority="3957" operator="equal">
      <formula>"POK"</formula>
    </cfRule>
  </conditionalFormatting>
  <conditionalFormatting sqref="T537">
    <cfRule type="cellIs" dxfId="989" priority="3956" operator="equal">
      <formula>"OK"</formula>
    </cfRule>
  </conditionalFormatting>
  <conditionalFormatting sqref="N446:S446">
    <cfRule type="cellIs" dxfId="988" priority="3953" operator="equal">
      <formula>"POK"</formula>
    </cfRule>
  </conditionalFormatting>
  <conditionalFormatting sqref="T446">
    <cfRule type="cellIs" dxfId="987" priority="3952" operator="equal">
      <formula>"OK"</formula>
    </cfRule>
  </conditionalFormatting>
  <conditionalFormatting sqref="N447:S447">
    <cfRule type="cellIs" dxfId="986" priority="3949" operator="equal">
      <formula>"POK"</formula>
    </cfRule>
  </conditionalFormatting>
  <conditionalFormatting sqref="T447">
    <cfRule type="cellIs" dxfId="985" priority="3948" operator="equal">
      <formula>"OK"</formula>
    </cfRule>
  </conditionalFormatting>
  <conditionalFormatting sqref="AO398 CC398">
    <cfRule type="cellIs" dxfId="984" priority="3946" operator="equal">
      <formula>"OK"</formula>
    </cfRule>
  </conditionalFormatting>
  <conditionalFormatting sqref="N398:S398">
    <cfRule type="cellIs" dxfId="983" priority="3945" operator="equal">
      <formula>"POK"</formula>
    </cfRule>
  </conditionalFormatting>
  <conditionalFormatting sqref="T398">
    <cfRule type="cellIs" dxfId="982" priority="3944" operator="equal">
      <formula>"OK"</formula>
    </cfRule>
  </conditionalFormatting>
  <conditionalFormatting sqref="AO399 CC399">
    <cfRule type="cellIs" dxfId="981" priority="3942" operator="equal">
      <formula>"OK"</formula>
    </cfRule>
  </conditionalFormatting>
  <conditionalFormatting sqref="N399:S399">
    <cfRule type="cellIs" dxfId="980" priority="3941" operator="equal">
      <formula>"POK"</formula>
    </cfRule>
  </conditionalFormatting>
  <conditionalFormatting sqref="T399">
    <cfRule type="cellIs" dxfId="979" priority="3940" operator="equal">
      <formula>"OK"</formula>
    </cfRule>
  </conditionalFormatting>
  <conditionalFormatting sqref="AO340 CC340">
    <cfRule type="cellIs" dxfId="978" priority="3938" operator="equal">
      <formula>"OK"</formula>
    </cfRule>
  </conditionalFormatting>
  <conditionalFormatting sqref="N340:S340">
    <cfRule type="cellIs" dxfId="977" priority="3937" operator="equal">
      <formula>"POK"</formula>
    </cfRule>
  </conditionalFormatting>
  <conditionalFormatting sqref="T340">
    <cfRule type="cellIs" dxfId="976" priority="3936" operator="equal">
      <formula>"OK"</formula>
    </cfRule>
  </conditionalFormatting>
  <conditionalFormatting sqref="AO341 CC341">
    <cfRule type="cellIs" dxfId="975" priority="3934" operator="equal">
      <formula>"OK"</formula>
    </cfRule>
  </conditionalFormatting>
  <conditionalFormatting sqref="N341:S341">
    <cfRule type="cellIs" dxfId="974" priority="3933" operator="equal">
      <formula>"POK"</formula>
    </cfRule>
  </conditionalFormatting>
  <conditionalFormatting sqref="T341">
    <cfRule type="cellIs" dxfId="973" priority="3932" operator="equal">
      <formula>"OK"</formula>
    </cfRule>
  </conditionalFormatting>
  <conditionalFormatting sqref="N637:S637 N641:S641">
    <cfRule type="cellIs" dxfId="972" priority="3930" operator="equal">
      <formula>"POK"</formula>
    </cfRule>
  </conditionalFormatting>
  <conditionalFormatting sqref="AO637 CC637 T637 T641 CC641 AO641">
    <cfRule type="cellIs" dxfId="971" priority="3929" operator="equal">
      <formula>"OK"</formula>
    </cfRule>
  </conditionalFormatting>
  <conditionalFormatting sqref="N638:S638">
    <cfRule type="cellIs" dxfId="970" priority="3928" operator="equal">
      <formula>"POK"</formula>
    </cfRule>
  </conditionalFormatting>
  <conditionalFormatting sqref="N639:S640">
    <cfRule type="cellIs" dxfId="969" priority="3926" operator="equal">
      <formula>"POK"</formula>
    </cfRule>
  </conditionalFormatting>
  <conditionalFormatting sqref="AO639:AO640 CC639:CC640 T639:T640">
    <cfRule type="cellIs" dxfId="968" priority="3925" operator="equal">
      <formula>"OK"</formula>
    </cfRule>
  </conditionalFormatting>
  <conditionalFormatting sqref="AO596 CC596">
    <cfRule type="cellIs" dxfId="967" priority="3916" operator="equal">
      <formula>"OK"</formula>
    </cfRule>
  </conditionalFormatting>
  <conditionalFormatting sqref="N596:S596">
    <cfRule type="cellIs" dxfId="966" priority="3915" operator="equal">
      <formula>"POK"</formula>
    </cfRule>
  </conditionalFormatting>
  <conditionalFormatting sqref="T596">
    <cfRule type="cellIs" dxfId="965" priority="3914" operator="equal">
      <formula>"OK"</formula>
    </cfRule>
  </conditionalFormatting>
  <conditionalFormatting sqref="AO597 CC597">
    <cfRule type="cellIs" dxfId="964" priority="3912" operator="equal">
      <formula>"OK"</formula>
    </cfRule>
  </conditionalFormatting>
  <conditionalFormatting sqref="N597:S597">
    <cfRule type="cellIs" dxfId="963" priority="3911" operator="equal">
      <formula>"POK"</formula>
    </cfRule>
  </conditionalFormatting>
  <conditionalFormatting sqref="T597">
    <cfRule type="cellIs" dxfId="962" priority="3910" operator="equal">
      <formula>"OK"</formula>
    </cfRule>
  </conditionalFormatting>
  <conditionalFormatting sqref="AO190 CC190">
    <cfRule type="cellIs" dxfId="961" priority="3908" operator="equal">
      <formula>"OK"</formula>
    </cfRule>
  </conditionalFormatting>
  <conditionalFormatting sqref="N190:S190">
    <cfRule type="cellIs" dxfId="960" priority="3907" operator="equal">
      <formula>"POK"</formula>
    </cfRule>
  </conditionalFormatting>
  <conditionalFormatting sqref="T190">
    <cfRule type="cellIs" dxfId="959" priority="3906" operator="equal">
      <formula>"OK"</formula>
    </cfRule>
  </conditionalFormatting>
  <conditionalFormatting sqref="AO191 CC191">
    <cfRule type="cellIs" dxfId="958" priority="3904" operator="equal">
      <formula>"OK"</formula>
    </cfRule>
  </conditionalFormatting>
  <conditionalFormatting sqref="N191:S191">
    <cfRule type="cellIs" dxfId="957" priority="3903" operator="equal">
      <formula>"POK"</formula>
    </cfRule>
  </conditionalFormatting>
  <conditionalFormatting sqref="T191">
    <cfRule type="cellIs" dxfId="956" priority="3902" operator="equal">
      <formula>"OK"</formula>
    </cfRule>
  </conditionalFormatting>
  <conditionalFormatting sqref="N591:S591 N595:S595">
    <cfRule type="cellIs" dxfId="955" priority="3900" operator="equal">
      <formula>"POK"</formula>
    </cfRule>
  </conditionalFormatting>
  <conditionalFormatting sqref="AO591 CC591 T591 T595 CC595 AO595">
    <cfRule type="cellIs" dxfId="954" priority="3899" operator="equal">
      <formula>"OK"</formula>
    </cfRule>
  </conditionalFormatting>
  <conditionalFormatting sqref="N592:S592">
    <cfRule type="cellIs" dxfId="953" priority="3898" operator="equal">
      <formula>"POK"</formula>
    </cfRule>
  </conditionalFormatting>
  <conditionalFormatting sqref="AO592 CC592 T592">
    <cfRule type="cellIs" dxfId="952" priority="3897" operator="equal">
      <formula>"OK"</formula>
    </cfRule>
  </conditionalFormatting>
  <conditionalFormatting sqref="N593:S594">
    <cfRule type="cellIs" dxfId="951" priority="3896" operator="equal">
      <formula>"POK"</formula>
    </cfRule>
  </conditionalFormatting>
  <conditionalFormatting sqref="AO593:AO594 CC593:CC594 T593:T594">
    <cfRule type="cellIs" dxfId="950" priority="3895" operator="equal">
      <formula>"OK"</formula>
    </cfRule>
  </conditionalFormatting>
  <conditionalFormatting sqref="N531:S531">
    <cfRule type="cellIs" dxfId="949" priority="3894" operator="equal">
      <formula>"POK"</formula>
    </cfRule>
  </conditionalFormatting>
  <conditionalFormatting sqref="AO531 CC531 T531">
    <cfRule type="cellIs" dxfId="948" priority="3893" operator="equal">
      <formula>"OK"</formula>
    </cfRule>
  </conditionalFormatting>
  <conditionalFormatting sqref="N532:S532">
    <cfRule type="cellIs" dxfId="947" priority="3892" operator="equal">
      <formula>"POK"</formula>
    </cfRule>
  </conditionalFormatting>
  <conditionalFormatting sqref="AO532 CC532 T532">
    <cfRule type="cellIs" dxfId="946" priority="3891" operator="equal">
      <formula>"OK"</formula>
    </cfRule>
  </conditionalFormatting>
  <conditionalFormatting sqref="N533:S534">
    <cfRule type="cellIs" dxfId="945" priority="3890" operator="equal">
      <formula>"POK"</formula>
    </cfRule>
  </conditionalFormatting>
  <conditionalFormatting sqref="AO533:AO534 CC533:CC534 T533:T534">
    <cfRule type="cellIs" dxfId="944" priority="3889" operator="equal">
      <formula>"OK"</formula>
    </cfRule>
  </conditionalFormatting>
  <conditionalFormatting sqref="N490:S490">
    <cfRule type="cellIs" dxfId="943" priority="3888" operator="equal">
      <formula>"POK"</formula>
    </cfRule>
  </conditionalFormatting>
  <conditionalFormatting sqref="T490 CC490 AO490">
    <cfRule type="cellIs" dxfId="942" priority="3887" operator="equal">
      <formula>"OK"</formula>
    </cfRule>
  </conditionalFormatting>
  <conditionalFormatting sqref="N486:S486">
    <cfRule type="cellIs" dxfId="941" priority="3886" operator="equal">
      <formula>"POK"</formula>
    </cfRule>
  </conditionalFormatting>
  <conditionalFormatting sqref="AO486 CC486 T486">
    <cfRule type="cellIs" dxfId="940" priority="3885" operator="equal">
      <formula>"OK"</formula>
    </cfRule>
  </conditionalFormatting>
  <conditionalFormatting sqref="N487:S487">
    <cfRule type="cellIs" dxfId="939" priority="3884" operator="equal">
      <formula>"POK"</formula>
    </cfRule>
  </conditionalFormatting>
  <conditionalFormatting sqref="AO487 CC487 T487">
    <cfRule type="cellIs" dxfId="938" priority="3883" operator="equal">
      <formula>"OK"</formula>
    </cfRule>
  </conditionalFormatting>
  <conditionalFormatting sqref="N488:S489">
    <cfRule type="cellIs" dxfId="937" priority="3882" operator="equal">
      <formula>"POK"</formula>
    </cfRule>
  </conditionalFormatting>
  <conditionalFormatting sqref="AO488:AO489 CC488:CC489 T488:T489">
    <cfRule type="cellIs" dxfId="936" priority="3881" operator="equal">
      <formula>"OK"</formula>
    </cfRule>
  </conditionalFormatting>
  <conditionalFormatting sqref="N445:S445">
    <cfRule type="cellIs" dxfId="935" priority="3880" operator="equal">
      <formula>"POK"</formula>
    </cfRule>
  </conditionalFormatting>
  <conditionalFormatting sqref="T445 CC445 AO445">
    <cfRule type="cellIs" dxfId="934" priority="3879" operator="equal">
      <formula>"OK"</formula>
    </cfRule>
  </conditionalFormatting>
  <conditionalFormatting sqref="N441:S441">
    <cfRule type="cellIs" dxfId="933" priority="3878" operator="equal">
      <formula>"POK"</formula>
    </cfRule>
  </conditionalFormatting>
  <conditionalFormatting sqref="AO441 CC441 T441">
    <cfRule type="cellIs" dxfId="932" priority="3877" operator="equal">
      <formula>"OK"</formula>
    </cfRule>
  </conditionalFormatting>
  <conditionalFormatting sqref="N442:S442">
    <cfRule type="cellIs" dxfId="931" priority="3876" operator="equal">
      <formula>"POK"</formula>
    </cfRule>
  </conditionalFormatting>
  <conditionalFormatting sqref="AO442 CC442 T442">
    <cfRule type="cellIs" dxfId="930" priority="3875" operator="equal">
      <formula>"OK"</formula>
    </cfRule>
  </conditionalFormatting>
  <conditionalFormatting sqref="N443:S444">
    <cfRule type="cellIs" dxfId="929" priority="3874" operator="equal">
      <formula>"POK"</formula>
    </cfRule>
  </conditionalFormatting>
  <conditionalFormatting sqref="AO443:AO444 CC443:CC444 T443:T444">
    <cfRule type="cellIs" dxfId="928" priority="3873" operator="equal">
      <formula>"OK"</formula>
    </cfRule>
  </conditionalFormatting>
  <conditionalFormatting sqref="N387:S387">
    <cfRule type="cellIs" dxfId="927" priority="3872" operator="equal">
      <formula>"POK"</formula>
    </cfRule>
  </conditionalFormatting>
  <conditionalFormatting sqref="T387 CC387 AO387">
    <cfRule type="cellIs" dxfId="926" priority="3871" operator="equal">
      <formula>"OK"</formula>
    </cfRule>
  </conditionalFormatting>
  <conditionalFormatting sqref="N383:S383">
    <cfRule type="cellIs" dxfId="925" priority="3870" operator="equal">
      <formula>"POK"</formula>
    </cfRule>
  </conditionalFormatting>
  <conditionalFormatting sqref="AO383 CC383 T383">
    <cfRule type="cellIs" dxfId="924" priority="3869" operator="equal">
      <formula>"OK"</formula>
    </cfRule>
  </conditionalFormatting>
  <conditionalFormatting sqref="N384:S384">
    <cfRule type="cellIs" dxfId="923" priority="3868" operator="equal">
      <formula>"POK"</formula>
    </cfRule>
  </conditionalFormatting>
  <conditionalFormatting sqref="AO384 CC384 T384">
    <cfRule type="cellIs" dxfId="922" priority="3867" operator="equal">
      <formula>"OK"</formula>
    </cfRule>
  </conditionalFormatting>
  <conditionalFormatting sqref="N385:S386">
    <cfRule type="cellIs" dxfId="921" priority="3866" operator="equal">
      <formula>"POK"</formula>
    </cfRule>
  </conditionalFormatting>
  <conditionalFormatting sqref="AO385:AO386 CC385:CC386 T385:T386">
    <cfRule type="cellIs" dxfId="920" priority="3865" operator="equal">
      <formula>"OK"</formula>
    </cfRule>
  </conditionalFormatting>
  <conditionalFormatting sqref="N392:S392">
    <cfRule type="cellIs" dxfId="919" priority="3864" operator="equal">
      <formula>"POK"</formula>
    </cfRule>
  </conditionalFormatting>
  <conditionalFormatting sqref="T392 CC392 AO392">
    <cfRule type="cellIs" dxfId="918" priority="3863" operator="equal">
      <formula>"OK"</formula>
    </cfRule>
  </conditionalFormatting>
  <conditionalFormatting sqref="N388:S388">
    <cfRule type="cellIs" dxfId="917" priority="3862" operator="equal">
      <formula>"POK"</formula>
    </cfRule>
  </conditionalFormatting>
  <conditionalFormatting sqref="AO388 CC388 T388">
    <cfRule type="cellIs" dxfId="916" priority="3861" operator="equal">
      <formula>"OK"</formula>
    </cfRule>
  </conditionalFormatting>
  <conditionalFormatting sqref="N389:S389">
    <cfRule type="cellIs" dxfId="915" priority="3860" operator="equal">
      <formula>"POK"</formula>
    </cfRule>
  </conditionalFormatting>
  <conditionalFormatting sqref="AO389 CC389 T389">
    <cfRule type="cellIs" dxfId="914" priority="3859" operator="equal">
      <formula>"OK"</formula>
    </cfRule>
  </conditionalFormatting>
  <conditionalFormatting sqref="N390:S391">
    <cfRule type="cellIs" dxfId="913" priority="3858" operator="equal">
      <formula>"POK"</formula>
    </cfRule>
  </conditionalFormatting>
  <conditionalFormatting sqref="AO390:AO391 CC390:CC391 T390:T391">
    <cfRule type="cellIs" dxfId="912" priority="3857" operator="equal">
      <formula>"OK"</formula>
    </cfRule>
  </conditionalFormatting>
  <conditionalFormatting sqref="N397:S397">
    <cfRule type="cellIs" dxfId="911" priority="3856" operator="equal">
      <formula>"POK"</formula>
    </cfRule>
  </conditionalFormatting>
  <conditionalFormatting sqref="T397 CC397 AO397">
    <cfRule type="cellIs" dxfId="910" priority="3855" operator="equal">
      <formula>"OK"</formula>
    </cfRule>
  </conditionalFormatting>
  <conditionalFormatting sqref="N393:S393">
    <cfRule type="cellIs" dxfId="909" priority="3854" operator="equal">
      <formula>"POK"</formula>
    </cfRule>
  </conditionalFormatting>
  <conditionalFormatting sqref="AO393 CC393 T393">
    <cfRule type="cellIs" dxfId="908" priority="3853" operator="equal">
      <formula>"OK"</formula>
    </cfRule>
  </conditionalFormatting>
  <conditionalFormatting sqref="N394:S394">
    <cfRule type="cellIs" dxfId="907" priority="3852" operator="equal">
      <formula>"POK"</formula>
    </cfRule>
  </conditionalFormatting>
  <conditionalFormatting sqref="AO394 CC394 T394">
    <cfRule type="cellIs" dxfId="906" priority="3851" operator="equal">
      <formula>"OK"</formula>
    </cfRule>
  </conditionalFormatting>
  <conditionalFormatting sqref="N395:S396">
    <cfRule type="cellIs" dxfId="905" priority="3850" operator="equal">
      <formula>"POK"</formula>
    </cfRule>
  </conditionalFormatting>
  <conditionalFormatting sqref="AO395:AO396 CC395:CC396 T395:T396">
    <cfRule type="cellIs" dxfId="904" priority="3849" operator="equal">
      <formula>"OK"</formula>
    </cfRule>
  </conditionalFormatting>
  <conditionalFormatting sqref="N339:S339">
    <cfRule type="cellIs" dxfId="903" priority="3848" operator="equal">
      <formula>"POK"</formula>
    </cfRule>
  </conditionalFormatting>
  <conditionalFormatting sqref="T339 CC339 AO339">
    <cfRule type="cellIs" dxfId="902" priority="3847" operator="equal">
      <formula>"OK"</formula>
    </cfRule>
  </conditionalFormatting>
  <conditionalFormatting sqref="N335:S335">
    <cfRule type="cellIs" dxfId="901" priority="3846" operator="equal">
      <formula>"POK"</formula>
    </cfRule>
  </conditionalFormatting>
  <conditionalFormatting sqref="AO335 CC335 T335">
    <cfRule type="cellIs" dxfId="900" priority="3845" operator="equal">
      <formula>"OK"</formula>
    </cfRule>
  </conditionalFormatting>
  <conditionalFormatting sqref="N336:S336">
    <cfRule type="cellIs" dxfId="899" priority="3844" operator="equal">
      <formula>"POK"</formula>
    </cfRule>
  </conditionalFormatting>
  <conditionalFormatting sqref="AO336 CC336 T336">
    <cfRule type="cellIs" dxfId="898" priority="3843" operator="equal">
      <formula>"OK"</formula>
    </cfRule>
  </conditionalFormatting>
  <conditionalFormatting sqref="N337:S338">
    <cfRule type="cellIs" dxfId="897" priority="3842" operator="equal">
      <formula>"POK"</formula>
    </cfRule>
  </conditionalFormatting>
  <conditionalFormatting sqref="N189:S189">
    <cfRule type="cellIs" dxfId="896" priority="3840" operator="equal">
      <formula>"POK"</formula>
    </cfRule>
  </conditionalFormatting>
  <conditionalFormatting sqref="T189 CC189 AO189">
    <cfRule type="cellIs" dxfId="895" priority="3839" operator="equal">
      <formula>"OK"</formula>
    </cfRule>
  </conditionalFormatting>
  <conditionalFormatting sqref="N185:S185">
    <cfRule type="cellIs" dxfId="894" priority="3838" operator="equal">
      <formula>"POK"</formula>
    </cfRule>
  </conditionalFormatting>
  <conditionalFormatting sqref="AO185 CC185 T185">
    <cfRule type="cellIs" dxfId="893" priority="3837" operator="equal">
      <formula>"OK"</formula>
    </cfRule>
  </conditionalFormatting>
  <conditionalFormatting sqref="N186:S186">
    <cfRule type="cellIs" dxfId="892" priority="3836" operator="equal">
      <formula>"POK"</formula>
    </cfRule>
  </conditionalFormatting>
  <conditionalFormatting sqref="AO186 CC186 T186">
    <cfRule type="cellIs" dxfId="891" priority="3835" operator="equal">
      <formula>"OK"</formula>
    </cfRule>
  </conditionalFormatting>
  <conditionalFormatting sqref="N187:S188">
    <cfRule type="cellIs" dxfId="890" priority="3834" operator="equal">
      <formula>"POK"</formula>
    </cfRule>
  </conditionalFormatting>
  <conditionalFormatting sqref="AO187:AO188 CC187:CC188 T187:T188">
    <cfRule type="cellIs" dxfId="889" priority="3833" operator="equal">
      <formula>"OK"</formula>
    </cfRule>
  </conditionalFormatting>
  <conditionalFormatting sqref="N194:S194">
    <cfRule type="cellIs" dxfId="888" priority="3832" operator="equal">
      <formula>"POK"</formula>
    </cfRule>
  </conditionalFormatting>
  <conditionalFormatting sqref="T194 CC194 AO194">
    <cfRule type="cellIs" dxfId="887" priority="3831" operator="equal">
      <formula>"OK"</formula>
    </cfRule>
  </conditionalFormatting>
  <conditionalFormatting sqref="N195:S204">
    <cfRule type="cellIs" dxfId="886" priority="3829" operator="equal">
      <formula>"POK"</formula>
    </cfRule>
  </conditionalFormatting>
  <conditionalFormatting sqref="T195:T204 AO195:AO204 CC195:CC204">
    <cfRule type="cellIs" dxfId="885" priority="3828" operator="equal">
      <formula>"OK"</formula>
    </cfRule>
  </conditionalFormatting>
  <conditionalFormatting sqref="BI324 BI326">
    <cfRule type="cellIs" dxfId="884" priority="3269" operator="equal">
      <formula>"OK"</formula>
    </cfRule>
  </conditionalFormatting>
  <conditionalFormatting sqref="CC37">
    <cfRule type="cellIs" dxfId="883" priority="3806" operator="equal">
      <formula>"OK"</formula>
    </cfRule>
  </conditionalFormatting>
  <conditionalFormatting sqref="BI370">
    <cfRule type="cellIs" dxfId="882" priority="3266" operator="equal">
      <formula>"OK"</formula>
    </cfRule>
  </conditionalFormatting>
  <conditionalFormatting sqref="N205:S205">
    <cfRule type="cellIs" dxfId="881" priority="3823" operator="equal">
      <formula>"POK"</formula>
    </cfRule>
  </conditionalFormatting>
  <conditionalFormatting sqref="T205 AO205 CC205">
    <cfRule type="cellIs" dxfId="880" priority="3822" operator="equal">
      <formula>"OK"</formula>
    </cfRule>
  </conditionalFormatting>
  <conditionalFormatting sqref="BI330:BI331 BI344">
    <cfRule type="cellIs" dxfId="879" priority="3263" operator="equal">
      <formula>"OK"</formula>
    </cfRule>
  </conditionalFormatting>
  <conditionalFormatting sqref="N206:S206">
    <cfRule type="cellIs" dxfId="878" priority="3820" operator="equal">
      <formula>"POK"</formula>
    </cfRule>
  </conditionalFormatting>
  <conditionalFormatting sqref="CC206 AO206 T206">
    <cfRule type="cellIs" dxfId="877" priority="3819" operator="equal">
      <formula>"OK"</formula>
    </cfRule>
  </conditionalFormatting>
  <conditionalFormatting sqref="BI431:BI432">
    <cfRule type="cellIs" dxfId="876" priority="3260" operator="equal">
      <formula>"OK"</formula>
    </cfRule>
  </conditionalFormatting>
  <conditionalFormatting sqref="N213:S213">
    <cfRule type="cellIs" dxfId="875" priority="3817" operator="equal">
      <formula>"POK"</formula>
    </cfRule>
  </conditionalFormatting>
  <conditionalFormatting sqref="AO213 CC213 T213">
    <cfRule type="cellIs" dxfId="874" priority="3816" operator="equal">
      <formula>"OK"</formula>
    </cfRule>
  </conditionalFormatting>
  <conditionalFormatting sqref="BI428 BI430">
    <cfRule type="cellIs" dxfId="873" priority="3257" operator="equal">
      <formula>"OK"</formula>
    </cfRule>
  </conditionalFormatting>
  <conditionalFormatting sqref="N35:S35">
    <cfRule type="cellIs" dxfId="872" priority="3814" operator="equal">
      <formula>"POK"</formula>
    </cfRule>
  </conditionalFormatting>
  <conditionalFormatting sqref="T34:T35 AO34:AO35">
    <cfRule type="cellIs" dxfId="871" priority="3813" operator="equal">
      <formula>"OK"</formula>
    </cfRule>
  </conditionalFormatting>
  <conditionalFormatting sqref="CW483:CW485">
    <cfRule type="cellIs" dxfId="870" priority="2696" operator="equal">
      <formula>"OK"</formula>
    </cfRule>
  </conditionalFormatting>
  <conditionalFormatting sqref="CC34:CC35">
    <cfRule type="cellIs" dxfId="869" priority="3811" operator="equal">
      <formula>"OK"</formula>
    </cfRule>
  </conditionalFormatting>
  <conditionalFormatting sqref="BI481:BI482 BI495">
    <cfRule type="cellIs" dxfId="868" priority="3252" operator="equal">
      <formula>"OK"</formula>
    </cfRule>
  </conditionalFormatting>
  <conditionalFormatting sqref="N37:S37">
    <cfRule type="cellIs" dxfId="867" priority="3809" operator="equal">
      <formula>"POK"</formula>
    </cfRule>
  </conditionalFormatting>
  <conditionalFormatting sqref="T37 AO37">
    <cfRule type="cellIs" dxfId="866" priority="3808" operator="equal">
      <formula>"OK"</formula>
    </cfRule>
  </conditionalFormatting>
  <conditionalFormatting sqref="CW480">
    <cfRule type="cellIs" dxfId="865" priority="2691" operator="equal">
      <formula>"OK"</formula>
    </cfRule>
  </conditionalFormatting>
  <conditionalFormatting sqref="N36:S36">
    <cfRule type="cellIs" dxfId="864" priority="3805" operator="equal">
      <formula>"POK"</formula>
    </cfRule>
  </conditionalFormatting>
  <conditionalFormatting sqref="T36 AO36">
    <cfRule type="cellIs" dxfId="863" priority="3804" operator="equal">
      <formula>"OK"</formula>
    </cfRule>
  </conditionalFormatting>
  <conditionalFormatting sqref="CW520 CW522">
    <cfRule type="cellIs" dxfId="862" priority="2687" operator="equal">
      <formula>"OK"</formula>
    </cfRule>
  </conditionalFormatting>
  <conditionalFormatting sqref="CC36">
    <cfRule type="cellIs" dxfId="861" priority="3802" operator="equal">
      <formula>"OK"</formula>
    </cfRule>
  </conditionalFormatting>
  <conditionalFormatting sqref="N27:S27">
    <cfRule type="cellIs" dxfId="860" priority="3800" operator="equal">
      <formula>"POK"</formula>
    </cfRule>
  </conditionalFormatting>
  <conditionalFormatting sqref="CW588:CW590">
    <cfRule type="cellIs" dxfId="859" priority="2683" operator="equal">
      <formula>"OK"</formula>
    </cfRule>
  </conditionalFormatting>
  <conditionalFormatting sqref="BI648:BI654 BI656:BI669">
    <cfRule type="cellIs" dxfId="858" priority="3239" operator="equal">
      <formula>"OK"</formula>
    </cfRule>
  </conditionalFormatting>
  <conditionalFormatting sqref="N126:S127 N124:S124">
    <cfRule type="cellIs" dxfId="857" priority="3781" operator="equal">
      <formula>"POK"</formula>
    </cfRule>
  </conditionalFormatting>
  <conditionalFormatting sqref="AO126:AO127 CC126:CC127 T126:T127 T124 CC124 AO124">
    <cfRule type="cellIs" dxfId="856" priority="3780" operator="equal">
      <formula>"OK"</formula>
    </cfRule>
  </conditionalFormatting>
  <conditionalFormatting sqref="N135:S135">
    <cfRule type="cellIs" dxfId="855" priority="3769" operator="equal">
      <formula>"POK"</formula>
    </cfRule>
  </conditionalFormatting>
  <conditionalFormatting sqref="N128:S134">
    <cfRule type="cellIs" dxfId="854" priority="3778" operator="equal">
      <formula>"POK"</formula>
    </cfRule>
  </conditionalFormatting>
  <conditionalFormatting sqref="N125:S125">
    <cfRule type="cellIs" dxfId="853" priority="3775" operator="equal">
      <formula>"POK"</formula>
    </cfRule>
  </conditionalFormatting>
  <conditionalFormatting sqref="AO125 CC125 T125">
    <cfRule type="cellIs" dxfId="852" priority="3774" operator="equal">
      <formula>"OK"</formula>
    </cfRule>
  </conditionalFormatting>
  <conditionalFormatting sqref="T135 CC135 AO135">
    <cfRule type="cellIs" dxfId="851" priority="3768" operator="equal">
      <formula>"OK"</formula>
    </cfRule>
  </conditionalFormatting>
  <conditionalFormatting sqref="N642:S642">
    <cfRule type="cellIs" dxfId="850" priority="3748" operator="equal">
      <formula>"POK"</formula>
    </cfRule>
  </conditionalFormatting>
  <conditionalFormatting sqref="N295:S295">
    <cfRule type="cellIs" dxfId="849" priority="3753" operator="equal">
      <formula>"POK"</formula>
    </cfRule>
  </conditionalFormatting>
  <conditionalFormatting sqref="CC295">
    <cfRule type="cellIs" dxfId="848" priority="3750" operator="equal">
      <formula>"OK"</formula>
    </cfRule>
  </conditionalFormatting>
  <conditionalFormatting sqref="N307:S307">
    <cfRule type="cellIs" dxfId="847" priority="3740" operator="equal">
      <formula>"POK"</formula>
    </cfRule>
  </conditionalFormatting>
  <conditionalFormatting sqref="AO642 CC642">
    <cfRule type="cellIs" dxfId="846" priority="3749" operator="equal">
      <formula>"OK"</formula>
    </cfRule>
  </conditionalFormatting>
  <conditionalFormatting sqref="N169:S169">
    <cfRule type="cellIs" dxfId="845" priority="3738" operator="equal">
      <formula>"POK"</formula>
    </cfRule>
  </conditionalFormatting>
  <conditionalFormatting sqref="T642">
    <cfRule type="cellIs" dxfId="844" priority="3747" operator="equal">
      <formula>"OK"</formula>
    </cfRule>
  </conditionalFormatting>
  <conditionalFormatting sqref="AO307 CC307">
    <cfRule type="cellIs" dxfId="843" priority="3741" operator="equal">
      <formula>"OK"</formula>
    </cfRule>
  </conditionalFormatting>
  <conditionalFormatting sqref="AO643 CC643">
    <cfRule type="cellIs" dxfId="842" priority="3745" operator="equal">
      <formula>"OK"</formula>
    </cfRule>
  </conditionalFormatting>
  <conditionalFormatting sqref="AO169 CC169 T169">
    <cfRule type="cellIs" dxfId="841" priority="3737" operator="equal">
      <formula>"OK"</formula>
    </cfRule>
  </conditionalFormatting>
  <conditionalFormatting sqref="T307">
    <cfRule type="cellIs" dxfId="840" priority="3739" operator="equal">
      <formula>"OK"</formula>
    </cfRule>
  </conditionalFormatting>
  <conditionalFormatting sqref="T643">
    <cfRule type="cellIs" dxfId="839" priority="3743" operator="equal">
      <formula>"OK"</formula>
    </cfRule>
  </conditionalFormatting>
  <conditionalFormatting sqref="N643:S643">
    <cfRule type="cellIs" dxfId="838" priority="3744" operator="equal">
      <formula>"POK"</formula>
    </cfRule>
  </conditionalFormatting>
  <conditionalFormatting sqref="N30:S30">
    <cfRule type="cellIs" dxfId="837" priority="3735" operator="equal">
      <formula>"POK"</formula>
    </cfRule>
  </conditionalFormatting>
  <conditionalFormatting sqref="T30 AO30">
    <cfRule type="cellIs" dxfId="836" priority="3734" operator="equal">
      <formula>"OK"</formula>
    </cfRule>
  </conditionalFormatting>
  <conditionalFormatting sqref="CC30">
    <cfRule type="cellIs" dxfId="835" priority="3732" operator="equal">
      <formula>"OK"</formula>
    </cfRule>
  </conditionalFormatting>
  <conditionalFormatting sqref="BI447">
    <cfRule type="cellIs" dxfId="834" priority="3124" operator="equal">
      <formula>"OK"</formula>
    </cfRule>
  </conditionalFormatting>
  <conditionalFormatting sqref="N15:S15">
    <cfRule type="cellIs" dxfId="833" priority="3679" operator="equal">
      <formula>"POK"</formula>
    </cfRule>
  </conditionalFormatting>
  <conditionalFormatting sqref="CW637 CW641">
    <cfRule type="cellIs" dxfId="832" priority="2561" operator="equal">
      <formula>"OK"</formula>
    </cfRule>
  </conditionalFormatting>
  <conditionalFormatting sqref="CC15">
    <cfRule type="cellIs" dxfId="831" priority="3676" operator="equal">
      <formula>"OK"</formula>
    </cfRule>
  </conditionalFormatting>
  <conditionalFormatting sqref="BI639:BI640">
    <cfRule type="cellIs" dxfId="830" priority="3117" operator="equal">
      <formula>"OK"</formula>
    </cfRule>
  </conditionalFormatting>
  <conditionalFormatting sqref="N13:S13">
    <cfRule type="cellIs" dxfId="829" priority="3674" operator="equal">
      <formula>"POK"</formula>
    </cfRule>
  </conditionalFormatting>
  <conditionalFormatting sqref="AO13 T13">
    <cfRule type="cellIs" dxfId="828" priority="3673" operator="equal">
      <formula>"OK"</formula>
    </cfRule>
  </conditionalFormatting>
  <conditionalFormatting sqref="CW190">
    <cfRule type="cellIs" dxfId="827" priority="2556" operator="equal">
      <formula>"OK"</formula>
    </cfRule>
  </conditionalFormatting>
  <conditionalFormatting sqref="CC13">
    <cfRule type="cellIs" dxfId="826" priority="3671" operator="equal">
      <formula>"OK"</formula>
    </cfRule>
  </conditionalFormatting>
  <conditionalFormatting sqref="BI591 BI595">
    <cfRule type="cellIs" dxfId="825" priority="3112" operator="equal">
      <formula>"OK"</formula>
    </cfRule>
  </conditionalFormatting>
  <conditionalFormatting sqref="N18:S19">
    <cfRule type="cellIs" dxfId="824" priority="3669" operator="equal">
      <formula>"POK"</formula>
    </cfRule>
  </conditionalFormatting>
  <conditionalFormatting sqref="AO18:AO19 T18:T19">
    <cfRule type="cellIs" dxfId="823" priority="3668" operator="equal">
      <formula>"OK"</formula>
    </cfRule>
  </conditionalFormatting>
  <conditionalFormatting sqref="CW531">
    <cfRule type="cellIs" dxfId="822" priority="2551" operator="equal">
      <formula>"OK"</formula>
    </cfRule>
  </conditionalFormatting>
  <conditionalFormatting sqref="CC18:CC19">
    <cfRule type="cellIs" dxfId="821" priority="3666" operator="equal">
      <formula>"OK"</formula>
    </cfRule>
  </conditionalFormatting>
  <conditionalFormatting sqref="BI533:BI534">
    <cfRule type="cellIs" dxfId="820" priority="3107" operator="equal">
      <formula>"OK"</formula>
    </cfRule>
  </conditionalFormatting>
  <conditionalFormatting sqref="N17:S17">
    <cfRule type="cellIs" dxfId="819" priority="3664" operator="equal">
      <formula>"POK"</formula>
    </cfRule>
  </conditionalFormatting>
  <conditionalFormatting sqref="AO17 T17">
    <cfRule type="cellIs" dxfId="818" priority="3663" operator="equal">
      <formula>"OK"</formula>
    </cfRule>
  </conditionalFormatting>
  <conditionalFormatting sqref="CW487">
    <cfRule type="cellIs" dxfId="817" priority="2546" operator="equal">
      <formula>"OK"</formula>
    </cfRule>
  </conditionalFormatting>
  <conditionalFormatting sqref="CC17">
    <cfRule type="cellIs" dxfId="816" priority="3661" operator="equal">
      <formula>"OK"</formula>
    </cfRule>
  </conditionalFormatting>
  <conditionalFormatting sqref="BI445">
    <cfRule type="cellIs" dxfId="815" priority="3102" operator="equal">
      <formula>"OK"</formula>
    </cfRule>
  </conditionalFormatting>
  <conditionalFormatting sqref="T670">
    <cfRule type="cellIs" dxfId="814" priority="3654" operator="equal">
      <formula>"OK"</formula>
    </cfRule>
  </conditionalFormatting>
  <conditionalFormatting sqref="BI336">
    <cfRule type="cellIs" dxfId="813" priority="3084" operator="equal">
      <formula>"OK"</formula>
    </cfRule>
  </conditionalFormatting>
  <conditionalFormatting sqref="BI185">
    <cfRule type="cellIs" dxfId="812" priority="3081" operator="equal">
      <formula>"OK"</formula>
    </cfRule>
  </conditionalFormatting>
  <conditionalFormatting sqref="BI195:BI204">
    <cfRule type="cellIs" dxfId="811" priority="3077" operator="equal">
      <formula>"OK"</formula>
    </cfRule>
  </conditionalFormatting>
  <conditionalFormatting sqref="BI206">
    <cfRule type="cellIs" dxfId="810" priority="3074" operator="equal">
      <formula>"OK"</formula>
    </cfRule>
  </conditionalFormatting>
  <conditionalFormatting sqref="BI36">
    <cfRule type="cellIs" dxfId="809" priority="3070" operator="equal">
      <formula>"OK"</formula>
    </cfRule>
  </conditionalFormatting>
  <conditionalFormatting sqref="BI128:BI134">
    <cfRule type="cellIs" dxfId="808" priority="3067" operator="equal">
      <formula>"OK"</formula>
    </cfRule>
  </conditionalFormatting>
  <conditionalFormatting sqref="BI642">
    <cfRule type="cellIs" dxfId="807" priority="3060" operator="equal">
      <formula>"OK"</formula>
    </cfRule>
  </conditionalFormatting>
  <conditionalFormatting sqref="BI30">
    <cfRule type="cellIs" dxfId="806" priority="3056" operator="equal">
      <formula>"OK"</formula>
    </cfRule>
  </conditionalFormatting>
  <conditionalFormatting sqref="BI18:BI19">
    <cfRule type="cellIs" dxfId="805" priority="3030" operator="equal">
      <formula>"OK"</formula>
    </cfRule>
  </conditionalFormatting>
  <conditionalFormatting sqref="N173:S173">
    <cfRule type="cellIs" dxfId="804" priority="3558" operator="equal">
      <formula>"POK"</formula>
    </cfRule>
  </conditionalFormatting>
  <conditionalFormatting sqref="T173 AO173 CC173">
    <cfRule type="cellIs" dxfId="803" priority="3557" operator="equal">
      <formula>"OK"</formula>
    </cfRule>
  </conditionalFormatting>
  <conditionalFormatting sqref="BI85 BI10:BI12 BI26 BI33 BI111 BI136:BI162 BI275 BI279:BI294 BI303:BI304 BI404:BI407 BI309:BI323 BI165:BI168 BI214:BI218 BI207:BI211 BI63 BI350:BI368 BI409:BI427 BI456:BI474 BI501:BI519 BI546:BI573 BI345:BI348 BI332 BI451:BI454 BI438:BI440 BI496:BI499 BI541:BI544 BI575:BI586 BI600:BI609 BI671:BI676 BI611:BI631 BI680:BI688 BI535 BI38:BI60 BI220:BI271 BI296:BI299 BI379:BI380 BI170 BI28 BI16 BI14 BI174:BI183">
    <cfRule type="cellIs" dxfId="802" priority="3554" operator="equal">
      <formula>"OK"</formula>
    </cfRule>
  </conditionalFormatting>
  <conditionalFormatting sqref="BI300:BI302">
    <cfRule type="cellIs" dxfId="801" priority="3550" operator="equal">
      <formula>"OK"</formula>
    </cfRule>
  </conditionalFormatting>
  <conditionalFormatting sqref="BI64:BI71 BI75:BI77 BI84 BI73">
    <cfRule type="cellIs" dxfId="800" priority="3549" operator="equal">
      <formula>"OK"</formula>
    </cfRule>
  </conditionalFormatting>
  <conditionalFormatting sqref="BI74">
    <cfRule type="cellIs" dxfId="799" priority="3548" operator="equal">
      <formula>"OK"</formula>
    </cfRule>
  </conditionalFormatting>
  <conditionalFormatting sqref="BI78">
    <cfRule type="cellIs" dxfId="798" priority="3547" operator="equal">
      <formula>"OK"</formula>
    </cfRule>
  </conditionalFormatting>
  <conditionalFormatting sqref="BI79">
    <cfRule type="cellIs" dxfId="797" priority="3546" operator="equal">
      <formula>"OK"</formula>
    </cfRule>
  </conditionalFormatting>
  <conditionalFormatting sqref="BI80">
    <cfRule type="cellIs" dxfId="796" priority="3545" operator="equal">
      <formula>"OK"</formula>
    </cfRule>
  </conditionalFormatting>
  <conditionalFormatting sqref="BI72">
    <cfRule type="cellIs" dxfId="795" priority="3544" operator="equal">
      <formula>"OK"</formula>
    </cfRule>
  </conditionalFormatting>
  <conditionalFormatting sqref="BI81">
    <cfRule type="cellIs" dxfId="794" priority="3543" operator="equal">
      <formula>"OK"</formula>
    </cfRule>
  </conditionalFormatting>
  <conditionalFormatting sqref="BI83">
    <cfRule type="cellIs" dxfId="793" priority="3542" operator="equal">
      <formula>"OK"</formula>
    </cfRule>
  </conditionalFormatting>
  <conditionalFormatting sqref="BI82">
    <cfRule type="cellIs" dxfId="792" priority="3541" operator="equal">
      <formula>"OK"</formula>
    </cfRule>
  </conditionalFormatting>
  <conditionalFormatting sqref="BI32">
    <cfRule type="cellIs" dxfId="791" priority="3496" operator="equal">
      <formula>"OK"</formula>
    </cfRule>
  </conditionalFormatting>
  <conditionalFormatting sqref="BI29">
    <cfRule type="cellIs" dxfId="790" priority="3495" operator="equal">
      <formula>"OK"</formula>
    </cfRule>
  </conditionalFormatting>
  <conditionalFormatting sqref="BI31">
    <cfRule type="cellIs" dxfId="789" priority="3494" operator="equal">
      <formula>"OK"</formula>
    </cfRule>
  </conditionalFormatting>
  <conditionalFormatting sqref="BI107:BI108">
    <cfRule type="cellIs" dxfId="788" priority="3493" operator="equal">
      <formula>"OK"</formula>
    </cfRule>
  </conditionalFormatting>
  <conditionalFormatting sqref="BI109">
    <cfRule type="cellIs" dxfId="787" priority="3492" operator="equal">
      <formula>"OK"</formula>
    </cfRule>
  </conditionalFormatting>
  <conditionalFormatting sqref="BI122 BI112:BI117">
    <cfRule type="cellIs" dxfId="786" priority="3488" operator="equal">
      <formula>"OK"</formula>
    </cfRule>
  </conditionalFormatting>
  <conditionalFormatting sqref="BI118:BI119">
    <cfRule type="cellIs" dxfId="785" priority="3487" operator="equal">
      <formula>"OK"</formula>
    </cfRule>
  </conditionalFormatting>
  <conditionalFormatting sqref="BI121">
    <cfRule type="cellIs" dxfId="784" priority="3486" operator="equal">
      <formula>"OK"</formula>
    </cfRule>
  </conditionalFormatting>
  <conditionalFormatting sqref="BI163">
    <cfRule type="cellIs" dxfId="783" priority="3471" operator="equal">
      <formula>"OK"</formula>
    </cfRule>
  </conditionalFormatting>
  <conditionalFormatting sqref="BI372:BI373">
    <cfRule type="cellIs" dxfId="782" priority="3476" operator="equal">
      <formula>"OK"</formula>
    </cfRule>
  </conditionalFormatting>
  <conditionalFormatting sqref="BI276:BI278">
    <cfRule type="cellIs" dxfId="781" priority="3480" operator="equal">
      <formula>"OK"</formula>
    </cfRule>
  </conditionalFormatting>
  <conditionalFormatting sqref="BI110">
    <cfRule type="cellIs" dxfId="780" priority="3479" operator="equal">
      <formula>"OK"</formula>
    </cfRule>
  </conditionalFormatting>
  <conditionalFormatting sqref="BI24:BI25">
    <cfRule type="cellIs" dxfId="779" priority="3472" operator="equal">
      <formula>"OK"</formula>
    </cfRule>
  </conditionalFormatting>
  <conditionalFormatting sqref="BI212">
    <cfRule type="cellIs" dxfId="778" priority="3470" operator="equal">
      <formula>"OK"</formula>
    </cfRule>
  </conditionalFormatting>
  <conditionalFormatting sqref="BI374">
    <cfRule type="cellIs" dxfId="777" priority="3475" operator="equal">
      <formula>"OK"</formula>
    </cfRule>
  </conditionalFormatting>
  <conditionalFormatting sqref="BI305:BI306 BI308">
    <cfRule type="cellIs" dxfId="776" priority="3474" operator="equal">
      <formula>"OK"</formula>
    </cfRule>
  </conditionalFormatting>
  <conditionalFormatting sqref="BI184">
    <cfRule type="cellIs" dxfId="775" priority="3466" operator="equal">
      <formula>"OK"</formula>
    </cfRule>
  </conditionalFormatting>
  <conditionalFormatting sqref="BI381:BI382">
    <cfRule type="cellIs" dxfId="774" priority="3464" operator="equal">
      <formula>"OK"</formula>
    </cfRule>
  </conditionalFormatting>
  <conditionalFormatting sqref="BI123">
    <cfRule type="cellIs" dxfId="773" priority="3468" operator="equal">
      <formula>"OK"</formula>
    </cfRule>
  </conditionalFormatting>
  <conditionalFormatting sqref="BI677:BI679">
    <cfRule type="cellIs" dxfId="772" priority="3467" operator="equal">
      <formula>"OK"</formula>
    </cfRule>
  </conditionalFormatting>
  <conditionalFormatting sqref="BI378">
    <cfRule type="cellIs" dxfId="771" priority="3463" operator="equal">
      <formula>"OK"</formula>
    </cfRule>
  </conditionalFormatting>
  <conditionalFormatting sqref="BI62">
    <cfRule type="cellIs" dxfId="770" priority="3297" operator="equal">
      <formula>"OK"</formula>
    </cfRule>
  </conditionalFormatting>
  <conditionalFormatting sqref="BI61">
    <cfRule type="cellIs" dxfId="769" priority="3296" operator="equal">
      <formula>"OK"</formula>
    </cfRule>
  </conditionalFormatting>
  <conditionalFormatting sqref="BI219">
    <cfRule type="cellIs" dxfId="768" priority="3289" operator="equal">
      <formula>"OK"</formula>
    </cfRule>
  </conditionalFormatting>
  <conditionalFormatting sqref="BI349">
    <cfRule type="cellIs" dxfId="767" priority="3288" operator="equal">
      <formula>"OK"</formula>
    </cfRule>
  </conditionalFormatting>
  <conditionalFormatting sqref="BI408">
    <cfRule type="cellIs" dxfId="766" priority="3287" operator="equal">
      <formula>"OK"</formula>
    </cfRule>
  </conditionalFormatting>
  <conditionalFormatting sqref="BI455">
    <cfRule type="cellIs" dxfId="765" priority="3286" operator="equal">
      <formula>"OK"</formula>
    </cfRule>
  </conditionalFormatting>
  <conditionalFormatting sqref="BI500">
    <cfRule type="cellIs" dxfId="764" priority="3285" operator="equal">
      <formula>"OK"</formula>
    </cfRule>
  </conditionalFormatting>
  <conditionalFormatting sqref="BI545">
    <cfRule type="cellIs" dxfId="763" priority="3284" operator="equal">
      <formula>"OK"</formula>
    </cfRule>
  </conditionalFormatting>
  <conditionalFormatting sqref="BI610">
    <cfRule type="cellIs" dxfId="762" priority="3283" operator="equal">
      <formula>"OK"</formula>
    </cfRule>
  </conditionalFormatting>
  <conditionalFormatting sqref="BI325">
    <cfRule type="cellIs" dxfId="761" priority="3268" operator="equal">
      <formula>"OK"</formula>
    </cfRule>
  </conditionalFormatting>
  <conditionalFormatting sqref="BI369 BI371">
    <cfRule type="cellIs" dxfId="760" priority="3267" operator="equal">
      <formula>"OK"</formula>
    </cfRule>
  </conditionalFormatting>
  <conditionalFormatting sqref="BI375">
    <cfRule type="cellIs" dxfId="759" priority="3265" operator="equal">
      <formula>"OK"</formula>
    </cfRule>
  </conditionalFormatting>
  <conditionalFormatting sqref="BI327:BI328">
    <cfRule type="cellIs" dxfId="758" priority="3264" operator="equal">
      <formula>"OK"</formula>
    </cfRule>
  </conditionalFormatting>
  <conditionalFormatting sqref="BI333:BI334">
    <cfRule type="cellIs" dxfId="757" priority="3262" operator="equal">
      <formula>"OK"</formula>
    </cfRule>
  </conditionalFormatting>
  <conditionalFormatting sqref="BI329">
    <cfRule type="cellIs" dxfId="756" priority="3261" operator="equal">
      <formula>"OK"</formula>
    </cfRule>
  </conditionalFormatting>
  <conditionalFormatting sqref="BI433:BI434">
    <cfRule type="cellIs" dxfId="755" priority="3259" operator="equal">
      <formula>"OK"</formula>
    </cfRule>
  </conditionalFormatting>
  <conditionalFormatting sqref="BI436:BI437 BI450">
    <cfRule type="cellIs" dxfId="754" priority="3258" operator="equal">
      <formula>"OK"</formula>
    </cfRule>
  </conditionalFormatting>
  <conditionalFormatting sqref="BI429">
    <cfRule type="cellIs" dxfId="753" priority="3256" operator="equal">
      <formula>"OK"</formula>
    </cfRule>
  </conditionalFormatting>
  <conditionalFormatting sqref="BI435">
    <cfRule type="cellIs" dxfId="752" priority="3255" operator="equal">
      <formula>"OK"</formula>
    </cfRule>
  </conditionalFormatting>
  <conditionalFormatting sqref="BI483:BI485">
    <cfRule type="cellIs" dxfId="751" priority="3254" operator="equal">
      <formula>"OK"</formula>
    </cfRule>
  </conditionalFormatting>
  <conditionalFormatting sqref="BI478:BI479">
    <cfRule type="cellIs" dxfId="750" priority="3253" operator="equal">
      <formula>"OK"</formula>
    </cfRule>
  </conditionalFormatting>
  <conditionalFormatting sqref="BI523:BI524">
    <cfRule type="cellIs" dxfId="749" priority="3247" operator="equal">
      <formula>"OK"</formula>
    </cfRule>
  </conditionalFormatting>
  <conditionalFormatting sqref="BI476">
    <cfRule type="cellIs" dxfId="748" priority="3250" operator="equal">
      <formula>"OK"</formula>
    </cfRule>
  </conditionalFormatting>
  <conditionalFormatting sqref="BI475 BI477">
    <cfRule type="cellIs" dxfId="747" priority="3251" operator="equal">
      <formula>"OK"</formula>
    </cfRule>
  </conditionalFormatting>
  <conditionalFormatting sqref="BI480">
    <cfRule type="cellIs" dxfId="746" priority="3249" operator="equal">
      <formula>"OK"</formula>
    </cfRule>
  </conditionalFormatting>
  <conditionalFormatting sqref="BI528:BI530">
    <cfRule type="cellIs" dxfId="745" priority="3248" operator="equal">
      <formula>"OK"</formula>
    </cfRule>
  </conditionalFormatting>
  <conditionalFormatting sqref="BI526:BI527 BI540">
    <cfRule type="cellIs" dxfId="744" priority="3246" operator="equal">
      <formula>"OK"</formula>
    </cfRule>
  </conditionalFormatting>
  <conditionalFormatting sqref="BI520 BI522">
    <cfRule type="cellIs" dxfId="743" priority="3245" operator="equal">
      <formula>"OK"</formula>
    </cfRule>
  </conditionalFormatting>
  <conditionalFormatting sqref="BI521">
    <cfRule type="cellIs" dxfId="742" priority="3244" operator="equal">
      <formula>"OK"</formula>
    </cfRule>
  </conditionalFormatting>
  <conditionalFormatting sqref="BI525">
    <cfRule type="cellIs" dxfId="741" priority="3243" operator="equal">
      <formula>"OK"</formula>
    </cfRule>
  </conditionalFormatting>
  <conditionalFormatting sqref="BI574">
    <cfRule type="cellIs" dxfId="740" priority="3242" operator="equal">
      <formula>"OK"</formula>
    </cfRule>
  </conditionalFormatting>
  <conditionalFormatting sqref="BI588:BI590">
    <cfRule type="cellIs" dxfId="739" priority="3241" operator="equal">
      <formula>"OK"</formula>
    </cfRule>
  </conditionalFormatting>
  <conditionalFormatting sqref="BI587">
    <cfRule type="cellIs" dxfId="738" priority="3240" operator="equal">
      <formula>"OK"</formula>
    </cfRule>
  </conditionalFormatting>
  <conditionalFormatting sqref="BI655">
    <cfRule type="cellIs" dxfId="737" priority="3238" operator="equal">
      <formula>"OK"</formula>
    </cfRule>
  </conditionalFormatting>
  <conditionalFormatting sqref="BI632 BI647">
    <cfRule type="cellIs" dxfId="736" priority="3237" operator="equal">
      <formula>"OK"</formula>
    </cfRule>
  </conditionalFormatting>
  <conditionalFormatting sqref="BI634:BI636">
    <cfRule type="cellIs" dxfId="735" priority="3236" operator="equal">
      <formula>"OK"</formula>
    </cfRule>
  </conditionalFormatting>
  <conditionalFormatting sqref="BI633">
    <cfRule type="cellIs" dxfId="734" priority="3235" operator="equal">
      <formula>"OK"</formula>
    </cfRule>
  </conditionalFormatting>
  <conditionalFormatting sqref="BI491">
    <cfRule type="cellIs" dxfId="733" priority="3129" operator="equal">
      <formula>"OK"</formula>
    </cfRule>
  </conditionalFormatting>
  <conditionalFormatting sqref="BI492">
    <cfRule type="cellIs" dxfId="732" priority="3128" operator="equal">
      <formula>"OK"</formula>
    </cfRule>
  </conditionalFormatting>
  <conditionalFormatting sqref="BI536">
    <cfRule type="cellIs" dxfId="731" priority="3127" operator="equal">
      <formula>"OK"</formula>
    </cfRule>
  </conditionalFormatting>
  <conditionalFormatting sqref="BI537">
    <cfRule type="cellIs" dxfId="730" priority="3126" operator="equal">
      <formula>"OK"</formula>
    </cfRule>
  </conditionalFormatting>
  <conditionalFormatting sqref="BI446">
    <cfRule type="cellIs" dxfId="729" priority="3125" operator="equal">
      <formula>"OK"</formula>
    </cfRule>
  </conditionalFormatting>
  <conditionalFormatting sqref="BI398">
    <cfRule type="cellIs" dxfId="728" priority="3123" operator="equal">
      <formula>"OK"</formula>
    </cfRule>
  </conditionalFormatting>
  <conditionalFormatting sqref="BI399">
    <cfRule type="cellIs" dxfId="727" priority="3122" operator="equal">
      <formula>"OK"</formula>
    </cfRule>
  </conditionalFormatting>
  <conditionalFormatting sqref="BI340">
    <cfRule type="cellIs" dxfId="726" priority="3121" operator="equal">
      <formula>"OK"</formula>
    </cfRule>
  </conditionalFormatting>
  <conditionalFormatting sqref="BI341">
    <cfRule type="cellIs" dxfId="725" priority="3120" operator="equal">
      <formula>"OK"</formula>
    </cfRule>
  </conditionalFormatting>
  <conditionalFormatting sqref="BI637 BI641">
    <cfRule type="cellIs" dxfId="724" priority="3119" operator="equal">
      <formula>"OK"</formula>
    </cfRule>
  </conditionalFormatting>
  <conditionalFormatting sqref="BI638">
    <cfRule type="cellIs" dxfId="723" priority="3118" operator="equal">
      <formula>"OK"</formula>
    </cfRule>
  </conditionalFormatting>
  <conditionalFormatting sqref="BI596">
    <cfRule type="cellIs" dxfId="722" priority="3116" operator="equal">
      <formula>"OK"</formula>
    </cfRule>
  </conditionalFormatting>
  <conditionalFormatting sqref="BI597">
    <cfRule type="cellIs" dxfId="721" priority="3115" operator="equal">
      <formula>"OK"</formula>
    </cfRule>
  </conditionalFormatting>
  <conditionalFormatting sqref="BI190">
    <cfRule type="cellIs" dxfId="720" priority="3114" operator="equal">
      <formula>"OK"</formula>
    </cfRule>
  </conditionalFormatting>
  <conditionalFormatting sqref="BI191">
    <cfRule type="cellIs" dxfId="719" priority="3113" operator="equal">
      <formula>"OK"</formula>
    </cfRule>
  </conditionalFormatting>
  <conditionalFormatting sqref="BI592">
    <cfRule type="cellIs" dxfId="718" priority="3111" operator="equal">
      <formula>"OK"</formula>
    </cfRule>
  </conditionalFormatting>
  <conditionalFormatting sqref="BI593:BI594">
    <cfRule type="cellIs" dxfId="717" priority="3110" operator="equal">
      <formula>"OK"</formula>
    </cfRule>
  </conditionalFormatting>
  <conditionalFormatting sqref="BI531">
    <cfRule type="cellIs" dxfId="716" priority="3109" operator="equal">
      <formula>"OK"</formula>
    </cfRule>
  </conditionalFormatting>
  <conditionalFormatting sqref="BI532">
    <cfRule type="cellIs" dxfId="715" priority="3108" operator="equal">
      <formula>"OK"</formula>
    </cfRule>
  </conditionalFormatting>
  <conditionalFormatting sqref="BI490">
    <cfRule type="cellIs" dxfId="714" priority="3106" operator="equal">
      <formula>"OK"</formula>
    </cfRule>
  </conditionalFormatting>
  <conditionalFormatting sqref="BI486">
    <cfRule type="cellIs" dxfId="713" priority="3105" operator="equal">
      <formula>"OK"</formula>
    </cfRule>
  </conditionalFormatting>
  <conditionalFormatting sqref="BI487">
    <cfRule type="cellIs" dxfId="712" priority="3104" operator="equal">
      <formula>"OK"</formula>
    </cfRule>
  </conditionalFormatting>
  <conditionalFormatting sqref="BI488:BI489">
    <cfRule type="cellIs" dxfId="711" priority="3103" operator="equal">
      <formula>"OK"</formula>
    </cfRule>
  </conditionalFormatting>
  <conditionalFormatting sqref="BI441">
    <cfRule type="cellIs" dxfId="710" priority="3101" operator="equal">
      <formula>"OK"</formula>
    </cfRule>
  </conditionalFormatting>
  <conditionalFormatting sqref="BI442">
    <cfRule type="cellIs" dxfId="709" priority="3100" operator="equal">
      <formula>"OK"</formula>
    </cfRule>
  </conditionalFormatting>
  <conditionalFormatting sqref="BI443:BI444">
    <cfRule type="cellIs" dxfId="708" priority="3099" operator="equal">
      <formula>"OK"</formula>
    </cfRule>
  </conditionalFormatting>
  <conditionalFormatting sqref="BI387">
    <cfRule type="cellIs" dxfId="707" priority="3098" operator="equal">
      <formula>"OK"</formula>
    </cfRule>
  </conditionalFormatting>
  <conditionalFormatting sqref="BI383">
    <cfRule type="cellIs" dxfId="706" priority="3097" operator="equal">
      <formula>"OK"</formula>
    </cfRule>
  </conditionalFormatting>
  <conditionalFormatting sqref="BI384">
    <cfRule type="cellIs" dxfId="705" priority="3096" operator="equal">
      <formula>"OK"</formula>
    </cfRule>
  </conditionalFormatting>
  <conditionalFormatting sqref="BI385:BI386">
    <cfRule type="cellIs" dxfId="704" priority="3095" operator="equal">
      <formula>"OK"</formula>
    </cfRule>
  </conditionalFormatting>
  <conditionalFormatting sqref="BI392">
    <cfRule type="cellIs" dxfId="703" priority="3094" operator="equal">
      <formula>"OK"</formula>
    </cfRule>
  </conditionalFormatting>
  <conditionalFormatting sqref="BI388">
    <cfRule type="cellIs" dxfId="702" priority="3093" operator="equal">
      <formula>"OK"</formula>
    </cfRule>
  </conditionalFormatting>
  <conditionalFormatting sqref="BI389">
    <cfRule type="cellIs" dxfId="701" priority="3092" operator="equal">
      <formula>"OK"</formula>
    </cfRule>
  </conditionalFormatting>
  <conditionalFormatting sqref="BI390:BI391">
    <cfRule type="cellIs" dxfId="700" priority="3091" operator="equal">
      <formula>"OK"</formula>
    </cfRule>
  </conditionalFormatting>
  <conditionalFormatting sqref="BI397">
    <cfRule type="cellIs" dxfId="699" priority="3090" operator="equal">
      <formula>"OK"</formula>
    </cfRule>
  </conditionalFormatting>
  <conditionalFormatting sqref="BI393">
    <cfRule type="cellIs" dxfId="698" priority="3089" operator="equal">
      <formula>"OK"</formula>
    </cfRule>
  </conditionalFormatting>
  <conditionalFormatting sqref="BI394">
    <cfRule type="cellIs" dxfId="697" priority="3088" operator="equal">
      <formula>"OK"</formula>
    </cfRule>
  </conditionalFormatting>
  <conditionalFormatting sqref="BI395:BI396">
    <cfRule type="cellIs" dxfId="696" priority="3087" operator="equal">
      <formula>"OK"</formula>
    </cfRule>
  </conditionalFormatting>
  <conditionalFormatting sqref="BI339">
    <cfRule type="cellIs" dxfId="695" priority="3086" operator="equal">
      <formula>"OK"</formula>
    </cfRule>
  </conditionalFormatting>
  <conditionalFormatting sqref="BI335">
    <cfRule type="cellIs" dxfId="694" priority="3085" operator="equal">
      <formula>"OK"</formula>
    </cfRule>
  </conditionalFormatting>
  <conditionalFormatting sqref="BI337:BI338">
    <cfRule type="cellIs" dxfId="693" priority="3083" operator="equal">
      <formula>"OK"</formula>
    </cfRule>
  </conditionalFormatting>
  <conditionalFormatting sqref="BI189">
    <cfRule type="cellIs" dxfId="692" priority="3082" operator="equal">
      <formula>"OK"</formula>
    </cfRule>
  </conditionalFormatting>
  <conditionalFormatting sqref="BI186">
    <cfRule type="cellIs" dxfId="691" priority="3080" operator="equal">
      <formula>"OK"</formula>
    </cfRule>
  </conditionalFormatting>
  <conditionalFormatting sqref="BI187:BI188">
    <cfRule type="cellIs" dxfId="690" priority="3079" operator="equal">
      <formula>"OK"</formula>
    </cfRule>
  </conditionalFormatting>
  <conditionalFormatting sqref="BI194">
    <cfRule type="cellIs" dxfId="689" priority="3078" operator="equal">
      <formula>"OK"</formula>
    </cfRule>
  </conditionalFormatting>
  <conditionalFormatting sqref="BI27">
    <cfRule type="cellIs" dxfId="688" priority="3069" operator="equal">
      <formula>"OK"</formula>
    </cfRule>
  </conditionalFormatting>
  <conditionalFormatting sqref="BI205">
    <cfRule type="cellIs" dxfId="687" priority="3075" operator="equal">
      <formula>"OK"</formula>
    </cfRule>
  </conditionalFormatting>
  <conditionalFormatting sqref="BI213">
    <cfRule type="cellIs" dxfId="686" priority="3073" operator="equal">
      <formula>"OK"</formula>
    </cfRule>
  </conditionalFormatting>
  <conditionalFormatting sqref="BI34:BI35">
    <cfRule type="cellIs" dxfId="685" priority="3072" operator="equal">
      <formula>"OK"</formula>
    </cfRule>
  </conditionalFormatting>
  <conditionalFormatting sqref="BI37">
    <cfRule type="cellIs" dxfId="684" priority="3071" operator="equal">
      <formula>"OK"</formula>
    </cfRule>
  </conditionalFormatting>
  <conditionalFormatting sqref="BI126:BI127 BI124">
    <cfRule type="cellIs" dxfId="683" priority="3068" operator="equal">
      <formula>"OK"</formula>
    </cfRule>
  </conditionalFormatting>
  <conditionalFormatting sqref="BI125">
    <cfRule type="cellIs" dxfId="682" priority="3066" operator="equal">
      <formula>"OK"</formula>
    </cfRule>
  </conditionalFormatting>
  <conditionalFormatting sqref="BI135">
    <cfRule type="cellIs" dxfId="681" priority="3065" operator="equal">
      <formula>"OK"</formula>
    </cfRule>
  </conditionalFormatting>
  <conditionalFormatting sqref="BI169">
    <cfRule type="cellIs" dxfId="680" priority="3057" operator="equal">
      <formula>"OK"</formula>
    </cfRule>
  </conditionalFormatting>
  <conditionalFormatting sqref="BI295">
    <cfRule type="cellIs" dxfId="679" priority="3061" operator="equal">
      <formula>"OK"</formula>
    </cfRule>
  </conditionalFormatting>
  <conditionalFormatting sqref="BI307">
    <cfRule type="cellIs" dxfId="678" priority="3058" operator="equal">
      <formula>"OK"</formula>
    </cfRule>
  </conditionalFormatting>
  <conditionalFormatting sqref="BI643">
    <cfRule type="cellIs" dxfId="677" priority="3059" operator="equal">
      <formula>"OK"</formula>
    </cfRule>
  </conditionalFormatting>
  <conditionalFormatting sqref="BI15">
    <cfRule type="cellIs" dxfId="676" priority="3032" operator="equal">
      <formula>"OK"</formula>
    </cfRule>
  </conditionalFormatting>
  <conditionalFormatting sqref="BI13">
    <cfRule type="cellIs" dxfId="675" priority="3031" operator="equal">
      <formula>"OK"</formula>
    </cfRule>
  </conditionalFormatting>
  <conditionalFormatting sqref="BI17">
    <cfRule type="cellIs" dxfId="674" priority="3029" operator="equal">
      <formula>"OK"</formula>
    </cfRule>
  </conditionalFormatting>
  <conditionalFormatting sqref="BI670">
    <cfRule type="cellIs" dxfId="673" priority="3027" operator="equal">
      <formula>"OK"</formula>
    </cfRule>
  </conditionalFormatting>
  <conditionalFormatting sqref="BI173">
    <cfRule type="cellIs" dxfId="672" priority="2997" operator="equal">
      <formula>"OK"</formula>
    </cfRule>
  </conditionalFormatting>
  <conditionalFormatting sqref="CW85 CW11:CW12 CW26 CW33 CW111 CW136:CW162 CW275 CW279:CW294 CW303:CW304 CW404:CW407 CW309:CW323 CW165:CW168 CW214:CW218 CW207:CW211 CW63 CW350:CW368 CW409:CW427 CW456:CW474 CW501:CW519 CW546:CW573 CW345:CW348 CW332 CW451:CW454 CW438:CW440 CW496:CW499 CW541:CW544 CW575:CW586 CW600:CW609 CW671:CW676 CW611:CW631 CW680:CW688 CW535 CW38:CW60 CW220:CW271 CW296:CW299 CW379:CW380 CW170 CW28 CW16 CW14 CW174:CW183">
    <cfRule type="cellIs" dxfId="671" priority="2996" operator="equal">
      <formula>"OK"</formula>
    </cfRule>
  </conditionalFormatting>
  <conditionalFormatting sqref="CW300:CW302">
    <cfRule type="cellIs" dxfId="670" priority="2992" operator="equal">
      <formula>"OK"</formula>
    </cfRule>
  </conditionalFormatting>
  <conditionalFormatting sqref="CW64:CW71 CW75:CW77 CW84 CW73">
    <cfRule type="cellIs" dxfId="669" priority="2991" operator="equal">
      <formula>"OK"</formula>
    </cfRule>
  </conditionalFormatting>
  <conditionalFormatting sqref="CW74">
    <cfRule type="cellIs" dxfId="668" priority="2990" operator="equal">
      <formula>"OK"</formula>
    </cfRule>
  </conditionalFormatting>
  <conditionalFormatting sqref="CW78">
    <cfRule type="cellIs" dxfId="667" priority="2989" operator="equal">
      <formula>"OK"</formula>
    </cfRule>
  </conditionalFormatting>
  <conditionalFormatting sqref="CW79">
    <cfRule type="cellIs" dxfId="666" priority="2988" operator="equal">
      <formula>"OK"</formula>
    </cfRule>
  </conditionalFormatting>
  <conditionalFormatting sqref="CW80">
    <cfRule type="cellIs" dxfId="665" priority="2987" operator="equal">
      <formula>"OK"</formula>
    </cfRule>
  </conditionalFormatting>
  <conditionalFormatting sqref="CW72">
    <cfRule type="cellIs" dxfId="664" priority="2986" operator="equal">
      <formula>"OK"</formula>
    </cfRule>
  </conditionalFormatting>
  <conditionalFormatting sqref="CW81">
    <cfRule type="cellIs" dxfId="663" priority="2985" operator="equal">
      <formula>"OK"</formula>
    </cfRule>
  </conditionalFormatting>
  <conditionalFormatting sqref="CW83">
    <cfRule type="cellIs" dxfId="662" priority="2984" operator="equal">
      <formula>"OK"</formula>
    </cfRule>
  </conditionalFormatting>
  <conditionalFormatting sqref="CW82">
    <cfRule type="cellIs" dxfId="661" priority="2983" operator="equal">
      <formula>"OK"</formula>
    </cfRule>
  </conditionalFormatting>
  <conditionalFormatting sqref="CW20:CW21">
    <cfRule type="cellIs" dxfId="660" priority="2939" operator="equal">
      <formula>"OK"</formula>
    </cfRule>
  </conditionalFormatting>
  <conditionalFormatting sqref="CW32">
    <cfRule type="cellIs" dxfId="659" priority="2938" operator="equal">
      <formula>"OK"</formula>
    </cfRule>
  </conditionalFormatting>
  <conditionalFormatting sqref="CW29">
    <cfRule type="cellIs" dxfId="658" priority="2937" operator="equal">
      <formula>"OK"</formula>
    </cfRule>
  </conditionalFormatting>
  <conditionalFormatting sqref="CW31">
    <cfRule type="cellIs" dxfId="657" priority="2936" operator="equal">
      <formula>"OK"</formula>
    </cfRule>
  </conditionalFormatting>
  <conditionalFormatting sqref="CW107:CW108">
    <cfRule type="cellIs" dxfId="656" priority="2935" operator="equal">
      <formula>"OK"</formula>
    </cfRule>
  </conditionalFormatting>
  <conditionalFormatting sqref="CW109">
    <cfRule type="cellIs" dxfId="655" priority="2934" operator="equal">
      <formula>"OK"</formula>
    </cfRule>
  </conditionalFormatting>
  <conditionalFormatting sqref="CW122 CW112:CW117">
    <cfRule type="cellIs" dxfId="654" priority="2930" operator="equal">
      <formula>"OK"</formula>
    </cfRule>
  </conditionalFormatting>
  <conditionalFormatting sqref="CW118:CW119">
    <cfRule type="cellIs" dxfId="653" priority="2929" operator="equal">
      <formula>"OK"</formula>
    </cfRule>
  </conditionalFormatting>
  <conditionalFormatting sqref="CW121">
    <cfRule type="cellIs" dxfId="652" priority="2928" operator="equal">
      <formula>"OK"</formula>
    </cfRule>
  </conditionalFormatting>
  <conditionalFormatting sqref="CW171:CW172">
    <cfRule type="cellIs" dxfId="651" priority="2927" operator="equal">
      <formula>"OK"</formula>
    </cfRule>
  </conditionalFormatting>
  <conditionalFormatting sqref="CW120">
    <cfRule type="cellIs" dxfId="650" priority="2919" operator="equal">
      <formula>"OK"</formula>
    </cfRule>
  </conditionalFormatting>
  <conditionalFormatting sqref="CW372:CW373">
    <cfRule type="cellIs" dxfId="649" priority="2918" operator="equal">
      <formula>"OK"</formula>
    </cfRule>
  </conditionalFormatting>
  <conditionalFormatting sqref="CW272:CW274">
    <cfRule type="cellIs" dxfId="648" priority="2923" operator="equal">
      <formula>"OK"</formula>
    </cfRule>
  </conditionalFormatting>
  <conditionalFormatting sqref="CW276:CW278">
    <cfRule type="cellIs" dxfId="647" priority="2922" operator="equal">
      <formula>"OK"</formula>
    </cfRule>
  </conditionalFormatting>
  <conditionalFormatting sqref="CW110">
    <cfRule type="cellIs" dxfId="646" priority="2921" operator="equal">
      <formula>"OK"</formula>
    </cfRule>
  </conditionalFormatting>
  <conditionalFormatting sqref="CW24:CW25">
    <cfRule type="cellIs" dxfId="645" priority="2914" operator="equal">
      <formula>"OK"</formula>
    </cfRule>
  </conditionalFormatting>
  <conditionalFormatting sqref="CW163">
    <cfRule type="cellIs" dxfId="644" priority="2913" operator="equal">
      <formula>"OK"</formula>
    </cfRule>
  </conditionalFormatting>
  <conditionalFormatting sqref="CW212">
    <cfRule type="cellIs" dxfId="643" priority="2912" operator="equal">
      <formula>"OK"</formula>
    </cfRule>
  </conditionalFormatting>
  <conditionalFormatting sqref="CW374">
    <cfRule type="cellIs" dxfId="642" priority="2917" operator="equal">
      <formula>"OK"</formula>
    </cfRule>
  </conditionalFormatting>
  <conditionalFormatting sqref="CW305:CW306 CW308">
    <cfRule type="cellIs" dxfId="641" priority="2916" operator="equal">
      <formula>"OK"</formula>
    </cfRule>
  </conditionalFormatting>
  <conditionalFormatting sqref="CW22:CW23">
    <cfRule type="cellIs" dxfId="640" priority="2915" operator="equal">
      <formula>"OK"</formula>
    </cfRule>
  </conditionalFormatting>
  <conditionalFormatting sqref="CW184">
    <cfRule type="cellIs" dxfId="639" priority="2908" operator="equal">
      <formula>"OK"</formula>
    </cfRule>
  </conditionalFormatting>
  <conditionalFormatting sqref="CW376:CW377 CW403">
    <cfRule type="cellIs" dxfId="638" priority="2907" operator="equal">
      <formula>"OK"</formula>
    </cfRule>
  </conditionalFormatting>
  <conditionalFormatting sqref="CW381:CW382">
    <cfRule type="cellIs" dxfId="637" priority="2906" operator="equal">
      <formula>"OK"</formula>
    </cfRule>
  </conditionalFormatting>
  <conditionalFormatting sqref="CW164">
    <cfRule type="cellIs" dxfId="636" priority="2911" operator="equal">
      <formula>"OK"</formula>
    </cfRule>
  </conditionalFormatting>
  <conditionalFormatting sqref="CW123">
    <cfRule type="cellIs" dxfId="635" priority="2910" operator="equal">
      <formula>"OK"</formula>
    </cfRule>
  </conditionalFormatting>
  <conditionalFormatting sqref="CW677:CW679">
    <cfRule type="cellIs" dxfId="634" priority="2909" operator="equal">
      <formula>"OK"</formula>
    </cfRule>
  </conditionalFormatting>
  <conditionalFormatting sqref="CW378">
    <cfRule type="cellIs" dxfId="633" priority="2905" operator="equal">
      <formula>"OK"</formula>
    </cfRule>
  </conditionalFormatting>
  <conditionalFormatting sqref="CW62">
    <cfRule type="cellIs" dxfId="632" priority="2739" operator="equal">
      <formula>"OK"</formula>
    </cfRule>
  </conditionalFormatting>
  <conditionalFormatting sqref="CW61">
    <cfRule type="cellIs" dxfId="631" priority="2738" operator="equal">
      <formula>"OK"</formula>
    </cfRule>
  </conditionalFormatting>
  <conditionalFormatting sqref="CW219">
    <cfRule type="cellIs" dxfId="630" priority="2731" operator="equal">
      <formula>"OK"</formula>
    </cfRule>
  </conditionalFormatting>
  <conditionalFormatting sqref="CW349">
    <cfRule type="cellIs" dxfId="629" priority="2730" operator="equal">
      <formula>"OK"</formula>
    </cfRule>
  </conditionalFormatting>
  <conditionalFormatting sqref="CW408">
    <cfRule type="cellIs" dxfId="628" priority="2729" operator="equal">
      <formula>"OK"</formula>
    </cfRule>
  </conditionalFormatting>
  <conditionalFormatting sqref="CW455">
    <cfRule type="cellIs" dxfId="627" priority="2728" operator="equal">
      <formula>"OK"</formula>
    </cfRule>
  </conditionalFormatting>
  <conditionalFormatting sqref="CW500">
    <cfRule type="cellIs" dxfId="626" priority="2727" operator="equal">
      <formula>"OK"</formula>
    </cfRule>
  </conditionalFormatting>
  <conditionalFormatting sqref="CW545">
    <cfRule type="cellIs" dxfId="625" priority="2726" operator="equal">
      <formula>"OK"</formula>
    </cfRule>
  </conditionalFormatting>
  <conditionalFormatting sqref="CW610">
    <cfRule type="cellIs" dxfId="624" priority="2725" operator="equal">
      <formula>"OK"</formula>
    </cfRule>
  </conditionalFormatting>
  <conditionalFormatting sqref="CW324 CW326">
    <cfRule type="cellIs" dxfId="623" priority="2711" operator="equal">
      <formula>"OK"</formula>
    </cfRule>
  </conditionalFormatting>
  <conditionalFormatting sqref="CW325">
    <cfRule type="cellIs" dxfId="622" priority="2710" operator="equal">
      <formula>"OK"</formula>
    </cfRule>
  </conditionalFormatting>
  <conditionalFormatting sqref="CW370">
    <cfRule type="cellIs" dxfId="621" priority="2708" operator="equal">
      <formula>"OK"</formula>
    </cfRule>
  </conditionalFormatting>
  <conditionalFormatting sqref="CW369 CW371">
    <cfRule type="cellIs" dxfId="620" priority="2709" operator="equal">
      <formula>"OK"</formula>
    </cfRule>
  </conditionalFormatting>
  <conditionalFormatting sqref="CW375">
    <cfRule type="cellIs" dxfId="619" priority="2707" operator="equal">
      <formula>"OK"</formula>
    </cfRule>
  </conditionalFormatting>
  <conditionalFormatting sqref="CW327:CW328">
    <cfRule type="cellIs" dxfId="618" priority="2706" operator="equal">
      <formula>"OK"</formula>
    </cfRule>
  </conditionalFormatting>
  <conditionalFormatting sqref="CW333:CW334">
    <cfRule type="cellIs" dxfId="617" priority="2704" operator="equal">
      <formula>"OK"</formula>
    </cfRule>
  </conditionalFormatting>
  <conditionalFormatting sqref="CW330:CW331 CW344">
    <cfRule type="cellIs" dxfId="616" priority="2705" operator="equal">
      <formula>"OK"</formula>
    </cfRule>
  </conditionalFormatting>
  <conditionalFormatting sqref="CW329">
    <cfRule type="cellIs" dxfId="615" priority="2703" operator="equal">
      <formula>"OK"</formula>
    </cfRule>
  </conditionalFormatting>
  <conditionalFormatting sqref="CW431:CW432">
    <cfRule type="cellIs" dxfId="614" priority="2702" operator="equal">
      <formula>"OK"</formula>
    </cfRule>
  </conditionalFormatting>
  <conditionalFormatting sqref="CW433:CW434">
    <cfRule type="cellIs" dxfId="613" priority="2701" operator="equal">
      <formula>"OK"</formula>
    </cfRule>
  </conditionalFormatting>
  <conditionalFormatting sqref="CW436:CW437 CW450">
    <cfRule type="cellIs" dxfId="612" priority="2700" operator="equal">
      <formula>"OK"</formula>
    </cfRule>
  </conditionalFormatting>
  <conditionalFormatting sqref="CW429">
    <cfRule type="cellIs" dxfId="611" priority="2698" operator="equal">
      <formula>"OK"</formula>
    </cfRule>
  </conditionalFormatting>
  <conditionalFormatting sqref="CW428 CW430">
    <cfRule type="cellIs" dxfId="610" priority="2699" operator="equal">
      <formula>"OK"</formula>
    </cfRule>
  </conditionalFormatting>
  <conditionalFormatting sqref="CW435">
    <cfRule type="cellIs" dxfId="609" priority="2697" operator="equal">
      <formula>"OK"</formula>
    </cfRule>
  </conditionalFormatting>
  <conditionalFormatting sqref="CW478:CW479">
    <cfRule type="cellIs" dxfId="608" priority="2695" operator="equal">
      <formula>"OK"</formula>
    </cfRule>
  </conditionalFormatting>
  <conditionalFormatting sqref="CW523:CW524">
    <cfRule type="cellIs" dxfId="607" priority="2689" operator="equal">
      <formula>"OK"</formula>
    </cfRule>
  </conditionalFormatting>
  <conditionalFormatting sqref="CW481:CW482 CW495">
    <cfRule type="cellIs" dxfId="606" priority="2694" operator="equal">
      <formula>"OK"</formula>
    </cfRule>
  </conditionalFormatting>
  <conditionalFormatting sqref="CW476">
    <cfRule type="cellIs" dxfId="605" priority="2692" operator="equal">
      <formula>"OK"</formula>
    </cfRule>
  </conditionalFormatting>
  <conditionalFormatting sqref="CW475 CW477">
    <cfRule type="cellIs" dxfId="604" priority="2693" operator="equal">
      <formula>"OK"</formula>
    </cfRule>
  </conditionalFormatting>
  <conditionalFormatting sqref="CW528:CW530">
    <cfRule type="cellIs" dxfId="603" priority="2690" operator="equal">
      <formula>"OK"</formula>
    </cfRule>
  </conditionalFormatting>
  <conditionalFormatting sqref="CW526:CW527 CW540">
    <cfRule type="cellIs" dxfId="602" priority="2688" operator="equal">
      <formula>"OK"</formula>
    </cfRule>
  </conditionalFormatting>
  <conditionalFormatting sqref="CW521">
    <cfRule type="cellIs" dxfId="601" priority="2686" operator="equal">
      <formula>"OK"</formula>
    </cfRule>
  </conditionalFormatting>
  <conditionalFormatting sqref="CW525">
    <cfRule type="cellIs" dxfId="600" priority="2685" operator="equal">
      <formula>"OK"</formula>
    </cfRule>
  </conditionalFormatting>
  <conditionalFormatting sqref="CW574">
    <cfRule type="cellIs" dxfId="599" priority="2684" operator="equal">
      <formula>"OK"</formula>
    </cfRule>
  </conditionalFormatting>
  <conditionalFormatting sqref="CW587">
    <cfRule type="cellIs" dxfId="598" priority="2682" operator="equal">
      <formula>"OK"</formula>
    </cfRule>
  </conditionalFormatting>
  <conditionalFormatting sqref="CW648:CW654 CW656:CW669">
    <cfRule type="cellIs" dxfId="597" priority="2681" operator="equal">
      <formula>"OK"</formula>
    </cfRule>
  </conditionalFormatting>
  <conditionalFormatting sqref="CW655">
    <cfRule type="cellIs" dxfId="596" priority="2680" operator="equal">
      <formula>"OK"</formula>
    </cfRule>
  </conditionalFormatting>
  <conditionalFormatting sqref="CW632 CW647">
    <cfRule type="cellIs" dxfId="595" priority="2679" operator="equal">
      <formula>"OK"</formula>
    </cfRule>
  </conditionalFormatting>
  <conditionalFormatting sqref="CW634:CW636">
    <cfRule type="cellIs" dxfId="594" priority="2678" operator="equal">
      <formula>"OK"</formula>
    </cfRule>
  </conditionalFormatting>
  <conditionalFormatting sqref="CW633">
    <cfRule type="cellIs" dxfId="593" priority="2677" operator="equal">
      <formula>"OK"</formula>
    </cfRule>
  </conditionalFormatting>
  <conditionalFormatting sqref="CW491">
    <cfRule type="cellIs" dxfId="592" priority="2571" operator="equal">
      <formula>"OK"</formula>
    </cfRule>
  </conditionalFormatting>
  <conditionalFormatting sqref="CW492">
    <cfRule type="cellIs" dxfId="591" priority="2570" operator="equal">
      <formula>"OK"</formula>
    </cfRule>
  </conditionalFormatting>
  <conditionalFormatting sqref="CW536">
    <cfRule type="cellIs" dxfId="590" priority="2569" operator="equal">
      <formula>"OK"</formula>
    </cfRule>
  </conditionalFormatting>
  <conditionalFormatting sqref="CW537">
    <cfRule type="cellIs" dxfId="589" priority="2568" operator="equal">
      <formula>"OK"</formula>
    </cfRule>
  </conditionalFormatting>
  <conditionalFormatting sqref="CW446">
    <cfRule type="cellIs" dxfId="588" priority="2567" operator="equal">
      <formula>"OK"</formula>
    </cfRule>
  </conditionalFormatting>
  <conditionalFormatting sqref="CW447">
    <cfRule type="cellIs" dxfId="587" priority="2566" operator="equal">
      <formula>"OK"</formula>
    </cfRule>
  </conditionalFormatting>
  <conditionalFormatting sqref="CW398">
    <cfRule type="cellIs" dxfId="586" priority="2565" operator="equal">
      <formula>"OK"</formula>
    </cfRule>
  </conditionalFormatting>
  <conditionalFormatting sqref="CW399">
    <cfRule type="cellIs" dxfId="585" priority="2564" operator="equal">
      <formula>"OK"</formula>
    </cfRule>
  </conditionalFormatting>
  <conditionalFormatting sqref="CW340">
    <cfRule type="cellIs" dxfId="584" priority="2563" operator="equal">
      <formula>"OK"</formula>
    </cfRule>
  </conditionalFormatting>
  <conditionalFormatting sqref="CW341">
    <cfRule type="cellIs" dxfId="583" priority="2562" operator="equal">
      <formula>"OK"</formula>
    </cfRule>
  </conditionalFormatting>
  <conditionalFormatting sqref="CW638">
    <cfRule type="cellIs" dxfId="582" priority="2560" operator="equal">
      <formula>"OK"</formula>
    </cfRule>
  </conditionalFormatting>
  <conditionalFormatting sqref="CW639:CW640">
    <cfRule type="cellIs" dxfId="581" priority="2559" operator="equal">
      <formula>"OK"</formula>
    </cfRule>
  </conditionalFormatting>
  <conditionalFormatting sqref="CW596">
    <cfRule type="cellIs" dxfId="580" priority="2558" operator="equal">
      <formula>"OK"</formula>
    </cfRule>
  </conditionalFormatting>
  <conditionalFormatting sqref="CW597">
    <cfRule type="cellIs" dxfId="579" priority="2557" operator="equal">
      <formula>"OK"</formula>
    </cfRule>
  </conditionalFormatting>
  <conditionalFormatting sqref="CW191">
    <cfRule type="cellIs" dxfId="578" priority="2555" operator="equal">
      <formula>"OK"</formula>
    </cfRule>
  </conditionalFormatting>
  <conditionalFormatting sqref="CW591 CW595">
    <cfRule type="cellIs" dxfId="577" priority="2554" operator="equal">
      <formula>"OK"</formula>
    </cfRule>
  </conditionalFormatting>
  <conditionalFormatting sqref="CW592">
    <cfRule type="cellIs" dxfId="576" priority="2553" operator="equal">
      <formula>"OK"</formula>
    </cfRule>
  </conditionalFormatting>
  <conditionalFormatting sqref="CW593:CW594">
    <cfRule type="cellIs" dxfId="575" priority="2552" operator="equal">
      <formula>"OK"</formula>
    </cfRule>
  </conditionalFormatting>
  <conditionalFormatting sqref="CW532">
    <cfRule type="cellIs" dxfId="574" priority="2550" operator="equal">
      <formula>"OK"</formula>
    </cfRule>
  </conditionalFormatting>
  <conditionalFormatting sqref="CW533:CW534">
    <cfRule type="cellIs" dxfId="573" priority="2549" operator="equal">
      <formula>"OK"</formula>
    </cfRule>
  </conditionalFormatting>
  <conditionalFormatting sqref="CW490">
    <cfRule type="cellIs" dxfId="572" priority="2548" operator="equal">
      <formula>"OK"</formula>
    </cfRule>
  </conditionalFormatting>
  <conditionalFormatting sqref="CW486">
    <cfRule type="cellIs" dxfId="571" priority="2547" operator="equal">
      <formula>"OK"</formula>
    </cfRule>
  </conditionalFormatting>
  <conditionalFormatting sqref="CW488:CW489">
    <cfRule type="cellIs" dxfId="570" priority="2545" operator="equal">
      <formula>"OK"</formula>
    </cfRule>
  </conditionalFormatting>
  <conditionalFormatting sqref="CW445">
    <cfRule type="cellIs" dxfId="569" priority="2544" operator="equal">
      <formula>"OK"</formula>
    </cfRule>
  </conditionalFormatting>
  <conditionalFormatting sqref="CW441">
    <cfRule type="cellIs" dxfId="568" priority="2543" operator="equal">
      <formula>"OK"</formula>
    </cfRule>
  </conditionalFormatting>
  <conditionalFormatting sqref="CW442">
    <cfRule type="cellIs" dxfId="567" priority="2542" operator="equal">
      <formula>"OK"</formula>
    </cfRule>
  </conditionalFormatting>
  <conditionalFormatting sqref="CW443:CW444">
    <cfRule type="cellIs" dxfId="566" priority="2541" operator="equal">
      <formula>"OK"</formula>
    </cfRule>
  </conditionalFormatting>
  <conditionalFormatting sqref="CW387">
    <cfRule type="cellIs" dxfId="565" priority="2540" operator="equal">
      <formula>"OK"</formula>
    </cfRule>
  </conditionalFormatting>
  <conditionalFormatting sqref="CW383">
    <cfRule type="cellIs" dxfId="564" priority="2539" operator="equal">
      <formula>"OK"</formula>
    </cfRule>
  </conditionalFormatting>
  <conditionalFormatting sqref="CW384">
    <cfRule type="cellIs" dxfId="563" priority="2538" operator="equal">
      <formula>"OK"</formula>
    </cfRule>
  </conditionalFormatting>
  <conditionalFormatting sqref="CW385:CW386">
    <cfRule type="cellIs" dxfId="562" priority="2537" operator="equal">
      <formula>"OK"</formula>
    </cfRule>
  </conditionalFormatting>
  <conditionalFormatting sqref="CW392">
    <cfRule type="cellIs" dxfId="561" priority="2536" operator="equal">
      <formula>"OK"</formula>
    </cfRule>
  </conditionalFormatting>
  <conditionalFormatting sqref="CW388">
    <cfRule type="cellIs" dxfId="560" priority="2535" operator="equal">
      <formula>"OK"</formula>
    </cfRule>
  </conditionalFormatting>
  <conditionalFormatting sqref="CW389">
    <cfRule type="cellIs" dxfId="559" priority="2534" operator="equal">
      <formula>"OK"</formula>
    </cfRule>
  </conditionalFormatting>
  <conditionalFormatting sqref="CW390:CW391">
    <cfRule type="cellIs" dxfId="558" priority="2533" operator="equal">
      <formula>"OK"</formula>
    </cfRule>
  </conditionalFormatting>
  <conditionalFormatting sqref="CW397">
    <cfRule type="cellIs" dxfId="557" priority="2532" operator="equal">
      <formula>"OK"</formula>
    </cfRule>
  </conditionalFormatting>
  <conditionalFormatting sqref="CW393">
    <cfRule type="cellIs" dxfId="556" priority="2531" operator="equal">
      <formula>"OK"</formula>
    </cfRule>
  </conditionalFormatting>
  <conditionalFormatting sqref="CW394">
    <cfRule type="cellIs" dxfId="555" priority="2530" operator="equal">
      <formula>"OK"</formula>
    </cfRule>
  </conditionalFormatting>
  <conditionalFormatting sqref="CW395:CW396">
    <cfRule type="cellIs" dxfId="554" priority="2529" operator="equal">
      <formula>"OK"</formula>
    </cfRule>
  </conditionalFormatting>
  <conditionalFormatting sqref="CW339">
    <cfRule type="cellIs" dxfId="553" priority="2528" operator="equal">
      <formula>"OK"</formula>
    </cfRule>
  </conditionalFormatting>
  <conditionalFormatting sqref="CW335">
    <cfRule type="cellIs" dxfId="552" priority="2527" operator="equal">
      <formula>"OK"</formula>
    </cfRule>
  </conditionalFormatting>
  <conditionalFormatting sqref="CW336">
    <cfRule type="cellIs" dxfId="551" priority="2526" operator="equal">
      <formula>"OK"</formula>
    </cfRule>
  </conditionalFormatting>
  <conditionalFormatting sqref="CW337:CW338">
    <cfRule type="cellIs" dxfId="550" priority="2525" operator="equal">
      <formula>"OK"</formula>
    </cfRule>
  </conditionalFormatting>
  <conditionalFormatting sqref="CW189">
    <cfRule type="cellIs" dxfId="549" priority="2524" operator="equal">
      <formula>"OK"</formula>
    </cfRule>
  </conditionalFormatting>
  <conditionalFormatting sqref="CW185">
    <cfRule type="cellIs" dxfId="548" priority="2523" operator="equal">
      <formula>"OK"</formula>
    </cfRule>
  </conditionalFormatting>
  <conditionalFormatting sqref="CW186">
    <cfRule type="cellIs" dxfId="547" priority="2522" operator="equal">
      <formula>"OK"</formula>
    </cfRule>
  </conditionalFormatting>
  <conditionalFormatting sqref="CW187:CW188">
    <cfRule type="cellIs" dxfId="546" priority="2521" operator="equal">
      <formula>"OK"</formula>
    </cfRule>
  </conditionalFormatting>
  <conditionalFormatting sqref="CW194">
    <cfRule type="cellIs" dxfId="545" priority="2520" operator="equal">
      <formula>"OK"</formula>
    </cfRule>
  </conditionalFormatting>
  <conditionalFormatting sqref="CW195:CW204">
    <cfRule type="cellIs" dxfId="544" priority="2519" operator="equal">
      <formula>"OK"</formula>
    </cfRule>
  </conditionalFormatting>
  <conditionalFormatting sqref="CW27">
    <cfRule type="cellIs" dxfId="543" priority="2511" operator="equal">
      <formula>"OK"</formula>
    </cfRule>
  </conditionalFormatting>
  <conditionalFormatting sqref="CW205">
    <cfRule type="cellIs" dxfId="542" priority="2517" operator="equal">
      <formula>"OK"</formula>
    </cfRule>
  </conditionalFormatting>
  <conditionalFormatting sqref="CW206">
    <cfRule type="cellIs" dxfId="541" priority="2516" operator="equal">
      <formula>"OK"</formula>
    </cfRule>
  </conditionalFormatting>
  <conditionalFormatting sqref="CW213">
    <cfRule type="cellIs" dxfId="540" priority="2515" operator="equal">
      <formula>"OK"</formula>
    </cfRule>
  </conditionalFormatting>
  <conditionalFormatting sqref="CW34:CW35">
    <cfRule type="cellIs" dxfId="539" priority="2514" operator="equal">
      <formula>"OK"</formula>
    </cfRule>
  </conditionalFormatting>
  <conditionalFormatting sqref="CW37">
    <cfRule type="cellIs" dxfId="538" priority="2513" operator="equal">
      <formula>"OK"</formula>
    </cfRule>
  </conditionalFormatting>
  <conditionalFormatting sqref="CW36">
    <cfRule type="cellIs" dxfId="537" priority="2512" operator="equal">
      <formula>"OK"</formula>
    </cfRule>
  </conditionalFormatting>
  <conditionalFormatting sqref="CW126:CW127 CW124">
    <cfRule type="cellIs" dxfId="536" priority="2510" operator="equal">
      <formula>"OK"</formula>
    </cfRule>
  </conditionalFormatting>
  <conditionalFormatting sqref="CW128:CW134">
    <cfRule type="cellIs" dxfId="535" priority="2509" operator="equal">
      <formula>"OK"</formula>
    </cfRule>
  </conditionalFormatting>
  <conditionalFormatting sqref="CW125">
    <cfRule type="cellIs" dxfId="534" priority="2508" operator="equal">
      <formula>"OK"</formula>
    </cfRule>
  </conditionalFormatting>
  <conditionalFormatting sqref="CW135">
    <cfRule type="cellIs" dxfId="533" priority="2507" operator="equal">
      <formula>"OK"</formula>
    </cfRule>
  </conditionalFormatting>
  <conditionalFormatting sqref="CW169">
    <cfRule type="cellIs" dxfId="532" priority="2499" operator="equal">
      <formula>"OK"</formula>
    </cfRule>
  </conditionalFormatting>
  <conditionalFormatting sqref="CW295">
    <cfRule type="cellIs" dxfId="531" priority="2503" operator="equal">
      <formula>"OK"</formula>
    </cfRule>
  </conditionalFormatting>
  <conditionalFormatting sqref="CW642">
    <cfRule type="cellIs" dxfId="530" priority="2502" operator="equal">
      <formula>"OK"</formula>
    </cfRule>
  </conditionalFormatting>
  <conditionalFormatting sqref="CW307">
    <cfRule type="cellIs" dxfId="529" priority="2500" operator="equal">
      <formula>"OK"</formula>
    </cfRule>
  </conditionalFormatting>
  <conditionalFormatting sqref="CW643">
    <cfRule type="cellIs" dxfId="528" priority="2501" operator="equal">
      <formula>"OK"</formula>
    </cfRule>
  </conditionalFormatting>
  <conditionalFormatting sqref="CW30">
    <cfRule type="cellIs" dxfId="527" priority="2498" operator="equal">
      <formula>"OK"</formula>
    </cfRule>
  </conditionalFormatting>
  <conditionalFormatting sqref="CW15">
    <cfRule type="cellIs" dxfId="526" priority="2474" operator="equal">
      <formula>"OK"</formula>
    </cfRule>
  </conditionalFormatting>
  <conditionalFormatting sqref="CW13">
    <cfRule type="cellIs" dxfId="525" priority="2473" operator="equal">
      <formula>"OK"</formula>
    </cfRule>
  </conditionalFormatting>
  <conditionalFormatting sqref="CW18:CW19">
    <cfRule type="cellIs" dxfId="524" priority="2472" operator="equal">
      <formula>"OK"</formula>
    </cfRule>
  </conditionalFormatting>
  <conditionalFormatting sqref="CW17">
    <cfRule type="cellIs" dxfId="523" priority="2471" operator="equal">
      <formula>"OK"</formula>
    </cfRule>
  </conditionalFormatting>
  <conditionalFormatting sqref="CW670">
    <cfRule type="cellIs" dxfId="522" priority="2469" operator="equal">
      <formula>"OK"</formula>
    </cfRule>
  </conditionalFormatting>
  <conditionalFormatting sqref="CW173">
    <cfRule type="cellIs" dxfId="521" priority="2439" operator="equal">
      <formula>"OK"</formula>
    </cfRule>
  </conditionalFormatting>
  <conditionalFormatting sqref="DQ48:DQ60 DQ111 DQ136:DQ162 DQ275 DQ279:DQ294 DQ303:DQ304 DQ404:DQ407 DQ309:DQ323 DQ165:DQ168 DQ214:DQ218 DQ207:DQ211 DQ63 DQ350:DQ368 DQ409:DQ427 DQ456:DQ474 DQ501:DQ519 DQ546:DQ573 DQ345:DQ348 DQ332 DQ451:DQ454 DQ438:DQ440 DQ496:DQ499 DQ541:DQ544 DQ575:DQ586 DQ600:DQ609 DQ671:DQ676 DQ611:DQ631 DQ680:DQ688 DQ535 DQ220:DQ271 DQ296:DQ299 DQ379:DQ380 DQ170 DQ28 DQ174:DQ183">
    <cfRule type="cellIs" dxfId="520" priority="2438" operator="equal">
      <formula>"OK"</formula>
    </cfRule>
  </conditionalFormatting>
  <conditionalFormatting sqref="DQ330:DQ331 DQ344">
    <cfRule type="cellIs" dxfId="519" priority="2146" operator="equal">
      <formula>"OK"</formula>
    </cfRule>
  </conditionalFormatting>
  <conditionalFormatting sqref="DQ10:DQ12 DQ85 DQ26 DQ33 DQ38:DQ47 DQ16 DQ14">
    <cfRule type="cellIs" dxfId="518" priority="2437" operator="equal">
      <formula>"OK"</formula>
    </cfRule>
  </conditionalFormatting>
  <conditionalFormatting sqref="DQ329">
    <cfRule type="cellIs" dxfId="517" priority="2144" operator="equal">
      <formula>"OK"</formula>
    </cfRule>
  </conditionalFormatting>
  <conditionalFormatting sqref="DQ300:DQ302">
    <cfRule type="cellIs" dxfId="516" priority="2433" operator="equal">
      <formula>"OK"</formula>
    </cfRule>
  </conditionalFormatting>
  <conditionalFormatting sqref="DQ429">
    <cfRule type="cellIs" dxfId="515" priority="2139" operator="equal">
      <formula>"OK"</formula>
    </cfRule>
  </conditionalFormatting>
  <conditionalFormatting sqref="DQ64:DQ71 DQ75:DQ77 DQ84 DQ73">
    <cfRule type="cellIs" dxfId="514" priority="2432" operator="equal">
      <formula>"OK"</formula>
    </cfRule>
  </conditionalFormatting>
  <conditionalFormatting sqref="DQ74">
    <cfRule type="cellIs" dxfId="513" priority="2431" operator="equal">
      <formula>"OK"</formula>
    </cfRule>
  </conditionalFormatting>
  <conditionalFormatting sqref="DQ78">
    <cfRule type="cellIs" dxfId="512" priority="2430" operator="equal">
      <formula>"OK"</formula>
    </cfRule>
  </conditionalFormatting>
  <conditionalFormatting sqref="DQ79">
    <cfRule type="cellIs" dxfId="511" priority="2429" operator="equal">
      <formula>"OK"</formula>
    </cfRule>
  </conditionalFormatting>
  <conditionalFormatting sqref="DQ80">
    <cfRule type="cellIs" dxfId="510" priority="2428" operator="equal">
      <formula>"OK"</formula>
    </cfRule>
  </conditionalFormatting>
  <conditionalFormatting sqref="DQ72">
    <cfRule type="cellIs" dxfId="509" priority="2427" operator="equal">
      <formula>"OK"</formula>
    </cfRule>
  </conditionalFormatting>
  <conditionalFormatting sqref="DQ81">
    <cfRule type="cellIs" dxfId="508" priority="2426" operator="equal">
      <formula>"OK"</formula>
    </cfRule>
  </conditionalFormatting>
  <conditionalFormatting sqref="DQ83">
    <cfRule type="cellIs" dxfId="507" priority="2425" operator="equal">
      <formula>"OK"</formula>
    </cfRule>
  </conditionalFormatting>
  <conditionalFormatting sqref="DQ82">
    <cfRule type="cellIs" dxfId="506" priority="2424" operator="equal">
      <formula>"OK"</formula>
    </cfRule>
  </conditionalFormatting>
  <conditionalFormatting sqref="DQ20:DQ21">
    <cfRule type="cellIs" dxfId="505" priority="2380" operator="equal">
      <formula>"OK"</formula>
    </cfRule>
  </conditionalFormatting>
  <conditionalFormatting sqref="DQ32">
    <cfRule type="cellIs" dxfId="504" priority="2379" operator="equal">
      <formula>"OK"</formula>
    </cfRule>
  </conditionalFormatting>
  <conditionalFormatting sqref="DQ29">
    <cfRule type="cellIs" dxfId="503" priority="2378" operator="equal">
      <formula>"OK"</formula>
    </cfRule>
  </conditionalFormatting>
  <conditionalFormatting sqref="DQ31">
    <cfRule type="cellIs" dxfId="502" priority="2377" operator="equal">
      <formula>"OK"</formula>
    </cfRule>
  </conditionalFormatting>
  <conditionalFormatting sqref="DQ107:DQ108">
    <cfRule type="cellIs" dxfId="501" priority="2376" operator="equal">
      <formula>"OK"</formula>
    </cfRule>
  </conditionalFormatting>
  <conditionalFormatting sqref="DQ109">
    <cfRule type="cellIs" dxfId="500" priority="2375" operator="equal">
      <formula>"OK"</formula>
    </cfRule>
  </conditionalFormatting>
  <conditionalFormatting sqref="DQ122 DQ112:DQ117">
    <cfRule type="cellIs" dxfId="499" priority="2371" operator="equal">
      <formula>"OK"</formula>
    </cfRule>
  </conditionalFormatting>
  <conditionalFormatting sqref="DQ118:DQ119">
    <cfRule type="cellIs" dxfId="498" priority="2370" operator="equal">
      <formula>"OK"</formula>
    </cfRule>
  </conditionalFormatting>
  <conditionalFormatting sqref="DQ121">
    <cfRule type="cellIs" dxfId="497" priority="2369" operator="equal">
      <formula>"OK"</formula>
    </cfRule>
  </conditionalFormatting>
  <conditionalFormatting sqref="DQ171:DQ172">
    <cfRule type="cellIs" dxfId="496" priority="2368" operator="equal">
      <formula>"OK"</formula>
    </cfRule>
  </conditionalFormatting>
  <conditionalFormatting sqref="DQ120">
    <cfRule type="cellIs" dxfId="495" priority="2360" operator="equal">
      <formula>"OK"</formula>
    </cfRule>
  </conditionalFormatting>
  <conditionalFormatting sqref="DQ372:DQ373">
    <cfRule type="cellIs" dxfId="494" priority="2359" operator="equal">
      <formula>"OK"</formula>
    </cfRule>
  </conditionalFormatting>
  <conditionalFormatting sqref="DQ272:DQ274">
    <cfRule type="cellIs" dxfId="493" priority="2364" operator="equal">
      <formula>"OK"</formula>
    </cfRule>
  </conditionalFormatting>
  <conditionalFormatting sqref="DQ276:DQ278">
    <cfRule type="cellIs" dxfId="492" priority="2363" operator="equal">
      <formula>"OK"</formula>
    </cfRule>
  </conditionalFormatting>
  <conditionalFormatting sqref="DQ110">
    <cfRule type="cellIs" dxfId="491" priority="2362" operator="equal">
      <formula>"OK"</formula>
    </cfRule>
  </conditionalFormatting>
  <conditionalFormatting sqref="DQ24:DQ25">
    <cfRule type="cellIs" dxfId="490" priority="2355" operator="equal">
      <formula>"OK"</formula>
    </cfRule>
  </conditionalFormatting>
  <conditionalFormatting sqref="DQ163">
    <cfRule type="cellIs" dxfId="489" priority="2354" operator="equal">
      <formula>"OK"</formula>
    </cfRule>
  </conditionalFormatting>
  <conditionalFormatting sqref="DQ212">
    <cfRule type="cellIs" dxfId="488" priority="2353" operator="equal">
      <formula>"OK"</formula>
    </cfRule>
  </conditionalFormatting>
  <conditionalFormatting sqref="DQ374">
    <cfRule type="cellIs" dxfId="487" priority="2358" operator="equal">
      <formula>"OK"</formula>
    </cfRule>
  </conditionalFormatting>
  <conditionalFormatting sqref="DQ305:DQ306 DQ308">
    <cfRule type="cellIs" dxfId="486" priority="2357" operator="equal">
      <formula>"OK"</formula>
    </cfRule>
  </conditionalFormatting>
  <conditionalFormatting sqref="DQ22:DQ23">
    <cfRule type="cellIs" dxfId="485" priority="2356" operator="equal">
      <formula>"OK"</formula>
    </cfRule>
  </conditionalFormatting>
  <conditionalFormatting sqref="DQ184">
    <cfRule type="cellIs" dxfId="484" priority="2349" operator="equal">
      <formula>"OK"</formula>
    </cfRule>
  </conditionalFormatting>
  <conditionalFormatting sqref="DQ376:DQ377 DQ403">
    <cfRule type="cellIs" dxfId="483" priority="2348" operator="equal">
      <formula>"OK"</formula>
    </cfRule>
  </conditionalFormatting>
  <conditionalFormatting sqref="DQ381:DQ382">
    <cfRule type="cellIs" dxfId="482" priority="2347" operator="equal">
      <formula>"OK"</formula>
    </cfRule>
  </conditionalFormatting>
  <conditionalFormatting sqref="DQ164">
    <cfRule type="cellIs" dxfId="481" priority="2352" operator="equal">
      <formula>"OK"</formula>
    </cfRule>
  </conditionalFormatting>
  <conditionalFormatting sqref="DQ123">
    <cfRule type="cellIs" dxfId="480" priority="2351" operator="equal">
      <formula>"OK"</formula>
    </cfRule>
  </conditionalFormatting>
  <conditionalFormatting sqref="DQ677:DQ679">
    <cfRule type="cellIs" dxfId="479" priority="2350" operator="equal">
      <formula>"OK"</formula>
    </cfRule>
  </conditionalFormatting>
  <conditionalFormatting sqref="DQ378">
    <cfRule type="cellIs" dxfId="478" priority="2346" operator="equal">
      <formula>"OK"</formula>
    </cfRule>
  </conditionalFormatting>
  <conditionalFormatting sqref="DQ325">
    <cfRule type="cellIs" dxfId="477" priority="2151" operator="equal">
      <formula>"OK"</formula>
    </cfRule>
  </conditionalFormatting>
  <conditionalFormatting sqref="DQ375">
    <cfRule type="cellIs" dxfId="476" priority="2148" operator="equal">
      <formula>"OK"</formula>
    </cfRule>
  </conditionalFormatting>
  <conditionalFormatting sqref="DQ327:DQ328">
    <cfRule type="cellIs" dxfId="475" priority="2147" operator="equal">
      <formula>"OK"</formula>
    </cfRule>
  </conditionalFormatting>
  <conditionalFormatting sqref="DQ481:DQ482 DQ495">
    <cfRule type="cellIs" dxfId="474" priority="2135" operator="equal">
      <formula>"OK"</formula>
    </cfRule>
  </conditionalFormatting>
  <conditionalFormatting sqref="DQ520 DQ522">
    <cfRule type="cellIs" dxfId="473" priority="2128" operator="equal">
      <formula>"OK"</formula>
    </cfRule>
  </conditionalFormatting>
  <conditionalFormatting sqref="DQ655">
    <cfRule type="cellIs" dxfId="472" priority="2121" operator="equal">
      <formula>"OK"</formula>
    </cfRule>
  </conditionalFormatting>
  <conditionalFormatting sqref="DQ537">
    <cfRule type="cellIs" dxfId="471" priority="2009" operator="equal">
      <formula>"OK"</formula>
    </cfRule>
  </conditionalFormatting>
  <conditionalFormatting sqref="DQ446">
    <cfRule type="cellIs" dxfId="470" priority="2008" operator="equal">
      <formula>"OK"</formula>
    </cfRule>
  </conditionalFormatting>
  <conditionalFormatting sqref="DQ447">
    <cfRule type="cellIs" dxfId="469" priority="2007" operator="equal">
      <formula>"OK"</formula>
    </cfRule>
  </conditionalFormatting>
  <conditionalFormatting sqref="DQ62">
    <cfRule type="cellIs" dxfId="468" priority="2180" operator="equal">
      <formula>"OK"</formula>
    </cfRule>
  </conditionalFormatting>
  <conditionalFormatting sqref="DQ61">
    <cfRule type="cellIs" dxfId="467" priority="2179" operator="equal">
      <formula>"OK"</formula>
    </cfRule>
  </conditionalFormatting>
  <conditionalFormatting sqref="DQ219">
    <cfRule type="cellIs" dxfId="466" priority="2172" operator="equal">
      <formula>"OK"</formula>
    </cfRule>
  </conditionalFormatting>
  <conditionalFormatting sqref="DQ638">
    <cfRule type="cellIs" dxfId="465" priority="2001" operator="equal">
      <formula>"OK"</formula>
    </cfRule>
  </conditionalFormatting>
  <conditionalFormatting sqref="DQ349">
    <cfRule type="cellIs" dxfId="464" priority="2171" operator="equal">
      <formula>"OK"</formula>
    </cfRule>
  </conditionalFormatting>
  <conditionalFormatting sqref="DQ408">
    <cfRule type="cellIs" dxfId="463" priority="2170" operator="equal">
      <formula>"OK"</formula>
    </cfRule>
  </conditionalFormatting>
  <conditionalFormatting sqref="DQ455">
    <cfRule type="cellIs" dxfId="462" priority="2169" operator="equal">
      <formula>"OK"</formula>
    </cfRule>
  </conditionalFormatting>
  <conditionalFormatting sqref="DQ500">
    <cfRule type="cellIs" dxfId="461" priority="2168" operator="equal">
      <formula>"OK"</formula>
    </cfRule>
  </conditionalFormatting>
  <conditionalFormatting sqref="DQ545">
    <cfRule type="cellIs" dxfId="460" priority="2167" operator="equal">
      <formula>"OK"</formula>
    </cfRule>
  </conditionalFormatting>
  <conditionalFormatting sqref="DQ610">
    <cfRule type="cellIs" dxfId="459" priority="2166" operator="equal">
      <formula>"OK"</formula>
    </cfRule>
  </conditionalFormatting>
  <conditionalFormatting sqref="DQ324 DQ326">
    <cfRule type="cellIs" dxfId="458" priority="2152" operator="equal">
      <formula>"OK"</formula>
    </cfRule>
  </conditionalFormatting>
  <conditionalFormatting sqref="DQ370">
    <cfRule type="cellIs" dxfId="457" priority="2149" operator="equal">
      <formula>"OK"</formula>
    </cfRule>
  </conditionalFormatting>
  <conditionalFormatting sqref="DQ337:DQ338">
    <cfRule type="cellIs" dxfId="456" priority="1966" operator="equal">
      <formula>"OK"</formula>
    </cfRule>
  </conditionalFormatting>
  <conditionalFormatting sqref="DQ369 DQ371">
    <cfRule type="cellIs" dxfId="455" priority="2150" operator="equal">
      <formula>"OK"</formula>
    </cfRule>
  </conditionalFormatting>
  <conditionalFormatting sqref="DQ333:DQ334">
    <cfRule type="cellIs" dxfId="454" priority="2145" operator="equal">
      <formula>"OK"</formula>
    </cfRule>
  </conditionalFormatting>
  <conditionalFormatting sqref="DQ128:DQ134">
    <cfRule type="cellIs" dxfId="453" priority="1950" operator="equal">
      <formula>"OK"</formula>
    </cfRule>
  </conditionalFormatting>
  <conditionalFormatting sqref="DQ431:DQ432">
    <cfRule type="cellIs" dxfId="452" priority="2143" operator="equal">
      <formula>"OK"</formula>
    </cfRule>
  </conditionalFormatting>
  <conditionalFormatting sqref="DQ433:DQ434">
    <cfRule type="cellIs" dxfId="451" priority="2142" operator="equal">
      <formula>"OK"</formula>
    </cfRule>
  </conditionalFormatting>
  <conditionalFormatting sqref="DQ27">
    <cfRule type="cellIs" dxfId="450" priority="1952" operator="equal">
      <formula>"OK"</formula>
    </cfRule>
  </conditionalFormatting>
  <conditionalFormatting sqref="DQ436:DQ437 DQ450">
    <cfRule type="cellIs" dxfId="449" priority="2141" operator="equal">
      <formula>"OK"</formula>
    </cfRule>
  </conditionalFormatting>
  <conditionalFormatting sqref="DQ428 DQ430">
    <cfRule type="cellIs" dxfId="448" priority="2140" operator="equal">
      <formula>"OK"</formula>
    </cfRule>
  </conditionalFormatting>
  <conditionalFormatting sqref="DQ435">
    <cfRule type="cellIs" dxfId="447" priority="2138" operator="equal">
      <formula>"OK"</formula>
    </cfRule>
  </conditionalFormatting>
  <conditionalFormatting sqref="DQ483:DQ485">
    <cfRule type="cellIs" dxfId="446" priority="2137" operator="equal">
      <formula>"OK"</formula>
    </cfRule>
  </conditionalFormatting>
  <conditionalFormatting sqref="DQ478:DQ479">
    <cfRule type="cellIs" dxfId="445" priority="2136" operator="equal">
      <formula>"OK"</formula>
    </cfRule>
  </conditionalFormatting>
  <conditionalFormatting sqref="DQ523:DQ524">
    <cfRule type="cellIs" dxfId="444" priority="2130" operator="equal">
      <formula>"OK"</formula>
    </cfRule>
  </conditionalFormatting>
  <conditionalFormatting sqref="DQ476">
    <cfRule type="cellIs" dxfId="443" priority="2133" operator="equal">
      <formula>"OK"</formula>
    </cfRule>
  </conditionalFormatting>
  <conditionalFormatting sqref="DQ475 DQ477">
    <cfRule type="cellIs" dxfId="442" priority="2134" operator="equal">
      <formula>"OK"</formula>
    </cfRule>
  </conditionalFormatting>
  <conditionalFormatting sqref="DQ480">
    <cfRule type="cellIs" dxfId="441" priority="2132" operator="equal">
      <formula>"OK"</formula>
    </cfRule>
  </conditionalFormatting>
  <conditionalFormatting sqref="DQ528:DQ530">
    <cfRule type="cellIs" dxfId="440" priority="2131" operator="equal">
      <formula>"OK"</formula>
    </cfRule>
  </conditionalFormatting>
  <conditionalFormatting sqref="DQ526:DQ527 DQ540">
    <cfRule type="cellIs" dxfId="439" priority="2129" operator="equal">
      <formula>"OK"</formula>
    </cfRule>
  </conditionalFormatting>
  <conditionalFormatting sqref="DQ521">
    <cfRule type="cellIs" dxfId="438" priority="2127" operator="equal">
      <formula>"OK"</formula>
    </cfRule>
  </conditionalFormatting>
  <conditionalFormatting sqref="DQ525">
    <cfRule type="cellIs" dxfId="437" priority="2126" operator="equal">
      <formula>"OK"</formula>
    </cfRule>
  </conditionalFormatting>
  <conditionalFormatting sqref="DQ574">
    <cfRule type="cellIs" dxfId="436" priority="2125" operator="equal">
      <formula>"OK"</formula>
    </cfRule>
  </conditionalFormatting>
  <conditionalFormatting sqref="DQ588:DQ590">
    <cfRule type="cellIs" dxfId="435" priority="2124" operator="equal">
      <formula>"OK"</formula>
    </cfRule>
  </conditionalFormatting>
  <conditionalFormatting sqref="DQ587">
    <cfRule type="cellIs" dxfId="434" priority="2123" operator="equal">
      <formula>"OK"</formula>
    </cfRule>
  </conditionalFormatting>
  <conditionalFormatting sqref="DQ648:DQ654 DQ656:DQ669">
    <cfRule type="cellIs" dxfId="433" priority="2122" operator="equal">
      <formula>"OK"</formula>
    </cfRule>
  </conditionalFormatting>
  <conditionalFormatting sqref="DQ632 DQ647">
    <cfRule type="cellIs" dxfId="432" priority="2120" operator="equal">
      <formula>"OK"</formula>
    </cfRule>
  </conditionalFormatting>
  <conditionalFormatting sqref="DQ634:DQ636">
    <cfRule type="cellIs" dxfId="431" priority="2119" operator="equal">
      <formula>"OK"</formula>
    </cfRule>
  </conditionalFormatting>
  <conditionalFormatting sqref="DQ633">
    <cfRule type="cellIs" dxfId="430" priority="2118" operator="equal">
      <formula>"OK"</formula>
    </cfRule>
  </conditionalFormatting>
  <conditionalFormatting sqref="DQ670">
    <cfRule type="cellIs" dxfId="429" priority="1910" operator="equal">
      <formula>"OK"</formula>
    </cfRule>
  </conditionalFormatting>
  <conditionalFormatting sqref="DQ491">
    <cfRule type="cellIs" dxfId="428" priority="2012" operator="equal">
      <formula>"OK"</formula>
    </cfRule>
  </conditionalFormatting>
  <conditionalFormatting sqref="DQ492">
    <cfRule type="cellIs" dxfId="427" priority="2011" operator="equal">
      <formula>"OK"</formula>
    </cfRule>
  </conditionalFormatting>
  <conditionalFormatting sqref="DQ536">
    <cfRule type="cellIs" dxfId="426" priority="2010" operator="equal">
      <formula>"OK"</formula>
    </cfRule>
  </conditionalFormatting>
  <conditionalFormatting sqref="DQ398">
    <cfRule type="cellIs" dxfId="425" priority="2006" operator="equal">
      <formula>"OK"</formula>
    </cfRule>
  </conditionalFormatting>
  <conditionalFormatting sqref="DQ399">
    <cfRule type="cellIs" dxfId="424" priority="2005" operator="equal">
      <formula>"OK"</formula>
    </cfRule>
  </conditionalFormatting>
  <conditionalFormatting sqref="DQ340">
    <cfRule type="cellIs" dxfId="423" priority="2004" operator="equal">
      <formula>"OK"</formula>
    </cfRule>
  </conditionalFormatting>
  <conditionalFormatting sqref="DQ341">
    <cfRule type="cellIs" dxfId="422" priority="2003" operator="equal">
      <formula>"OK"</formula>
    </cfRule>
  </conditionalFormatting>
  <conditionalFormatting sqref="DQ637 DQ641">
    <cfRule type="cellIs" dxfId="421" priority="2002" operator="equal">
      <formula>"OK"</formula>
    </cfRule>
  </conditionalFormatting>
  <conditionalFormatting sqref="DQ639:DQ640">
    <cfRule type="cellIs" dxfId="420" priority="2000" operator="equal">
      <formula>"OK"</formula>
    </cfRule>
  </conditionalFormatting>
  <conditionalFormatting sqref="DQ596">
    <cfRule type="cellIs" dxfId="419" priority="1999" operator="equal">
      <formula>"OK"</formula>
    </cfRule>
  </conditionalFormatting>
  <conditionalFormatting sqref="DQ597">
    <cfRule type="cellIs" dxfId="418" priority="1998" operator="equal">
      <formula>"OK"</formula>
    </cfRule>
  </conditionalFormatting>
  <conditionalFormatting sqref="DQ190">
    <cfRule type="cellIs" dxfId="417" priority="1997" operator="equal">
      <formula>"OK"</formula>
    </cfRule>
  </conditionalFormatting>
  <conditionalFormatting sqref="DQ191">
    <cfRule type="cellIs" dxfId="416" priority="1996" operator="equal">
      <formula>"OK"</formula>
    </cfRule>
  </conditionalFormatting>
  <conditionalFormatting sqref="DQ591 DQ595">
    <cfRule type="cellIs" dxfId="415" priority="1995" operator="equal">
      <formula>"OK"</formula>
    </cfRule>
  </conditionalFormatting>
  <conditionalFormatting sqref="DQ592">
    <cfRule type="cellIs" dxfId="414" priority="1994" operator="equal">
      <formula>"OK"</formula>
    </cfRule>
  </conditionalFormatting>
  <conditionalFormatting sqref="DQ593:DQ594">
    <cfRule type="cellIs" dxfId="413" priority="1993" operator="equal">
      <formula>"OK"</formula>
    </cfRule>
  </conditionalFormatting>
  <conditionalFormatting sqref="DQ531">
    <cfRule type="cellIs" dxfId="412" priority="1992" operator="equal">
      <formula>"OK"</formula>
    </cfRule>
  </conditionalFormatting>
  <conditionalFormatting sqref="DQ532">
    <cfRule type="cellIs" dxfId="411" priority="1991" operator="equal">
      <formula>"OK"</formula>
    </cfRule>
  </conditionalFormatting>
  <conditionalFormatting sqref="DQ533:DQ534">
    <cfRule type="cellIs" dxfId="410" priority="1990" operator="equal">
      <formula>"OK"</formula>
    </cfRule>
  </conditionalFormatting>
  <conditionalFormatting sqref="DQ490">
    <cfRule type="cellIs" dxfId="409" priority="1989" operator="equal">
      <formula>"OK"</formula>
    </cfRule>
  </conditionalFormatting>
  <conditionalFormatting sqref="DQ486">
    <cfRule type="cellIs" dxfId="408" priority="1988" operator="equal">
      <formula>"OK"</formula>
    </cfRule>
  </conditionalFormatting>
  <conditionalFormatting sqref="DQ487">
    <cfRule type="cellIs" dxfId="407" priority="1987" operator="equal">
      <formula>"OK"</formula>
    </cfRule>
  </conditionalFormatting>
  <conditionalFormatting sqref="DQ488:DQ489">
    <cfRule type="cellIs" dxfId="406" priority="1986" operator="equal">
      <formula>"OK"</formula>
    </cfRule>
  </conditionalFormatting>
  <conditionalFormatting sqref="DQ445">
    <cfRule type="cellIs" dxfId="405" priority="1985" operator="equal">
      <formula>"OK"</formula>
    </cfRule>
  </conditionalFormatting>
  <conditionalFormatting sqref="DQ441">
    <cfRule type="cellIs" dxfId="404" priority="1984" operator="equal">
      <formula>"OK"</formula>
    </cfRule>
  </conditionalFormatting>
  <conditionalFormatting sqref="DQ442">
    <cfRule type="cellIs" dxfId="403" priority="1983" operator="equal">
      <formula>"OK"</formula>
    </cfRule>
  </conditionalFormatting>
  <conditionalFormatting sqref="DQ443:DQ444">
    <cfRule type="cellIs" dxfId="402" priority="1982" operator="equal">
      <formula>"OK"</formula>
    </cfRule>
  </conditionalFormatting>
  <conditionalFormatting sqref="DQ387">
    <cfRule type="cellIs" dxfId="401" priority="1981" operator="equal">
      <formula>"OK"</formula>
    </cfRule>
  </conditionalFormatting>
  <conditionalFormatting sqref="DQ383">
    <cfRule type="cellIs" dxfId="400" priority="1980" operator="equal">
      <formula>"OK"</formula>
    </cfRule>
  </conditionalFormatting>
  <conditionalFormatting sqref="DQ384">
    <cfRule type="cellIs" dxfId="399" priority="1979" operator="equal">
      <formula>"OK"</formula>
    </cfRule>
  </conditionalFormatting>
  <conditionalFormatting sqref="DQ385:DQ386">
    <cfRule type="cellIs" dxfId="398" priority="1978" operator="equal">
      <formula>"OK"</formula>
    </cfRule>
  </conditionalFormatting>
  <conditionalFormatting sqref="DQ392">
    <cfRule type="cellIs" dxfId="397" priority="1977" operator="equal">
      <formula>"OK"</formula>
    </cfRule>
  </conditionalFormatting>
  <conditionalFormatting sqref="DQ388">
    <cfRule type="cellIs" dxfId="396" priority="1976" operator="equal">
      <formula>"OK"</formula>
    </cfRule>
  </conditionalFormatting>
  <conditionalFormatting sqref="DQ389">
    <cfRule type="cellIs" dxfId="395" priority="1975" operator="equal">
      <formula>"OK"</formula>
    </cfRule>
  </conditionalFormatting>
  <conditionalFormatting sqref="DQ390:DQ391">
    <cfRule type="cellIs" dxfId="394" priority="1974" operator="equal">
      <formula>"OK"</formula>
    </cfRule>
  </conditionalFormatting>
  <conditionalFormatting sqref="DQ397">
    <cfRule type="cellIs" dxfId="393" priority="1973" operator="equal">
      <formula>"OK"</formula>
    </cfRule>
  </conditionalFormatting>
  <conditionalFormatting sqref="DQ393">
    <cfRule type="cellIs" dxfId="392" priority="1972" operator="equal">
      <formula>"OK"</formula>
    </cfRule>
  </conditionalFormatting>
  <conditionalFormatting sqref="DQ394">
    <cfRule type="cellIs" dxfId="391" priority="1971" operator="equal">
      <formula>"OK"</formula>
    </cfRule>
  </conditionalFormatting>
  <conditionalFormatting sqref="DQ395:DQ396">
    <cfRule type="cellIs" dxfId="390" priority="1970" operator="equal">
      <formula>"OK"</formula>
    </cfRule>
  </conditionalFormatting>
  <conditionalFormatting sqref="DQ339">
    <cfRule type="cellIs" dxfId="389" priority="1969" operator="equal">
      <formula>"OK"</formula>
    </cfRule>
  </conditionalFormatting>
  <conditionalFormatting sqref="DQ335">
    <cfRule type="cellIs" dxfId="388" priority="1968" operator="equal">
      <formula>"OK"</formula>
    </cfRule>
  </conditionalFormatting>
  <conditionalFormatting sqref="DQ336">
    <cfRule type="cellIs" dxfId="387" priority="1967" operator="equal">
      <formula>"OK"</formula>
    </cfRule>
  </conditionalFormatting>
  <conditionalFormatting sqref="DQ189">
    <cfRule type="cellIs" dxfId="386" priority="1965" operator="equal">
      <formula>"OK"</formula>
    </cfRule>
  </conditionalFormatting>
  <conditionalFormatting sqref="DQ185">
    <cfRule type="cellIs" dxfId="385" priority="1964" operator="equal">
      <formula>"OK"</formula>
    </cfRule>
  </conditionalFormatting>
  <conditionalFormatting sqref="DQ186">
    <cfRule type="cellIs" dxfId="384" priority="1963" operator="equal">
      <formula>"OK"</formula>
    </cfRule>
  </conditionalFormatting>
  <conditionalFormatting sqref="DQ187:DQ188">
    <cfRule type="cellIs" dxfId="383" priority="1962" operator="equal">
      <formula>"OK"</formula>
    </cfRule>
  </conditionalFormatting>
  <conditionalFormatting sqref="DQ194">
    <cfRule type="cellIs" dxfId="382" priority="1961" operator="equal">
      <formula>"OK"</formula>
    </cfRule>
  </conditionalFormatting>
  <conditionalFormatting sqref="DQ195:DQ204">
    <cfRule type="cellIs" dxfId="381" priority="1960" operator="equal">
      <formula>"OK"</formula>
    </cfRule>
  </conditionalFormatting>
  <conditionalFormatting sqref="DQ205">
    <cfRule type="cellIs" dxfId="380" priority="1958" operator="equal">
      <formula>"OK"</formula>
    </cfRule>
  </conditionalFormatting>
  <conditionalFormatting sqref="DQ206">
    <cfRule type="cellIs" dxfId="379" priority="1957" operator="equal">
      <formula>"OK"</formula>
    </cfRule>
  </conditionalFormatting>
  <conditionalFormatting sqref="DQ213">
    <cfRule type="cellIs" dxfId="378" priority="1956" operator="equal">
      <formula>"OK"</formula>
    </cfRule>
  </conditionalFormatting>
  <conditionalFormatting sqref="DQ34:DQ35">
    <cfRule type="cellIs" dxfId="377" priority="1955" operator="equal">
      <formula>"OK"</formula>
    </cfRule>
  </conditionalFormatting>
  <conditionalFormatting sqref="DQ37">
    <cfRule type="cellIs" dxfId="376" priority="1954" operator="equal">
      <formula>"OK"</formula>
    </cfRule>
  </conditionalFormatting>
  <conditionalFormatting sqref="DQ36">
    <cfRule type="cellIs" dxfId="375" priority="1953" operator="equal">
      <formula>"OK"</formula>
    </cfRule>
  </conditionalFormatting>
  <conditionalFormatting sqref="DQ126:DQ127 DQ124">
    <cfRule type="cellIs" dxfId="374" priority="1951" operator="equal">
      <formula>"OK"</formula>
    </cfRule>
  </conditionalFormatting>
  <conditionalFormatting sqref="DQ125">
    <cfRule type="cellIs" dxfId="373" priority="1949" operator="equal">
      <formula>"OK"</formula>
    </cfRule>
  </conditionalFormatting>
  <conditionalFormatting sqref="DQ135">
    <cfRule type="cellIs" dxfId="372" priority="1948" operator="equal">
      <formula>"OK"</formula>
    </cfRule>
  </conditionalFormatting>
  <conditionalFormatting sqref="DQ169">
    <cfRule type="cellIs" dxfId="371" priority="1940" operator="equal">
      <formula>"OK"</formula>
    </cfRule>
  </conditionalFormatting>
  <conditionalFormatting sqref="DQ295">
    <cfRule type="cellIs" dxfId="370" priority="1944" operator="equal">
      <formula>"OK"</formula>
    </cfRule>
  </conditionalFormatting>
  <conditionalFormatting sqref="DQ642">
    <cfRule type="cellIs" dxfId="369" priority="1943" operator="equal">
      <formula>"OK"</formula>
    </cfRule>
  </conditionalFormatting>
  <conditionalFormatting sqref="DQ307">
    <cfRule type="cellIs" dxfId="368" priority="1941" operator="equal">
      <formula>"OK"</formula>
    </cfRule>
  </conditionalFormatting>
  <conditionalFormatting sqref="DQ643">
    <cfRule type="cellIs" dxfId="367" priority="1942" operator="equal">
      <formula>"OK"</formula>
    </cfRule>
  </conditionalFormatting>
  <conditionalFormatting sqref="DQ30">
    <cfRule type="cellIs" dxfId="366" priority="1939" operator="equal">
      <formula>"OK"</formula>
    </cfRule>
  </conditionalFormatting>
  <conditionalFormatting sqref="DQ15">
    <cfRule type="cellIs" dxfId="365" priority="1915" operator="equal">
      <formula>"OK"</formula>
    </cfRule>
  </conditionalFormatting>
  <conditionalFormatting sqref="DQ13">
    <cfRule type="cellIs" dxfId="364" priority="1914" operator="equal">
      <formula>"OK"</formula>
    </cfRule>
  </conditionalFormatting>
  <conditionalFormatting sqref="DQ18:DQ19">
    <cfRule type="cellIs" dxfId="363" priority="1913" operator="equal">
      <formula>"OK"</formula>
    </cfRule>
  </conditionalFormatting>
  <conditionalFormatting sqref="DQ17">
    <cfRule type="cellIs" dxfId="362" priority="1912" operator="equal">
      <formula>"OK"</formula>
    </cfRule>
  </conditionalFormatting>
  <conditionalFormatting sqref="DQ173">
    <cfRule type="cellIs" dxfId="361" priority="1880" operator="equal">
      <formula>"OK"</formula>
    </cfRule>
  </conditionalFormatting>
  <conditionalFormatting sqref="EF48:EF60 EF111 EF136:EF162 EF275 EF279:EF294 EF303:EF304 EF404:EF407 EF309:EF323 EF165:EF168 EF214:EF218 EF207:EF211 EF63 EF350:EF368 EF409:EF427 EF456:EF474 EF501:EF519 EF546:EF573 EF345:EF348 EF332 EF451:EF454 EF438:EF440 EF496:EF499 EF541:EF544 EF575:EF586 EF600:EF609 EF671:EF676 EF611:EF631 EF680:EF688 EF535 EF220:EF271 EF296:EF299 EF379:EF380 EF170 EF28 EF174:EF183">
    <cfRule type="cellIs" dxfId="360" priority="1850" operator="equal">
      <formula>"OK"</formula>
    </cfRule>
  </conditionalFormatting>
  <conditionalFormatting sqref="EF330:EF331 EF344">
    <cfRule type="cellIs" dxfId="359" priority="1559" operator="equal">
      <formula>"OK"</formula>
    </cfRule>
  </conditionalFormatting>
  <conditionalFormatting sqref="EF11:EF12 EF85 EF26 EF33 EF38:EF47 EF16 EF14">
    <cfRule type="cellIs" dxfId="358" priority="1849" operator="equal">
      <formula>"OK"</formula>
    </cfRule>
  </conditionalFormatting>
  <conditionalFormatting sqref="EF329">
    <cfRule type="cellIs" dxfId="357" priority="1557" operator="equal">
      <formula>"OK"</formula>
    </cfRule>
  </conditionalFormatting>
  <conditionalFormatting sqref="EF300:EF302">
    <cfRule type="cellIs" dxfId="356" priority="1845" operator="equal">
      <formula>"OK"</formula>
    </cfRule>
  </conditionalFormatting>
  <conditionalFormatting sqref="EF429">
    <cfRule type="cellIs" dxfId="355" priority="1552" operator="equal">
      <formula>"OK"</formula>
    </cfRule>
  </conditionalFormatting>
  <conditionalFormatting sqref="EF64:EF71 EF75:EF77 EF84 EF73">
    <cfRule type="cellIs" dxfId="354" priority="1844" operator="equal">
      <formula>"OK"</formula>
    </cfRule>
  </conditionalFormatting>
  <conditionalFormatting sqref="EF74">
    <cfRule type="cellIs" dxfId="353" priority="1843" operator="equal">
      <formula>"OK"</formula>
    </cfRule>
  </conditionalFormatting>
  <conditionalFormatting sqref="EF78">
    <cfRule type="cellIs" dxfId="352" priority="1842" operator="equal">
      <formula>"OK"</formula>
    </cfRule>
  </conditionalFormatting>
  <conditionalFormatting sqref="EF79">
    <cfRule type="cellIs" dxfId="351" priority="1841" operator="equal">
      <formula>"OK"</formula>
    </cfRule>
  </conditionalFormatting>
  <conditionalFormatting sqref="EF80">
    <cfRule type="cellIs" dxfId="350" priority="1840" operator="equal">
      <formula>"OK"</formula>
    </cfRule>
  </conditionalFormatting>
  <conditionalFormatting sqref="EF72">
    <cfRule type="cellIs" dxfId="349" priority="1839" operator="equal">
      <formula>"OK"</formula>
    </cfRule>
  </conditionalFormatting>
  <conditionalFormatting sqref="EF81">
    <cfRule type="cellIs" dxfId="348" priority="1838" operator="equal">
      <formula>"OK"</formula>
    </cfRule>
  </conditionalFormatting>
  <conditionalFormatting sqref="EF83">
    <cfRule type="cellIs" dxfId="347" priority="1837" operator="equal">
      <formula>"OK"</formula>
    </cfRule>
  </conditionalFormatting>
  <conditionalFormatting sqref="EF82">
    <cfRule type="cellIs" dxfId="346" priority="1836" operator="equal">
      <formula>"OK"</formula>
    </cfRule>
  </conditionalFormatting>
  <conditionalFormatting sqref="EF20:EF21">
    <cfRule type="cellIs" dxfId="345" priority="1792" operator="equal">
      <formula>"OK"</formula>
    </cfRule>
  </conditionalFormatting>
  <conditionalFormatting sqref="EF32">
    <cfRule type="cellIs" dxfId="344" priority="1791" operator="equal">
      <formula>"OK"</formula>
    </cfRule>
  </conditionalFormatting>
  <conditionalFormatting sqref="EF29">
    <cfRule type="cellIs" dxfId="343" priority="1790" operator="equal">
      <formula>"OK"</formula>
    </cfRule>
  </conditionalFormatting>
  <conditionalFormatting sqref="EF31">
    <cfRule type="cellIs" dxfId="342" priority="1789" operator="equal">
      <formula>"OK"</formula>
    </cfRule>
  </conditionalFormatting>
  <conditionalFormatting sqref="EF107:EF108">
    <cfRule type="cellIs" dxfId="341" priority="1788" operator="equal">
      <formula>"OK"</formula>
    </cfRule>
  </conditionalFormatting>
  <conditionalFormatting sqref="EF109">
    <cfRule type="cellIs" dxfId="340" priority="1787" operator="equal">
      <formula>"OK"</formula>
    </cfRule>
  </conditionalFormatting>
  <conditionalFormatting sqref="EF122 EF112:EF117">
    <cfRule type="cellIs" dxfId="339" priority="1783" operator="equal">
      <formula>"OK"</formula>
    </cfRule>
  </conditionalFormatting>
  <conditionalFormatting sqref="EF118:EF119">
    <cfRule type="cellIs" dxfId="338" priority="1782" operator="equal">
      <formula>"OK"</formula>
    </cfRule>
  </conditionalFormatting>
  <conditionalFormatting sqref="EF121">
    <cfRule type="cellIs" dxfId="337" priority="1781" operator="equal">
      <formula>"OK"</formula>
    </cfRule>
  </conditionalFormatting>
  <conditionalFormatting sqref="EF171:EF172">
    <cfRule type="cellIs" dxfId="336" priority="1780" operator="equal">
      <formula>"OK"</formula>
    </cfRule>
  </conditionalFormatting>
  <conditionalFormatting sqref="EF120">
    <cfRule type="cellIs" dxfId="335" priority="1772" operator="equal">
      <formula>"OK"</formula>
    </cfRule>
  </conditionalFormatting>
  <conditionalFormatting sqref="EF372:EF373">
    <cfRule type="cellIs" dxfId="334" priority="1771" operator="equal">
      <formula>"OK"</formula>
    </cfRule>
  </conditionalFormatting>
  <conditionalFormatting sqref="EF272:EF274">
    <cfRule type="cellIs" dxfId="333" priority="1776" operator="equal">
      <formula>"OK"</formula>
    </cfRule>
  </conditionalFormatting>
  <conditionalFormatting sqref="EF276:EF278">
    <cfRule type="cellIs" dxfId="332" priority="1775" operator="equal">
      <formula>"OK"</formula>
    </cfRule>
  </conditionalFormatting>
  <conditionalFormatting sqref="EF110">
    <cfRule type="cellIs" dxfId="331" priority="1774" operator="equal">
      <formula>"OK"</formula>
    </cfRule>
  </conditionalFormatting>
  <conditionalFormatting sqref="EF24:EF25">
    <cfRule type="cellIs" dxfId="330" priority="1767" operator="equal">
      <formula>"OK"</formula>
    </cfRule>
  </conditionalFormatting>
  <conditionalFormatting sqref="EF163">
    <cfRule type="cellIs" dxfId="329" priority="1766" operator="equal">
      <formula>"OK"</formula>
    </cfRule>
  </conditionalFormatting>
  <conditionalFormatting sqref="EF212">
    <cfRule type="cellIs" dxfId="328" priority="1765" operator="equal">
      <formula>"OK"</formula>
    </cfRule>
  </conditionalFormatting>
  <conditionalFormatting sqref="EF374">
    <cfRule type="cellIs" dxfId="327" priority="1770" operator="equal">
      <formula>"OK"</formula>
    </cfRule>
  </conditionalFormatting>
  <conditionalFormatting sqref="EF305:EF306 EF308">
    <cfRule type="cellIs" dxfId="326" priority="1769" operator="equal">
      <formula>"OK"</formula>
    </cfRule>
  </conditionalFormatting>
  <conditionalFormatting sqref="EF22:EF23">
    <cfRule type="cellIs" dxfId="325" priority="1768" operator="equal">
      <formula>"OK"</formula>
    </cfRule>
  </conditionalFormatting>
  <conditionalFormatting sqref="EF184">
    <cfRule type="cellIs" dxfId="324" priority="1761" operator="equal">
      <formula>"OK"</formula>
    </cfRule>
  </conditionalFormatting>
  <conditionalFormatting sqref="EF376:EF377 EF403">
    <cfRule type="cellIs" dxfId="323" priority="1760" operator="equal">
      <formula>"OK"</formula>
    </cfRule>
  </conditionalFormatting>
  <conditionalFormatting sqref="EF381:EF382">
    <cfRule type="cellIs" dxfId="322" priority="1759" operator="equal">
      <formula>"OK"</formula>
    </cfRule>
  </conditionalFormatting>
  <conditionalFormatting sqref="EF164">
    <cfRule type="cellIs" dxfId="321" priority="1764" operator="equal">
      <formula>"OK"</formula>
    </cfRule>
  </conditionalFormatting>
  <conditionalFormatting sqref="EF123">
    <cfRule type="cellIs" dxfId="320" priority="1763" operator="equal">
      <formula>"OK"</formula>
    </cfRule>
  </conditionalFormatting>
  <conditionalFormatting sqref="EF677:EF679">
    <cfRule type="cellIs" dxfId="319" priority="1762" operator="equal">
      <formula>"OK"</formula>
    </cfRule>
  </conditionalFormatting>
  <conditionalFormatting sqref="EF378">
    <cfRule type="cellIs" dxfId="318" priority="1758" operator="equal">
      <formula>"OK"</formula>
    </cfRule>
  </conditionalFormatting>
  <conditionalFormatting sqref="EF325">
    <cfRule type="cellIs" dxfId="317" priority="1564" operator="equal">
      <formula>"OK"</formula>
    </cfRule>
  </conditionalFormatting>
  <conditionalFormatting sqref="EF375">
    <cfRule type="cellIs" dxfId="316" priority="1561" operator="equal">
      <formula>"OK"</formula>
    </cfRule>
  </conditionalFormatting>
  <conditionalFormatting sqref="EF327:EF328">
    <cfRule type="cellIs" dxfId="315" priority="1560" operator="equal">
      <formula>"OK"</formula>
    </cfRule>
  </conditionalFormatting>
  <conditionalFormatting sqref="EF481:EF482 EF495">
    <cfRule type="cellIs" dxfId="314" priority="1548" operator="equal">
      <formula>"OK"</formula>
    </cfRule>
  </conditionalFormatting>
  <conditionalFormatting sqref="EF520 EF522">
    <cfRule type="cellIs" dxfId="313" priority="1541" operator="equal">
      <formula>"OK"</formula>
    </cfRule>
  </conditionalFormatting>
  <conditionalFormatting sqref="EF655">
    <cfRule type="cellIs" dxfId="312" priority="1534" operator="equal">
      <formula>"OK"</formula>
    </cfRule>
  </conditionalFormatting>
  <conditionalFormatting sqref="EF537">
    <cfRule type="cellIs" dxfId="311" priority="1422" operator="equal">
      <formula>"OK"</formula>
    </cfRule>
  </conditionalFormatting>
  <conditionalFormatting sqref="EF446">
    <cfRule type="cellIs" dxfId="310" priority="1421" operator="equal">
      <formula>"OK"</formula>
    </cfRule>
  </conditionalFormatting>
  <conditionalFormatting sqref="EF447">
    <cfRule type="cellIs" dxfId="309" priority="1420" operator="equal">
      <formula>"OK"</formula>
    </cfRule>
  </conditionalFormatting>
  <conditionalFormatting sqref="EF62">
    <cfRule type="cellIs" dxfId="308" priority="1592" operator="equal">
      <formula>"OK"</formula>
    </cfRule>
  </conditionalFormatting>
  <conditionalFormatting sqref="EF61">
    <cfRule type="cellIs" dxfId="307" priority="1591" operator="equal">
      <formula>"OK"</formula>
    </cfRule>
  </conditionalFormatting>
  <conditionalFormatting sqref="EF219">
    <cfRule type="cellIs" dxfId="306" priority="1585" operator="equal">
      <formula>"OK"</formula>
    </cfRule>
  </conditionalFormatting>
  <conditionalFormatting sqref="EF638">
    <cfRule type="cellIs" dxfId="305" priority="1414" operator="equal">
      <formula>"OK"</formula>
    </cfRule>
  </conditionalFormatting>
  <conditionalFormatting sqref="EF349">
    <cfRule type="cellIs" dxfId="304" priority="1584" operator="equal">
      <formula>"OK"</formula>
    </cfRule>
  </conditionalFormatting>
  <conditionalFormatting sqref="EF408">
    <cfRule type="cellIs" dxfId="303" priority="1583" operator="equal">
      <formula>"OK"</formula>
    </cfRule>
  </conditionalFormatting>
  <conditionalFormatting sqref="EF455">
    <cfRule type="cellIs" dxfId="302" priority="1582" operator="equal">
      <formula>"OK"</formula>
    </cfRule>
  </conditionalFormatting>
  <conditionalFormatting sqref="EF500">
    <cfRule type="cellIs" dxfId="301" priority="1581" operator="equal">
      <formula>"OK"</formula>
    </cfRule>
  </conditionalFormatting>
  <conditionalFormatting sqref="EF545">
    <cfRule type="cellIs" dxfId="300" priority="1580" operator="equal">
      <formula>"OK"</formula>
    </cfRule>
  </conditionalFormatting>
  <conditionalFormatting sqref="EF610">
    <cfRule type="cellIs" dxfId="299" priority="1579" operator="equal">
      <formula>"OK"</formula>
    </cfRule>
  </conditionalFormatting>
  <conditionalFormatting sqref="EF324 EF326">
    <cfRule type="cellIs" dxfId="298" priority="1565" operator="equal">
      <formula>"OK"</formula>
    </cfRule>
  </conditionalFormatting>
  <conditionalFormatting sqref="EF370">
    <cfRule type="cellIs" dxfId="297" priority="1562" operator="equal">
      <formula>"OK"</formula>
    </cfRule>
  </conditionalFormatting>
  <conditionalFormatting sqref="EF337:EF338">
    <cfRule type="cellIs" dxfId="296" priority="1379" operator="equal">
      <formula>"OK"</formula>
    </cfRule>
  </conditionalFormatting>
  <conditionalFormatting sqref="EF369 EF371">
    <cfRule type="cellIs" dxfId="295" priority="1563" operator="equal">
      <formula>"OK"</formula>
    </cfRule>
  </conditionalFormatting>
  <conditionalFormatting sqref="EF333:EF334">
    <cfRule type="cellIs" dxfId="294" priority="1558" operator="equal">
      <formula>"OK"</formula>
    </cfRule>
  </conditionalFormatting>
  <conditionalFormatting sqref="EF128:EF134">
    <cfRule type="cellIs" dxfId="293" priority="1363" operator="equal">
      <formula>"OK"</formula>
    </cfRule>
  </conditionalFormatting>
  <conditionalFormatting sqref="EF431:EF432">
    <cfRule type="cellIs" dxfId="292" priority="1556" operator="equal">
      <formula>"OK"</formula>
    </cfRule>
  </conditionalFormatting>
  <conditionalFormatting sqref="EF433:EF434">
    <cfRule type="cellIs" dxfId="291" priority="1555" operator="equal">
      <formula>"OK"</formula>
    </cfRule>
  </conditionalFormatting>
  <conditionalFormatting sqref="EF27">
    <cfRule type="cellIs" dxfId="290" priority="1365" operator="equal">
      <formula>"OK"</formula>
    </cfRule>
  </conditionalFormatting>
  <conditionalFormatting sqref="EF436:EF437 EF450">
    <cfRule type="cellIs" dxfId="289" priority="1554" operator="equal">
      <formula>"OK"</formula>
    </cfRule>
  </conditionalFormatting>
  <conditionalFormatting sqref="EF428 EF430">
    <cfRule type="cellIs" dxfId="288" priority="1553" operator="equal">
      <formula>"OK"</formula>
    </cfRule>
  </conditionalFormatting>
  <conditionalFormatting sqref="EF435">
    <cfRule type="cellIs" dxfId="287" priority="1551" operator="equal">
      <formula>"OK"</formula>
    </cfRule>
  </conditionalFormatting>
  <conditionalFormatting sqref="EF483:EF485">
    <cfRule type="cellIs" dxfId="286" priority="1550" operator="equal">
      <formula>"OK"</formula>
    </cfRule>
  </conditionalFormatting>
  <conditionalFormatting sqref="EF478:EF479">
    <cfRule type="cellIs" dxfId="285" priority="1549" operator="equal">
      <formula>"OK"</formula>
    </cfRule>
  </conditionalFormatting>
  <conditionalFormatting sqref="EF523:EF524">
    <cfRule type="cellIs" dxfId="284" priority="1543" operator="equal">
      <formula>"OK"</formula>
    </cfRule>
  </conditionalFormatting>
  <conditionalFormatting sqref="EF476">
    <cfRule type="cellIs" dxfId="283" priority="1546" operator="equal">
      <formula>"OK"</formula>
    </cfRule>
  </conditionalFormatting>
  <conditionalFormatting sqref="EF475 EF477">
    <cfRule type="cellIs" dxfId="282" priority="1547" operator="equal">
      <formula>"OK"</formula>
    </cfRule>
  </conditionalFormatting>
  <conditionalFormatting sqref="EF480">
    <cfRule type="cellIs" dxfId="281" priority="1545" operator="equal">
      <formula>"OK"</formula>
    </cfRule>
  </conditionalFormatting>
  <conditionalFormatting sqref="EF528:EF530">
    <cfRule type="cellIs" dxfId="280" priority="1544" operator="equal">
      <formula>"OK"</formula>
    </cfRule>
  </conditionalFormatting>
  <conditionalFormatting sqref="EF526:EF527 EF540">
    <cfRule type="cellIs" dxfId="279" priority="1542" operator="equal">
      <formula>"OK"</formula>
    </cfRule>
  </conditionalFormatting>
  <conditionalFormatting sqref="EF521">
    <cfRule type="cellIs" dxfId="278" priority="1540" operator="equal">
      <formula>"OK"</formula>
    </cfRule>
  </conditionalFormatting>
  <conditionalFormatting sqref="EF525">
    <cfRule type="cellIs" dxfId="277" priority="1539" operator="equal">
      <formula>"OK"</formula>
    </cfRule>
  </conditionalFormatting>
  <conditionalFormatting sqref="EF574">
    <cfRule type="cellIs" dxfId="276" priority="1538" operator="equal">
      <formula>"OK"</formula>
    </cfRule>
  </conditionalFormatting>
  <conditionalFormatting sqref="EF588:EF590">
    <cfRule type="cellIs" dxfId="275" priority="1537" operator="equal">
      <formula>"OK"</formula>
    </cfRule>
  </conditionalFormatting>
  <conditionalFormatting sqref="EF587">
    <cfRule type="cellIs" dxfId="274" priority="1536" operator="equal">
      <formula>"OK"</formula>
    </cfRule>
  </conditionalFormatting>
  <conditionalFormatting sqref="EF648:EF654 EF656:EF669">
    <cfRule type="cellIs" dxfId="273" priority="1535" operator="equal">
      <formula>"OK"</formula>
    </cfRule>
  </conditionalFormatting>
  <conditionalFormatting sqref="EF632 EF647">
    <cfRule type="cellIs" dxfId="272" priority="1533" operator="equal">
      <formula>"OK"</formula>
    </cfRule>
  </conditionalFormatting>
  <conditionalFormatting sqref="EF634:EF636">
    <cfRule type="cellIs" dxfId="271" priority="1532" operator="equal">
      <formula>"OK"</formula>
    </cfRule>
  </conditionalFormatting>
  <conditionalFormatting sqref="EF633">
    <cfRule type="cellIs" dxfId="270" priority="1531" operator="equal">
      <formula>"OK"</formula>
    </cfRule>
  </conditionalFormatting>
  <conditionalFormatting sqref="EF670">
    <cfRule type="cellIs" dxfId="269" priority="1323" operator="equal">
      <formula>"OK"</formula>
    </cfRule>
  </conditionalFormatting>
  <conditionalFormatting sqref="EF491">
    <cfRule type="cellIs" dxfId="268" priority="1425" operator="equal">
      <formula>"OK"</formula>
    </cfRule>
  </conditionalFormatting>
  <conditionalFormatting sqref="EF492">
    <cfRule type="cellIs" dxfId="267" priority="1424" operator="equal">
      <formula>"OK"</formula>
    </cfRule>
  </conditionalFormatting>
  <conditionalFormatting sqref="EF536">
    <cfRule type="cellIs" dxfId="266" priority="1423" operator="equal">
      <formula>"OK"</formula>
    </cfRule>
  </conditionalFormatting>
  <conditionalFormatting sqref="EF398">
    <cfRule type="cellIs" dxfId="265" priority="1419" operator="equal">
      <formula>"OK"</formula>
    </cfRule>
  </conditionalFormatting>
  <conditionalFormatting sqref="EF399">
    <cfRule type="cellIs" dxfId="264" priority="1418" operator="equal">
      <formula>"OK"</formula>
    </cfRule>
  </conditionalFormatting>
  <conditionalFormatting sqref="EF340">
    <cfRule type="cellIs" dxfId="263" priority="1417" operator="equal">
      <formula>"OK"</formula>
    </cfRule>
  </conditionalFormatting>
  <conditionalFormatting sqref="EF341">
    <cfRule type="cellIs" dxfId="262" priority="1416" operator="equal">
      <formula>"OK"</formula>
    </cfRule>
  </conditionalFormatting>
  <conditionalFormatting sqref="EF637 EF641">
    <cfRule type="cellIs" dxfId="261" priority="1415" operator="equal">
      <formula>"OK"</formula>
    </cfRule>
  </conditionalFormatting>
  <conditionalFormatting sqref="EF639:EF640">
    <cfRule type="cellIs" dxfId="260" priority="1413" operator="equal">
      <formula>"OK"</formula>
    </cfRule>
  </conditionalFormatting>
  <conditionalFormatting sqref="EF596">
    <cfRule type="cellIs" dxfId="259" priority="1412" operator="equal">
      <formula>"OK"</formula>
    </cfRule>
  </conditionalFormatting>
  <conditionalFormatting sqref="EF597">
    <cfRule type="cellIs" dxfId="258" priority="1411" operator="equal">
      <formula>"OK"</formula>
    </cfRule>
  </conditionalFormatting>
  <conditionalFormatting sqref="EF190">
    <cfRule type="cellIs" dxfId="257" priority="1410" operator="equal">
      <formula>"OK"</formula>
    </cfRule>
  </conditionalFormatting>
  <conditionalFormatting sqref="EF191">
    <cfRule type="cellIs" dxfId="256" priority="1409" operator="equal">
      <formula>"OK"</formula>
    </cfRule>
  </conditionalFormatting>
  <conditionalFormatting sqref="EF591 EF595">
    <cfRule type="cellIs" dxfId="255" priority="1408" operator="equal">
      <formula>"OK"</formula>
    </cfRule>
  </conditionalFormatting>
  <conditionalFormatting sqref="EF592">
    <cfRule type="cellIs" dxfId="254" priority="1407" operator="equal">
      <formula>"OK"</formula>
    </cfRule>
  </conditionalFormatting>
  <conditionalFormatting sqref="EF593:EF594">
    <cfRule type="cellIs" dxfId="253" priority="1406" operator="equal">
      <formula>"OK"</formula>
    </cfRule>
  </conditionalFormatting>
  <conditionalFormatting sqref="EF531">
    <cfRule type="cellIs" dxfId="252" priority="1405" operator="equal">
      <formula>"OK"</formula>
    </cfRule>
  </conditionalFormatting>
  <conditionalFormatting sqref="EF532">
    <cfRule type="cellIs" dxfId="251" priority="1404" operator="equal">
      <formula>"OK"</formula>
    </cfRule>
  </conditionalFormatting>
  <conditionalFormatting sqref="EF533:EF534">
    <cfRule type="cellIs" dxfId="250" priority="1403" operator="equal">
      <formula>"OK"</formula>
    </cfRule>
  </conditionalFormatting>
  <conditionalFormatting sqref="EF490">
    <cfRule type="cellIs" dxfId="249" priority="1402" operator="equal">
      <formula>"OK"</formula>
    </cfRule>
  </conditionalFormatting>
  <conditionalFormatting sqref="EF486">
    <cfRule type="cellIs" dxfId="248" priority="1401" operator="equal">
      <formula>"OK"</formula>
    </cfRule>
  </conditionalFormatting>
  <conditionalFormatting sqref="EF487">
    <cfRule type="cellIs" dxfId="247" priority="1400" operator="equal">
      <formula>"OK"</formula>
    </cfRule>
  </conditionalFormatting>
  <conditionalFormatting sqref="EF488:EF489">
    <cfRule type="cellIs" dxfId="246" priority="1399" operator="equal">
      <formula>"OK"</formula>
    </cfRule>
  </conditionalFormatting>
  <conditionalFormatting sqref="EF445">
    <cfRule type="cellIs" dxfId="245" priority="1398" operator="equal">
      <formula>"OK"</formula>
    </cfRule>
  </conditionalFormatting>
  <conditionalFormatting sqref="EF441">
    <cfRule type="cellIs" dxfId="244" priority="1397" operator="equal">
      <formula>"OK"</formula>
    </cfRule>
  </conditionalFormatting>
  <conditionalFormatting sqref="EF442">
    <cfRule type="cellIs" dxfId="243" priority="1396" operator="equal">
      <formula>"OK"</formula>
    </cfRule>
  </conditionalFormatting>
  <conditionalFormatting sqref="EF443:EF444">
    <cfRule type="cellIs" dxfId="242" priority="1395" operator="equal">
      <formula>"OK"</formula>
    </cfRule>
  </conditionalFormatting>
  <conditionalFormatting sqref="EF387">
    <cfRule type="cellIs" dxfId="241" priority="1394" operator="equal">
      <formula>"OK"</formula>
    </cfRule>
  </conditionalFormatting>
  <conditionalFormatting sqref="EF383">
    <cfRule type="cellIs" dxfId="240" priority="1393" operator="equal">
      <formula>"OK"</formula>
    </cfRule>
  </conditionalFormatting>
  <conditionalFormatting sqref="EF384">
    <cfRule type="cellIs" dxfId="239" priority="1392" operator="equal">
      <formula>"OK"</formula>
    </cfRule>
  </conditionalFormatting>
  <conditionalFormatting sqref="EF385:EF386">
    <cfRule type="cellIs" dxfId="238" priority="1391" operator="equal">
      <formula>"OK"</formula>
    </cfRule>
  </conditionalFormatting>
  <conditionalFormatting sqref="EF392">
    <cfRule type="cellIs" dxfId="237" priority="1390" operator="equal">
      <formula>"OK"</formula>
    </cfRule>
  </conditionalFormatting>
  <conditionalFormatting sqref="EF388">
    <cfRule type="cellIs" dxfId="236" priority="1389" operator="equal">
      <formula>"OK"</formula>
    </cfRule>
  </conditionalFormatting>
  <conditionalFormatting sqref="EF389">
    <cfRule type="cellIs" dxfId="235" priority="1388" operator="equal">
      <formula>"OK"</formula>
    </cfRule>
  </conditionalFormatting>
  <conditionalFormatting sqref="EF390:EF391">
    <cfRule type="cellIs" dxfId="234" priority="1387" operator="equal">
      <formula>"OK"</formula>
    </cfRule>
  </conditionalFormatting>
  <conditionalFormatting sqref="EF397">
    <cfRule type="cellIs" dxfId="233" priority="1386" operator="equal">
      <formula>"OK"</formula>
    </cfRule>
  </conditionalFormatting>
  <conditionalFormatting sqref="EF393">
    <cfRule type="cellIs" dxfId="232" priority="1385" operator="equal">
      <formula>"OK"</formula>
    </cfRule>
  </conditionalFormatting>
  <conditionalFormatting sqref="EF394">
    <cfRule type="cellIs" dxfId="231" priority="1384" operator="equal">
      <formula>"OK"</formula>
    </cfRule>
  </conditionalFormatting>
  <conditionalFormatting sqref="EF395:EF396">
    <cfRule type="cellIs" dxfId="230" priority="1383" operator="equal">
      <formula>"OK"</formula>
    </cfRule>
  </conditionalFormatting>
  <conditionalFormatting sqref="EF339">
    <cfRule type="cellIs" dxfId="229" priority="1382" operator="equal">
      <formula>"OK"</formula>
    </cfRule>
  </conditionalFormatting>
  <conditionalFormatting sqref="EF335">
    <cfRule type="cellIs" dxfId="228" priority="1381" operator="equal">
      <formula>"OK"</formula>
    </cfRule>
  </conditionalFormatting>
  <conditionalFormatting sqref="EF336">
    <cfRule type="cellIs" dxfId="227" priority="1380" operator="equal">
      <formula>"OK"</formula>
    </cfRule>
  </conditionalFormatting>
  <conditionalFormatting sqref="EF189">
    <cfRule type="cellIs" dxfId="226" priority="1378" operator="equal">
      <formula>"OK"</formula>
    </cfRule>
  </conditionalFormatting>
  <conditionalFormatting sqref="EF185">
    <cfRule type="cellIs" dxfId="225" priority="1377" operator="equal">
      <formula>"OK"</formula>
    </cfRule>
  </conditionalFormatting>
  <conditionalFormatting sqref="EF186">
    <cfRule type="cellIs" dxfId="224" priority="1376" operator="equal">
      <formula>"OK"</formula>
    </cfRule>
  </conditionalFormatting>
  <conditionalFormatting sqref="EF187:EF188">
    <cfRule type="cellIs" dxfId="223" priority="1375" operator="equal">
      <formula>"OK"</formula>
    </cfRule>
  </conditionalFormatting>
  <conditionalFormatting sqref="EF194">
    <cfRule type="cellIs" dxfId="222" priority="1374" operator="equal">
      <formula>"OK"</formula>
    </cfRule>
  </conditionalFormatting>
  <conditionalFormatting sqref="EF195:EF204">
    <cfRule type="cellIs" dxfId="221" priority="1373" operator="equal">
      <formula>"OK"</formula>
    </cfRule>
  </conditionalFormatting>
  <conditionalFormatting sqref="EF205">
    <cfRule type="cellIs" dxfId="220" priority="1371" operator="equal">
      <formula>"OK"</formula>
    </cfRule>
  </conditionalFormatting>
  <conditionalFormatting sqref="EF206">
    <cfRule type="cellIs" dxfId="219" priority="1370" operator="equal">
      <formula>"OK"</formula>
    </cfRule>
  </conditionalFormatting>
  <conditionalFormatting sqref="EF213">
    <cfRule type="cellIs" dxfId="218" priority="1369" operator="equal">
      <formula>"OK"</formula>
    </cfRule>
  </conditionalFormatting>
  <conditionalFormatting sqref="EF34:EF35">
    <cfRule type="cellIs" dxfId="217" priority="1368" operator="equal">
      <formula>"OK"</formula>
    </cfRule>
  </conditionalFormatting>
  <conditionalFormatting sqref="EF37">
    <cfRule type="cellIs" dxfId="216" priority="1367" operator="equal">
      <formula>"OK"</formula>
    </cfRule>
  </conditionalFormatting>
  <conditionalFormatting sqref="EF36">
    <cfRule type="cellIs" dxfId="215" priority="1366" operator="equal">
      <formula>"OK"</formula>
    </cfRule>
  </conditionalFormatting>
  <conditionalFormatting sqref="EF126:EF127 EF124">
    <cfRule type="cellIs" dxfId="214" priority="1364" operator="equal">
      <formula>"OK"</formula>
    </cfRule>
  </conditionalFormatting>
  <conditionalFormatting sqref="EF125">
    <cfRule type="cellIs" dxfId="213" priority="1362" operator="equal">
      <formula>"OK"</formula>
    </cfRule>
  </conditionalFormatting>
  <conditionalFormatting sqref="EF135">
    <cfRule type="cellIs" dxfId="212" priority="1361" operator="equal">
      <formula>"OK"</formula>
    </cfRule>
  </conditionalFormatting>
  <conditionalFormatting sqref="EF169">
    <cfRule type="cellIs" dxfId="211" priority="1353" operator="equal">
      <formula>"OK"</formula>
    </cfRule>
  </conditionalFormatting>
  <conditionalFormatting sqref="EF295">
    <cfRule type="cellIs" dxfId="210" priority="1357" operator="equal">
      <formula>"OK"</formula>
    </cfRule>
  </conditionalFormatting>
  <conditionalFormatting sqref="EF642">
    <cfRule type="cellIs" dxfId="209" priority="1356" operator="equal">
      <formula>"OK"</formula>
    </cfRule>
  </conditionalFormatting>
  <conditionalFormatting sqref="EF307">
    <cfRule type="cellIs" dxfId="208" priority="1354" operator="equal">
      <formula>"OK"</formula>
    </cfRule>
  </conditionalFormatting>
  <conditionalFormatting sqref="EF643">
    <cfRule type="cellIs" dxfId="207" priority="1355" operator="equal">
      <formula>"OK"</formula>
    </cfRule>
  </conditionalFormatting>
  <conditionalFormatting sqref="EF30">
    <cfRule type="cellIs" dxfId="206" priority="1352" operator="equal">
      <formula>"OK"</formula>
    </cfRule>
  </conditionalFormatting>
  <conditionalFormatting sqref="EF15">
    <cfRule type="cellIs" dxfId="205" priority="1328" operator="equal">
      <formula>"OK"</formula>
    </cfRule>
  </conditionalFormatting>
  <conditionalFormatting sqref="EF13">
    <cfRule type="cellIs" dxfId="204" priority="1327" operator="equal">
      <formula>"OK"</formula>
    </cfRule>
  </conditionalFormatting>
  <conditionalFormatting sqref="EF18:EF19">
    <cfRule type="cellIs" dxfId="203" priority="1326" operator="equal">
      <formula>"OK"</formula>
    </cfRule>
  </conditionalFormatting>
  <conditionalFormatting sqref="EF17">
    <cfRule type="cellIs" dxfId="202" priority="1325" operator="equal">
      <formula>"OK"</formula>
    </cfRule>
  </conditionalFormatting>
  <conditionalFormatting sqref="EF173">
    <cfRule type="cellIs" dxfId="201" priority="1293" operator="equal">
      <formula>"OK"</formula>
    </cfRule>
  </conditionalFormatting>
  <conditionalFormatting sqref="CW646">
    <cfRule type="cellIs" dxfId="200" priority="1221" operator="equal">
      <formula>"OK"</formula>
    </cfRule>
  </conditionalFormatting>
  <conditionalFormatting sqref="AO646 CC646">
    <cfRule type="cellIs" dxfId="199" priority="1225" operator="equal">
      <formula>"OK"</formula>
    </cfRule>
  </conditionalFormatting>
  <conditionalFormatting sqref="T646">
    <cfRule type="cellIs" dxfId="198" priority="1223" operator="equal">
      <formula>"OK"</formula>
    </cfRule>
  </conditionalFormatting>
  <conditionalFormatting sqref="DQ646">
    <cfRule type="cellIs" dxfId="197" priority="1220" operator="equal">
      <formula>"OK"</formula>
    </cfRule>
  </conditionalFormatting>
  <conditionalFormatting sqref="EF646">
    <cfRule type="cellIs" dxfId="196" priority="1219" operator="equal">
      <formula>"OK"</formula>
    </cfRule>
  </conditionalFormatting>
  <conditionalFormatting sqref="BI646">
    <cfRule type="cellIs" dxfId="195" priority="1222" operator="equal">
      <formula>"OK"</formula>
    </cfRule>
  </conditionalFormatting>
  <conditionalFormatting sqref="N646:S646">
    <cfRule type="cellIs" dxfId="194" priority="1224" operator="equal">
      <formula>"POK"</formula>
    </cfRule>
  </conditionalFormatting>
  <conditionalFormatting sqref="CW644">
    <cfRule type="cellIs" dxfId="193" priority="1186" operator="equal">
      <formula>"OK"</formula>
    </cfRule>
  </conditionalFormatting>
  <conditionalFormatting sqref="AO644 CC644">
    <cfRule type="cellIs" dxfId="192" priority="1190" operator="equal">
      <formula>"OK"</formula>
    </cfRule>
  </conditionalFormatting>
  <conditionalFormatting sqref="T644">
    <cfRule type="cellIs" dxfId="191" priority="1188" operator="equal">
      <formula>"OK"</formula>
    </cfRule>
  </conditionalFormatting>
  <conditionalFormatting sqref="CW598">
    <cfRule type="cellIs" dxfId="190" priority="1179" operator="equal">
      <formula>"OK"</formula>
    </cfRule>
  </conditionalFormatting>
  <conditionalFormatting sqref="DQ644">
    <cfRule type="cellIs" dxfId="189" priority="1185" operator="equal">
      <formula>"OK"</formula>
    </cfRule>
  </conditionalFormatting>
  <conditionalFormatting sqref="EF644">
    <cfRule type="cellIs" dxfId="188" priority="1184" operator="equal">
      <formula>"OK"</formula>
    </cfRule>
  </conditionalFormatting>
  <conditionalFormatting sqref="AO598 CC598">
    <cfRule type="cellIs" dxfId="187" priority="1183" operator="equal">
      <formula>"OK"</formula>
    </cfRule>
  </conditionalFormatting>
  <conditionalFormatting sqref="T598">
    <cfRule type="cellIs" dxfId="186" priority="1181" operator="equal">
      <formula>"OK"</formula>
    </cfRule>
  </conditionalFormatting>
  <conditionalFormatting sqref="BI644">
    <cfRule type="cellIs" dxfId="185" priority="1187" operator="equal">
      <formula>"OK"</formula>
    </cfRule>
  </conditionalFormatting>
  <conditionalFormatting sqref="CW538">
    <cfRule type="cellIs" dxfId="184" priority="1172" operator="equal">
      <formula>"OK"</formula>
    </cfRule>
  </conditionalFormatting>
  <conditionalFormatting sqref="DQ598">
    <cfRule type="cellIs" dxfId="183" priority="1178" operator="equal">
      <formula>"OK"</formula>
    </cfRule>
  </conditionalFormatting>
  <conditionalFormatting sqref="EF598">
    <cfRule type="cellIs" dxfId="182" priority="1177" operator="equal">
      <formula>"OK"</formula>
    </cfRule>
  </conditionalFormatting>
  <conditionalFormatting sqref="AO538 CC538">
    <cfRule type="cellIs" dxfId="181" priority="1176" operator="equal">
      <formula>"OK"</formula>
    </cfRule>
  </conditionalFormatting>
  <conditionalFormatting sqref="N644:S644">
    <cfRule type="cellIs" dxfId="180" priority="1189" operator="equal">
      <formula>"POK"</formula>
    </cfRule>
  </conditionalFormatting>
  <conditionalFormatting sqref="T538">
    <cfRule type="cellIs" dxfId="179" priority="1174" operator="equal">
      <formula>"OK"</formula>
    </cfRule>
  </conditionalFormatting>
  <conditionalFormatting sqref="BI598">
    <cfRule type="cellIs" dxfId="178" priority="1180" operator="equal">
      <formula>"OK"</formula>
    </cfRule>
  </conditionalFormatting>
  <conditionalFormatting sqref="CW493">
    <cfRule type="cellIs" dxfId="177" priority="1158" operator="equal">
      <formula>"OK"</formula>
    </cfRule>
  </conditionalFormatting>
  <conditionalFormatting sqref="DQ538">
    <cfRule type="cellIs" dxfId="176" priority="1171" operator="equal">
      <formula>"OK"</formula>
    </cfRule>
  </conditionalFormatting>
  <conditionalFormatting sqref="EF538">
    <cfRule type="cellIs" dxfId="175" priority="1170" operator="equal">
      <formula>"OK"</formula>
    </cfRule>
  </conditionalFormatting>
  <conditionalFormatting sqref="AO493 CC493">
    <cfRule type="cellIs" dxfId="174" priority="1162" operator="equal">
      <formula>"OK"</formula>
    </cfRule>
  </conditionalFormatting>
  <conditionalFormatting sqref="N598:S598">
    <cfRule type="cellIs" dxfId="173" priority="1182" operator="equal">
      <formula>"POK"</formula>
    </cfRule>
  </conditionalFormatting>
  <conditionalFormatting sqref="T493">
    <cfRule type="cellIs" dxfId="172" priority="1160" operator="equal">
      <formula>"OK"</formula>
    </cfRule>
  </conditionalFormatting>
  <conditionalFormatting sqref="BI538">
    <cfRule type="cellIs" dxfId="171" priority="1173" operator="equal">
      <formula>"OK"</formula>
    </cfRule>
  </conditionalFormatting>
  <conditionalFormatting sqref="CW448">
    <cfRule type="cellIs" dxfId="170" priority="1151" operator="equal">
      <formula>"OK"</formula>
    </cfRule>
  </conditionalFormatting>
  <conditionalFormatting sqref="DQ493">
    <cfRule type="cellIs" dxfId="169" priority="1157" operator="equal">
      <formula>"OK"</formula>
    </cfRule>
  </conditionalFormatting>
  <conditionalFormatting sqref="EF493">
    <cfRule type="cellIs" dxfId="168" priority="1156" operator="equal">
      <formula>"OK"</formula>
    </cfRule>
  </conditionalFormatting>
  <conditionalFormatting sqref="AO448 CC448">
    <cfRule type="cellIs" dxfId="167" priority="1155" operator="equal">
      <formula>"OK"</formula>
    </cfRule>
  </conditionalFormatting>
  <conditionalFormatting sqref="N538:S538">
    <cfRule type="cellIs" dxfId="166" priority="1175" operator="equal">
      <formula>"POK"</formula>
    </cfRule>
  </conditionalFormatting>
  <conditionalFormatting sqref="T448">
    <cfRule type="cellIs" dxfId="165" priority="1153" operator="equal">
      <formula>"OK"</formula>
    </cfRule>
  </conditionalFormatting>
  <conditionalFormatting sqref="BI493">
    <cfRule type="cellIs" dxfId="164" priority="1159" operator="equal">
      <formula>"OK"</formula>
    </cfRule>
  </conditionalFormatting>
  <conditionalFormatting sqref="CW400">
    <cfRule type="cellIs" dxfId="163" priority="1144" operator="equal">
      <formula>"OK"</formula>
    </cfRule>
  </conditionalFormatting>
  <conditionalFormatting sqref="DQ448">
    <cfRule type="cellIs" dxfId="162" priority="1150" operator="equal">
      <formula>"OK"</formula>
    </cfRule>
  </conditionalFormatting>
  <conditionalFormatting sqref="EF448">
    <cfRule type="cellIs" dxfId="161" priority="1149" operator="equal">
      <formula>"OK"</formula>
    </cfRule>
  </conditionalFormatting>
  <conditionalFormatting sqref="AO400 CC400">
    <cfRule type="cellIs" dxfId="160" priority="1148" operator="equal">
      <formula>"OK"</formula>
    </cfRule>
  </conditionalFormatting>
  <conditionalFormatting sqref="N493:S493">
    <cfRule type="cellIs" dxfId="159" priority="1161" operator="equal">
      <formula>"POK"</formula>
    </cfRule>
  </conditionalFormatting>
  <conditionalFormatting sqref="T400">
    <cfRule type="cellIs" dxfId="158" priority="1146" operator="equal">
      <formula>"OK"</formula>
    </cfRule>
  </conditionalFormatting>
  <conditionalFormatting sqref="BI448">
    <cfRule type="cellIs" dxfId="157" priority="1152" operator="equal">
      <formula>"OK"</formula>
    </cfRule>
  </conditionalFormatting>
  <conditionalFormatting sqref="CW342">
    <cfRule type="cellIs" dxfId="156" priority="1137" operator="equal">
      <formula>"OK"</formula>
    </cfRule>
  </conditionalFormatting>
  <conditionalFormatting sqref="DQ400">
    <cfRule type="cellIs" dxfId="155" priority="1143" operator="equal">
      <formula>"OK"</formula>
    </cfRule>
  </conditionalFormatting>
  <conditionalFormatting sqref="EF400">
    <cfRule type="cellIs" dxfId="154" priority="1142" operator="equal">
      <formula>"OK"</formula>
    </cfRule>
  </conditionalFormatting>
  <conditionalFormatting sqref="AO342 CC342">
    <cfRule type="cellIs" dxfId="153" priority="1141" operator="equal">
      <formula>"OK"</formula>
    </cfRule>
  </conditionalFormatting>
  <conditionalFormatting sqref="N448:S448">
    <cfRule type="cellIs" dxfId="152" priority="1154" operator="equal">
      <formula>"POK"</formula>
    </cfRule>
  </conditionalFormatting>
  <conditionalFormatting sqref="T342">
    <cfRule type="cellIs" dxfId="151" priority="1139" operator="equal">
      <formula>"OK"</formula>
    </cfRule>
  </conditionalFormatting>
  <conditionalFormatting sqref="BI400">
    <cfRule type="cellIs" dxfId="150" priority="1145" operator="equal">
      <formula>"OK"</formula>
    </cfRule>
  </conditionalFormatting>
  <conditionalFormatting sqref="CW192">
    <cfRule type="cellIs" dxfId="149" priority="1130" operator="equal">
      <formula>"OK"</formula>
    </cfRule>
  </conditionalFormatting>
  <conditionalFormatting sqref="DQ342">
    <cfRule type="cellIs" dxfId="148" priority="1136" operator="equal">
      <formula>"OK"</formula>
    </cfRule>
  </conditionalFormatting>
  <conditionalFormatting sqref="EF342">
    <cfRule type="cellIs" dxfId="147" priority="1135" operator="equal">
      <formula>"OK"</formula>
    </cfRule>
  </conditionalFormatting>
  <conditionalFormatting sqref="BI342">
    <cfRule type="cellIs" dxfId="146" priority="1138" operator="equal">
      <formula>"OK"</formula>
    </cfRule>
  </conditionalFormatting>
  <conditionalFormatting sqref="DQ192">
    <cfRule type="cellIs" dxfId="145" priority="1129" operator="equal">
      <formula>"OK"</formula>
    </cfRule>
  </conditionalFormatting>
  <conditionalFormatting sqref="EF192">
    <cfRule type="cellIs" dxfId="144" priority="1128" operator="equal">
      <formula>"OK"</formula>
    </cfRule>
  </conditionalFormatting>
  <conditionalFormatting sqref="AO192 CC192">
    <cfRule type="cellIs" dxfId="143" priority="1134" operator="equal">
      <formula>"OK"</formula>
    </cfRule>
  </conditionalFormatting>
  <conditionalFormatting sqref="N400:S400">
    <cfRule type="cellIs" dxfId="142" priority="1147" operator="equal">
      <formula>"POK"</formula>
    </cfRule>
  </conditionalFormatting>
  <conditionalFormatting sqref="T192">
    <cfRule type="cellIs" dxfId="141" priority="1132" operator="equal">
      <formula>"OK"</formula>
    </cfRule>
  </conditionalFormatting>
  <conditionalFormatting sqref="BI192">
    <cfRule type="cellIs" dxfId="140" priority="1131" operator="equal">
      <formula>"OK"</formula>
    </cfRule>
  </conditionalFormatting>
  <conditionalFormatting sqref="N342:S342">
    <cfRule type="cellIs" dxfId="139" priority="1140" operator="equal">
      <formula>"POK"</formula>
    </cfRule>
  </conditionalFormatting>
  <conditionalFormatting sqref="N192:S192">
    <cfRule type="cellIs" dxfId="138" priority="1133" operator="equal">
      <formula>"POK"</formula>
    </cfRule>
  </conditionalFormatting>
  <conditionalFormatting sqref="CW193">
    <cfRule type="cellIs" dxfId="137" priority="871" operator="equal">
      <formula>"OK"</formula>
    </cfRule>
  </conditionalFormatting>
  <conditionalFormatting sqref="DQ193">
    <cfRule type="cellIs" dxfId="136" priority="870" operator="equal">
      <formula>"OK"</formula>
    </cfRule>
  </conditionalFormatting>
  <conditionalFormatting sqref="EF193">
    <cfRule type="cellIs" dxfId="135" priority="869" operator="equal">
      <formula>"OK"</formula>
    </cfRule>
  </conditionalFormatting>
  <conditionalFormatting sqref="AO193 CC193">
    <cfRule type="cellIs" dxfId="134" priority="875" operator="equal">
      <formula>"OK"</formula>
    </cfRule>
  </conditionalFormatting>
  <conditionalFormatting sqref="T193">
    <cfRule type="cellIs" dxfId="133" priority="873" operator="equal">
      <formula>"OK"</formula>
    </cfRule>
  </conditionalFormatting>
  <conditionalFormatting sqref="BI193">
    <cfRule type="cellIs" dxfId="132" priority="872" operator="equal">
      <formula>"OK"</formula>
    </cfRule>
  </conditionalFormatting>
  <conditionalFormatting sqref="N193:S193">
    <cfRule type="cellIs" dxfId="131" priority="874" operator="equal">
      <formula>"POK"</formula>
    </cfRule>
  </conditionalFormatting>
  <conditionalFormatting sqref="CW343">
    <cfRule type="cellIs" dxfId="130" priority="864" operator="equal">
      <formula>"OK"</formula>
    </cfRule>
  </conditionalFormatting>
  <conditionalFormatting sqref="DQ343">
    <cfRule type="cellIs" dxfId="129" priority="863" operator="equal">
      <formula>"OK"</formula>
    </cfRule>
  </conditionalFormatting>
  <conditionalFormatting sqref="EF343">
    <cfRule type="cellIs" dxfId="128" priority="862" operator="equal">
      <formula>"OK"</formula>
    </cfRule>
  </conditionalFormatting>
  <conditionalFormatting sqref="AO343 CC343">
    <cfRule type="cellIs" dxfId="127" priority="868" operator="equal">
      <formula>"OK"</formula>
    </cfRule>
  </conditionalFormatting>
  <conditionalFormatting sqref="T343">
    <cfRule type="cellIs" dxfId="126" priority="866" operator="equal">
      <formula>"OK"</formula>
    </cfRule>
  </conditionalFormatting>
  <conditionalFormatting sqref="BI343">
    <cfRule type="cellIs" dxfId="125" priority="865" operator="equal">
      <formula>"OK"</formula>
    </cfRule>
  </conditionalFormatting>
  <conditionalFormatting sqref="N343:S343">
    <cfRule type="cellIs" dxfId="124" priority="867" operator="equal">
      <formula>"POK"</formula>
    </cfRule>
  </conditionalFormatting>
  <conditionalFormatting sqref="CW401">
    <cfRule type="cellIs" dxfId="123" priority="857" operator="equal">
      <formula>"OK"</formula>
    </cfRule>
  </conditionalFormatting>
  <conditionalFormatting sqref="DQ401">
    <cfRule type="cellIs" dxfId="122" priority="856" operator="equal">
      <formula>"OK"</formula>
    </cfRule>
  </conditionalFormatting>
  <conditionalFormatting sqref="EF401">
    <cfRule type="cellIs" dxfId="121" priority="855" operator="equal">
      <formula>"OK"</formula>
    </cfRule>
  </conditionalFormatting>
  <conditionalFormatting sqref="AO401 CC401">
    <cfRule type="cellIs" dxfId="120" priority="861" operator="equal">
      <formula>"OK"</formula>
    </cfRule>
  </conditionalFormatting>
  <conditionalFormatting sqref="T401">
    <cfRule type="cellIs" dxfId="119" priority="859" operator="equal">
      <formula>"OK"</formula>
    </cfRule>
  </conditionalFormatting>
  <conditionalFormatting sqref="BI401">
    <cfRule type="cellIs" dxfId="118" priority="858" operator="equal">
      <formula>"OK"</formula>
    </cfRule>
  </conditionalFormatting>
  <conditionalFormatting sqref="N401:S401">
    <cfRule type="cellIs" dxfId="117" priority="860" operator="equal">
      <formula>"POK"</formula>
    </cfRule>
  </conditionalFormatting>
  <conditionalFormatting sqref="CW449">
    <cfRule type="cellIs" dxfId="116" priority="850" operator="equal">
      <formula>"OK"</formula>
    </cfRule>
  </conditionalFormatting>
  <conditionalFormatting sqref="DQ449">
    <cfRule type="cellIs" dxfId="115" priority="849" operator="equal">
      <formula>"OK"</formula>
    </cfRule>
  </conditionalFormatting>
  <conditionalFormatting sqref="EF449">
    <cfRule type="cellIs" dxfId="114" priority="848" operator="equal">
      <formula>"OK"</formula>
    </cfRule>
  </conditionalFormatting>
  <conditionalFormatting sqref="AO449 CC449">
    <cfRule type="cellIs" dxfId="113" priority="854" operator="equal">
      <formula>"OK"</formula>
    </cfRule>
  </conditionalFormatting>
  <conditionalFormatting sqref="T449">
    <cfRule type="cellIs" dxfId="112" priority="852" operator="equal">
      <formula>"OK"</formula>
    </cfRule>
  </conditionalFormatting>
  <conditionalFormatting sqref="BI449">
    <cfRule type="cellIs" dxfId="111" priority="851" operator="equal">
      <formula>"OK"</formula>
    </cfRule>
  </conditionalFormatting>
  <conditionalFormatting sqref="N449:S449">
    <cfRule type="cellIs" dxfId="110" priority="853" operator="equal">
      <formula>"POK"</formula>
    </cfRule>
  </conditionalFormatting>
  <conditionalFormatting sqref="CW494">
    <cfRule type="cellIs" dxfId="109" priority="843" operator="equal">
      <formula>"OK"</formula>
    </cfRule>
  </conditionalFormatting>
  <conditionalFormatting sqref="DQ494">
    <cfRule type="cellIs" dxfId="108" priority="842" operator="equal">
      <formula>"OK"</formula>
    </cfRule>
  </conditionalFormatting>
  <conditionalFormatting sqref="EF494">
    <cfRule type="cellIs" dxfId="107" priority="841" operator="equal">
      <formula>"OK"</formula>
    </cfRule>
  </conditionalFormatting>
  <conditionalFormatting sqref="AO494 CC494">
    <cfRule type="cellIs" dxfId="106" priority="847" operator="equal">
      <formula>"OK"</formula>
    </cfRule>
  </conditionalFormatting>
  <conditionalFormatting sqref="T494">
    <cfRule type="cellIs" dxfId="105" priority="845" operator="equal">
      <formula>"OK"</formula>
    </cfRule>
  </conditionalFormatting>
  <conditionalFormatting sqref="BI494">
    <cfRule type="cellIs" dxfId="104" priority="844" operator="equal">
      <formula>"OK"</formula>
    </cfRule>
  </conditionalFormatting>
  <conditionalFormatting sqref="N494:S494">
    <cfRule type="cellIs" dxfId="103" priority="846" operator="equal">
      <formula>"POK"</formula>
    </cfRule>
  </conditionalFormatting>
  <conditionalFormatting sqref="CW539">
    <cfRule type="cellIs" dxfId="102" priority="836" operator="equal">
      <formula>"OK"</formula>
    </cfRule>
  </conditionalFormatting>
  <conditionalFormatting sqref="DQ539">
    <cfRule type="cellIs" dxfId="101" priority="835" operator="equal">
      <formula>"OK"</formula>
    </cfRule>
  </conditionalFormatting>
  <conditionalFormatting sqref="EF539">
    <cfRule type="cellIs" dxfId="100" priority="834" operator="equal">
      <formula>"OK"</formula>
    </cfRule>
  </conditionalFormatting>
  <conditionalFormatting sqref="AO539 CC539">
    <cfRule type="cellIs" dxfId="99" priority="840" operator="equal">
      <formula>"OK"</formula>
    </cfRule>
  </conditionalFormatting>
  <conditionalFormatting sqref="T539">
    <cfRule type="cellIs" dxfId="98" priority="838" operator="equal">
      <formula>"OK"</formula>
    </cfRule>
  </conditionalFormatting>
  <conditionalFormatting sqref="BI539">
    <cfRule type="cellIs" dxfId="97" priority="837" operator="equal">
      <formula>"OK"</formula>
    </cfRule>
  </conditionalFormatting>
  <conditionalFormatting sqref="N539:S539">
    <cfRule type="cellIs" dxfId="96" priority="839" operator="equal">
      <formula>"POK"</formula>
    </cfRule>
  </conditionalFormatting>
  <conditionalFormatting sqref="CW599">
    <cfRule type="cellIs" dxfId="95" priority="829" operator="equal">
      <formula>"OK"</formula>
    </cfRule>
  </conditionalFormatting>
  <conditionalFormatting sqref="DQ599">
    <cfRule type="cellIs" dxfId="94" priority="828" operator="equal">
      <formula>"OK"</formula>
    </cfRule>
  </conditionalFormatting>
  <conditionalFormatting sqref="EF599">
    <cfRule type="cellIs" dxfId="93" priority="827" operator="equal">
      <formula>"OK"</formula>
    </cfRule>
  </conditionalFormatting>
  <conditionalFormatting sqref="AO599 CC599">
    <cfRule type="cellIs" dxfId="92" priority="833" operator="equal">
      <formula>"OK"</formula>
    </cfRule>
  </conditionalFormatting>
  <conditionalFormatting sqref="T599">
    <cfRule type="cellIs" dxfId="91" priority="831" operator="equal">
      <formula>"OK"</formula>
    </cfRule>
  </conditionalFormatting>
  <conditionalFormatting sqref="BI599">
    <cfRule type="cellIs" dxfId="90" priority="830" operator="equal">
      <formula>"OK"</formula>
    </cfRule>
  </conditionalFormatting>
  <conditionalFormatting sqref="N599:S599">
    <cfRule type="cellIs" dxfId="89" priority="832" operator="equal">
      <formula>"POK"</formula>
    </cfRule>
  </conditionalFormatting>
  <conditionalFormatting sqref="CW645">
    <cfRule type="cellIs" dxfId="88" priority="822" operator="equal">
      <formula>"OK"</formula>
    </cfRule>
  </conditionalFormatting>
  <conditionalFormatting sqref="DQ645">
    <cfRule type="cellIs" dxfId="87" priority="821" operator="equal">
      <formula>"OK"</formula>
    </cfRule>
  </conditionalFormatting>
  <conditionalFormatting sqref="EF645">
    <cfRule type="cellIs" dxfId="86" priority="820" operator="equal">
      <formula>"OK"</formula>
    </cfRule>
  </conditionalFormatting>
  <conditionalFormatting sqref="AO645 CC645">
    <cfRule type="cellIs" dxfId="85" priority="826" operator="equal">
      <formula>"OK"</formula>
    </cfRule>
  </conditionalFormatting>
  <conditionalFormatting sqref="T645">
    <cfRule type="cellIs" dxfId="84" priority="824" operator="equal">
      <formula>"OK"</formula>
    </cfRule>
  </conditionalFormatting>
  <conditionalFormatting sqref="BI645">
    <cfRule type="cellIs" dxfId="83" priority="823" operator="equal">
      <formula>"OK"</formula>
    </cfRule>
  </conditionalFormatting>
  <conditionalFormatting sqref="N645:S645">
    <cfRule type="cellIs" dxfId="82" priority="825" operator="equal">
      <formula>"POK"</formula>
    </cfRule>
  </conditionalFormatting>
  <conditionalFormatting sqref="N234:S234 N260:S260 N268:S268 N280:S280 N291:S291 N303:S303 N317:S318 N364:S364 N423:S423 N470:S470 N515:S515 N560:S560 N625:S626 N670:S670 N681:S681 N686:S688">
    <cfRule type="cellIs" dxfId="81" priority="604" operator="equal">
      <formula>"POK"</formula>
    </cfRule>
  </conditionalFormatting>
  <conditionalFormatting sqref="N85:S85">
    <cfRule type="cellIs" dxfId="80" priority="602" operator="equal">
      <formula>"POK"</formula>
    </cfRule>
  </conditionalFormatting>
  <conditionalFormatting sqref="EF10">
    <cfRule type="cellIs" dxfId="79" priority="600" operator="equal">
      <formula>"OK"</formula>
    </cfRule>
  </conditionalFormatting>
  <conditionalFormatting sqref="CW10">
    <cfRule type="cellIs" dxfId="78" priority="601" operator="equal">
      <formula>"OK"</formula>
    </cfRule>
  </conditionalFormatting>
  <conditionalFormatting sqref="N34:S34">
    <cfRule type="cellIs" dxfId="77" priority="599" operator="equal">
      <formula>"POK"</formula>
    </cfRule>
  </conditionalFormatting>
  <conditionalFormatting sqref="N64:S64">
    <cfRule type="cellIs" dxfId="76" priority="598" operator="equal">
      <formula>"POK"</formula>
    </cfRule>
  </conditionalFormatting>
  <conditionalFormatting sqref="N88:S88">
    <cfRule type="cellIs" dxfId="75" priority="555" operator="equal">
      <formula>"POK"</formula>
    </cfRule>
  </conditionalFormatting>
  <conditionalFormatting sqref="N100:S100">
    <cfRule type="cellIs" dxfId="74" priority="554" operator="equal">
      <formula>"POK"</formula>
    </cfRule>
  </conditionalFormatting>
  <conditionalFormatting sqref="N137:S137">
    <cfRule type="cellIs" dxfId="73" priority="553" operator="equal">
      <formula>"POK"</formula>
    </cfRule>
  </conditionalFormatting>
  <conditionalFormatting sqref="N166:S166">
    <cfRule type="cellIs" dxfId="72" priority="552" operator="equal">
      <formula>"POK"</formula>
    </cfRule>
  </conditionalFormatting>
  <conditionalFormatting sqref="N168:S168">
    <cfRule type="cellIs" dxfId="71" priority="551" operator="equal">
      <formula>"POK"</formula>
    </cfRule>
  </conditionalFormatting>
  <conditionalFormatting sqref="N182:S182">
    <cfRule type="cellIs" dxfId="70" priority="550" operator="equal">
      <formula>"POK"</formula>
    </cfRule>
  </conditionalFormatting>
  <conditionalFormatting sqref="N208:S208">
    <cfRule type="cellIs" dxfId="69" priority="549" operator="equal">
      <formula>"POK"</formula>
    </cfRule>
  </conditionalFormatting>
  <conditionalFormatting sqref="N215:S215">
    <cfRule type="cellIs" dxfId="68" priority="548" operator="equal">
      <formula>"POK"</formula>
    </cfRule>
  </conditionalFormatting>
  <conditionalFormatting sqref="N223:S223">
    <cfRule type="cellIs" dxfId="67" priority="547" operator="equal">
      <formula>"POK"</formula>
    </cfRule>
  </conditionalFormatting>
  <conditionalFormatting sqref="N236:S236">
    <cfRule type="cellIs" dxfId="66" priority="546" operator="equal">
      <formula>"POK"</formula>
    </cfRule>
  </conditionalFormatting>
  <conditionalFormatting sqref="N239:S239">
    <cfRule type="cellIs" dxfId="65" priority="545" operator="equal">
      <formula>"POK"</formula>
    </cfRule>
  </conditionalFormatting>
  <conditionalFormatting sqref="N242:S242">
    <cfRule type="cellIs" dxfId="64" priority="544" operator="equal">
      <formula>"POK"</formula>
    </cfRule>
  </conditionalFormatting>
  <conditionalFormatting sqref="N249:S249">
    <cfRule type="cellIs" dxfId="63" priority="543" operator="equal">
      <formula>"POK"</formula>
    </cfRule>
  </conditionalFormatting>
  <conditionalFormatting sqref="N262:S262">
    <cfRule type="cellIs" dxfId="62" priority="542" operator="equal">
      <formula>"POK"</formula>
    </cfRule>
  </conditionalFormatting>
  <conditionalFormatting sqref="N270:S270">
    <cfRule type="cellIs" dxfId="61" priority="541" operator="equal">
      <formula>"POK"</formula>
    </cfRule>
  </conditionalFormatting>
  <conditionalFormatting sqref="N282:S282">
    <cfRule type="cellIs" dxfId="60" priority="540" operator="equal">
      <formula>"POK"</formula>
    </cfRule>
  </conditionalFormatting>
  <conditionalFormatting sqref="N288:S288">
    <cfRule type="cellIs" dxfId="59" priority="539" operator="equal">
      <formula>"POK"</formula>
    </cfRule>
  </conditionalFormatting>
  <conditionalFormatting sqref="N293:S293">
    <cfRule type="cellIs" dxfId="58" priority="538" operator="equal">
      <formula>"POK"</formula>
    </cfRule>
  </conditionalFormatting>
  <conditionalFormatting sqref="N297:S297">
    <cfRule type="cellIs" dxfId="57" priority="537" operator="equal">
      <formula>"POK"</formula>
    </cfRule>
  </conditionalFormatting>
  <conditionalFormatting sqref="N300:S300">
    <cfRule type="cellIs" dxfId="56" priority="536" operator="equal">
      <formula>"POK"</formula>
    </cfRule>
  </conditionalFormatting>
  <conditionalFormatting sqref="N305:S305">
    <cfRule type="cellIs" dxfId="55" priority="535" operator="equal">
      <formula>"POK"</formula>
    </cfRule>
  </conditionalFormatting>
  <conditionalFormatting sqref="N309:S309">
    <cfRule type="cellIs" dxfId="54" priority="534" operator="equal">
      <formula>"POK"</formula>
    </cfRule>
  </conditionalFormatting>
  <conditionalFormatting sqref="N314:S314">
    <cfRule type="cellIs" dxfId="53" priority="533" operator="equal">
      <formula>"POK"</formula>
    </cfRule>
  </conditionalFormatting>
  <conditionalFormatting sqref="N321:S321">
    <cfRule type="cellIs" dxfId="52" priority="532" operator="equal">
      <formula>"POK"</formula>
    </cfRule>
  </conditionalFormatting>
  <conditionalFormatting sqref="N324:S324">
    <cfRule type="cellIs" dxfId="51" priority="531" operator="equal">
      <formula>"POK"</formula>
    </cfRule>
  </conditionalFormatting>
  <conditionalFormatting sqref="N327:S327">
    <cfRule type="cellIs" dxfId="50" priority="530" operator="equal">
      <formula>"POK"</formula>
    </cfRule>
  </conditionalFormatting>
  <conditionalFormatting sqref="N330:S330">
    <cfRule type="cellIs" dxfId="49" priority="529" operator="equal">
      <formula>"POK"</formula>
    </cfRule>
  </conditionalFormatting>
  <conditionalFormatting sqref="N345:S345">
    <cfRule type="cellIs" dxfId="48" priority="528" operator="equal">
      <formula>"POK"</formula>
    </cfRule>
  </conditionalFormatting>
  <conditionalFormatting sqref="N353:S353">
    <cfRule type="cellIs" dxfId="47" priority="527" operator="equal">
      <formula>"POK"</formula>
    </cfRule>
  </conditionalFormatting>
  <conditionalFormatting sqref="N366:S366">
    <cfRule type="cellIs" dxfId="46" priority="526" operator="equal">
      <formula>"POK"</formula>
    </cfRule>
  </conditionalFormatting>
  <conditionalFormatting sqref="N369:S369">
    <cfRule type="cellIs" dxfId="45" priority="525" operator="equal">
      <formula>"POK"</formula>
    </cfRule>
  </conditionalFormatting>
  <conditionalFormatting sqref="N372:S372">
    <cfRule type="cellIs" dxfId="44" priority="524" operator="equal">
      <formula>"POK"</formula>
    </cfRule>
  </conditionalFormatting>
  <conditionalFormatting sqref="N376:S376">
    <cfRule type="cellIs" dxfId="43" priority="523" operator="equal">
      <formula>"POK"</formula>
    </cfRule>
  </conditionalFormatting>
  <conditionalFormatting sqref="N404:S404">
    <cfRule type="cellIs" dxfId="42" priority="522" operator="equal">
      <formula>"POK"</formula>
    </cfRule>
  </conditionalFormatting>
  <conditionalFormatting sqref="N412:S412">
    <cfRule type="cellIs" dxfId="41" priority="521" operator="equal">
      <formula>"POK"</formula>
    </cfRule>
  </conditionalFormatting>
  <conditionalFormatting sqref="N425:S425">
    <cfRule type="cellIs" dxfId="40" priority="520" operator="equal">
      <formula>"POK"</formula>
    </cfRule>
  </conditionalFormatting>
  <conditionalFormatting sqref="N428:S428">
    <cfRule type="cellIs" dxfId="39" priority="519" operator="equal">
      <formula>"POK"</formula>
    </cfRule>
  </conditionalFormatting>
  <conditionalFormatting sqref="N431:S431">
    <cfRule type="cellIs" dxfId="38" priority="518" operator="equal">
      <formula>"POK"</formula>
    </cfRule>
  </conditionalFormatting>
  <conditionalFormatting sqref="N436:S436">
    <cfRule type="cellIs" dxfId="37" priority="517" operator="equal">
      <formula>"POK"</formula>
    </cfRule>
  </conditionalFormatting>
  <conditionalFormatting sqref="N451:S451">
    <cfRule type="cellIs" dxfId="36" priority="516" operator="equal">
      <formula>"POK"</formula>
    </cfRule>
  </conditionalFormatting>
  <conditionalFormatting sqref="N459:S459">
    <cfRule type="cellIs" dxfId="35" priority="515" operator="equal">
      <formula>"POK"</formula>
    </cfRule>
  </conditionalFormatting>
  <conditionalFormatting sqref="N472:S472">
    <cfRule type="cellIs" dxfId="34" priority="514" operator="equal">
      <formula>"POK"</formula>
    </cfRule>
  </conditionalFormatting>
  <conditionalFormatting sqref="N475:S475">
    <cfRule type="cellIs" dxfId="33" priority="513" operator="equal">
      <formula>"POK"</formula>
    </cfRule>
  </conditionalFormatting>
  <conditionalFormatting sqref="N478:S478">
    <cfRule type="cellIs" dxfId="32" priority="512" operator="equal">
      <formula>"POK"</formula>
    </cfRule>
  </conditionalFormatting>
  <conditionalFormatting sqref="N481:S481">
    <cfRule type="cellIs" dxfId="31" priority="511" operator="equal">
      <formula>"POK"</formula>
    </cfRule>
  </conditionalFormatting>
  <conditionalFormatting sqref="N496:S496">
    <cfRule type="cellIs" dxfId="30" priority="510" operator="equal">
      <formula>"POK"</formula>
    </cfRule>
  </conditionalFormatting>
  <conditionalFormatting sqref="N504:S504">
    <cfRule type="cellIs" dxfId="29" priority="509" operator="equal">
      <formula>"POK"</formula>
    </cfRule>
  </conditionalFormatting>
  <conditionalFormatting sqref="N517:S517">
    <cfRule type="cellIs" dxfId="28" priority="508" operator="equal">
      <formula>"POK"</formula>
    </cfRule>
  </conditionalFormatting>
  <conditionalFormatting sqref="N520:S520">
    <cfRule type="cellIs" dxfId="27" priority="507" operator="equal">
      <formula>"POK"</formula>
    </cfRule>
  </conditionalFormatting>
  <conditionalFormatting sqref="N523:S523">
    <cfRule type="cellIs" dxfId="26" priority="506" operator="equal">
      <formula>"POK"</formula>
    </cfRule>
  </conditionalFormatting>
  <conditionalFormatting sqref="N526:S526">
    <cfRule type="cellIs" dxfId="25" priority="505" operator="equal">
      <formula>"POK"</formula>
    </cfRule>
  </conditionalFormatting>
  <conditionalFormatting sqref="N541:S541">
    <cfRule type="cellIs" dxfId="24" priority="504" operator="equal">
      <formula>"POK"</formula>
    </cfRule>
  </conditionalFormatting>
  <conditionalFormatting sqref="N549:S549">
    <cfRule type="cellIs" dxfId="23" priority="503" operator="equal">
      <formula>"POK"</formula>
    </cfRule>
  </conditionalFormatting>
  <conditionalFormatting sqref="N562:S562">
    <cfRule type="cellIs" dxfId="22" priority="502" operator="equal">
      <formula>"POK"</formula>
    </cfRule>
  </conditionalFormatting>
  <conditionalFormatting sqref="N567:S567">
    <cfRule type="cellIs" dxfId="21" priority="501" operator="equal">
      <formula>"POK"</formula>
    </cfRule>
  </conditionalFormatting>
  <conditionalFormatting sqref="N571:S571">
    <cfRule type="cellIs" dxfId="20" priority="500" operator="equal">
      <formula>"POK"</formula>
    </cfRule>
  </conditionalFormatting>
  <conditionalFormatting sqref="N576:S576">
    <cfRule type="cellIs" dxfId="19" priority="499" operator="equal">
      <formula>"POK"</formula>
    </cfRule>
  </conditionalFormatting>
  <conditionalFormatting sqref="N581:S581">
    <cfRule type="cellIs" dxfId="18" priority="498" operator="equal">
      <formula>"POK"</formula>
    </cfRule>
  </conditionalFormatting>
  <conditionalFormatting sqref="N586:S586">
    <cfRule type="cellIs" dxfId="17" priority="497" operator="equal">
      <formula>"POK"</formula>
    </cfRule>
  </conditionalFormatting>
  <conditionalFormatting sqref="N601:S601">
    <cfRule type="cellIs" dxfId="16" priority="496" operator="equal">
      <formula>"POK"</formula>
    </cfRule>
  </conditionalFormatting>
  <conditionalFormatting sqref="N606:S606">
    <cfRule type="cellIs" dxfId="15" priority="495" operator="equal">
      <formula>"POK"</formula>
    </cfRule>
  </conditionalFormatting>
  <conditionalFormatting sqref="N614:S614">
    <cfRule type="cellIs" dxfId="14" priority="494" operator="equal">
      <formula>"POK"</formula>
    </cfRule>
  </conditionalFormatting>
  <conditionalFormatting sqref="N628:S628">
    <cfRule type="cellIs" dxfId="13" priority="493" operator="equal">
      <formula>"POK"</formula>
    </cfRule>
  </conditionalFormatting>
  <conditionalFormatting sqref="N632:S632">
    <cfRule type="cellIs" dxfId="12" priority="492" operator="equal">
      <formula>"POK"</formula>
    </cfRule>
  </conditionalFormatting>
  <conditionalFormatting sqref="N648:S648">
    <cfRule type="cellIs" dxfId="11" priority="491" operator="equal">
      <formula>"POK"</formula>
    </cfRule>
  </conditionalFormatting>
  <conditionalFormatting sqref="N651:S651">
    <cfRule type="cellIs" dxfId="10" priority="490" operator="equal">
      <formula>"POK"</formula>
    </cfRule>
  </conditionalFormatting>
  <conditionalFormatting sqref="N659:S659">
    <cfRule type="cellIs" dxfId="9" priority="489" operator="equal">
      <formula>"POK"</formula>
    </cfRule>
  </conditionalFormatting>
  <conditionalFormatting sqref="N672:S672">
    <cfRule type="cellIs" dxfId="8" priority="488" operator="equal">
      <formula>"POK"</formula>
    </cfRule>
  </conditionalFormatting>
  <conditionalFormatting sqref="N683:S683">
    <cfRule type="cellIs" dxfId="7" priority="487" operator="equal">
      <formula>"POK"</formula>
    </cfRule>
  </conditionalFormatting>
  <conditionalFormatting sqref="AO402 CC402">
    <cfRule type="cellIs" dxfId="6" priority="57" operator="equal">
      <formula>"OK"</formula>
    </cfRule>
  </conditionalFormatting>
  <conditionalFormatting sqref="N402:S402">
    <cfRule type="cellIs" dxfId="5" priority="56" operator="equal">
      <formula>"POK"</formula>
    </cfRule>
  </conditionalFormatting>
  <conditionalFormatting sqref="T402">
    <cfRule type="cellIs" dxfId="4" priority="55" operator="equal">
      <formula>"OK"</formula>
    </cfRule>
  </conditionalFormatting>
  <conditionalFormatting sqref="BI402">
    <cfRule type="cellIs" dxfId="3" priority="54" operator="equal">
      <formula>"OK"</formula>
    </cfRule>
  </conditionalFormatting>
  <conditionalFormatting sqref="CW402">
    <cfRule type="cellIs" dxfId="2" priority="53" operator="equal">
      <formula>"OK"</formula>
    </cfRule>
  </conditionalFormatting>
  <conditionalFormatting sqref="DQ402">
    <cfRule type="cellIs" dxfId="1" priority="52" operator="equal">
      <formula>"OK"</formula>
    </cfRule>
  </conditionalFormatting>
  <conditionalFormatting sqref="EF402">
    <cfRule type="cellIs" dxfId="0" priority="51" operator="equal">
      <formula>"OK"</formula>
    </cfRule>
  </conditionalFormatting>
  <dataValidations xWindow="700" yWindow="554" count="12">
    <dataValidation type="list" allowBlank="1" showInputMessage="1" showErrorMessage="1" sqref="L89:L99 L224:L233 L331:L344 L602:L605 L289:L290 L684:L685 L240:L241 L577:L580 L563:L566 L582:L585 L521:L522 L283:L287 L167 L315:L316 L263:L267 L615:L624 L568:L570 L542:L548 L250:L259 L59:L63 L607:L613 L550:L559 L497:L503 L49:L57 L301:L302 L237:L238 L310:L313 L65:L84 L209:L214 L243:L248 L373:L375 L12:L33 L354:L363 L216:L222 L460:L469 L405:L411 L39:L47 L138:L165 L413:L422 L437:L450 L346:L352 L587:L600 L505:L514 L479:L480 L452:L458 L377:L403 L298:L299 L271:L279 L370:L371 L660:L669 L482:L495 L322:L323 L367:L368 L325:L326 L328:L329 L426:L427 L432:L435 L429:L430 L473:L474 L476:L477 L518:L519 L524:L525 L527:L540 L572:L575 L652:L658 L649:L650 L294:L296 L629:L631 L35:L37 L633:L647 L673:L680 L306:L308 L183:L207 L169:L181 L101:L136">
      <formula1>CIE_SIGNATURE</formula1>
    </dataValidation>
    <dataValidation type="list" allowBlank="1" showInputMessage="1" showErrorMessage="1" sqref="K413:K422 K49:K84 K289:K290 K542:K548 K505:K514 K89:K99 K310:K313 K582:K585 K615:K624 K373:K375 K572:K575 K243:K248 K602:K605 K283:K287 K524:K525 K301:K302 K568:K570 K315:K316 K263:K267 K550:K559 K240:K241 K577:K580 K331:K344 K250:K259 K224:K233 K563:K566 K209:K214 K354:K363 K167 K607:K613 K684:K685 K237:K238 K12:K33 K138:K165 K482:K495 K432:K435 K587:K600 K479:K480 K649:K650 K377:K403 K216:K222 K346:K352 K405:K411 K497:K503 K298:K299 K271:K279 K370:K371 K660:K669 K437:K450 K322:K323 K367:K368 K325:K326 K328:K329 K426:K427 K429:K430 K452:K458 K460:K469 K473:K474 K476:K477 K518:K519 K527:K540 K521:K522 K294:K296 K652:K658 K629:K631 K35:K47 K633:K647 K673:K680 K306:K308 K183:K207 K169:K181 K101:K136">
      <formula1>PACKAGE</formula1>
    </dataValidation>
    <dataValidation type="list" allowBlank="1" showInputMessage="1" showErrorMessage="1" errorTitle="ERREUR1" error="La donnée introduite n'est pas reprise dans la liste. Merci de vous y conformer." promptTitle="CHOIX Class Particulaire" prompt="Veuillez indiquer votre choix dans le menu déoulant." sqref="EH691">
      <formula1>RoomClassEU</formula1>
    </dataValidation>
    <dataValidation allowBlank="1" showErrorMessage="1" errorTitle="ERREUR1" error="La donnée introduite n'est pas reprise dans la liste. Merci de vous y conformer." promptTitle="Bio Safety Level" prompt="Veuillez indiquer votre choix dans le menu déoulant." sqref="FH691:FI691 FS691:FT691 EW691:EX691 FY691:FZ691 GJ691 EL691:EM691 V691 AP691 AS691:BH691 BJ691 BM691:CB691 CD691 CG691:CV691 Y691:AN691 CX691 EG691 DU691:EE691 DR691 DA691:DP691"/>
    <dataValidation type="list" allowBlank="1" showInputMessage="1" showErrorMessage="1" errorTitle="ERROR Choice" error="La donnée introduite n'est pas conforme." promptTitle="CHOICE of Document" prompt="Introduiser le choix du document pour la phse considérée" sqref="AQ548 DS407:DS408 AQ365 AQ319:AQ320 AQ424 AQ471 AQ516 AQ561 AQ658 DS348:DS349 BK352 W424 CY207 W63 AQ35:AQ36 W548 BK59 BK10 BK613 W86:W87 AQ627 BK548 BK365 BK319:BK320 BK424 BK471 BK516 W516 BK561 BK658 W59 AQ352 AQ476:AQ477 AQ370:AQ371 W365 DS587:DS597 CE10 DS482:DS492 CE613 DS527:DS537 AQ613 DS437:DS447 CE548 CE365 CE319:CE320 CE424 CE471 CE516 CE561 CE658 W521:W522 W35:W36 W471 BK35:BK36 W613 BK627 BK476:BK477 AQ429:AQ430 CE627 W429:W430 W325:W326 CY59 CY402:CY403 CY10 CY609:CY610 CY600 CY450 CY544:CY545 CY365 CY319:CY320 CY424 CY471 CY516 CY561 CY654:CY655 CY351:CY352 CY457:CY458 DS454:DS455 CY647 CY410:CY411 CY612:CY613 CY547:CY548 CY627 CY540 CY476:CY477 CY502:CY503 CY429:CY430 CY344 CY325:CY326 DS370:DS371 CY495 AQ411 W370:W371 W503 AQ325:AQ326 BK370:BK371 DS633:DS643 W319:W320 W561 BK429:BK430 BK325:BK326 CE352 CE429:CE430 DS164:DS165 CY370:CY371 AQ59 CY86:CY87 DS194:DS207 W352 CY521:CY522 AQ10 CY499:CY500 CY657:CY658 DS218:DS219 W222 CY221:CY222 AQ86:AQ87 DS646:DS647 CY63 CY218:CY219 W411 AQ521:AQ522 BK86:BK87 W658 DS63 BK521:BK522 AQ63 BK222 CY454:CY455 BK411 AQ503 W476:W477 CY407:CY408 CY348:CY349 W10 DS59 W627 DS402:DS403 DS10 BK63 DS609:DS610 DS600 DS450 CE222 DS544:DS545 DS365 DS319:DS320 DS424 DS471 DS516 DS561 DS654:DS655 DS351:DS352 DS457:DS458 DS410:DS411 DS612:DS613 DS547:DS548 CE86:CE87 AQ222 DS627 DS540 DS476:DS477 CE521:CE522 DS502:DS503 BK503 DS429:DS430 DS344 DS325:DS326 W458 DS495 CE411 CE458 DS377:DS399 DS331:DS341 DS221:DS222 AQ458 DS183:DS191 DS86:DS87 CE503 DS521:DS522 DS499:DS500 DS657:DS658 BK458 DS689:DS690 CY689:CY690 W689:W690 CE689:CE690 BK689:BK690 AQ689:AQ690">
      <formula1>Issue</formula1>
    </dataValidation>
    <dataValidation type="list" allowBlank="1" showInputMessage="1" showErrorMessage="1" sqref="AH283:AH287 Z35 Z89:Z99 AD66:AD84 AH89:AH99 BR240:BR241 Z267 BV136 AH289:AH290 AH310:AH313 Z575 Z563:Z566 Z568:Z570 AH66:AH84 BN259 AH605 Z605 AD563:AD566 AH563:AH566 Z518:Z519 BR224 BN250 BR684:BR685 BN65:BN84 AT65:AT84 AD89:AD99 BN240:BN241 AH209 Z209 Z283:Z287 AD267 BR136 Z289:Z290 Z310:Z313 AD575 AD568:AD570 AX66:AX84 BV259 BB214 AX605 BB522 AT548 Z542 Z136 BB35 AX35 BR550 AT521:AT522 BV684:BV685 BN684:BN685 BR66:BR84 BV66:BV84 BB66:BB84 BV240:BV241 AD209 AD283:AD287 BV290 AD289:AD290 AD310:AD313 BB575 AH568:AH570 Z65:Z84 BB298:BB299 BB296 Z222 AT209 BV615 AT37 AD322:AD323 AH322:AH323 Z248 AH367:AH368 Z367:Z368 Z346 AD426:AD427 AH426:AH427 AD473:AD474 AH473:AH474 AD518:AD519 Z497 AH684:AH685 Z684:Z685 AD684:AD685 AX138:AX162 BN248 BN615 BR505 BV550 BR413 BV460 BN550 BR354 BV413 BR615 BN460 BN413 BV224 BN224 BV354 BN354 Z216 Z243 AT322:AT323 Z352 Z405 AX37 BV233 BB283:BB287 BV49:BV57 BB263:BB267 AT296 AT298:AT299 BB289:BB290 BB310:BB313 AT575 AT568:AT570 BB605 AT613 AT503 BR294:BR296 DF138:DF163 AT39:AT47 AT164:AT165 AX165 AT283:AT287 AT263:AT267 AX296 AX298:AX299 AT289:AT290 AT310:AT313 AX575 AT582:AT585 AX568:AX570 AT458 AT542 DB138:DB165 AX39:AX47 AX283:AX287 AX263:AX267 BV298:BV299 AX289:AX290 AX310:AX313 AX582:AX585 BB568:BB570 BB582:BB585 AT497 AT602 AH35 BN352 BB39:BB47 AX322:AX323 BB322:BB323 AT352 AT411 Z452 BB684:BB685 AT684:AT685 AX684:AX685 AT658 BR469 AH602 AD602 AD605 AT652 AT452 BN222 AD136 BR35 AX209 BN216 AT346 AT405 BV35 BN294:BN296 BR328:BR329 BV422 BN422 Z613 Z607 DU165 Z548 BB138:BB162 AH673:AH680 BV37 BV294:BV296 Z411 BN411 Z458 Z503 BN548 AX673:AX680 AT673:AT680 AT35 BV469 BB602 AX602 Z602 AH37 BN503 Z673:Z680 BN136 BR460 BV283:BV287 BN167 BV39:BV47 BV263:BV267 BN298:BN299 BN290 BV310:BV313 BN568:BN570 BV315:BV316 BV577:BV580 BV603:BV605 BN603:BN605 BN458 BV250 BV505 BN49:BN57 BN39:BN47 BB237:BB238 BR167 BN283:BN287 BN263:BN267 BR298:BR299 BR290 BN310:BN313 BN582:BN585 BR568:BR570 BN315:BN316 BN577:BN580 BR259 BN497 AD37 BR250 BN505 BR49:BR57 BR39:BR47 BN59 BV167 BR283:BR287 BR263:BR267 AD673:AD680 AH267 BR310:BR313 BR582:BR585 BV568:BV570 BR315:BR316 BR577:BR580 BV582:BV585 BN542 BN452 BN469 CH355:CH363 CH251:CH259 CH506:CH514 CH414:CH422 CH461:CH469 CH406 CP414:CP422 CH347 CH551:CH559 CH498 CH453 CP506:CP514 CH616:CH624 CH222 CH543 AH12:AH33 CP461:CP469 CH608 CP551:CP559 CL458 CP222 CH244 CP355:CP363 CL503 CL548 CP453 CP498 CP616:CP624 CL352 CL411 CL498 CP251:CP259 CP347 CP543 CP406 CL347 CL613 CL543 CP608 CL248 CL453 CL225:CL233 CH225:CH233 CL406 CL608 CP244 CH217 CP225:CP233 CL244 CL222 CP217 CL217 CH248 CP248 CL251:CL259 CH352 CP352 CL355:CL363 CH411 CP411 CL414:CL422 CH458 CP458 CL461:CL469 CH503 CP503 CL506:CL514 CH548 CP548 CL551:CL559 CH613 CP613 CL616:CL624 BB209 AT222 AT216 BN271:BN279 BR271:BR279 BV271:BV279 AT271:AT279 AX271:AX279 BB271:BB279 Z271:Z279 AD271:AD279 AH271:AH279 BN138:BN165 AT325:AT326 BB373:BB375 AT373:AT375 BR373:BR375 BV373:BV375 BN373:BN375 AD212:AD214 EA164:EA165 DY165 Z164:Z165 AD165 AD138:AD162 AH138:AH162 Z138:Z162 BR165 BR371 BN405 BV210:BV214 BN233 BR603:BR605 AH136 BN607 DU183:DU191 BR422 BV624 BR210:BR214 AT214 AX214 BR673:BR680 CP661:CP669 BB673:BB680 BV673:BV680 BN652 AH59:AH63 AX59:AX63 AD59:AD63 AT59:AT63 BB59:BB63 Z59:Z63 BN61:BN63 Z322:Z323 AX326 BB165 Z325:Z326 AD326 AH165 BV326 BV165 AD375 AD367:AD368 BN370:BN371 AT370:AT371 AX371 BB326 Z370:Z371 AD371 AH326 BR326 AX373:AX375 AH375 Z375 BN325:BN326 BB328:BB329 AT328:AT329 BV328:BV329 BN328:BN329 BR233 AD329 AX328:AX329 AH329 Z329 Z426:Z427 BB432:BB435 AT432:AT435 BR432:BR435 BV432:BV435 BN432:BN435 BR430 AD435 BN429:BN430 AT429:AT430 AX430 BB371 Z429:Z430 AD430 AH371 BV371 AX432:AX435 AH435 Z435 Z473:Z474 BB479:BB480 AT479:AT480 BV479:BV480 BN479:BN480 BV514 BR477 AD480 BN476:BN477 AD35 BN35 Z476:Z477 AD477 AH430 BV430 AX479:AX480 AH480 Z480 BB37 AH518:AH519 BB524 AT524 BR524:BR525 BV524:BV525 BN524:BN525 BR522 AD525 BN521:BN522 AT476:AT477 AX477 BB430 Z521:Z522 AD522 AH477 BV477 AX524 AH525 Z525 BR572:BR575 BN572:BN575 BV572:BV575 AX572:AX573 AT572:AT573 BB572:BB573 AD572:AD573 Z572:Z573 AH572:AH573 AH575 AH629:AH631 Z629:Z631 AD649:AD650 AX629:AX631 AH649:AH650 Z649:Z650 BV660 BR660 BN660 BB629:BB631 BN649:BN650 AT629:AT631 AX649:AX650 BR629:BR631 BB649:BB650 BB477 AT649:AT650 AT605 AT607 BV629:BV631 BN629:BN631 BR649:BR650 BV649:BV650 Z652 Z658 CL661:CL669 CH653 CH661:CH669 CL658 CP653 CL653 CH658 CP658 AD629:AD631 BN613 BN658 BN673:BN680 AH212:AH214 Z212:Z214 Z37 BR37 BN37 BN243 BN210:BN214 BN346 BR306:BR308 BN306:BN308 BB306:BB308 AX306:AX308 AT306:AT308 AH306:AH308 AD306:AD308 Z306:Z308 BV306:BV308 AD12:AD33 BB12:BB33 BN12:BN33 BV12:BV33 AT12:AT33 BR12:BR33 AX12:AX33 Z12:Z33 AT248 AT243 AT138:AT162 AH39:AH47 Z39:Z47 AD39:AD47 DJ522 DB432:DB435 DF477 DB654:DB658 DF65:DF84 DB429:DB430 DB598:DB600 DB524:DB525 DJ432:DJ435 DB476:DB477 DB63 DJ65:DJ84 DB207 DY194:DY207 AH522 DF432:DF435 DB35 DF371 DJ430 DB167 DB647 DB346 DJ373:DJ375 DB609:DB613 DB218:DB222 DJ524:DJ525 DF373:DF375 DF222 DJ49:DJ57 DF216 DF524:DF525 DF165 DB328:DB329 DB373:DB375 DJ12:DJ33 DB325:DB326 DJ222 DB39:DB47 DJ165 DF218 DW495 DF35 DJ167 DF283:DF287 DJ326 DF326 DB12:DB33 DJ477 DB521:DB522 DB49:DB57 DB454:DB458 DB283:DB287 DB65:DB84 DJ39:DJ47 DB263:DB267 DF328:DF329 AX522 DJ328:DJ329 DW165 DB479:DB480 DB582:DB585 DF167 DF430 DU600 DB243 DB544:DB548 DY344 DJ216 DB348:DB352 DF49:DF57 DF39:DF47 DJ263:DJ267 DJ283:DJ287 DJ35 DB493:DB495 DY402:DY403 DJ371 DB370:DB371 DB407:DB411 DY527:DY537 DJ582:DJ585 DJ479:DJ480 DB59 DF582:DF585 DF479:DF480 EA183:EA191 DF263:DF267 DB245:DB248 DB499:DB503 BV522 DJ218 DF12:DF33 DJ482 DF482 DB482 DB437 DF437 DJ437 DB377:DB378 DJ377:DJ378 DF377:DF378 DF331 DJ331 DB331 DB183 DJ183 DF183 EA521:EA522 DY522 DW377:DW399 DW600 DU477 DU527:DU537 DU612:DU613 DB448:DB450 DU429:DU430 DW477 DU63 DB400:DB403 BR669 EA450 EA218 DU35 DW371 DW344 DU544:DU545 DW429:DW430 EA377:EA399 DW527:DW537 DU547:DU548 DU344 DU218:DU219 EA325:EA326 DW222 DW331:DW341 BN363 DY49:DY57 DW450 EA331:EA341 DU348:DU349 BN669 DU402:DU403 BR559 DB192:DB193 DW326 DY222 DU657:DU658 DY646:DY647 DU609:DU610 DW402:DW403 DU407:DU408 BR363 DU371 DW218 DW35 DU654:DU655 DB538:DB540 DU454:DU455 DU377:DU399 DW633:DW643 DY482:DY492 DY326 DY183:DY191 DY633:DY643 DU522 DU540 DU49:DU57 DU410:DU411 EA495 DY600 DJ138:DJ163 DY371 DU499:DU500 DW522 EA600 DU502:DU503 EA344 DU331:DU341 DW49:DW57 EA429:EA430 DY35 EA35 EA402:EA403 DY429:DY430 DY331:DY341 DU351:DU352 EA540 DU326 EA646:EA647 DU59 DU633:DU643 DU221:DU222 DU457:DU458 DY437:DY447 DY218 BV669 DB644:DB645 EA476:EA477 DB342:DB344 BV363 EA370:EA371 DF522 BN559 DY377:DY399 EA49:EA57 BR479:BR480 DU450 EA222 BV559 BR514 BN514 BN624 BR624 DY587:DY597 EA633:EA643 DW646:DW647 DU646:DU647 EA587:EA597 DW587:DW597 DU587:DU597 DY540 DY495 DW540 EA527:EA537 DY477 DU482:DU492 DW482:DW492 EA482:EA492 DY450 DW437:DW447 DU437:DU447 EA437:EA447 DW183:DW191 BR138:BR163 BV138:BV163 DU495 BB170:BB181 BN170:BN181 AX170:AX181 DJ169:DJ181 DB169:DB181 DF169:DF181 BR170:BR181 BV170:BV181 AT170:AT181 AX237:AX238 BN237:BN238 BV237:BV238 BR237:BR238 AT237:AT238 DW194:DW207 DU194:DU207 EA194:EA207 DF101:DF123 DB101:DB123 DJ101:DJ123 BB101:BB136 AT101:AT136 AH101:AH123 AX101:AX136 BN101:BN123 BR101:BR123 BV101:BV123 AD101:AD123 Z101:Z123 EA689:EA690 DY689:DY690 DW689:DW690 DU689:DU690 DJ689:DJ690 DF689:DF690 DB689:DB690 CP689:CP690 CL689:CL690 CH689:CH690 BV689:BV690 BR689:BR690 BN689:BN690 AT689:AT690 BB689:BB690 AD689:AD690 AX689:AX690 Z689:Z690 AH689:AH690">
      <formula1>Function</formula1>
    </dataValidation>
    <dataValidation type="list" allowBlank="1" showInputMessage="1" showErrorMessage="1" sqref="AI283:AI287 AI563:AI566 AE568:AE570 AE89:AE99 AI89:AI99 AA563:AA566 AA568:AA570 AA89:AA99 AE283:AE287 AI568:AI570 AA283:AA287 AI518:AI519 AE563:AE566 AA63 AA322:AA323 AE322:AE323 AE367:AE368 AI367:AI368 BC322:BC323 AA426:AA427 AE426:AE427 AA473:AA474 AE473:AE474 AA518:AA519 AA684:AA685 AE684:AE685 AI684:AI685 BC283:BC287 AY568:AY570 AU582:AU585 AU568:AU570 AY283:AY287 BC582:BC585 BC568:BC570 AY582:AY585 BO684:BO685 BS35:BS37 AU283:AU287 AU322:AU323 AY322:AY323 AU684:AU685 AY684:AY685 BC684:BC685 BS684:BS685 BW684:BW685 BO283:BO287 BO295 BW283:BW287 BS568:BS570 BO582:BO585 BO568:BO570 BS283:BS287 AY35:AY37 BW582:BW585 BW568:BW570 BS582:BS585 DG169:DG181 BS271:BS279 BW271:BW279 BO271:BO279 AY271:AY279 BC271:BC279 AU271:AU279 AE271:AE279 AI271:AI279 AA271:AA279 BO163 AI322:AI323 BW373:BW375 BO373:BO375 BC373:BC375 AY373:AY375 AU373:AU375 BS163 BW163 AA367:AA368 AI136 DK582:DK585 BO35:BO37 BO673:BO680 BS673:BS680 DK331 DG331 DC331 AU35:AU37 DG165 BC673:BC680 DK165 DK373:DK375 DC328:DC329 BS295 AE35:AE37 AI35:AI37 AU673:AU680 AA673:AA680 BW673:BW680 BW35:BW37 DC165 BC35:BC37 AE136 AY673:AY680 DK167 AE673:AE680 AI673:AI680 AA35:AA37 BO306:BO308 AA136 BW295 BS373:BS375 AE375 AI375 AA375 BW328:BW329 BO328:BO329 BC328:BC329 AY328:AY329 AU328:AU329 BS328:BS329 AE329 AI329 AA329 AI426:AI427 BW432:BW435 BO432:BO435 BC432:BC435 AY432:AY435 AU432:AU435 BS432:BS435 AE435 AI435 AA435 AI473:AI474 BW479:BW480 BO479:BO480 BC479:BC480 AY479:AY480 AU479:AU480 BS479:BS480 AE480 AI480 AA480 AE518:AE519 BW524:BW525 BO524:BO525 BC524 AY524 AU524 BS524:BS525 AE525 AI525 AA525 BW306:BW308 BS306:BS308 AY306:AY308 AU306:AU308 BC306:BC308 AE306:AE308 AA306:AA308 AI306:AI308 BO12:BO33 BS12:BS33 AU12:AU33 BC12:BC33 AY12:AY33 AI12:AI33 AA12:AA33 BW12:BW33 AE12:AE33 DC432:DC435 DK35:DK37 DK12:DK33 DG35:DG37 DC524:DC525 DC35:DC37 DG432:DG435 DC12:DC33 DC582:DC585 DG328:DG329 DG283:DG287 DC479:DC480 DK283:DK287 DK328:DK329 DC167 DG12:DG33 DC373:DC375 DG167 DG138:DG163 DG582:DG585 DG524:DG525 DK432:DK435 DG479:DG480 DG373:DG375 DK524:DK525 DK479:DK480 DC283:DC287 DC138:DC163 DK138:DK163 DC169:DC181 AU169:AU181 BC169:BC181 DK169:DK181 BO169:BO181 BW169:BW181 BS169:BS181 AY169:AY181 DK101:DK136 DG101:DG136 DC101:DC136 BW101:BW136 BS101:BS136 AY101:AY136 AU101:AU136 AA101:AA123 BO101:BO136 AI101:AI123 AE101:AE123 BC101:BC136 DG689:DG690 DC689:DC690 DK689:DK690 CM689:CM690 CQ689:CQ690 BW689:BW690 BS689:BS690 AU689:AU690 BO689:BO690 CI689:CI690 BC689:BC690 AY689:AY690 AA689:AA690 AI689:AI690 AE689:AE690">
      <formula1>Drft_function</formula1>
    </dataValidation>
    <dataValidation type="list" allowBlank="1" showInputMessage="1" showErrorMessage="1" errorTitle="ERROR Type of Document" error="La donnée introduite n'est pas conforme au menu déroulant." promptTitle="Documents Type" prompt="Veuillez entrer les bonnnes valeurs. UNIQUEMENT les termes suivants : _x000a__x000a_Pack_x000a_Task_x000a_S / Task_x000a_Doc_x000a_Dwg" sqref="J235:J259 J516:J559 J261:J267 J281:J290 J319:J363 J471:J514 J424:J469 J561:J624 J682:J685 J269:J279 J365:J422 J292:J302 J10:J84 J671:J680 J304:J316 J627:J669 J86:J233 J689:J690">
      <formula1>TYPE</formula1>
    </dataValidation>
    <dataValidation allowBlank="1" errorTitle="ERROR Choice" error="La donnée introduite n'est pas conforme." promptTitle="CHOICE of Document" prompt="Introduiser le choix du document pour la phse considérée" sqref="W234:AI234 W260:AI260 W268:AI268 W280:AI280 W291:AI291 W303:AI303 W317:AI318 W625:AI626 W364:AI364 W423:AI423 W470:AI470 W515:AI515 W560:AI560 W686:AI688 BK682:BK685 W681:AI681 AQ431:AQ436 AQ541:AQ543 DS261:DS262 AQ372:AQ376 AQ459:AQ469 AQ504:AQ514 AQ659:AQ669 AQ85:BC85 AQ234:BC234 AQ260:BC260 AQ268:BC268 AQ280:BC280 AQ291:BC291 AQ303:BC303 AQ317:BC318 AQ625:BC626 AQ364:BC364 AQ423:BC423 AQ470:BC470 AQ515:BC515 AQ560:BC560 AQ686:BC688 AQ681:BC681 CE404:CE406 CE431:CE436 AQ345 CE541:CE543 CE601:CE608 CY137 BK353:BK363 BK88 CY166 AQ60:AQ62 AQ671:AQ680 BK85:BW85 BK234:BW234 BK260:BW260 BK268:BW268 BK280:BW280 BK291:BW291 BK303:BW303 BK317:BW318 BK625:BW626 BK288:BK290 CE372:CE376 CE459:CE469 CE504:CE514 CE347 CE304:CE316 CE659:CE669 BK412:BK422 BK364:BW364 BK423:BW423 BK470:BW470 BK515:BW515 BK560:BW560 BK686:BW688 BK681:BW681 BK496:BK498 CE345 CY292:CY302 W517:W520 AQ281:AQ282 AQ562:AQ587 W628:W633 CE281:CE282 BK431:BK436 BK541:BK543 AQ288:AQ290 BK372:BK376 BK459:BK469 BK504:BK514 BK659:BK669 BK345 BK60:BK62 CE562:CE587 W261:W262 W281:W282 BK281:BK282 BK562:BK587 W60:W62 CE242 CE249 CE85:CQ85 CE234:CQ234 CE260:CQ260 CE268:CQ268 CE280:CQ280 CE291:CQ291 CE303:CQ303 CE317:CQ318 CE625:CQ626 CE364:CQ364 CE423:CQ423 CE470:CQ470 CE515:CQ515 CE560:CQ560 CE686:CQ688 CE681:CQ681 CY64:CY84 BK261:BK262 CY34 CY37:CY58 AQ242 AQ249 CY100 CY168 CY182 W239 CY208 AQ478:AQ481 AQ517:AQ520 CY215 CY223 CY239 AQ648:AQ653 DS366:DS369 CY327:CY330 CY682:CY685 DS425:DS428 CE517:CE520 DS472:DS475 DS562:DS586 CY353:CY363 CY88 CE671:CE680 CY412:CY422 CY451:CY453 CY496:CY498 CE648:CE653 CE628:CE633 CE614:CE624 AQ628:AQ633 DS549:DS559 AQ614:AQ624 CY404:CY406 CY431:CY436 CY541:CY543 CY601:CY608 CE288:CE290 CY372:CY376 CY459:CY469 CY504:CY514 CY347 CY659:CY669 CY345 CY60:CY62 CY281:CY282 CY562:CY587 DS235:DS236 BK242 BK249 CY242 CY249 CE261:CE262 AQ261:AQ262 CY478:CY481 CY517:CY520 BK478:BK481 CY648:CY653 CY628:CY633 BK517:BK520 CY614:CY624 BK648:BK653 BK628:BK633 BK614:BK624 DS671:DS680 CE670:CQ670 W670:AI670 BK670:BW670 AQ670:BC670 CY85:DK85 CY234:DK234 CY260:DK260 CY268:DK268 CY280:DK280 CY291:DK291 CY303:DK303 CY317:DK318 CY625:DK626 CY364:DK364 CY423:DK423 CY470:DK470 CY515:DK515 CY560:DK560 CY686:DK688 CY681:DK681 DS11 DS269:DS270 DS350 DS409 DS456 DS501 DS546 DS611 DS656 DS137 DS166 CY304:CY316 DS292:DS302 CY670:DK670 CY321:CY324 DS64:DS84 DS34 DS37:DS58 DS100 DS168 DS182 DS208 DS215 DS223 DS239 DS327:DS330 DS682:DS685 DS353:DS363 DS88 CY671:CY680 DS412:DS422 DS451:DS453 DS496:DS498 DS404:DS406 DS431:DS436 DS541:DS543 DS601:DS608 CY288:CY290 DS372:DS376 DS459:DS469 DS504:DS514 DS347 DS659:DS669 AQ321:AQ324 DS345 DS60:DS62 DS281:DS282 DS628:DS632 DS242 DS249 CY261:CY262 DS478:DS481 DS517:DS520 DS648:DS653 DS614:DS624 BK321:BK324 DS670:EA670 DS681:EA681 DS686:EA688 DS560:EA560 DS515:EA515 DS470:EA470 DS423:EA423 DS364:EA364 DS625:EA626 DS317:EA318 DS303:EA303 DS291:EA291 DS280:EA280 DS268:EA268 DS260:EA260 DS234:EA234 DS85:EA85 DS321:DS324 CY425:CY428 CY472:CY475 CY523:CY527 CY549:CY559 CY235:CY236 CY11 CY269:CY270 CY350 CY409 CY456 CY501 CY546 CY611 CY656 CY366:CY369 CE425:CE428 CE472:CE481 CE523:CE527 CE549:CE559 CE235:CE236 CE11 CE269:CE270 BK404:BK405 BK451:BK452 BK601:BK607 W614:W624 W249 CE137 CE166 BK304:BK316 CE292:CE302 CE34 CE37:CE84 CE100 CE168 CE182 CE208 CE215 CE223 CE239 CE321:CE330 CE682:CE685 CE353:CE363 CE88 BK671:BK680 CE412:CE422 CE451:CE453 CE496:CE498 CE366:CE369 BK425:BK428 BK472:BK475 BK523:BK527 BK549:BK559 BK235:BK236 W659:W669 BK11 BK269:BK270 AQ404:AQ405 AQ601:AQ607 W478:W481 W562:W587 BK137 BK166 AQ304:AQ316 BK292:BK302 BK64:BK84 BK34 BK37:BK58 BK100 BK168 BK182 BK208 BK215 BK223 BK239 BK327:BK330 BK366:BK369 AQ425:AQ428 AQ472:AQ475 AQ523:AQ527 AQ549:AQ559 AQ235:AQ236 AQ11 AQ269:AQ270 W321:W324 AQ451:AQ452 AQ137 AQ166 DS288:DS290 AQ292:AQ302 AQ64:AQ84 AQ34 AQ37:AQ58 AQ100 AQ168 AQ182 AQ208 AQ215 AQ223 AQ239 AQ327:AQ330 AQ682:AQ685 AQ353:AQ363 AQ88 DS304:DS316 AQ412:AQ422 AQ496:AQ498 W85:AI85 AQ366:AQ369 W425:W428 W472:W475 W523:W527 W549:W559 W235:W236 W345 W11 W269:W270 W366:W369 W404:W405 W451:W452 W541:W542 W601:W607 W648:W653 W137 W166 W304:W316 W292:W302 W64:W84 W34 W37:W58 W100 W168 W182 W208 W215 W223 W327:W330 W682:W685 W353:W363 W88 W671:W680 W412:W422 W496:W498 W242 W431:W436 W288:W290 W372:W376 W459:W469 W504:W514 DS523:DS526"/>
    <dataValidation type="list" allowBlank="1" showInputMessage="1" showErrorMessage="1" sqref="EJ10:EJ690">
      <formula1>PROJECT_BID_PACK</formula1>
    </dataValidation>
    <dataValidation type="list" allowBlank="1" showInputMessage="1" showErrorMessage="1" sqref="GF10:GF690 GC10:GC690 FD10:FD690 FA10:FA690 FV10:FV690 ES10:ES690 EP10:EP690 FO10:FO690 FL10:FL690">
      <formula1>OWNER_INITIAL</formula1>
    </dataValidation>
    <dataValidation allowBlank="1" sqref="FI42 AF283:AG287 BO240:BQ241 BW49:BW57 AF568:AG570 BM452 AB89:AC99 X561:X562 BL548:BL559 Y250:AI259 BM240:BM241 AA605:AC605 AA575:AC575 Y568:Y570 Y310:Y313 AR309:AR316 BM542 AS294:BC295 Y289:Y290 Y283:Y287 AA222:AI222 X261:X267 Y89:Y99 Y615:AI624 AF89:AG99 AB568:AC570 AB283:AC287 AQ499:AQ502 Z217 AA267:AC267 X281:X290 Y298:AI299 Y548 BS49:BU57 CF168 BW240:BW241 AE267:AG267 AI267 AA289:AC290 AE289:AG290 AI289:AI290 BL281:BL290 BM289:BW289 BM290 Y267 AA310:AC313 AE310:AG313 AI310:AI313 AE575:AG575 AI575 Y577:AI580 Y582:AI585 AE605:AG605 AI605 AA216:AI217 Y550:AI559 AS296 AU65:AW84 BB65 X319:X321 X365:X366 X424:X425 X471:X472 X516:X517 AB684:AC685 Y684:Y685 AF684:AG685 X682:X685 BR65 BW65:BW84 BS65:BU84 BM65:BM84 BO65:BQ84 AS603:BC604 AX65 BV65 AE65:AG84 X64:X84 AR64:AR84 Y65:Y84 AA65:AC84 AD65 AY65:BA84 AS65:AS84 AI65:AI84 AH65 BO259:BQ259 BM301:BW302 BL292:BL302 Y301:AI302 AS301:BC302 BM225:BW232 Z210:Z211 AI39:AI47 Y39:Y47 AD210:AD211 AH210:AH211 Y224:AI233 Y240:AI241 AS575 X613:X624 BC65:BC84 Z244 Y354:AI363 AA346 Y413:AI422 Y411 Y460:AI469 Y458 Y505:AI514 Y503 BM497 BL545:BW547 BL455:BW457 BL500:BW502 BO405 BM411 BP294:BQ296 BS294 BW294 AZ283:BA287 BL613:BL624 AZ568:BA570 AZ582:BA585 BM518:BW519 BP209:BR209 AZ673:BA680 BP497:BW499 AU138:AU165 AS298:AS299 AU605:AW605 AS582:AS585 X543:AA544 AU575:AW575 AS568:AS570 AS310:AS313 AS289:AS290 AS263:AS267 AS283:AS287 AU296:AW296 BM222 AS615:BC624 AU298:AW299 AV582:AW585 AV568:AW570 BL352:BL363 AS602 AV283:AW287 AS216:AS222 X167:AI167 AT210:AT213 AR261:AR267 AR281:AR290 AY522:BA522 BP452:BW454 AX210 AU263:AW267 AY263:BA267 BC263:BC267 AU289:AW290 AY289:BA290 BC289:BC290 AY298:BA299 BC298:BC299 AY296:BA296 BC296 AU310:AW313 AY310:BA313 BC310:BC313 AY575:BA575 BC575 AS563:BC566 AS315:BC316 X498:AA499 AS577:BC580 AY605:BA605 BC605 AS550:BC559 AB542:AI544 AI602 AR319:AR321 BM426:BW427 BM473:BW474 AV684:AW685 AS684:AS685 AZ684:BA685 AR682:AR685 AE602:AG602 AU602:AW602 BC602 AY602:BA602 AU548:BC548 AS331:BC344 BL406:BO407 BL458:BL469 BL411:BL422 BL503:BL514 CF38 AU39:AW47 AS39:AS47 AZ211:BB213 AR208:AR233 AU607 AR500:BC502 Y605 CY528:CY539 AU222:BC222 AS354:BC363 CF246:CF249 AS413:BC422 AS352 AR408:BC410 AS460:BC469 AR455:BC457 AS505:BC514 AV497:BC499 CY588:CY599 Y542 Y315:AI316 AU503:BC503 BR36 AA243:AI244 AA248:AI248 AA352:AI352 X349:AI351 AR347:AU348 Y352 AS346 X406:AA407 X404:X405 AV405:BC407 X411:X422 AU411:BC411 X453:AA454 X451:X452 X458:X469 AB452:AI454 Y452 AV452:BC454 AB497:AI499 X496:X497 X503:X514 AU458:BC458 Y497 BC522 X541:X542 AS476:AS477 X548:X559 AR613:AR624 AB405:AI407 Y405 CG367:CQ368 X352:X363 BL217:BO218 BS240:BU241 BM216 AV163:BB164 BM89:BW99 CF218:CQ218 Y49:AI57 AR60:AS63 AS59 Y59 BM298:BM299 Y603:AI604 AA602:AC602 Y602 BS167:BU167 BT283:BU287 BT568:BU570 BT582:BU585 BP542:BW544 CF541 AB673:AC680 BM167 BM49:BM57 BO603:BQ605 BM582:BM585 BM577:BM580 BM568:BM570 BM310:BM313 BM315:BM316 BM263:BM267 BM283:BM287 BW550 BP582:BQ585 BP568:BQ570 BP283:BQ287 BO167:BQ167 BL222:BL232 BL261:BL267 BO290:BQ290 BO298:BQ299 BO49:BQ57 BW167 BN209 BO263:BQ267 BS263:BU267 BW263:BW267 BS290:BU290 BW290 Y263:AI266 BS298:BU299 BW298:BW299 BO310:BQ313 BS310:BU313 BW310:BW313 BO315:BQ316 BS315:BU316 BW315:BW316 BO577:BQ580 BS577:BU580 BW577:BW580 BS603:BU605 BW603:BW605 BL603:BL607 BW505 CF345 CF451 CF496 BP684:BQ685 BM684:BM685 BT684:BU685 BL682:BL685 BW250 BW39:BW47 BO39:BQ47 BM39:BM47 BS39:BU47 AS49:BC57 CY483:CY494 BW615 BM224 BW354 CF404 BW413 BW460 BP607:BW609 CF245:CQ245 BO224:BQ224 BS224:BU224 BW224 BM250 BM354 BO354:BQ354 BS354:BU354 CF348:CQ348 BM413 BO413:BQ413 BS413:BU413 CF407:CQ407 BM460 BO460:BQ460 BS460:BU460 CF454:CQ454 BM505 BO505:BQ505 BS505:BU505 CE499:CQ499 BM550 BO550:BQ550 BS550:BU550 CE544:CQ544 BM615 BO615:BQ615 BS615:BU615 CE609:CQ609 BM563:BW566 BT209:BV209 BL246:BW247 BM251:BW258 BO250:BQ250 BS250:BU250 CF455:CF459 CF500:CF504 CF225:CG233 CM225:CO233 CF545:CF549 CI222:CK222 CF239 CG289:CQ289 CF64 CF300 CF208:CF209 CG500:CG503 CF610:CF614 CG545:CG548 CG455:CG458 CG518:CQ519 CF349:CF353 CF408:CF412 CG408:CG411 CG349:CG352 X347:AA348 CM248:CO248 CF243:CQ243 CM503:CO503 CF242 CQ248 CG610:CG613 CF215 CM411:CO411 CF372 CM458:CO458 CF58 CQ217 CG89:CQ99 CF292:CF293 X38:X59 CM217:CO217 CG563:CQ566 CG426:CQ427 CF137 CM548:CO548 CF581 CF601 X608:AA609 CF542:CQ542 CF405:CQ405 CM613:CO613 CM352:CO352 CQ548 CF217:CG217 CH219:CQ221 CF550:CQ550 CF606 CF497:CQ497 CQ503 CF452:CQ452 CQ458 CQ411 CF182 CF460:CQ460 CG473:CQ474 CF505:CQ505 CI498:CK498 CF219:CF223 CF250:CQ250 CF48 CI244:CK244 CI543:CK543 CF576 CF561:CF567 CF314 CF607:CQ607 CI453:CK453 CF261:CF262 CQ251:CQ259 CF86:CF100 CF346:CQ346 CF39:CQ47 CQ352 CF413:CQ413 CF602:CQ605 CG322:CQ323 CF354:CQ354 CI406:CK406 CQ613 CQ506:CQ514 CF49:CQ57 CF577:CQ580 CF315:CQ316 CQ414:CQ422 CF166 CI347:CK347 CF269:CF270 CF615:CQ615 CQ551:CQ559 CF251:CG259 CQ355:CQ363 CF263:CQ267 CF281:CF282 CI608:CK608 CF167:CQ167 CQ616:CQ624 CI355:CK363 CG209:CQ209 CF235:CF236 CG219:CG222 CF240:CQ241 CF283:CQ287 CF288:CF289 CF297 CF298:CQ299 CF290:CQ290 CF301:CQ302 CF310:CQ313 CF568:CQ570 CF571 CF65:CQ84 CF582:CQ585 CI551:CK559 CQ461:CQ469 CI461:CK469 CI506:CK514 CI414:CK422 CI616:CK624 CF682:CF683 CF684:CQ685 CM222:CO222 CF216:CQ216 CQ222 CF224:CQ224 CI217:CK217 CQ225:CQ233 CI225:CK233 CM251:CO259 CI248:CK248 CQ244 CM244:CO244 CF244:CG244 CI251:CK259 CM355:CO363 CI352:CK352 CQ347 CM347:CO347 CF347:CG347 CH349:CQ351 CF355:CG363 CM414:CO422 CI411:CK411 CQ406 CM406:CO406 CF406:CG406 CH408:CQ410 CF461:CG469 CM461:CO469 CI458:CK458 CQ453 CM453:CO453 CF453:CG453 CH455:CQ457 CF414:CG422 CM506:CO514 CI503:CK503 CQ498 CM498:CO498 CF498:CG498 CH500:CQ502 CF551:CG559 CM551:CO559 CI548:CK548 CQ543 CM543:CO543 CF543:CG543 CH545:CQ547 CF506:CG514 CM616:CO624 CI613:CK613 CQ608 CM608:CO608 CF608:CG608 CH610:CQ612 AR38:AR59 AT217 AU216:BC217 BL219:BW221 CF271:CQ279 BL269:BL279 BP271:BQ279 BM271:BM279 BT271:BU279 AR269:AR279 AV271:AW279 AS271:AS279 AZ271:BA279 X269:X279 AB271:AC279 Y271:Y279 AF271:AG279 AS367:BC368 AS373:AS375 X369:X372 AZ373:BA375 AV373:AW375 BM373:BM375 BT373:BU375 BP373:BQ375 CF373:CQ374 AR304:AR305 X304:X305 X309:X316 BL38:BL84 BS164:BU165 BW164:BW165 BO164:BQ165 Y138:Y165 AB165:AC165 AA138:AA165 AI165 BO138:BQ162 BW138:BW162 BS138:BU162 BP163:BQ163 BT163:BU163 CF138:CQ165 BM138:BM165 X376 CF375:CF376 BK654:BK657 W654:W657 X292:X302 AR292:AR302 BM294:BM296 BO294 BM352 BL347:BO348 BM346 BL349:BW351 BP346:BW348 BO352:BW352 BL408:BW410 BP405:BW407 BO411:BW411 BO452 BL653:BO654 AQ634:AQ647 BM652 W528:W540 AQ588:AQ600 BL655:BW657 BO652 BM658 W483:W495 BP652:BW654 BO658:BW658 BK544:BK547 W543:W547 W608:W612 W499:W502 BM458 BL453:BO454 BK634:BK647 BK528:BK540 AQ654:AQ657 AQ608:AQ612 AQ528:AQ540 AQ544:AQ547 AQ483:AQ495 BO497 BM503 BL498:BO499 BO542 BM548 BL543:BO544 BO607 BM613 BL608:BO609 BM607 BM521:BM522 BS522:BU522 BW522 AB59:AC63 AI59:AI63 AE59:AG63 BM59:BM63 BC59:BC63 X60:Y63 AY59:BA63 CF59:CQ63 BN60 AA59:AA62 BO59:BW63 AB163:AH163 AB346:AI348 Z163 AB138:AC162 AE138:AG162 Y346 AA405 AA411:AI411 X408:AI410 AA452 AA458:AI458 X455:AI457 AA497 AA503:AI503 X500:AI502 AA542 AA548:AI548 X545:AI547 AA607 AA613:AI613 X610:AI612 Y613 AB607:AI609 Y607 Y216:Y222 Z218:AI221 AT218:BC221 X182 AR352:AR363 BM328:BM329 AR411:AR422 AR458:AR469 AR503:AR514 BO669:BQ669 AR548:AR559 BS422:BU422 AS673:AS680 Y673:Y680 AF673:AG680 N10:T84 CF319:CF324 BM322:BW323 BP326:BQ326 BS326:BU326 AS325:AS326 BC326 AV326:AW326 AV165:AW165 AI326 X345:X346 AB326:AC326 BM325:BM326 CF325:CQ326 AB164:AI164 Y325:Y326 Y370:Y371 CF365:CF369 BM367:BW368 BW371 BP371:BQ371 BP325:BW325 AS370:AS371 BC371 AV371:AW371 AV325:BC325 AI371 AB371:AC371 BM370:BM371 CF370:CQ371 AB325:AI325 X373:AI374 CG375:CQ375 X324:X327 BV164 CF327 AS328:AS329 AZ328:BA329 AV328:AW329 BT328:BU329 BP328:BQ329 CF328:CQ328 X330 CF329:CF330 X328:AI328 CG329:CQ329 CF424:CF428 AS426:BC427 CF431 AS432:AS435 X428:X431 AZ432:BA435 AV432:AW435 BM432:BM435 BT432:BU435 BP432:BQ435 CF432:CQ434 X436 CF435:CF436 Y429:Y430 BW430 BP430:BQ430 BP370:BW370 AS429:AS430 AY430:BA430 BC430 AV607:BC609 AI430 AB430:AC430 BM429:BM430 CF429:CQ430 AB370:AI370 X432:AI434 CG435:CQ435 CF471:CF475 AS473:BC474 CF478 AS479:AS480 X475:X478 AZ479:BA480 AV479:AW480 BT479:BU480 BP479:BQ480 CF479:CQ479 X481 CF480:CF481 Y476:Y477 BW477 BP477:BQ477 BP429:BW429 AR610:BC612 AV476:BC476 AV370:BC370 AI477 AB477:AC477 BM476:BM477 CF476:CQ477 AB429:AI429 X479:AI479 CG480:CQ480 CF516:CF520 AS518:BC519 CF523 AS524 X520:X523 AZ524:BA524 AV524:AW524 BM524:BM525 BT524:BU525 BP524:BQ525 CF524:CQ524 X526 CF525:CF526 Y521:Y522 BP476:BW476 AY477:BA477 BC477 AV429:BC429 AI522 AB522:AC522 CF521:CQ522 AB476:AI476 X524:AI524 CG525:CQ525 AS525:BC525 CF572:CQ575 BW572:BW575 BS572:BU575 BO572:BQ575 BM572:BM575 BC572:BC573 AY572:BA573 AU572:AW573 AS572:AS573 AS574:BC574 AI572:AI573 AE572:AG573 AA572:AC573 Y572:Y573 Y575 Y574:AI574 X567:X586 CF586 Y600:AI600 X600:X607 CF671:CF672 Y629:Y631 AI629:AI631 AI649:AI650 AA649:AC650 AA629:AC631 X647:X652 AE649:AG650 Y649:Y650 AY629:BA631 AS629:AS631 BC629:BC631 BC649:BC650 AU649:AW650 AU629:AW631 AS605 BS629:BU631 AY649:BA650 AS649:AS650 BM629:BM631 CE654:CQ654 BW629:BW631 BW649:BW650 BO649:BQ650 BO629:BQ631 CF629:CQ631 BS649:BU650 BM649:BM650 BW660 BM660 BO660:BQ660 BS660:BU660 CH655:CQ657 CF655:CF659 CF627:CF628 CG655:CG658 CM658:CO658 CF652:CQ652 CQ658 CF651 CF648 CF649:CQ650 CF660:CQ660 CI653:CK653 CI658:CK658 CQ653 CM653:CO653 CF653:CG653 Y652 X653:AA654 AA652 AA658:AI658 X655:AI657 Y658 AB652:AI654 AE629:AG631 CF632 Y647:AI647 BM603:BM605 X627:X632 CF673:CQ680 BP673:BQ680 BM673:BM680 BT673:BU680 AV673:AW680 BO613:BW613 AS607 BL602:BW602 X587:AI599 CF616:CG624 CI661:CK669 CQ661:CQ669 BL658:BL669 Y660:AI669 X671:X680 AS660:BC669 X633:AI646 BL600:BL601 AU542 BO548:BW548 BO503:BW503 AU497 BO458:BW458 AU452 BL610:BW612 AU405 AR349:BC351 BO346 BM405 BO216 BT294:BU296 AI209:AI214 X208:X233 BO209:BO214 Y209:Y214 AA209:AC214 AE209:AG214 BS209:BS214 BP210:BQ214 BM209:BM214 BW209:BW214 BT210:BU214 CF210:CQ214 CF35:CQ37 BB36 AV35:AW37 AR35:AS37 AZ35:BA37 AD36 Y136 AB136:AC136 AF136:AG136 AT36 AX36 AF35:AG37 X35:Y37 AB35:AC37 AH36 Z36 BL35:BM37 BP35:BQ37 BT35:BU37 BV36 BN36 AS224:BC233 AS89:BC99 AE39:AG47 AZ214:BA214 AV214:AW214 AS209:AS214 AU211:AU214 BK588:BK600 AV211:AX213 AY211:AY214 BC209:BC214 BB210 AU209:AW210 AY209:BA210 AT163 Z245:AI247 Y243:Y248 AR653:AU654 CH246:CQ247 CG246:CG248 AV346:BC348 AU352:BC352 AU346 AS411 AR406:AU407 AS405 AS458 AR453:AU454 AS452 AS503 AR498:AU499 AS497 AS548 AR543:AU544 AS542 AR545:BC547 AV542:BC544 AS521:AS522 AU613:BC613 AS613 AR608:AU609 AU652 AV652:BC654 AR655:BC657 AS652 AU658:BC658 AS658 BS233:BU233 BP216:BW218 BO222:BW222 BP243:BW245 BO248:BW248 BO243 BM248 BL244:BO245 BM243 CF294:CQ296 BS296 BO296 BS259:BU259 BW296 Y294:AI296 BL671:BL680 AR671:AR680 BT306:BU308 BM306:BM308 BL304:BL316 CG306:CQ308 CF304:CF309 BP306:BQ308 X168 BL28:BM33 CF28:CG33 X28:Y33 AR28:AS33 AB28:AC33 AF28:AG33 AV28:AW33 AZ28:BA33 BP28:BQ33 BT28:BU33 CJ28:CK33 CN28:CO33 CL27:CM33 CP27:CQ33 CH27:CI33 Y124:AI135 AR324:AR346 BT12:BU26 BL12:BM26 BP12:BQ26 AZ12:BA26 AR12:AS26 AV12:AW26 AF12:AG26 X12:Y26 AB12:AC26 CF12:CQ26 FH10:FI41 BK483:BK495 CM661:CO669 AR658:AR669 BO624:BQ624 X658:X669 AA39:AC47 CF661:CG669 AV138:AW162 AY165:BA165 BB169 CZ347:DC347 DC59:DK63 CZ348:DA350 DD283:DE287 DA289:DK290 DG216:DI216 DC65:DE84 DA298:DK299 CZ424:CZ431 DA405:DA411 DA271:DK279 DA518:DK519 DA426:DK427 DA473:DK474 DH524:DI525 DD582:DE585 DB405:DB406 CZ28:DA33 CZ35:DA37 DK49:DK57 DA89:DK99 DA283:DA287 DC542:DK548 CZ224:DK233 DA169 DD12:DE26 CZ292:CZ302 DD167:DE167 DH167:DI167 DG222:DI222 DA263:DA267 CZ247:CZ259 CZ223 CZ218:DA222 DK222 DG39:DI47 DA542:DA548 CZ261:CZ267 DH283:DI287 CZ471:CZ478 DH479:DI480 CZ12:DA26 CZ269:CZ279 DC49:DE57 CZ217:DK217 DK263:DK267 CZ216:DE216 DD35:DE37 DA167 DA250:DK259 DK218 CZ281:CZ290 CZ304:CZ316 DA577:DK580 CZ582:DA585 DG263:DI267 DA59:DA63 CZ682:CZ685 DA684:DK685 BP521:BW521 AV521:BC521 DA615:DK624 DH165:DI165 DK39:DK47 DJ36:DJ37 DC607:DK613 DA452:DA458 CZ516:CZ523 CZ239:CZ243 DA310:DK313 DA294:DK296 DC348:DC351 DK65:DK84 DG65:DI84 DA65:DA84 DC39:DE47 CZ351:CZ363 CZ413:DK422 DC452:DK458 CZ319:CZ327 DA497:DA503 DC497:DK503 CZ479:DA480 DA607:DA613 DD524:DE525 DA563:DK566 DD243:DK247 DA240:DK241 DC245:DC247 CZ524:DA525 DC219:DK221 DA49:DA57 DA39:DA47 DC263:DE267 DC222:DE222 DH373:DI375 DA165 DD165:DE165 DD325:DK325 CZ235:CZ236 DA351:DA352 DA306:DK308 DA346 DD346:DK351 DA354:DK363 DC352:DK352 DC218:DE218 DG218:DI218 DK216 DA243 DA247:DA248 CZ244:DC244 DC248:DK248 DC243 DA301:DK302 CZ38:CZ84 DB36:DB37 DA209:DK214 CZ449:DA449 DH28:DI33 DF36:DF37 CZ245:DA246 CZ328:DA329 DH35:DI37 DH12:DI26 DD28:DE33 DB542:DB543 CZ373:DA375 DA460:DK469 DA521:DA522 DG522:DI522 DK522 DB60:DB62 DG49:DI57 DA322:DK323 DD326:DE326 DG326:DI326 DA325:DA326 DA367:DK368 DK371 DD371:DE371 DC164:DK164 DA370:DA371 DT165:DT166 X331:AI344 DA315:DK316 DH328:DI329 DD328:DE329 CZ365:CZ372 DK430 DD430:DE430 DD370:DK370 DA429:DA430 DC405:DK411 DA184:DK184 DH432:DI435 CZ432:DA435 DK477 DD477:DE477 DD429:DK429 DA476:DA477 DD432:DE435 DA505:DK514 DD476:DK476 DD479:DE480 DA568:DK570 DA660:DK669 DA649:DK650 DC652:DK658 DA652:DA658 DA673:DK680 CZ671:CZ680 DA629:DK631 CZ561:CZ581 DH582:DI585 DB607:DB608 DB652:DB653 DA572:DK575 DA550:DK559 DB497:DB498 DD373:DE375 DB452:DB453 DA602:DK605 DC346 DV600 DV540 DG482:DI482 DK482 DA482 DC482:DE482 DG437:DI437 DK437 DA437 DC437:DE437 DV450 DC377:DE378 DA377:DA378 DK377:DK378 DG377:DI378 DV402:DV403 DD331:DE331 DH331:DI331 DA331 DX344 DC183:DE183 DA183 DG183:DI183 DK183 CZ86:CZ100 AS527:BC540 DC587:DK600 DT281:DT282 BM331:BW344 BL587:BW599 DU405:DU406 DC342:DK344 DG477:DI477 DT292:DT302 DV165 BL633:BW646 DV221:EA221 DG430:DI430 DZ587:DZ597 DT288:DT290 CZ526:CZ538 DC476:DC477 X437:AI450 DT269:DT270 AR471:AR497 CZ343:DA343 DV35:DV37 CF527:CQ540 DT304:DT316 DC370:DC371 CF437:CQ450 DT682:DT685 DC521:DC522 DU298:EA299 DY36:DY37 AS437:BC450 DT221:DT223 DA342 DV351:EA352 CF587:CQ600 DV547:EA548 DT137 DT100 DD522:DE522 DV344 DU36:DU37 DW36:DW37 CZ586:CZ598 CZ645:DA645 DX35:DX37 CZ330:CZ342 DU542:DU543 DU60:DU62 AX169 DZ344 DV457:EA458 DV502:EA503 DT671:DT680 DV612:EA613 CZ376:CZ400 DS342:DS343 AS243:AS248 CF331:CQ344 AT245:BC247 X482:AI495 CZ401:DA401 DU607:DU608 DU652:DU653 DU497:DU498 DV410:EA411 DX587:DX597 DU452:DU453 DT218:DT219 DU518:EA519 DT261:DT262 DV657:EA658 DV219:EA219 DX633:DX643 AR561:AR607 CF482:CQ495 CZ599:DA599 DV437:DV447 BM482:BW495 AS587:BC600 DC538:DK540 AS633:BC647 CZ494:DA494 DU479:EA480 AR424:AR452 DD521:DK521 DG371:DI371 AR516:AR542 DU432:EA435 DU400:EA401 EA36:EA37 DU328:EA329 DT86:DT88 DC429:DC430 DZ35:DZ37 DZ39:DZ47 CZ481:CZ493 DT242 DU373:EA375 DU524:EA525 DT235:DT236 DT347:DU347 BM600:BW600 AS482:BC495 DA493 DA448 DV429:DV430 DX371 DX326 DX522 DX402:DX403 DX600 DV218 DV222 DX540 DU473:EA474 DV49:DV57 DX450 DT168 DC493:DK495 X527:AI540 DX477 DZ600 DU521:DY521 DX429:DX430 DZ450 DX49:DX57 DZ540 DX218 DZ402:DZ403 DU426:EA427 CZ539:DA539 DU582:EA585 DV39:DV47 DX222 CZ436:CZ448 CZ627:CZ644 DX183:DX191 DT182:DT191 DV477 DZ521:DZ522 DZ476:DZ477 DZ429:DZ430 DZ370:DZ371 DZ325:DZ326 DV371 DX39:DX47 DZ218 DT249 DZ222 DC448:DK450 DZ49:DZ57 DV59:EA63 DU656:EA656 DU501:EA501 DU546:EA546 DU409:EA409 DU456:EA456 DU289:EA290 DU350:EA350 DU611:EA611 DV331:DV341 DU476:DY476 DU602:EA605 DU550:EA559 DU572:EA575 DU629:EA631 DU673:EA680 DU649:EA650 DU660:EA669 DU568:EA570 DU505:EA514 DU315:EA316 DU367:EA368 DU322:EA323 DV587:DV597 DT424:DT469 DU460:EA469 DT215 DU301:EA302 DV347:EA349 DU354:EA363 DU306:EA308 DA598 DU563:EA566 DT413:EA422 DU294:EA296 DU310:EA313 DU615:EA624 DU684:EA685 DZ633:DZ643 DU577:EA580 DT239 DA538 DT35:DT64 BM437:BW450 DT348:DT363 DV405:EA408 DV452:EA455 DV497:EA500 DV542:EA545 DV607:EA610 DV652:EA655 DZ646:DZ647 DX646:DX647 DV646:DV647 DU644:EA645 BL647:BL652 BL627:BL632 DS644:DS645 DA644 DA647 DA600 DA400 DU598:EA599 DS538:DS539 DS598:DS599 CZ600:CZ624 DA540 DS493:DS494 DU538:EA539 CZ540:CZ559 DU493:EA494 DZ495 CZ495:CZ514 DU448:EA449 DZ482:DZ492 DX495 DS448:DS449 CZ450:CZ469 AY39:BA47 DS400:DS401 BS363:BU363 DZ377:DZ399 DX377:DX399 DV377:DV399 CZ402:CZ412 AR167:BC167 AS138:AS165 DA344 AR627:AR652 CZ182:CZ184 CZ208:CZ215 AU59:AW63 AS250:BC259 DU342:EA343 CZ344:CZ346 DT319:DT345 DV326 DU325:DY325 BL208:BL216 CF633:CQ647 CZ192:DA193 DC192:DK193 DV495 CY400:CY401 AT169 DA646:DK646 DA633:DK643 DC644:DK645 CZ646:CZ669 DC647:DK647 DA587:DB597 DA527:DK537 DA495 DA483:DK492 DA450 DA438:DK447 DA402:DA403 DA379:DK399 DA332:DK341 DC207:DK207 AY138:BA162 CZ207:DA207 BV169 AS240:BC241 AT244 AU243:BC244 BL319:BL346 AU248:BC248 BL248:BL258 BL259:BM259 BW259 BM355:BW362 BW363 BO363:BQ363 BM363 BC39:BC47 BS469:BU469 AB521:AI521 BS514:BU514 BL424:BL452 BS559:BU559 BL471:BL497 BL561:BL586 BL516:BL542 BM527:BW540 BM647:BW647 N85:U85 BN169 BR169 BL233:BM233 BW233 BO233:BQ233 BM414:BW421 BO422:BQ422 BW422 BM422 BM616:BW623 BM624 BW624 BS624:BU624 BM661:BW668 BM669 BW669 BS669:BU669 BM551:BW558 BO559:BQ559 BM559 BW559 BM506:BW513 BO514:BQ514 BM514 BW514 BM479:BM480 BM461:BW468 BO469:BQ469 BM469 BW469 CE655:CE657 CE545:CE547 CE634:CE647 CY342:CY343 CE588:CE600 CE528:CE540 CE483:CE495 CY634:CY646 CY448:CY449 BK608:BK612 CE610:CE612 CE500:CE502 BK499:BK502 W588:W600 W634:W647 DT627:DT669 DV633:DV643 DT561:DT624 DV527:DV537 DZ527:DZ537 DX527:DX537 DT516:DT559 DV522 DT471:DT514 DV482:DV492 DX482:DX492 DZ437:DZ447 DX437:DX447 DU370:DY370 DZ331:DZ341 DX331:DX341 DV183:DV191 DZ183:DZ191 DX165 DZ164:DZ165 DC325:DC326 DK326 DD138:DE163 DA138:DA163 DH138:DI163 CZ165:CZ169 CZ164:DA164 BR164 BO325:BO326 BW326 BO370:BO371 BS371:BU371 BO429:BO430 BS430:BU430 BO476:BO477 BS477:BU477 BO521:BO522 BP522:BQ522 BC138:BC165 AU325:AU326 AY326:BA326 AU370:AU371 AY371:BA371 AU429:AU430 AV430:AW430 AU476:AU477 AV477:AW477 AU521:AU522 AV522:AW522 AI138:AI163 AE165:AG165 AA325:AA326 AE326:AG326 AA370:AA371 AE371:AG371 AA429:AA430 AE430:AG430 AA476:AA477 AE477:AG477 AA521:AA522 AE522:AG522 CZ185:DO191 BV124:BV135 BN124:BN135 BR124:BR135 CZ123:CZ163 DB124:DB136 DJ124:DJ136 DF124:DF136 DA123:DA136 AR168:AR182 AZ169:BA181 DH169:DI181 DD169:DE181 CZ170:DA181 X169:AI181 AS169:AS181 BT169:BU181 CF169:CQ181 BP169:BQ181 BM169:BM181 AV169:AW181 Y237:AI238 CZ237:DK238 BL235:BL243 X235:X259 BW237:BW238 AR235:AR259 AU237:AW238 AY237:BA238 AS237:AS238 BC237:BC238 CF237:CQ238 BO237:BQ238 BS237:BU238 BM237:BM238 BL183:BW207 EG193:EG320 CZ194:DO206 DX194:DX207 DZ194:DZ207 DT194:DT208 DV194:DV207 CF183:CQ207 AR183:BC207 X183:AI207 X377:AI403 DT365:DT412 CF377:CQ403 BL365:BL405 BM377:BW403 DC400:DK403 AR365:AR405 AS377:BC403 EG322:EG688 EE193:EF688 BL86:BL182 DH101:DI136 DD101:DE136 BP101:BQ136 BT101:BU136 BM101:BM136 AR86:AR166 CZ101:DA122 AZ101:BA136 AS101:AS136 CF101:CQ136 X86:X166 AV101:AW136 AF101:AG123 Y101:Y123 AB101:AC123 EE10:EG192 AN10:AP690 V10:V690 N86:T690 BH10:BJ690 FY10:FZ690 CV10:CX690 FH43:FI690 CB10:CD690 EW10:EX690 EE689:EG690 GJ10:GJ690 EL10:EM690 DZ689:DZ690 DV689:DV690 DT689:DT690 DX689:DX690 DD689:DE690 CZ689:DA690 DH689:DI690 FS10:FT690 CJ689:CK690 CF689:CG690 CN689:CO690 BP689:BQ690 BL689:BM690 BT689:BU690 DP10:DR690 AV689:AW690 AR689:AS690 AZ689:BA690 AB689:AC690 X689:Y690 AF689:AG690"/>
  </dataValidations>
  <pageMargins left="0.31496062992125984" right="0.31496062992125984" top="1.0629921259842521" bottom="1.0629921259842521" header="0.19685039370078741" footer="0.19685039370078741"/>
  <pageSetup paperSize="8" scale="80" orientation="landscape" r:id="rId1"/>
  <headerFooter alignWithMargins="0"/>
  <drawing r:id="rId2"/>
  <legacyDrawing r:id="rId3"/>
  <mc:AlternateContent xmlns:mc="http://schemas.openxmlformats.org/markup-compatibility/2006">
    <mc:Choice Requires="x14">
      <controls>
        <mc:AlternateContent xmlns:mc="http://schemas.openxmlformats.org/markup-compatibility/2006">
          <mc:Choice Requires="x14">
            <control shapeId="2063" r:id="rId4" name="Button 15">
              <controlPr defaultSize="0" print="0" autoFill="0" autoPict="0" macro="[0]!Reset_Hours">
                <anchor moveWithCells="1" sizeWithCells="1">
                  <from>
                    <xdr:col>5</xdr:col>
                    <xdr:colOff>28575</xdr:colOff>
                    <xdr:row>3</xdr:row>
                    <xdr:rowOff>161925</xdr:rowOff>
                  </from>
                  <to>
                    <xdr:col>5</xdr:col>
                    <xdr:colOff>1781175</xdr:colOff>
                    <xdr:row>5</xdr:row>
                    <xdr:rowOff>9525</xdr:rowOff>
                  </to>
                </anchor>
              </controlPr>
            </control>
          </mc:Choice>
        </mc:AlternateContent>
      </controls>
    </mc:Choice>
  </mc:AlternateContent>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_rels/item2.xml.rels><?xml version="1.0" encoding="UTF-8" standalone="yes"?>
<Relationships xmlns="http://schemas.openxmlformats.org/package/2006/relationships"><Relationship Id="rId1" Type="http://schemas.openxmlformats.org/officeDocument/2006/relationships/customXmlProps" Target="itemProps2.xml"/></Relationships>
</file>

<file path=customXml/_rels/item3.xml.rels><?xml version="1.0" encoding="UTF-8" standalone="yes"?>
<Relationships xmlns="http://schemas.openxmlformats.org/package/2006/relationships"><Relationship Id="rId1" Type="http://schemas.openxmlformats.org/officeDocument/2006/relationships/customXmlProps" Target="itemProps3.xml"/></Relationships>
</file>

<file path=customXml/item1.xml><?xml version="1.0" encoding="utf-8"?>
<p:properties xmlns:p="http://schemas.microsoft.com/office/2006/metadata/properties" xmlns:xsi="http://www.w3.org/2001/XMLSchema-instance" xmlns:pc="http://schemas.microsoft.com/office/infopath/2007/PartnerControls">
  <documentManagement/>
</p:properties>
</file>

<file path=customXml/item2.xml><?xml version="1.0" encoding="utf-8"?>
<ct:contentTypeSchema xmlns:ct="http://schemas.microsoft.com/office/2006/metadata/contentType" xmlns:ma="http://schemas.microsoft.com/office/2006/metadata/properties/metaAttributes" ct:_="" ma:_="" ma:contentTypeName="Document" ma:contentTypeID="0x01010064CB034F9BD8A44F90BD5A2DC47A1448" ma:contentTypeVersion="3" ma:contentTypeDescription="Create a new document." ma:contentTypeScope="" ma:versionID="e73384be11b1cd6f06592b6ca00e5c36">
  <xsd:schema xmlns:xsd="http://www.w3.org/2001/XMLSchema" xmlns:xs="http://www.w3.org/2001/XMLSchema" xmlns:p="http://schemas.microsoft.com/office/2006/metadata/properties" xmlns:ns2="ad2df504-306e-45d6-88a7-a25f76157891" targetNamespace="http://schemas.microsoft.com/office/2006/metadata/properties" ma:root="true" ma:fieldsID="fcb00035b60db3442098d7fab1b7eba1" ns2:_="">
    <xsd:import namespace="ad2df504-306e-45d6-88a7-a25f76157891"/>
    <xsd:element name="properties">
      <xsd:complexType>
        <xsd:sequence>
          <xsd:element name="documentManagement">
            <xsd:complexType>
              <xsd:all>
                <xsd:element ref="ns2:SharedWithUsers" minOccurs="0"/>
                <xsd:element ref="ns2:SharingHintHash" minOccurs="0"/>
                <xsd:element ref="ns2:SharedWithDetails" minOccurs="0"/>
              </xsd:all>
            </xsd:complexType>
          </xsd:element>
        </xsd:sequence>
      </xsd:complexType>
    </xsd:element>
  </xsd:schema>
  <xsd:schema xmlns:xsd="http://www.w3.org/2001/XMLSchema" xmlns:xs="http://www.w3.org/2001/XMLSchema" xmlns:dms="http://schemas.microsoft.com/office/2006/documentManagement/types" xmlns:pc="http://schemas.microsoft.com/office/infopath/2007/PartnerControls" targetNamespace="ad2df504-306e-45d6-88a7-a25f76157891" elementFormDefault="qualified">
    <xsd:import namespace="http://schemas.microsoft.com/office/2006/documentManagement/types"/>
    <xsd:import namespace="http://schemas.microsoft.com/office/infopath/2007/PartnerControls"/>
    <xsd:element name="SharedWithUsers" ma:index="8" nillable="true" ma:displayName="Shared With" ma:internalName="SharedWithUsers" ma:readOnly="true">
      <xsd:complexType>
        <xsd:complexContent>
          <xsd:extension base="dms:UserMulti">
            <xsd:sequence>
              <xsd:element name="UserInfo" minOccurs="0" maxOccurs="unbounded">
                <xsd:complexType>
                  <xsd:sequence>
                    <xsd:element name="DisplayName" type="xsd:string" minOccurs="0"/>
                    <xsd:element name="AccountId" type="dms:UserId" minOccurs="0" nillable="true"/>
                    <xsd:element name="AccountType" type="xsd:string" minOccurs="0"/>
                  </xsd:sequence>
                </xsd:complexType>
              </xsd:element>
            </xsd:sequence>
          </xsd:extension>
        </xsd:complexContent>
      </xsd:complexType>
    </xsd:element>
    <xsd:element name="SharingHintHash" ma:index="9" nillable="true" ma:displayName="Sharing Hint Hash" ma:internalName="SharingHintHash" ma:readOnly="true">
      <xsd:simpleType>
        <xsd:restriction base="dms:Text"/>
      </xsd:simpleType>
    </xsd:element>
    <xsd:element name="SharedWithDetails" ma:index="10" nillable="true" ma:displayName="Shared With Details" ma:internalName="SharedWithDetails" ma:readOnly="true">
      <xsd:simpleType>
        <xsd:restriction base="dms:Note">
          <xsd:maxLength value="255"/>
        </xsd:restriction>
      </xsd:simpleType>
    </xsd:element>
  </xsd:schema>
  <xsd:schema xmlns="http://schemas.openxmlformats.org/package/2006/metadata/core-properties" xmlns:xsd="http://www.w3.org/2001/XMLSchema" xmlns:xsi="http://www.w3.org/2001/XMLSchema-instance" xmlns:dc="http://purl.org/dc/elements/1.1/" xmlns:dcterms="http://purl.org/dc/terms/" xmlns:odoc="http://schemas.microsoft.com/internal/obd" targetNamespace="http://schemas.openxmlformats.org/package/2006/metadata/core-properties" elementFormDefault="qualified" attributeFormDefault="unqualified" blockDefault="#all">
    <xsd:import namespace="http://purl.org/dc/elements/1.1/" schemaLocation="http://dublincore.org/schemas/xmls/qdc/2003/04/02/dc.xsd"/>
    <xsd:import namespace="http://purl.org/dc/terms/" schemaLocation="http://dublincore.org/schemas/xmls/qdc/2003/04/02/dcterms.xsd"/>
    <xsd:element name="coreProperties" type="CT_coreProperties"/>
    <xsd:complexType name="CT_coreProperties">
      <xsd:all>
        <xsd:element ref="dc:creator" minOccurs="0" maxOccurs="1"/>
        <xsd:element ref="dcterms:created" minOccurs="0" maxOccurs="1"/>
        <xsd:element ref="dc:identifier" minOccurs="0" maxOccurs="1"/>
        <xsd:element name="contentType" minOccurs="0" maxOccurs="1" type="xsd:string" ma:index="0" ma:displayName="Content Type"/>
        <xsd:element ref="dc:title" minOccurs="0" maxOccurs="1" ma:index="4" ma:displayName="Title"/>
        <xsd:element ref="dc:subject" minOccurs="0" maxOccurs="1"/>
        <xsd:element ref="dc:description" minOccurs="0" maxOccurs="1"/>
        <xsd:element name="keywords" minOccurs="0" maxOccurs="1" type="xsd:string"/>
        <xsd:element ref="dc:language" minOccurs="0" maxOccurs="1"/>
        <xsd:element name="category" minOccurs="0" maxOccurs="1" type="xsd:string"/>
        <xsd:element name="version" minOccurs="0" maxOccurs="1" type="xsd:string"/>
        <xsd:element name="revision" minOccurs="0" maxOccurs="1" type="xsd:string">
          <xsd:annotation>
            <xsd:documentation>
                        This value indicates the number of saves or revisions. The application is responsible for updating this value after each revision.
                    </xsd:documentation>
          </xsd:annotation>
        </xsd:element>
        <xsd:element name="lastModifiedBy" minOccurs="0" maxOccurs="1" type="xsd:string"/>
        <xsd:element ref="dcterms:modified" minOccurs="0" maxOccurs="1"/>
        <xsd:element name="contentStatus" minOccurs="0" maxOccurs="1" type="xsd:string"/>
      </xsd:all>
    </xsd:complexType>
  </xsd:schema>
  <xs:schema xmlns:pc="http://schemas.microsoft.com/office/infopath/2007/PartnerControls" xmlns:xs="http://www.w3.org/2001/XMLSchema" targetNamespace="http://schemas.microsoft.com/office/infopath/2007/PartnerControls" elementFormDefault="qualified" attributeFormDefault="unqualified">
    <xs:element name="Person">
      <xs:complexType>
        <xs:sequence>
          <xs:element ref="pc:DisplayName" minOccurs="0"/>
          <xs:element ref="pc:AccountId" minOccurs="0"/>
          <xs:element ref="pc:AccountType" minOccurs="0"/>
        </xs:sequence>
      </xs:complexType>
    </xs:element>
    <xs:element name="DisplayName" type="xs:string"/>
    <xs:element name="AccountId" type="xs:string"/>
    <xs:element name="AccountType" type="xs:string"/>
    <xs:element name="BDCAssociatedEntity">
      <xs:complexType>
        <xs:sequence>
          <xs:element ref="pc:BDCEntity" minOccurs="0" maxOccurs="unbounded"/>
        </xs:sequence>
        <xs:attribute ref="pc:EntityNamespace"/>
        <xs:attribute ref="pc:EntityName"/>
        <xs:attribute ref="pc:SystemInstanceName"/>
        <xs:attribute ref="pc:AssociationName"/>
      </xs:complexType>
    </xs:element>
    <xs:attribute name="EntityNamespace" type="xs:string"/>
    <xs:attribute name="EntityName" type="xs:string"/>
    <xs:attribute name="SystemInstanceName" type="xs:string"/>
    <xs:attribute name="AssociationName" type="xs:string"/>
    <xs:element name="BDCEntity">
      <xs:complexType>
        <xs:sequence>
          <xs:element ref="pc:EntityDisplayName" minOccurs="0"/>
          <xs:element ref="pc:EntityInstanceReference" minOccurs="0"/>
          <xs:element ref="pc:EntityId1" minOccurs="0"/>
          <xs:element ref="pc:EntityId2" minOccurs="0"/>
          <xs:element ref="pc:EntityId3" minOccurs="0"/>
          <xs:element ref="pc:EntityId4" minOccurs="0"/>
          <xs:element ref="pc:EntityId5" minOccurs="0"/>
        </xs:sequence>
      </xs:complexType>
    </xs:element>
    <xs:element name="EntityDisplayName" type="xs:string"/>
    <xs:element name="EntityInstanceReference" type="xs:string"/>
    <xs:element name="EntityId1" type="xs:string"/>
    <xs:element name="EntityId2" type="xs:string"/>
    <xs:element name="EntityId3" type="xs:string"/>
    <xs:element name="EntityId4" type="xs:string"/>
    <xs:element name="EntityId5" type="xs:string"/>
    <xs:element name="Terms">
      <xs:complexType>
        <xs:sequence>
          <xs:element ref="pc:TermInfo" minOccurs="0" maxOccurs="unbounded"/>
        </xs:sequence>
      </xs:complexType>
    </xs:element>
    <xs:element name="TermInfo">
      <xs:complexType>
        <xs:sequence>
          <xs:element ref="pc:TermName" minOccurs="0"/>
          <xs:element ref="pc:TermId" minOccurs="0"/>
        </xs:sequence>
      </xs:complexType>
    </xs:element>
    <xs:element name="TermName" type="xs:string"/>
    <xs:element name="TermId" type="xs:string"/>
  </xs:schema>
</ct:contentTypeSchema>
</file>

<file path=customXml/item3.xml><?xml version="1.0" encoding="utf-8"?>
<?mso-contentType ?>
<FormTemplates xmlns="http://schemas.microsoft.com/sharepoint/v3/contenttype/forms">
  <Display>DocumentLibraryForm</Display>
  <Edit>DocumentLibraryForm</Edit>
  <New>DocumentLibraryForm</New>
</FormTemplates>
</file>

<file path=customXml/itemProps1.xml><?xml version="1.0" encoding="utf-8"?>
<ds:datastoreItem xmlns:ds="http://schemas.openxmlformats.org/officeDocument/2006/customXml" ds:itemID="{D2916ECD-1663-438F-B5A9-E5D110F24CCA}">
  <ds:schemaRefs>
    <ds:schemaRef ds:uri="http://purl.org/dc/terms/"/>
    <ds:schemaRef ds:uri="http://schemas.openxmlformats.org/package/2006/metadata/core-properties"/>
    <ds:schemaRef ds:uri="http://schemas.microsoft.com/office/2006/documentManagement/types"/>
    <ds:schemaRef ds:uri="http://schemas.microsoft.com/office/infopath/2007/PartnerControls"/>
    <ds:schemaRef ds:uri="ad2df504-306e-45d6-88a7-a25f76157891"/>
    <ds:schemaRef ds:uri="http://purl.org/dc/elements/1.1/"/>
    <ds:schemaRef ds:uri="http://schemas.microsoft.com/office/2006/metadata/properties"/>
    <ds:schemaRef ds:uri="http://www.w3.org/XML/1998/namespace"/>
    <ds:schemaRef ds:uri="http://purl.org/dc/dcmitype/"/>
  </ds:schemaRefs>
</ds:datastoreItem>
</file>

<file path=customXml/itemProps2.xml><?xml version="1.0" encoding="utf-8"?>
<ds:datastoreItem xmlns:ds="http://schemas.openxmlformats.org/officeDocument/2006/customXml" ds:itemID="{7F1CB8DC-B9C6-4B1E-A3D7-4DA8D680AC29}">
  <ds:schemaRefs>
    <ds:schemaRef ds:uri="http://schemas.microsoft.com/office/2006/metadata/contentType"/>
    <ds:schemaRef ds:uri="http://schemas.microsoft.com/office/2006/metadata/properties/metaAttributes"/>
    <ds:schemaRef ds:uri="http://www.w3.org/2001/XMLSchema"/>
    <ds:schemaRef ds:uri="http://schemas.microsoft.com/office/2006/metadata/properties"/>
    <ds:schemaRef ds:uri="ad2df504-306e-45d6-88a7-a25f76157891"/>
    <ds:schemaRef ds:uri="http://schemas.microsoft.com/office/2006/documentManagement/types"/>
    <ds:schemaRef ds:uri="http://schemas.microsoft.com/office/infopath/2007/PartnerControls"/>
    <ds:schemaRef ds:uri="http://schemas.openxmlformats.org/package/2006/metadata/core-properties"/>
    <ds:schemaRef ds:uri="http://purl.org/dc/elements/1.1/"/>
    <ds:schemaRef ds:uri="http://purl.org/dc/terms/"/>
    <ds:schemaRef ds:uri="http://schemas.microsoft.com/internal/obd"/>
  </ds:schemaRefs>
</ds:datastoreItem>
</file>

<file path=customXml/itemProps3.xml><?xml version="1.0" encoding="utf-8"?>
<ds:datastoreItem xmlns:ds="http://schemas.openxmlformats.org/officeDocument/2006/customXml" ds:itemID="{5C4F9FB0-E836-4B40-B009-9EEAAF9BBC60}">
  <ds:schemaRefs>
    <ds:schemaRef ds:uri="http://schemas.microsoft.com/sharepoint/v3/contenttype/forms"/>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Worksheets</vt:lpstr>
      </vt:variant>
      <vt:variant>
        <vt:i4>3</vt:i4>
      </vt:variant>
      <vt:variant>
        <vt:lpstr>Named Ranges</vt:lpstr>
      </vt:variant>
      <vt:variant>
        <vt:i4>210</vt:i4>
      </vt:variant>
    </vt:vector>
  </HeadingPairs>
  <TitlesOfParts>
    <vt:vector size="213" baseType="lpstr">
      <vt:lpstr>DATA</vt:lpstr>
      <vt:lpstr>Selection Pack - Phase</vt:lpstr>
      <vt:lpstr>Creation and Choice Doc</vt:lpstr>
      <vt:lpstr>BD_TOTAL_00_00_DESIGNER</vt:lpstr>
      <vt:lpstr>BD_TOTAL_00_00_ENG</vt:lpstr>
      <vt:lpstr>BD_TOTAL_04_00_DESIGNER</vt:lpstr>
      <vt:lpstr>BD_TOTAL_04_00_ENG</vt:lpstr>
      <vt:lpstr>BD_TOTAL_04_10_DESIGNER</vt:lpstr>
      <vt:lpstr>BD_TOTAL_04_10_ENG</vt:lpstr>
      <vt:lpstr>BD_TOTAL_04_11_DESIGNER</vt:lpstr>
      <vt:lpstr>BD_TOTAL_04_11_ENG</vt:lpstr>
      <vt:lpstr>BD_TOTAL_04_12_DESIGNER</vt:lpstr>
      <vt:lpstr>BD_TOTAL_04_12_ENG</vt:lpstr>
      <vt:lpstr>BD_TOTAL_04_13_DESIGNER</vt:lpstr>
      <vt:lpstr>BD_TOTAL_04_13_ENG</vt:lpstr>
      <vt:lpstr>BD_TOTAL_04_14_DESIGNER</vt:lpstr>
      <vt:lpstr>BD_TOTAL_04_14_ENG</vt:lpstr>
      <vt:lpstr>BD_TOTAL_04_15_DESIGNER</vt:lpstr>
      <vt:lpstr>BD_TOTAL_04_15_ENG</vt:lpstr>
      <vt:lpstr>BD_TOTAL_04_16_DESIGNER</vt:lpstr>
      <vt:lpstr>BD_TOTAL_04_16_ENG</vt:lpstr>
      <vt:lpstr>BD_TOTAL_04_20_DESIGNER</vt:lpstr>
      <vt:lpstr>BD_TOTAL_04_20_ENG</vt:lpstr>
      <vt:lpstr>BD_TOTAL_04_21_DESIGNER</vt:lpstr>
      <vt:lpstr>BD_TOTAL_04_21_ENG</vt:lpstr>
      <vt:lpstr>BD_TOTAL_04_22_DESIGNER</vt:lpstr>
      <vt:lpstr>BD_TOTAL_04_22_ENG</vt:lpstr>
      <vt:lpstr>BD_TOTAL_04_23_DESIGNER</vt:lpstr>
      <vt:lpstr>BD_TOTAL_04_23_ENG</vt:lpstr>
      <vt:lpstr>BD_TOTAL_04_24_DESIGNER</vt:lpstr>
      <vt:lpstr>BD_TOTAL_04_24_ENG</vt:lpstr>
      <vt:lpstr>BD_TOTAL_04_25_DESIGNER</vt:lpstr>
      <vt:lpstr>BD_TOTAL_04_25_ENG</vt:lpstr>
      <vt:lpstr>BD_TOTAL_04_26_DESIGNER</vt:lpstr>
      <vt:lpstr>BD_TOTAL_04_26_ENG</vt:lpstr>
      <vt:lpstr>BD_TOTAL_04_30_DESIGNER</vt:lpstr>
      <vt:lpstr>BD_TOTAL_04_30_ENG</vt:lpstr>
      <vt:lpstr>BD_TOTAL_04_31_DESIGNER</vt:lpstr>
      <vt:lpstr>BD_TOTAL_04_31_ENG</vt:lpstr>
      <vt:lpstr>BD_TOTAL_04_32_DESIGNER</vt:lpstr>
      <vt:lpstr>BD_TOTAL_04_32_ENG</vt:lpstr>
      <vt:lpstr>BD_TOTAL_DESIGNER</vt:lpstr>
      <vt:lpstr>BD_TOTAL_ENG</vt:lpstr>
      <vt:lpstr>BD_TOTAL_HOURS</vt:lpstr>
      <vt:lpstr>CD_TOTAL_00_00_DESIGNER</vt:lpstr>
      <vt:lpstr>CD_TOTAL_00_00_ENG</vt:lpstr>
      <vt:lpstr>CD_TOTAL_04_00_DESIGNER</vt:lpstr>
      <vt:lpstr>CD_TOTAL_04_00_ENG</vt:lpstr>
      <vt:lpstr>CD_TOTAL_04_10_DESIGNER</vt:lpstr>
      <vt:lpstr>CD_TOTAL_04_10_ENG</vt:lpstr>
      <vt:lpstr>CD_TOTAL_04_11_DESIGNER</vt:lpstr>
      <vt:lpstr>CD_TOTAL_04_11_ENG</vt:lpstr>
      <vt:lpstr>CD_TOTAL_04_12_DESIGNER</vt:lpstr>
      <vt:lpstr>CD_TOTAL_04_12_ENG</vt:lpstr>
      <vt:lpstr>CD_TOTAL_04_13_DESIGNER</vt:lpstr>
      <vt:lpstr>CD_TOTAL_04_13_ENG</vt:lpstr>
      <vt:lpstr>CD_TOTAL_04_14_DESIGNER</vt:lpstr>
      <vt:lpstr>CD_TOTAL_04_14_ENG</vt:lpstr>
      <vt:lpstr>CD_TOTAL_04_15_DESIGNER</vt:lpstr>
      <vt:lpstr>CD_TOTAL_04_15_ENG</vt:lpstr>
      <vt:lpstr>CD_TOTAL_04_16_DESIGNER</vt:lpstr>
      <vt:lpstr>CD_TOTAL_04_16_ENG</vt:lpstr>
      <vt:lpstr>CD_TOTAL_04_20_DESIGNER</vt:lpstr>
      <vt:lpstr>CD_TOTAL_04_20_ENG</vt:lpstr>
      <vt:lpstr>CD_TOTAL_04_21_DESIGNER</vt:lpstr>
      <vt:lpstr>CD_TOTAL_04_21_ENG</vt:lpstr>
      <vt:lpstr>CD_TOTAL_04_22_DESIGNER</vt:lpstr>
      <vt:lpstr>CD_TOTAL_04_22_ENG</vt:lpstr>
      <vt:lpstr>CD_TOTAL_04_23_DESIGNER</vt:lpstr>
      <vt:lpstr>CD_TOTAL_04_23_ENG</vt:lpstr>
      <vt:lpstr>CD_TOTAL_04_24_DESIGNER</vt:lpstr>
      <vt:lpstr>CD_TOTAL_04_24_ENG</vt:lpstr>
      <vt:lpstr>CD_TOTAL_04_25_DESIGNER</vt:lpstr>
      <vt:lpstr>CD_TOTAL_04_25_ENG</vt:lpstr>
      <vt:lpstr>CD_TOTAL_04_26_DESIGNER</vt:lpstr>
      <vt:lpstr>CD_TOTAL_04_26_ENG</vt:lpstr>
      <vt:lpstr>CD_TOTAL_04_30_DESIGNER</vt:lpstr>
      <vt:lpstr>CD_TOTAL_04_30_ENG</vt:lpstr>
      <vt:lpstr>CD_TOTAL_04_31_DESIGNER</vt:lpstr>
      <vt:lpstr>CD_TOTAL_04_31_ENG</vt:lpstr>
      <vt:lpstr>CD_TOTAL_04_32_DESIGNER</vt:lpstr>
      <vt:lpstr>CD_TOTAL_04_32_ENG</vt:lpstr>
      <vt:lpstr>CD_TOTAL_DESIGNER</vt:lpstr>
      <vt:lpstr>CD_TOTAL_ENG</vt:lpstr>
      <vt:lpstr>CD_TOTAL_HOURS</vt:lpstr>
      <vt:lpstr>CIE_SIGNATURE</vt:lpstr>
      <vt:lpstr>CONSTR_TOTAL_00_00_DESIGNER</vt:lpstr>
      <vt:lpstr>CONSTR_TOTAL_00_00_ENG</vt:lpstr>
      <vt:lpstr>CONSTR_TOTAL_04_00_DESIGNER</vt:lpstr>
      <vt:lpstr>CONSTR_TOTAL_04_00_ENG</vt:lpstr>
      <vt:lpstr>CONSTR_TOTAL_04_10_DESIGNER</vt:lpstr>
      <vt:lpstr>CONSTR_TOTAL_04_10_ENG</vt:lpstr>
      <vt:lpstr>CONSTR_TOTAL_04_11_DESIGNER</vt:lpstr>
      <vt:lpstr>CONSTR_TOTAL_04_11_ENG</vt:lpstr>
      <vt:lpstr>CONSTR_TOTAL_04_12_DESIGNER</vt:lpstr>
      <vt:lpstr>CONSTR_TOTAL_04_12_ENG</vt:lpstr>
      <vt:lpstr>CONSTR_TOTAL_04_13_DESIGNER</vt:lpstr>
      <vt:lpstr>CONSTR_TOTAL_04_13_ENG</vt:lpstr>
      <vt:lpstr>CONSTR_TOTAL_04_14_DESIGNER</vt:lpstr>
      <vt:lpstr>CONSTR_TOTAL_04_14_ENG</vt:lpstr>
      <vt:lpstr>CONSTR_TOTAL_04_15_DESIGNER</vt:lpstr>
      <vt:lpstr>CONSTR_TOTAL_04_15_ENG</vt:lpstr>
      <vt:lpstr>CONSTR_TOTAL_04_16_DESIGNER</vt:lpstr>
      <vt:lpstr>CONSTR_TOTAL_04_16_ENG</vt:lpstr>
      <vt:lpstr>CONSTR_TOTAL_04_20_DESIGNER</vt:lpstr>
      <vt:lpstr>CONSTR_TOTAL_04_20_ENG</vt:lpstr>
      <vt:lpstr>CONSTR_TOTAL_04_21_DESIGNER</vt:lpstr>
      <vt:lpstr>CONSTR_TOTAL_04_21_ENG</vt:lpstr>
      <vt:lpstr>CONSTR_TOTAL_04_22_DESIGNER</vt:lpstr>
      <vt:lpstr>CONSTR_TOTAL_04_22_ENG</vt:lpstr>
      <vt:lpstr>CONSTR_TOTAL_04_23_DESIGNER</vt:lpstr>
      <vt:lpstr>CONSTR_TOTAL_04_23_ENG</vt:lpstr>
      <vt:lpstr>CONSTR_TOTAL_04_24_DESIGNER</vt:lpstr>
      <vt:lpstr>CONSTR_TOTAL_04_24_ENG</vt:lpstr>
      <vt:lpstr>CONSTR_TOTAL_04_25_DESIGNER</vt:lpstr>
      <vt:lpstr>CONSTR_TOTAL_04_25_ENG</vt:lpstr>
      <vt:lpstr>CONSTR_TOTAL_04_26_DESIGNER</vt:lpstr>
      <vt:lpstr>CONSTR_TOTAL_04_26_ENG</vt:lpstr>
      <vt:lpstr>CONSTR_TOTAL_04_30_DESIGNER</vt:lpstr>
      <vt:lpstr>CONSTR_TOTAL_04_30_ENG</vt:lpstr>
      <vt:lpstr>CONSTR_TOTAL_04_31_DESIGNER</vt:lpstr>
      <vt:lpstr>CONSTR_TOTAL_04_31_ENG</vt:lpstr>
      <vt:lpstr>CONSTR_TOTAL_04_32_DESIGNER</vt:lpstr>
      <vt:lpstr>CONSTR_TOTAL_04_32_ENG</vt:lpstr>
      <vt:lpstr>CONSTR_TOTAL_DESIGNER</vt:lpstr>
      <vt:lpstr>CONSTR_TOTAL_ENG</vt:lpstr>
      <vt:lpstr>CONSTR_TOTAL_HOURS</vt:lpstr>
      <vt:lpstr>DD_TOTAL_00_00_DESIGNER</vt:lpstr>
      <vt:lpstr>DD_TOTAL_00_00_ENG</vt:lpstr>
      <vt:lpstr>DD_TOTAL_04_00_DESIGNER</vt:lpstr>
      <vt:lpstr>DD_TOTAL_04_00_ENG</vt:lpstr>
      <vt:lpstr>DD_TOTAL_04_10_DESIGNER</vt:lpstr>
      <vt:lpstr>DD_TOTAL_04_10_ENG</vt:lpstr>
      <vt:lpstr>DD_TOTAL_04_11_DESIGNER</vt:lpstr>
      <vt:lpstr>DD_TOTAL_04_11_ENG</vt:lpstr>
      <vt:lpstr>DD_TOTAL_04_12_DESIGNER</vt:lpstr>
      <vt:lpstr>DD_TOTAL_04_12_ENG</vt:lpstr>
      <vt:lpstr>DD_TOTAL_04_13_DESIGNER</vt:lpstr>
      <vt:lpstr>DD_TOTAL_04_13_ENG</vt:lpstr>
      <vt:lpstr>DD_TOTAL_04_14_DESIGNER</vt:lpstr>
      <vt:lpstr>DD_TOTAL_04_14_ENG</vt:lpstr>
      <vt:lpstr>DD_TOTAL_04_15_DESIGNER</vt:lpstr>
      <vt:lpstr>DD_TOTAL_04_15_ENG</vt:lpstr>
      <vt:lpstr>DD_TOTAL_04_16_DESIGNER</vt:lpstr>
      <vt:lpstr>DD_TOTAL_04_16_ENG</vt:lpstr>
      <vt:lpstr>DD_TOTAL_04_20_DESIGNER</vt:lpstr>
      <vt:lpstr>DD_TOTAL_04_20_ENG</vt:lpstr>
      <vt:lpstr>DD_TOTAL_04_21_DESIGNER</vt:lpstr>
      <vt:lpstr>DD_TOTAL_04_21_ENG</vt:lpstr>
      <vt:lpstr>DD_TOTAL_04_22_DESIGNER</vt:lpstr>
      <vt:lpstr>DD_TOTAL_04_22_ENG</vt:lpstr>
      <vt:lpstr>DD_TOTAL_04_23_DESIGNER</vt:lpstr>
      <vt:lpstr>DD_TOTAL_04_23_ENG</vt:lpstr>
      <vt:lpstr>DD_TOTAL_04_24_DESIGNER</vt:lpstr>
      <vt:lpstr>DD_TOTAL_04_24_ENG</vt:lpstr>
      <vt:lpstr>DD_TOTAL_04_25_DESIGNER</vt:lpstr>
      <vt:lpstr>DD_TOTAL_04_25_ENG</vt:lpstr>
      <vt:lpstr>DD_TOTAL_04_26_DESIGNER</vt:lpstr>
      <vt:lpstr>DD_TOTAL_04_26_ENG</vt:lpstr>
      <vt:lpstr>DD_TOTAL_04_30_DESIGNER</vt:lpstr>
      <vt:lpstr>DD_TOTAL_04_30_ENG</vt:lpstr>
      <vt:lpstr>DD_TOTAL_04_31_DESIGNER</vt:lpstr>
      <vt:lpstr>DD_TOTAL_04_31_ENG</vt:lpstr>
      <vt:lpstr>DD_TOTAL_04_32_DESIGNER</vt:lpstr>
      <vt:lpstr>DD_TOTAL_04_32_ENG</vt:lpstr>
      <vt:lpstr>DD_TOTAL_DESIGNER</vt:lpstr>
      <vt:lpstr>DD_TOTAL_ENG</vt:lpstr>
      <vt:lpstr>DD_TOTAL_HOURS</vt:lpstr>
      <vt:lpstr>Drft_function</vt:lpstr>
      <vt:lpstr>Function</vt:lpstr>
      <vt:lpstr>Issue</vt:lpstr>
      <vt:lpstr>PACKAGE</vt:lpstr>
      <vt:lpstr>PHASE</vt:lpstr>
      <vt:lpstr>PRO_00_00_ENG</vt:lpstr>
      <vt:lpstr>PRO_04_00_ENG</vt:lpstr>
      <vt:lpstr>PRO_TOTAL_04_10_ENG</vt:lpstr>
      <vt:lpstr>PRO_TOTAL_04_11_ENG</vt:lpstr>
      <vt:lpstr>PRO_TOTAL_04_14_ENG</vt:lpstr>
      <vt:lpstr>PRO_TOTAL_04_16_ENG</vt:lpstr>
      <vt:lpstr>PRO_TOTAL_04_20_ENG</vt:lpstr>
      <vt:lpstr>PRO_TOTAL_04_21_ENG</vt:lpstr>
      <vt:lpstr>PRO_TOTAL_04_22_ENG</vt:lpstr>
      <vt:lpstr>PRO_TOTAL_04_23_ENG</vt:lpstr>
      <vt:lpstr>PRO_TOTAL_04_24_ENG</vt:lpstr>
      <vt:lpstr>PRO_TOTAL_04_25_ENG</vt:lpstr>
      <vt:lpstr>PRO_TOTAL_04_26_ENG</vt:lpstr>
      <vt:lpstr>PRO_TOTAL_04_30_ENG</vt:lpstr>
      <vt:lpstr>PRO_TOTAL_04_31_ENG</vt:lpstr>
      <vt:lpstr>PRO_TOTAL_DESIGNER</vt:lpstr>
      <vt:lpstr>PRO_TOTAL_ENG</vt:lpstr>
      <vt:lpstr>PRO_TOTAL_HOURS</vt:lpstr>
      <vt:lpstr>QUALIF_TOTAL_00_00_ENG</vt:lpstr>
      <vt:lpstr>QUALIF_TOTAL_04_00_ENG</vt:lpstr>
      <vt:lpstr>QUALIF_TOTAL_04_10_ENG</vt:lpstr>
      <vt:lpstr>QUALIF_TOTAL_04_11_ENG</vt:lpstr>
      <vt:lpstr>QUALIF_TOTAL_04_12_ENG</vt:lpstr>
      <vt:lpstr>QUALIF_TOTAL_04_13_ENG</vt:lpstr>
      <vt:lpstr>QUALIF_TOTAL_04_14_ENG</vt:lpstr>
      <vt:lpstr>QUALIF_TOTAL_04_15_ENG</vt:lpstr>
      <vt:lpstr>QUALIF_TOTAL_04_16_ENG</vt:lpstr>
      <vt:lpstr>QUALIF_TOTAL_04_20_ENG</vt:lpstr>
      <vt:lpstr>QUALIF_TOTAL_04_21_ENG</vt:lpstr>
      <vt:lpstr>QUALIF_TOTAL_04_22_ENG</vt:lpstr>
      <vt:lpstr>QUALIF_TOTAL_04_23_ENG</vt:lpstr>
      <vt:lpstr>QUALIF_TOTAL_04_24_ENG</vt:lpstr>
      <vt:lpstr>QUALIF_TOTAL_04_25_ENG</vt:lpstr>
      <vt:lpstr>QUALIF_TOTAL_04_26_ENG</vt:lpstr>
      <vt:lpstr>QUALIF_TOTAL_04_30_ENG</vt:lpstr>
      <vt:lpstr>QUALIF_TOTAL_04_31_ENG</vt:lpstr>
      <vt:lpstr>QUALIF_TOTAL_04_32_ENG</vt:lpstr>
      <vt:lpstr>QUALIF_TOTAL_HOURS</vt:lpstr>
      <vt:lpstr>TYPE</vt:lpstr>
      <vt:lpstr>Type_1</vt:lpstr>
    </vt:vector>
  </TitlesOfParts>
  <Company>F4PE</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FORM-OOO1-Gestion Doc Delivrable</dc:title>
  <dc:subject>Project Management</dc:subject>
  <dc:creator>marc.lizin@f4pe.be</dc:creator>
  <cp:keywords>01</cp:keywords>
  <cp:lastModifiedBy>MLI</cp:lastModifiedBy>
  <cp:lastPrinted>2017-01-23T13:39:04Z</cp:lastPrinted>
  <dcterms:created xsi:type="dcterms:W3CDTF">2009-11-17T13:55:08Z</dcterms:created>
  <dcterms:modified xsi:type="dcterms:W3CDTF">2017-01-31T08:49:52Z</dcterms:modified>
  <cp:category>00.00</cp:category>
  <cp:contentStatus>DRAFT</cp:contentStatus>
</cp:coreProperties>
</file>

<file path=docProps/custom.xml><?xml version="1.0" encoding="utf-8"?>
<Properties xmlns="http://schemas.openxmlformats.org/officeDocument/2006/custom-properties" xmlns:vt="http://schemas.openxmlformats.org/officeDocument/2006/docPropsVTypes">
  <property fmtid="{D5CDD505-2E9C-101B-9397-08002B2CF9AE}" pid="2" name="ContentTypeId">
    <vt:lpwstr>0x01010064CB034F9BD8A44F90BD5A2DC47A1448</vt:lpwstr>
  </property>
</Properties>
</file>