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6" sheetId="7" r:id="rId1"/>
  </sheets>
  <calcPr calcId="145621"/>
</workbook>
</file>

<file path=xl/calcChain.xml><?xml version="1.0" encoding="utf-8"?>
<calcChain xmlns="http://schemas.openxmlformats.org/spreadsheetml/2006/main">
  <c r="H32" i="7" l="1"/>
  <c r="H31" i="7" l="1"/>
  <c r="H30" i="7"/>
  <c r="H28" i="7"/>
  <c r="W14" i="7"/>
  <c r="H26" i="7" l="1"/>
  <c r="H24" i="7"/>
  <c r="C13" i="7"/>
  <c r="H29" i="7" l="1"/>
</calcChain>
</file>

<file path=xl/sharedStrings.xml><?xml version="1.0" encoding="utf-8"?>
<sst xmlns="http://schemas.openxmlformats.org/spreadsheetml/2006/main" count="25" uniqueCount="24">
  <si>
    <t>Frais de notaire</t>
  </si>
  <si>
    <t>Maison</t>
  </si>
  <si>
    <t>Montant crédit</t>
  </si>
  <si>
    <t>Habiter mieux</t>
  </si>
  <si>
    <t>Aide rénovation</t>
  </si>
  <si>
    <t xml:space="preserve">Appartement 1 </t>
  </si>
  <si>
    <t>Prix rénovation / m²</t>
  </si>
  <si>
    <t xml:space="preserve">Aide rénovation </t>
  </si>
  <si>
    <t>surface (m²)</t>
  </si>
  <si>
    <t>Prix de vente</t>
  </si>
  <si>
    <t>Apport</t>
  </si>
  <si>
    <t>Aide métropole 
+ ANAH</t>
  </si>
  <si>
    <t>&lt; 40 m²</t>
  </si>
  <si>
    <t>&gt; 40 m²</t>
  </si>
  <si>
    <t>Social</t>
  </si>
  <si>
    <t>Très social</t>
  </si>
  <si>
    <t>Intermédiaire</t>
  </si>
  <si>
    <t>Tres social</t>
  </si>
  <si>
    <t>Prix rénov' avec aide</t>
  </si>
  <si>
    <t>Prix rénov' sans aide</t>
  </si>
  <si>
    <t>Convention</t>
  </si>
  <si>
    <t>Revenu au m²</t>
  </si>
  <si>
    <t xml:space="preserve">Revenu </t>
  </si>
  <si>
    <t>Revenu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</si>
</sst>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\ &quot;€&quot;"/>
    <numFmt numFmtId="165" formatCode="_-* #,##0\ &quot;€&quot;_-;\-* #,##0\ &quot;€&quot;_-;_-* &quot;-&quot;??\ &quot;€&quot;_-;_-@_-"/>
    <numFmt numFmtId="166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0" borderId="1" xfId="1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166" fontId="0" fillId="0" borderId="0" xfId="0" applyNumberFormat="1" applyFill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W32"/>
  <sheetViews>
    <sheetView tabSelected="1" topLeftCell="D8" workbookViewId="0">
      <selection activeCell="H32" sqref="H32"/>
    </sheetView>
  </sheetViews>
  <sheetFormatPr baseColWidth="10" defaultRowHeight="14.4" x14ac:dyDescent="0.3"/>
  <cols>
    <col min="1" max="1" width="11.5546875" style="1"/>
    <col min="2" max="2" width="17.21875" style="1" customWidth="1"/>
    <col min="3" max="3" width="9.77734375" style="1" bestFit="1" customWidth="1"/>
    <col min="4" max="4" width="11.5546875" style="1"/>
    <col min="5" max="5" width="12.88671875" style="1" customWidth="1"/>
    <col min="6" max="6" width="13.5546875" style="1" bestFit="1" customWidth="1"/>
    <col min="7" max="7" width="17.33203125" style="1" bestFit="1" customWidth="1"/>
    <col min="8" max="8" width="12.6640625" style="1" customWidth="1"/>
    <col min="9" max="9" width="13.109375" style="1" bestFit="1" customWidth="1"/>
    <col min="10" max="10" width="13.88671875" style="1" customWidth="1"/>
    <col min="11" max="11" width="13.33203125" style="1" customWidth="1"/>
    <col min="12" max="12" width="13.5546875" style="1" customWidth="1"/>
    <col min="13" max="13" width="14" style="1" customWidth="1"/>
    <col min="14" max="14" width="12.109375" style="1" customWidth="1"/>
    <col min="15" max="22" width="11.5546875" style="1"/>
    <col min="23" max="23" width="49.88671875" style="1" customWidth="1"/>
    <col min="24" max="16384" width="11.5546875" style="1"/>
  </cols>
  <sheetData>
    <row r="3" spans="1:23" ht="28.8" x14ac:dyDescent="0.3">
      <c r="B3" s="7" t="s">
        <v>6</v>
      </c>
      <c r="C3" s="7">
        <v>1000</v>
      </c>
    </row>
    <row r="4" spans="1:23" x14ac:dyDescent="0.3">
      <c r="B4" s="7" t="s">
        <v>7</v>
      </c>
      <c r="C4" s="3">
        <v>1000</v>
      </c>
    </row>
    <row r="9" spans="1:23" x14ac:dyDescent="0.3">
      <c r="A9" s="4" t="s">
        <v>1</v>
      </c>
      <c r="B9" s="4" t="s">
        <v>9</v>
      </c>
      <c r="C9" s="5">
        <v>299999</v>
      </c>
    </row>
    <row r="10" spans="1:23" x14ac:dyDescent="0.3">
      <c r="B10" s="4" t="s">
        <v>0</v>
      </c>
      <c r="C10" s="5">
        <v>22447</v>
      </c>
      <c r="G10" s="4" t="s">
        <v>12</v>
      </c>
      <c r="H10" s="4" t="s">
        <v>13</v>
      </c>
    </row>
    <row r="11" spans="1:23" x14ac:dyDescent="0.3">
      <c r="B11" s="4" t="s">
        <v>10</v>
      </c>
      <c r="C11" s="5">
        <v>40000</v>
      </c>
      <c r="F11" s="4" t="s">
        <v>16</v>
      </c>
      <c r="G11" s="4">
        <v>9.25</v>
      </c>
      <c r="H11" s="4">
        <v>7.9</v>
      </c>
    </row>
    <row r="12" spans="1:23" x14ac:dyDescent="0.3">
      <c r="F12" s="4" t="s">
        <v>14</v>
      </c>
      <c r="G12" s="4">
        <v>7.25</v>
      </c>
      <c r="H12" s="4">
        <v>6.5</v>
      </c>
    </row>
    <row r="13" spans="1:23" ht="28.8" x14ac:dyDescent="0.3">
      <c r="A13" s="1" t="s">
        <v>2</v>
      </c>
      <c r="C13" s="6">
        <f>C9+C10-C11</f>
        <v>282446</v>
      </c>
      <c r="F13" s="4" t="s">
        <v>15</v>
      </c>
      <c r="G13" s="4">
        <v>5.35</v>
      </c>
      <c r="H13" s="4">
        <v>5</v>
      </c>
    </row>
    <row r="14" spans="1:23" x14ac:dyDescent="0.3">
      <c r="U14" s="8" t="s">
        <v>17</v>
      </c>
      <c r="W14" s="1">
        <f>IF(U14="Tres social",56)</f>
        <v>56</v>
      </c>
    </row>
    <row r="17" spans="6:14" ht="27" customHeight="1" x14ac:dyDescent="0.3"/>
    <row r="22" spans="6:14" x14ac:dyDescent="0.3">
      <c r="F22" s="4" t="s">
        <v>5</v>
      </c>
      <c r="G22" s="4" t="s">
        <v>8</v>
      </c>
      <c r="H22" s="10">
        <v>52</v>
      </c>
      <c r="I22" s="11"/>
      <c r="J22" s="11"/>
      <c r="K22" s="11"/>
      <c r="L22" s="11"/>
      <c r="M22" s="11"/>
      <c r="N22" s="11"/>
    </row>
    <row r="23" spans="6:14" x14ac:dyDescent="0.3">
      <c r="F23" s="2"/>
      <c r="G23" s="4"/>
      <c r="H23" s="10"/>
      <c r="I23" s="11"/>
      <c r="J23" s="11"/>
      <c r="K23" s="11"/>
      <c r="L23" s="11"/>
      <c r="M23" s="11"/>
      <c r="N23" s="11"/>
    </row>
    <row r="24" spans="6:14" ht="28.8" x14ac:dyDescent="0.3">
      <c r="G24" s="4" t="s">
        <v>19</v>
      </c>
      <c r="H24" s="3">
        <f>H22*$C$3</f>
        <v>52000</v>
      </c>
      <c r="I24" s="11"/>
      <c r="J24" s="11"/>
      <c r="K24" s="12"/>
      <c r="L24" s="11"/>
      <c r="M24" s="11"/>
      <c r="N24" s="12"/>
    </row>
    <row r="25" spans="6:14" s="8" customFormat="1" x14ac:dyDescent="0.3">
      <c r="G25" s="7" t="s">
        <v>20</v>
      </c>
      <c r="H25" s="3" t="s">
        <v>16</v>
      </c>
      <c r="I25" s="11"/>
      <c r="J25" s="11"/>
      <c r="K25" s="12"/>
      <c r="L25" s="11"/>
      <c r="M25" s="11"/>
      <c r="N25" s="12"/>
    </row>
    <row r="26" spans="6:14" x14ac:dyDescent="0.3">
      <c r="G26" s="4" t="s">
        <v>4</v>
      </c>
      <c r="H26" s="3">
        <f>H22*$C$4*0.45</f>
        <v>23400</v>
      </c>
      <c r="I26" s="11"/>
      <c r="J26" s="11"/>
      <c r="K26" s="12"/>
      <c r="L26" s="11"/>
      <c r="M26" s="11"/>
      <c r="N26" s="12"/>
    </row>
    <row r="27" spans="6:14" x14ac:dyDescent="0.3">
      <c r="G27" s="4" t="s">
        <v>3</v>
      </c>
      <c r="H27" s="3">
        <v>1500</v>
      </c>
      <c r="I27" s="11"/>
      <c r="J27" s="11"/>
      <c r="K27" s="12"/>
      <c r="L27" s="11"/>
      <c r="M27" s="11"/>
      <c r="N27" s="12"/>
    </row>
    <row r="28" spans="6:14" ht="28.8" x14ac:dyDescent="0.3">
      <c r="G28" s="4" t="s">
        <v>11</v>
      </c>
      <c r="H28" s="3">
        <f>IF(H25="Très social",300*H22,IF(H25="Social",300*H22,IF(H25="Intermédiaire",0)))</f>
        <v>0</v>
      </c>
      <c r="I28" s="11"/>
      <c r="J28" s="11"/>
      <c r="K28" s="12"/>
      <c r="L28" s="11"/>
      <c r="M28" s="11"/>
      <c r="N28" s="12"/>
    </row>
    <row r="29" spans="6:14" ht="28.8" x14ac:dyDescent="0.3">
      <c r="G29" s="4" t="s">
        <v>18</v>
      </c>
      <c r="H29" s="3">
        <f>H24-H26-H27-H28</f>
        <v>27100</v>
      </c>
      <c r="I29" s="11"/>
      <c r="J29" s="11"/>
      <c r="K29" s="12"/>
      <c r="L29" s="11"/>
      <c r="M29" s="11"/>
      <c r="N29" s="12"/>
    </row>
    <row r="30" spans="6:14" s="8" customFormat="1" x14ac:dyDescent="0.3">
      <c r="G30" s="7" t="s">
        <v>21</v>
      </c>
      <c r="H30" s="9">
        <f>IF(H25="Très social",G13,IF(H25="Social",G12,IF(H25="Intermédiaire",G11)))</f>
        <v>9.25</v>
      </c>
      <c r="I30" s="11"/>
      <c r="J30" s="11"/>
      <c r="K30" s="13"/>
      <c r="L30" s="11"/>
      <c r="M30" s="11"/>
      <c r="N30" s="13"/>
    </row>
    <row r="31" spans="6:14" x14ac:dyDescent="0.3">
      <c r="G31" s="7" t="s">
        <v>22</v>
      </c>
      <c r="H31" s="3">
        <f>IF(AND(H25="Très social",H22&lt;=40),G13*H22,H13*H22)</f>
        <v>260</v>
      </c>
      <c r="I31" s="11"/>
      <c r="J31" s="11"/>
      <c r="K31" s="12"/>
      <c r="L31" s="11"/>
      <c r="M31" s="11"/>
      <c r="N31" s="12"/>
    </row>
    <row r="32" spans="6:14" x14ac:dyDescent="0.3">
      <c r="G32" s="1" t="s">
        <v>23</v>
      </c>
      <c r="H32" s="3" t="e">
        <f>IF(AND(H25="Très social",H22&lt;=40),G13*H22,H13*H22),IF(AND(H25="Social",H22&lt;=40),G12*H22,H12*H22)</f>
        <v>#VALUE!</v>
      </c>
    </row>
  </sheetData>
  <dataValidations count="2">
    <dataValidation type="list" allowBlank="1" showInputMessage="1" showErrorMessage="1" sqref="U14">
      <formula1>$B$19:$B$21</formula1>
    </dataValidation>
    <dataValidation type="list" allowBlank="1" showInputMessage="1" showErrorMessage="1" sqref="H25 K25 N25">
      <formula1>$F$11:$F$13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Company>Groupe ONET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Bonhomme Florian</dc:creator>
  <cp:lastModifiedBy>Bonhomme Florian</cp:lastModifiedBy>
  <dcterms:created xsi:type="dcterms:W3CDTF">2017-01-24T17:16:45Z</dcterms:created>
  <dcterms:modified xsi:type="dcterms:W3CDTF">2017-01-26T23:32:24Z</dcterms:modified>
</cp:coreProperties>
</file>