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Feuil1" sheetId="2" r:id="rId1"/>
    <sheet name="SuiviDej" sheetId="4" r:id="rId2"/>
    <sheet name="ListeFormules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" i="4" l="1"/>
  <c r="V4" i="4"/>
  <c r="V5" i="4"/>
  <c r="V6" i="4"/>
  <c r="V7" i="4"/>
  <c r="V8" i="4"/>
  <c r="V9" i="4"/>
  <c r="V10" i="4"/>
  <c r="V11" i="4"/>
  <c r="V12" i="4"/>
  <c r="V2" i="4"/>
  <c r="U2" i="4"/>
  <c r="U3" i="4"/>
  <c r="U4" i="4"/>
  <c r="U5" i="4"/>
  <c r="U6" i="4"/>
  <c r="U7" i="4"/>
  <c r="U8" i="4"/>
  <c r="U9" i="4"/>
  <c r="U10" i="4"/>
  <c r="U11" i="4"/>
  <c r="U12" i="4"/>
  <c r="T2" i="4"/>
  <c r="T3" i="4"/>
  <c r="T4" i="4"/>
  <c r="T5" i="4"/>
  <c r="T6" i="4"/>
  <c r="T7" i="4"/>
  <c r="T8" i="4"/>
  <c r="T9" i="4"/>
  <c r="T10" i="4"/>
  <c r="T11" i="4"/>
  <c r="T12" i="4"/>
  <c r="R2" i="4"/>
  <c r="R3" i="4"/>
  <c r="R4" i="4"/>
  <c r="R5" i="4"/>
  <c r="R6" i="4"/>
  <c r="R7" i="4"/>
  <c r="R8" i="4"/>
  <c r="R9" i="4"/>
  <c r="R10" i="4"/>
  <c r="R11" i="4"/>
  <c r="R12" i="4"/>
  <c r="Q2" i="4"/>
  <c r="P2" i="4"/>
  <c r="P3" i="4"/>
  <c r="P4" i="4"/>
  <c r="P5" i="4"/>
  <c r="P6" i="4"/>
  <c r="P7" i="4"/>
  <c r="P8" i="4"/>
  <c r="P9" i="4"/>
  <c r="P10" i="4"/>
  <c r="P11" i="4"/>
  <c r="P12" i="4"/>
  <c r="S2" i="4"/>
  <c r="S3" i="4"/>
  <c r="S4" i="4"/>
  <c r="S5" i="4"/>
  <c r="S6" i="4"/>
  <c r="S7" i="4"/>
  <c r="S8" i="4"/>
  <c r="S9" i="4"/>
  <c r="S10" i="4"/>
  <c r="S11" i="4"/>
  <c r="S12" i="4"/>
  <c r="Q3" i="4"/>
  <c r="Q4" i="4"/>
  <c r="Q5" i="4"/>
  <c r="Q6" i="4"/>
  <c r="Q7" i="4"/>
  <c r="Q8" i="4"/>
  <c r="Q9" i="4"/>
  <c r="Q10" i="4"/>
  <c r="Q11" i="4"/>
  <c r="Q12" i="4"/>
  <c r="A3" i="3"/>
  <c r="A4" i="3"/>
  <c r="A2" i="3"/>
  <c r="O3" i="2"/>
  <c r="P3" i="2"/>
  <c r="Q3" i="2"/>
  <c r="R3" i="2"/>
  <c r="O4" i="2"/>
  <c r="P4" i="2"/>
  <c r="Q4" i="2"/>
  <c r="R4" i="2"/>
  <c r="O5" i="2"/>
  <c r="P5" i="2"/>
  <c r="Q5" i="2"/>
  <c r="R5" i="2"/>
  <c r="O6" i="2"/>
  <c r="P6" i="2"/>
  <c r="Q6" i="2"/>
  <c r="R6" i="2"/>
  <c r="O7" i="2"/>
  <c r="P7" i="2"/>
  <c r="Q7" i="2"/>
  <c r="R7" i="2"/>
  <c r="O8" i="2"/>
  <c r="P8" i="2"/>
  <c r="Q8" i="2"/>
  <c r="R8" i="2"/>
  <c r="O9" i="2"/>
  <c r="P9" i="2"/>
  <c r="Q9" i="2"/>
  <c r="R9" i="2"/>
  <c r="O10" i="2"/>
  <c r="P10" i="2"/>
  <c r="Q10" i="2"/>
  <c r="R10" i="2"/>
  <c r="O11" i="2"/>
  <c r="P11" i="2"/>
  <c r="Q11" i="2"/>
  <c r="R11" i="2"/>
  <c r="O12" i="2"/>
  <c r="P12" i="2"/>
  <c r="Q12" i="2"/>
  <c r="R12" i="2"/>
  <c r="R2" i="2"/>
  <c r="Q2" i="2"/>
  <c r="P2" i="2"/>
  <c r="O2" i="2"/>
</calcChain>
</file>

<file path=xl/sharedStrings.xml><?xml version="1.0" encoding="utf-8"?>
<sst xmlns="http://schemas.openxmlformats.org/spreadsheetml/2006/main" count="244" uniqueCount="42">
  <si>
    <t>Formule(s) Choisie(s)</t>
  </si>
  <si>
    <t>Baguette</t>
  </si>
  <si>
    <t>Brioche</t>
  </si>
  <si>
    <t>Chouquette</t>
  </si>
  <si>
    <t>Nombre de Pain(s) au Chocolat</t>
  </si>
  <si>
    <t>Nombre de Croissant(s)</t>
  </si>
  <si>
    <t>1 x Formule P'tit Déj' = 2 Viennoiseries + 2 Baguettes à l'Ancienne + 12 Chouquettes = 6€50</t>
  </si>
  <si>
    <t>0 = Non</t>
  </si>
  <si>
    <t>1 x Formule Familiale = 4 Viennoiseries + 2 Baguettes à l'Ancienne + 1 Brioche = 10€00</t>
  </si>
  <si>
    <t>2 x Formule P'tite Faim = 4 Viennoiseries + 2 Baguettes à l'Ancienne = 9€00</t>
  </si>
  <si>
    <t>[Nombre de Viennoiseries en plus]</t>
  </si>
  <si>
    <t>[Nombre de Brioches en plus]</t>
  </si>
  <si>
    <t>[Nombre de Bouteilles de Jus d'Orange]</t>
  </si>
  <si>
    <t>[Nombre de 12 x Chouquettes en plus]</t>
  </si>
  <si>
    <t xml:space="preserve">RUE </t>
  </si>
  <si>
    <t>Ville</t>
  </si>
  <si>
    <t>Heure</t>
  </si>
  <si>
    <t>Nom</t>
  </si>
  <si>
    <t>adresse mail</t>
  </si>
  <si>
    <t>Date commande</t>
  </si>
  <si>
    <t>Viennoiseries</t>
  </si>
  <si>
    <t>NoFormule</t>
  </si>
  <si>
    <t>Autre</t>
  </si>
  <si>
    <t>Prix</t>
  </si>
  <si>
    <t>P'tit déj'</t>
  </si>
  <si>
    <t>P'tite faim</t>
  </si>
  <si>
    <t>Familiale</t>
  </si>
  <si>
    <t>Suppl_Viennoiseries</t>
  </si>
  <si>
    <t>Suppl_JusOrange</t>
  </si>
  <si>
    <t>Suppl_PainChoco</t>
  </si>
  <si>
    <t>Total_Baguettes</t>
  </si>
  <si>
    <t>Suppl_brioches</t>
  </si>
  <si>
    <t>Suppl_Chouquettes</t>
  </si>
  <si>
    <t>Suppl_Croissants</t>
  </si>
  <si>
    <t>Total_Viennoiseries</t>
  </si>
  <si>
    <t>Total_brioches</t>
  </si>
  <si>
    <t>Total_JusOrange</t>
  </si>
  <si>
    <t>Total_Chouquettes</t>
  </si>
  <si>
    <t>Total_PainChoco</t>
  </si>
  <si>
    <t>Total_Croissants</t>
  </si>
  <si>
    <t>6000000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</si>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</sst>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\ &quot;€&quot;;[Red]\-#,##0.0\ &quot;€&quot;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center" wrapText="1"/>
    </xf>
    <xf numFmtId="22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22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22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35"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7" formatCode="dd/mm/yyyy\ hh:mm"/>
      <alignment horizontal="center" vertical="center" textRotation="0" wrapText="1" indent="0" justifyLastLine="0" shrinkToFit="0" readingOrder="0"/>
    </dxf>
    <dxf>
      <border outline="0">
        <left style="medium">
          <color rgb="FFCCCCCC"/>
        </left>
      </border>
    </dxf>
    <dxf>
      <numFmt numFmtId="164" formatCode="#,##0.0\ &quot;€&quot;;[Red]\-#,##0.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V12" totalsRowShown="0" headerRowDxfId="6" dataDxfId="5" tableBorderDxfId="24">
  <autoFilter ref="A1:V12"/>
  <tableColumns count="22">
    <tableColumn id="1" name="Date commande" dataDxfId="23"/>
    <tableColumn id="2" name="adresse mail" dataDxfId="22"/>
    <tableColumn id="3" name="Nom" dataDxfId="21"/>
    <tableColumn id="4" name="6000000" dataDxfId="20"/>
    <tableColumn id="5" name="RUE " dataDxfId="19"/>
    <tableColumn id="6" name="Ville" dataDxfId="18"/>
    <tableColumn id="7" name="Heure" dataDxfId="17"/>
    <tableColumn id="8" name="Formule(s) Choisie(s)" dataDxfId="16"/>
    <tableColumn id="22" name="Quantité" dataDxfId="15"/>
    <tableColumn id="9" name="Suppl_Viennoiseries" dataDxfId="14"/>
    <tableColumn id="10" name="Suppl_brioches" dataDxfId="13"/>
    <tableColumn id="11" name="Suppl_JusOrange" dataDxfId="12"/>
    <tableColumn id="12" name="Suppl_Chouquettes" dataDxfId="11"/>
    <tableColumn id="13" name="Suppl_PainChoco" dataDxfId="10"/>
    <tableColumn id="14" name="Suppl_Croissants" dataDxfId="9"/>
    <tableColumn id="15" name="Total_Viennoiseries" dataDxfId="3">
      <calculatedColumnFormula>VLOOKUP(Tableau2[[#This Row],[Formule(s) Choisie(s)]],Tableau1[[Nom]:[Chouquette]],2,0)+Tableau2[[#This Row],[Suppl_Viennoiseries]]</calculatedColumnFormula>
    </tableColumn>
    <tableColumn id="16" name="Total_Baguettes" dataDxfId="8">
      <calculatedColumnFormula>VLOOKUP(Tableau2[[#This Row],[Formule(s) Choisie(s)]],Tableau1[[Nom]:[Chouquette]],3,0)</calculatedColumnFormula>
    </tableColumn>
    <tableColumn id="17" name="Total_brioches" dataDxfId="2">
      <calculatedColumnFormula>VLOOKUP(Tableau2[[#This Row],[Formule(s) Choisie(s)]],Tableau1[[Nom]:[Chouquette]],4,0)+Tableau2[[#This Row],[Suppl_brioches]]</calculatedColumnFormula>
    </tableColumn>
    <tableColumn id="18" name="Total_JusOrange" dataDxfId="4">
      <calculatedColumnFormula>Tableau2[[#This Row],[Suppl_JusOrange]]</calculatedColumnFormula>
    </tableColumn>
    <tableColumn id="19" name="Total_Chouquettes" dataDxfId="1">
      <calculatedColumnFormula>VLOOKUP(Tableau2[[#This Row],[Formule(s) Choisie(s)]],Tableau1[[Nom]:[Chouquette]],5,0)+Tableau2[[#This Row],[Suppl_Chouquettes]]</calculatedColumnFormula>
    </tableColumn>
    <tableColumn id="20" name="Total_PainChoco" dataDxfId="0">
      <calculatedColumnFormula>Tableau2[[#This Row],[Suppl_PainChoco]]</calculatedColumnFormula>
    </tableColumn>
    <tableColumn id="21" name="Total_Croissants" dataDxfId="7">
      <calculatedColumnFormula>Tableau2[[#This Row],[Suppl_Croissants]]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4" totalsRowShown="0" headerRowDxfId="32" dataDxfId="31">
  <autoFilter ref="A1:H4"/>
  <tableColumns count="8">
    <tableColumn id="5" name="NoFormule" dataDxfId="34">
      <calculatedColumnFormula>ROW()-1</calculatedColumnFormula>
    </tableColumn>
    <tableColumn id="9" name="Nom" dataDxfId="27"/>
    <tableColumn id="4" name="Viennoiseries" dataDxfId="33"/>
    <tableColumn id="6" name="Baguette" dataDxfId="30"/>
    <tableColumn id="7" name="Brioche" dataDxfId="29"/>
    <tableColumn id="8" name="Chouquette" dataDxfId="28"/>
    <tableColumn id="3" name="Autre" dataDxfId="26"/>
    <tableColumn id="2" name="Prix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workbookViewId="0">
      <selection activeCell="I14" sqref="I14"/>
    </sheetView>
  </sheetViews>
  <sheetFormatPr baseColWidth="10" defaultRowHeight="15" x14ac:dyDescent="0.25"/>
  <cols>
    <col min="1" max="1" width="17.140625" customWidth="1"/>
    <col min="8" max="8" width="83.42578125" customWidth="1"/>
    <col min="9" max="14" width="11.42578125" style="5"/>
    <col min="15" max="15" width="13.85546875" customWidth="1"/>
  </cols>
  <sheetData>
    <row r="1" spans="1:18" ht="66" customHeight="1" thickBot="1" x14ac:dyDescent="0.3">
      <c r="A1" s="9" t="s">
        <v>19</v>
      </c>
      <c r="B1" s="10" t="s">
        <v>18</v>
      </c>
      <c r="C1" s="10" t="s">
        <v>17</v>
      </c>
      <c r="D1" s="10">
        <v>6000000</v>
      </c>
      <c r="E1" s="10" t="s">
        <v>14</v>
      </c>
      <c r="F1" s="10" t="s">
        <v>15</v>
      </c>
      <c r="G1" s="10" t="s">
        <v>16</v>
      </c>
      <c r="H1" s="2" t="s">
        <v>0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4</v>
      </c>
      <c r="N1" s="6" t="s">
        <v>5</v>
      </c>
      <c r="O1" s="8" t="s">
        <v>20</v>
      </c>
      <c r="P1" s="8" t="s">
        <v>1</v>
      </c>
      <c r="Q1" s="8" t="s">
        <v>2</v>
      </c>
      <c r="R1" s="8" t="s">
        <v>3</v>
      </c>
    </row>
    <row r="2" spans="1:18" ht="18" customHeight="1" thickBot="1" x14ac:dyDescent="0.3">
      <c r="A2" s="9" t="s">
        <v>19</v>
      </c>
      <c r="B2" s="10" t="s">
        <v>18</v>
      </c>
      <c r="C2" s="10" t="s">
        <v>17</v>
      </c>
      <c r="D2" s="10">
        <v>6000001</v>
      </c>
      <c r="E2" s="10" t="s">
        <v>14</v>
      </c>
      <c r="F2" s="10" t="s">
        <v>15</v>
      </c>
      <c r="G2" s="10" t="s">
        <v>16</v>
      </c>
      <c r="H2" s="1" t="s">
        <v>6</v>
      </c>
      <c r="I2" s="4" t="s">
        <v>7</v>
      </c>
      <c r="J2" s="4" t="s">
        <v>7</v>
      </c>
      <c r="K2" s="4">
        <v>1</v>
      </c>
      <c r="L2" s="4" t="s">
        <v>7</v>
      </c>
      <c r="M2" s="4">
        <v>2</v>
      </c>
      <c r="N2" s="7">
        <v>0</v>
      </c>
      <c r="O2" s="11">
        <f>IFERROR(VALUE(SUBSTITUTE(MID($H2,SEARCH(O$1,$H2)-3,2)," ","")),0)+IF(ISNUMBER(I2),I2,0)</f>
        <v>2</v>
      </c>
      <c r="P2" s="11">
        <f>IFERROR(VALUE(SUBSTITUTE(MID($H2,SEARCH(P$1,$H2)-3,2)," ","")),0)</f>
        <v>2</v>
      </c>
      <c r="Q2" s="11">
        <f>IFERROR(VALUE(SUBSTITUTE(MID($H2,SEARCH(Q$1,$H2)-3,2)," ","")),0)+IF(ISNUMBER(J2),K2,0)</f>
        <v>0</v>
      </c>
      <c r="R2" s="11">
        <f>IFERROR(VALUE(SUBSTITUTE(MID($H2,SEARCH(R$1,$H2)-3,2)," ","")),0)+IF(ISNUMBER(L2),L2,0)</f>
        <v>12</v>
      </c>
    </row>
    <row r="3" spans="1:18" ht="18" customHeight="1" thickBot="1" x14ac:dyDescent="0.3">
      <c r="A3" s="9" t="s">
        <v>19</v>
      </c>
      <c r="B3" s="10" t="s">
        <v>18</v>
      </c>
      <c r="C3" s="10" t="s">
        <v>17</v>
      </c>
      <c r="D3" s="10">
        <v>6000002</v>
      </c>
      <c r="E3" s="10" t="s">
        <v>14</v>
      </c>
      <c r="F3" s="10" t="s">
        <v>15</v>
      </c>
      <c r="G3" s="10" t="s">
        <v>16</v>
      </c>
      <c r="H3" s="1" t="s">
        <v>8</v>
      </c>
      <c r="I3" s="4" t="s">
        <v>7</v>
      </c>
      <c r="J3" s="4" t="s">
        <v>7</v>
      </c>
      <c r="K3" s="4" t="s">
        <v>7</v>
      </c>
      <c r="L3" s="4" t="s">
        <v>7</v>
      </c>
      <c r="M3" s="4">
        <v>0</v>
      </c>
      <c r="N3" s="7">
        <v>4</v>
      </c>
      <c r="O3" s="11">
        <f t="shared" ref="O3:O12" si="0">IFERROR(VALUE(SUBSTITUTE(MID($H3,SEARCH(O$1,$H3)-3,2)," ","")),0)+IF(ISNUMBER(I3),I3,0)</f>
        <v>4</v>
      </c>
      <c r="P3" s="11">
        <f t="shared" ref="P3:P12" si="1">IFERROR(VALUE(SUBSTITUTE(MID($H3,SEARCH(P$1,$H3)-3,2)," ","")),0)</f>
        <v>2</v>
      </c>
      <c r="Q3" s="11">
        <f t="shared" ref="Q3:Q12" si="2">IFERROR(VALUE(SUBSTITUTE(MID($H3,SEARCH(Q$1,$H3)-3,2)," ","")),0)+IF(ISNUMBER(J3),K3,0)</f>
        <v>1</v>
      </c>
      <c r="R3" s="11">
        <f t="shared" ref="R3:R12" si="3">IFERROR(VALUE(SUBSTITUTE(MID($H3,SEARCH(R$1,$H3)-3,2)," ","")),0)+IF(ISNUMBER(L3),L3,0)</f>
        <v>0</v>
      </c>
    </row>
    <row r="4" spans="1:18" ht="18" customHeight="1" thickBot="1" x14ac:dyDescent="0.3">
      <c r="A4" s="9" t="s">
        <v>19</v>
      </c>
      <c r="B4" s="10" t="s">
        <v>18</v>
      </c>
      <c r="C4" s="10" t="s">
        <v>17</v>
      </c>
      <c r="D4" s="10">
        <v>6000003</v>
      </c>
      <c r="E4" s="10" t="s">
        <v>14</v>
      </c>
      <c r="F4" s="10" t="s">
        <v>15</v>
      </c>
      <c r="G4" s="10" t="s">
        <v>16</v>
      </c>
      <c r="H4" s="1" t="s">
        <v>9</v>
      </c>
      <c r="I4" s="4" t="s">
        <v>7</v>
      </c>
      <c r="J4" s="4" t="s">
        <v>7</v>
      </c>
      <c r="K4" s="4" t="s">
        <v>7</v>
      </c>
      <c r="L4" s="4" t="s">
        <v>7</v>
      </c>
      <c r="M4" s="4">
        <v>2</v>
      </c>
      <c r="N4" s="7">
        <v>2</v>
      </c>
      <c r="O4" s="11">
        <f t="shared" si="0"/>
        <v>4</v>
      </c>
      <c r="P4" s="11">
        <f t="shared" si="1"/>
        <v>2</v>
      </c>
      <c r="Q4" s="11">
        <f t="shared" si="2"/>
        <v>0</v>
      </c>
      <c r="R4" s="11">
        <f t="shared" si="3"/>
        <v>0</v>
      </c>
    </row>
    <row r="5" spans="1:18" ht="18" customHeight="1" thickBot="1" x14ac:dyDescent="0.3">
      <c r="A5" s="9" t="s">
        <v>19</v>
      </c>
      <c r="B5" s="10" t="s">
        <v>18</v>
      </c>
      <c r="C5" s="10" t="s">
        <v>17</v>
      </c>
      <c r="D5" s="10">
        <v>6000004</v>
      </c>
      <c r="E5" s="10" t="s">
        <v>14</v>
      </c>
      <c r="F5" s="10" t="s">
        <v>15</v>
      </c>
      <c r="G5" s="10" t="s">
        <v>16</v>
      </c>
      <c r="H5" s="1" t="s">
        <v>8</v>
      </c>
      <c r="I5" s="4">
        <v>1</v>
      </c>
      <c r="J5" s="4" t="s">
        <v>7</v>
      </c>
      <c r="K5" s="4" t="s">
        <v>7</v>
      </c>
      <c r="L5" s="4" t="s">
        <v>7</v>
      </c>
      <c r="M5" s="4">
        <v>5</v>
      </c>
      <c r="N5" s="7">
        <v>0</v>
      </c>
      <c r="O5" s="11">
        <f t="shared" si="0"/>
        <v>5</v>
      </c>
      <c r="P5" s="11">
        <f t="shared" si="1"/>
        <v>2</v>
      </c>
      <c r="Q5" s="11">
        <f t="shared" si="2"/>
        <v>1</v>
      </c>
      <c r="R5" s="11">
        <f t="shared" si="3"/>
        <v>0</v>
      </c>
    </row>
    <row r="6" spans="1:18" ht="18" customHeight="1" thickBot="1" x14ac:dyDescent="0.3">
      <c r="A6" s="9" t="s">
        <v>19</v>
      </c>
      <c r="B6" s="10" t="s">
        <v>18</v>
      </c>
      <c r="C6" s="10" t="s">
        <v>17</v>
      </c>
      <c r="D6" s="10">
        <v>6000005</v>
      </c>
      <c r="E6" s="10" t="s">
        <v>14</v>
      </c>
      <c r="F6" s="10" t="s">
        <v>15</v>
      </c>
      <c r="G6" s="10" t="s">
        <v>16</v>
      </c>
      <c r="H6" s="1" t="s">
        <v>8</v>
      </c>
      <c r="I6" s="4" t="s">
        <v>7</v>
      </c>
      <c r="J6" s="4" t="s">
        <v>7</v>
      </c>
      <c r="K6" s="4" t="s">
        <v>7</v>
      </c>
      <c r="L6" s="4" t="s">
        <v>7</v>
      </c>
      <c r="M6" s="4">
        <v>2</v>
      </c>
      <c r="N6" s="7">
        <v>2</v>
      </c>
      <c r="O6" s="11">
        <f t="shared" si="0"/>
        <v>4</v>
      </c>
      <c r="P6" s="11">
        <f t="shared" si="1"/>
        <v>2</v>
      </c>
      <c r="Q6" s="11">
        <f t="shared" si="2"/>
        <v>1</v>
      </c>
      <c r="R6" s="11">
        <f t="shared" si="3"/>
        <v>0</v>
      </c>
    </row>
    <row r="7" spans="1:18" ht="18" customHeight="1" thickBot="1" x14ac:dyDescent="0.3">
      <c r="A7" s="9" t="s">
        <v>19</v>
      </c>
      <c r="B7" s="10" t="s">
        <v>18</v>
      </c>
      <c r="C7" s="10" t="s">
        <v>17</v>
      </c>
      <c r="D7" s="10">
        <v>6000006</v>
      </c>
      <c r="E7" s="10" t="s">
        <v>14</v>
      </c>
      <c r="F7" s="10" t="s">
        <v>15</v>
      </c>
      <c r="G7" s="10" t="s">
        <v>16</v>
      </c>
      <c r="H7" s="1" t="s">
        <v>6</v>
      </c>
      <c r="I7" s="4" t="s">
        <v>7</v>
      </c>
      <c r="J7" s="4" t="s">
        <v>7</v>
      </c>
      <c r="K7" s="4" t="s">
        <v>7</v>
      </c>
      <c r="L7" s="4" t="s">
        <v>7</v>
      </c>
      <c r="M7" s="4">
        <v>2</v>
      </c>
      <c r="N7" s="7">
        <v>0</v>
      </c>
      <c r="O7" s="11">
        <f t="shared" si="0"/>
        <v>2</v>
      </c>
      <c r="P7" s="11">
        <f t="shared" si="1"/>
        <v>2</v>
      </c>
      <c r="Q7" s="11">
        <f t="shared" si="2"/>
        <v>0</v>
      </c>
      <c r="R7" s="11">
        <f t="shared" si="3"/>
        <v>12</v>
      </c>
    </row>
    <row r="8" spans="1:18" ht="18" customHeight="1" thickBot="1" x14ac:dyDescent="0.3">
      <c r="A8" s="9" t="s">
        <v>19</v>
      </c>
      <c r="B8" s="10" t="s">
        <v>18</v>
      </c>
      <c r="C8" s="10" t="s">
        <v>17</v>
      </c>
      <c r="D8" s="10">
        <v>6000007</v>
      </c>
      <c r="E8" s="10" t="s">
        <v>14</v>
      </c>
      <c r="F8" s="10" t="s">
        <v>15</v>
      </c>
      <c r="G8" s="10" t="s">
        <v>16</v>
      </c>
      <c r="H8" s="1" t="s">
        <v>8</v>
      </c>
      <c r="I8" s="4" t="s">
        <v>7</v>
      </c>
      <c r="J8" s="4" t="s">
        <v>7</v>
      </c>
      <c r="K8" s="4" t="s">
        <v>7</v>
      </c>
      <c r="L8" s="4" t="s">
        <v>7</v>
      </c>
      <c r="M8" s="4">
        <v>2</v>
      </c>
      <c r="N8" s="7">
        <v>2</v>
      </c>
      <c r="O8" s="11">
        <f t="shared" si="0"/>
        <v>4</v>
      </c>
      <c r="P8" s="11">
        <f t="shared" si="1"/>
        <v>2</v>
      </c>
      <c r="Q8" s="11">
        <f t="shared" si="2"/>
        <v>1</v>
      </c>
      <c r="R8" s="11">
        <f t="shared" si="3"/>
        <v>0</v>
      </c>
    </row>
    <row r="9" spans="1:18" ht="18" customHeight="1" thickBot="1" x14ac:dyDescent="0.3">
      <c r="A9" s="9" t="s">
        <v>19</v>
      </c>
      <c r="B9" s="10" t="s">
        <v>18</v>
      </c>
      <c r="C9" s="10" t="s">
        <v>17</v>
      </c>
      <c r="D9" s="10">
        <v>6000008</v>
      </c>
      <c r="E9" s="10" t="s">
        <v>14</v>
      </c>
      <c r="F9" s="10" t="s">
        <v>15</v>
      </c>
      <c r="G9" s="10" t="s">
        <v>16</v>
      </c>
      <c r="H9" s="1" t="s">
        <v>8</v>
      </c>
      <c r="I9" s="4" t="s">
        <v>7</v>
      </c>
      <c r="J9" s="4" t="s">
        <v>7</v>
      </c>
      <c r="K9" s="4" t="s">
        <v>7</v>
      </c>
      <c r="L9" s="4" t="s">
        <v>7</v>
      </c>
      <c r="M9" s="4">
        <v>1</v>
      </c>
      <c r="N9" s="7">
        <v>3</v>
      </c>
      <c r="O9" s="11">
        <f t="shared" si="0"/>
        <v>4</v>
      </c>
      <c r="P9" s="11">
        <f t="shared" si="1"/>
        <v>2</v>
      </c>
      <c r="Q9" s="11">
        <f t="shared" si="2"/>
        <v>1</v>
      </c>
      <c r="R9" s="11">
        <f t="shared" si="3"/>
        <v>0</v>
      </c>
    </row>
    <row r="10" spans="1:18" ht="18" customHeight="1" thickBot="1" x14ac:dyDescent="0.3">
      <c r="A10" s="9" t="s">
        <v>19</v>
      </c>
      <c r="B10" s="10" t="s">
        <v>18</v>
      </c>
      <c r="C10" s="10" t="s">
        <v>17</v>
      </c>
      <c r="D10" s="10">
        <v>6000009</v>
      </c>
      <c r="E10" s="10" t="s">
        <v>14</v>
      </c>
      <c r="F10" s="10" t="s">
        <v>15</v>
      </c>
      <c r="G10" s="10" t="s">
        <v>16</v>
      </c>
      <c r="H10" s="1" t="s">
        <v>8</v>
      </c>
      <c r="I10" s="4" t="s">
        <v>7</v>
      </c>
      <c r="J10" s="4" t="s">
        <v>7</v>
      </c>
      <c r="K10" s="4">
        <v>1</v>
      </c>
      <c r="L10" s="4" t="s">
        <v>7</v>
      </c>
      <c r="M10" s="4">
        <v>4</v>
      </c>
      <c r="N10" s="7">
        <v>0</v>
      </c>
      <c r="O10" s="11">
        <f t="shared" si="0"/>
        <v>4</v>
      </c>
      <c r="P10" s="11">
        <f t="shared" si="1"/>
        <v>2</v>
      </c>
      <c r="Q10" s="11">
        <f t="shared" si="2"/>
        <v>1</v>
      </c>
      <c r="R10" s="11">
        <f t="shared" si="3"/>
        <v>0</v>
      </c>
    </row>
    <row r="11" spans="1:18" ht="18" customHeight="1" thickBot="1" x14ac:dyDescent="0.3">
      <c r="A11" s="9" t="s">
        <v>19</v>
      </c>
      <c r="B11" s="10" t="s">
        <v>18</v>
      </c>
      <c r="C11" s="10" t="s">
        <v>17</v>
      </c>
      <c r="D11" s="10">
        <v>6000010</v>
      </c>
      <c r="E11" s="10" t="s">
        <v>14</v>
      </c>
      <c r="F11" s="10" t="s">
        <v>15</v>
      </c>
      <c r="G11" s="10" t="s">
        <v>16</v>
      </c>
      <c r="H11" s="1" t="s">
        <v>8</v>
      </c>
      <c r="I11" s="4" t="s">
        <v>7</v>
      </c>
      <c r="J11" s="4" t="s">
        <v>7</v>
      </c>
      <c r="K11" s="4" t="s">
        <v>7</v>
      </c>
      <c r="L11" s="4">
        <v>1</v>
      </c>
      <c r="M11" s="4">
        <v>2</v>
      </c>
      <c r="N11" s="7">
        <v>2</v>
      </c>
      <c r="O11" s="11">
        <f t="shared" si="0"/>
        <v>4</v>
      </c>
      <c r="P11" s="11">
        <f t="shared" si="1"/>
        <v>2</v>
      </c>
      <c r="Q11" s="11">
        <f t="shared" si="2"/>
        <v>1</v>
      </c>
      <c r="R11" s="11">
        <f t="shared" si="3"/>
        <v>1</v>
      </c>
    </row>
    <row r="12" spans="1:18" ht="18" customHeight="1" thickBot="1" x14ac:dyDescent="0.3">
      <c r="A12" s="9" t="s">
        <v>19</v>
      </c>
      <c r="B12" s="10" t="s">
        <v>18</v>
      </c>
      <c r="C12" s="10" t="s">
        <v>17</v>
      </c>
      <c r="D12" s="10">
        <v>6000011</v>
      </c>
      <c r="E12" s="10" t="s">
        <v>14</v>
      </c>
      <c r="F12" s="10" t="s">
        <v>15</v>
      </c>
      <c r="G12" s="10" t="s">
        <v>16</v>
      </c>
      <c r="H12" s="1" t="s">
        <v>6</v>
      </c>
      <c r="I12" s="4" t="s">
        <v>7</v>
      </c>
      <c r="J12" s="4" t="s">
        <v>7</v>
      </c>
      <c r="K12" s="4" t="s">
        <v>7</v>
      </c>
      <c r="L12" s="4" t="s">
        <v>7</v>
      </c>
      <c r="M12" s="4">
        <v>2</v>
      </c>
      <c r="N12" s="7">
        <v>0</v>
      </c>
      <c r="O12" s="11">
        <f t="shared" si="0"/>
        <v>2</v>
      </c>
      <c r="P12" s="11">
        <f t="shared" si="1"/>
        <v>2</v>
      </c>
      <c r="Q12" s="11">
        <f t="shared" si="2"/>
        <v>0</v>
      </c>
      <c r="R12" s="11">
        <f t="shared" si="3"/>
        <v>12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V12"/>
  <sheetViews>
    <sheetView zoomScale="86" zoomScaleNormal="86" workbookViewId="0">
      <selection activeCell="H17" sqref="H17"/>
    </sheetView>
  </sheetViews>
  <sheetFormatPr baseColWidth="10" defaultRowHeight="15" x14ac:dyDescent="0.25"/>
  <cols>
    <col min="1" max="1" width="18" style="16" customWidth="1"/>
    <col min="2" max="2" width="14.7109375" style="16" customWidth="1"/>
    <col min="3" max="7" width="11.42578125" style="16"/>
    <col min="8" max="8" width="23" style="16" customWidth="1"/>
    <col min="9" max="22" width="12.7109375" style="16" customWidth="1"/>
    <col min="23" max="16384" width="11.42578125" style="16"/>
  </cols>
  <sheetData>
    <row r="1" spans="1:22" s="20" customFormat="1" ht="23.25" customHeight="1" x14ac:dyDescent="0.25">
      <c r="A1" s="17" t="s">
        <v>19</v>
      </c>
      <c r="B1" s="18" t="s">
        <v>18</v>
      </c>
      <c r="C1" s="18" t="s">
        <v>17</v>
      </c>
      <c r="D1" s="18" t="s">
        <v>40</v>
      </c>
      <c r="E1" s="18" t="s">
        <v>14</v>
      </c>
      <c r="F1" s="18" t="s">
        <v>15</v>
      </c>
      <c r="G1" s="18" t="s">
        <v>16</v>
      </c>
      <c r="H1" s="18" t="s">
        <v>0</v>
      </c>
      <c r="I1" s="18" t="s">
        <v>41</v>
      </c>
      <c r="J1" s="18" t="s">
        <v>27</v>
      </c>
      <c r="K1" s="18" t="s">
        <v>31</v>
      </c>
      <c r="L1" s="18" t="s">
        <v>28</v>
      </c>
      <c r="M1" s="18" t="s">
        <v>32</v>
      </c>
      <c r="N1" s="18" t="s">
        <v>29</v>
      </c>
      <c r="O1" s="18" t="s">
        <v>33</v>
      </c>
      <c r="P1" s="19" t="s">
        <v>34</v>
      </c>
      <c r="Q1" s="19" t="s">
        <v>30</v>
      </c>
      <c r="R1" s="19" t="s">
        <v>35</v>
      </c>
      <c r="S1" s="19" t="s">
        <v>36</v>
      </c>
      <c r="T1" s="19" t="s">
        <v>37</v>
      </c>
      <c r="U1" s="19" t="s">
        <v>38</v>
      </c>
      <c r="V1" s="19" t="s">
        <v>39</v>
      </c>
    </row>
    <row r="2" spans="1:22" ht="18" customHeight="1" x14ac:dyDescent="0.25">
      <c r="A2" s="13" t="s">
        <v>19</v>
      </c>
      <c r="B2" s="14" t="s">
        <v>18</v>
      </c>
      <c r="C2" s="14" t="s">
        <v>17</v>
      </c>
      <c r="D2" s="14">
        <v>6000001</v>
      </c>
      <c r="E2" s="14" t="s">
        <v>14</v>
      </c>
      <c r="F2" s="14" t="s">
        <v>15</v>
      </c>
      <c r="G2" s="14" t="s">
        <v>16</v>
      </c>
      <c r="H2" s="15" t="s">
        <v>24</v>
      </c>
      <c r="I2" s="15">
        <v>1</v>
      </c>
      <c r="J2" s="15">
        <v>0</v>
      </c>
      <c r="K2" s="15">
        <v>0</v>
      </c>
      <c r="L2" s="15">
        <v>1</v>
      </c>
      <c r="M2" s="15">
        <v>0</v>
      </c>
      <c r="N2" s="15">
        <v>2</v>
      </c>
      <c r="O2" s="15">
        <v>0</v>
      </c>
      <c r="P2" s="16">
        <f>VLOOKUP(Tableau2[[#This Row],[Formule(s) Choisie(s)]],Tableau1[[Nom]:[Chouquette]],2,0)+Tableau2[[#This Row],[Suppl_Viennoiseries]]</f>
        <v>2</v>
      </c>
      <c r="Q2" s="16">
        <f>VLOOKUP(Tableau2[[#This Row],[Formule(s) Choisie(s)]],Tableau1[[Nom]:[Chouquette]],3,0)</f>
        <v>2</v>
      </c>
      <c r="R2" s="16">
        <f>VLOOKUP(Tableau2[[#This Row],[Formule(s) Choisie(s)]],Tableau1[[Nom]:[Chouquette]],4,0)+Tableau2[[#This Row],[Suppl_brioches]]</f>
        <v>0</v>
      </c>
      <c r="S2" s="16">
        <f>Tableau2[[#This Row],[Suppl_JusOrange]]</f>
        <v>1</v>
      </c>
      <c r="T2" s="16">
        <f>VLOOKUP(Tableau2[[#This Row],[Formule(s) Choisie(s)]],Tableau1[[Nom]:[Chouquette]],5,0)+Tableau2[[#This Row],[Suppl_Chouquettes]]</f>
        <v>12</v>
      </c>
      <c r="U2" s="16">
        <f>Tableau2[[#This Row],[Suppl_PainChoco]]</f>
        <v>2</v>
      </c>
      <c r="V2" s="16">
        <f>Tableau2[[#This Row],[Suppl_Croissants]]</f>
        <v>0</v>
      </c>
    </row>
    <row r="3" spans="1:22" ht="18" customHeight="1" x14ac:dyDescent="0.25">
      <c r="A3" s="13" t="s">
        <v>19</v>
      </c>
      <c r="B3" s="14" t="s">
        <v>18</v>
      </c>
      <c r="C3" s="14" t="s">
        <v>17</v>
      </c>
      <c r="D3" s="14">
        <v>6000002</v>
      </c>
      <c r="E3" s="14" t="s">
        <v>14</v>
      </c>
      <c r="F3" s="14" t="s">
        <v>15</v>
      </c>
      <c r="G3" s="14" t="s">
        <v>16</v>
      </c>
      <c r="H3" s="15" t="s">
        <v>26</v>
      </c>
      <c r="I3" s="15">
        <v>1</v>
      </c>
      <c r="J3" s="15">
        <v>0</v>
      </c>
      <c r="K3" s="15">
        <v>0</v>
      </c>
      <c r="L3" s="15">
        <v>0</v>
      </c>
      <c r="M3" s="15">
        <v>0</v>
      </c>
      <c r="N3" s="15">
        <v>0</v>
      </c>
      <c r="O3" s="15">
        <v>4</v>
      </c>
      <c r="P3" s="16">
        <f>VLOOKUP(Tableau2[[#This Row],[Formule(s) Choisie(s)]],Tableau1[[Nom]:[Chouquette]],2,0)+Tableau2[[#This Row],[Suppl_Viennoiseries]]</f>
        <v>4</v>
      </c>
      <c r="Q3" s="16">
        <f>VLOOKUP(Tableau2[[#This Row],[Formule(s) Choisie(s)]],Tableau1[[Nom]:[Chouquette]],3,0)</f>
        <v>2</v>
      </c>
      <c r="R3" s="16">
        <f>VLOOKUP(Tableau2[[#This Row],[Formule(s) Choisie(s)]],Tableau1[[Nom]:[Chouquette]],4,0)+Tableau2[[#This Row],[Suppl_brioches]]</f>
        <v>1</v>
      </c>
      <c r="S3" s="16">
        <f>Tableau2[[#This Row],[Suppl_JusOrange]]</f>
        <v>0</v>
      </c>
      <c r="T3" s="16">
        <f>VLOOKUP(Tableau2[[#This Row],[Formule(s) Choisie(s)]],Tableau1[[Nom]:[Chouquette]],5,0)+Tableau2[[#This Row],[Suppl_Chouquettes]]</f>
        <v>0</v>
      </c>
      <c r="U3" s="16">
        <f>Tableau2[[#This Row],[Suppl_PainChoco]]</f>
        <v>0</v>
      </c>
      <c r="V3" s="16">
        <f>Tableau2[[#This Row],[Suppl_Croissants]]</f>
        <v>4</v>
      </c>
    </row>
    <row r="4" spans="1:22" ht="18" customHeight="1" x14ac:dyDescent="0.25">
      <c r="A4" s="13" t="s">
        <v>19</v>
      </c>
      <c r="B4" s="14" t="s">
        <v>18</v>
      </c>
      <c r="C4" s="14" t="s">
        <v>17</v>
      </c>
      <c r="D4" s="14">
        <v>6000003</v>
      </c>
      <c r="E4" s="14" t="s">
        <v>14</v>
      </c>
      <c r="F4" s="14" t="s">
        <v>15</v>
      </c>
      <c r="G4" s="14" t="s">
        <v>16</v>
      </c>
      <c r="H4" s="15" t="s">
        <v>25</v>
      </c>
      <c r="I4" s="15">
        <v>2</v>
      </c>
      <c r="J4" s="15">
        <v>0</v>
      </c>
      <c r="K4" s="15">
        <v>0</v>
      </c>
      <c r="L4" s="15">
        <v>0</v>
      </c>
      <c r="M4" s="15">
        <v>0</v>
      </c>
      <c r="N4" s="15">
        <v>2</v>
      </c>
      <c r="O4" s="15">
        <v>2</v>
      </c>
      <c r="P4" s="16">
        <f>VLOOKUP(Tableau2[[#This Row],[Formule(s) Choisie(s)]],Tableau1[[Nom]:[Chouquette]],2,0)+Tableau2[[#This Row],[Suppl_Viennoiseries]]</f>
        <v>4</v>
      </c>
      <c r="Q4" s="16">
        <f>VLOOKUP(Tableau2[[#This Row],[Formule(s) Choisie(s)]],Tableau1[[Nom]:[Chouquette]],3,0)</f>
        <v>2</v>
      </c>
      <c r="R4" s="16">
        <f>VLOOKUP(Tableau2[[#This Row],[Formule(s) Choisie(s)]],Tableau1[[Nom]:[Chouquette]],4,0)+Tableau2[[#This Row],[Suppl_brioches]]</f>
        <v>0</v>
      </c>
      <c r="S4" s="16">
        <f>Tableau2[[#This Row],[Suppl_JusOrange]]</f>
        <v>0</v>
      </c>
      <c r="T4" s="16">
        <f>VLOOKUP(Tableau2[[#This Row],[Formule(s) Choisie(s)]],Tableau1[[Nom]:[Chouquette]],5,0)+Tableau2[[#This Row],[Suppl_Chouquettes]]</f>
        <v>0</v>
      </c>
      <c r="U4" s="16">
        <f>Tableau2[[#This Row],[Suppl_PainChoco]]</f>
        <v>2</v>
      </c>
      <c r="V4" s="16">
        <f>Tableau2[[#This Row],[Suppl_Croissants]]</f>
        <v>2</v>
      </c>
    </row>
    <row r="5" spans="1:22" ht="18" customHeight="1" x14ac:dyDescent="0.25">
      <c r="A5" s="13" t="s">
        <v>19</v>
      </c>
      <c r="B5" s="14" t="s">
        <v>18</v>
      </c>
      <c r="C5" s="14" t="s">
        <v>17</v>
      </c>
      <c r="D5" s="14">
        <v>6000004</v>
      </c>
      <c r="E5" s="14" t="s">
        <v>14</v>
      </c>
      <c r="F5" s="14" t="s">
        <v>15</v>
      </c>
      <c r="G5" s="14" t="s">
        <v>16</v>
      </c>
      <c r="H5" s="15" t="s">
        <v>26</v>
      </c>
      <c r="I5" s="15">
        <v>1</v>
      </c>
      <c r="J5" s="15">
        <v>1</v>
      </c>
      <c r="K5" s="15">
        <v>0</v>
      </c>
      <c r="L5" s="15">
        <v>0</v>
      </c>
      <c r="M5" s="15">
        <v>0</v>
      </c>
      <c r="N5" s="15">
        <v>5</v>
      </c>
      <c r="O5" s="15">
        <v>0</v>
      </c>
      <c r="P5" s="16">
        <f>VLOOKUP(Tableau2[[#This Row],[Formule(s) Choisie(s)]],Tableau1[[Nom]:[Chouquette]],2,0)+Tableau2[[#This Row],[Suppl_Viennoiseries]]</f>
        <v>5</v>
      </c>
      <c r="Q5" s="16">
        <f>VLOOKUP(Tableau2[[#This Row],[Formule(s) Choisie(s)]],Tableau1[[Nom]:[Chouquette]],3,0)</f>
        <v>2</v>
      </c>
      <c r="R5" s="16">
        <f>VLOOKUP(Tableau2[[#This Row],[Formule(s) Choisie(s)]],Tableau1[[Nom]:[Chouquette]],4,0)+Tableau2[[#This Row],[Suppl_brioches]]</f>
        <v>1</v>
      </c>
      <c r="S5" s="16">
        <f>Tableau2[[#This Row],[Suppl_JusOrange]]</f>
        <v>0</v>
      </c>
      <c r="T5" s="16">
        <f>VLOOKUP(Tableau2[[#This Row],[Formule(s) Choisie(s)]],Tableau1[[Nom]:[Chouquette]],5,0)+Tableau2[[#This Row],[Suppl_Chouquettes]]</f>
        <v>0</v>
      </c>
      <c r="U5" s="16">
        <f>Tableau2[[#This Row],[Suppl_PainChoco]]</f>
        <v>5</v>
      </c>
      <c r="V5" s="16">
        <f>Tableau2[[#This Row],[Suppl_Croissants]]</f>
        <v>0</v>
      </c>
    </row>
    <row r="6" spans="1:22" ht="18" customHeight="1" x14ac:dyDescent="0.25">
      <c r="A6" s="13" t="s">
        <v>19</v>
      </c>
      <c r="B6" s="14" t="s">
        <v>18</v>
      </c>
      <c r="C6" s="14" t="s">
        <v>17</v>
      </c>
      <c r="D6" s="14">
        <v>6000005</v>
      </c>
      <c r="E6" s="14" t="s">
        <v>14</v>
      </c>
      <c r="F6" s="14" t="s">
        <v>15</v>
      </c>
      <c r="G6" s="14" t="s">
        <v>16</v>
      </c>
      <c r="H6" s="15" t="s">
        <v>26</v>
      </c>
      <c r="I6" s="15">
        <v>1</v>
      </c>
      <c r="J6" s="15">
        <v>0</v>
      </c>
      <c r="K6" s="15">
        <v>0</v>
      </c>
      <c r="L6" s="15">
        <v>0</v>
      </c>
      <c r="M6" s="15">
        <v>0</v>
      </c>
      <c r="N6" s="15">
        <v>2</v>
      </c>
      <c r="O6" s="15">
        <v>2</v>
      </c>
      <c r="P6" s="16">
        <f>VLOOKUP(Tableau2[[#This Row],[Formule(s) Choisie(s)]],Tableau1[[Nom]:[Chouquette]],2,0)+Tableau2[[#This Row],[Suppl_Viennoiseries]]</f>
        <v>4</v>
      </c>
      <c r="Q6" s="16">
        <f>VLOOKUP(Tableau2[[#This Row],[Formule(s) Choisie(s)]],Tableau1[[Nom]:[Chouquette]],3,0)</f>
        <v>2</v>
      </c>
      <c r="R6" s="16">
        <f>VLOOKUP(Tableau2[[#This Row],[Formule(s) Choisie(s)]],Tableau1[[Nom]:[Chouquette]],4,0)+Tableau2[[#This Row],[Suppl_brioches]]</f>
        <v>1</v>
      </c>
      <c r="S6" s="16">
        <f>Tableau2[[#This Row],[Suppl_JusOrange]]</f>
        <v>0</v>
      </c>
      <c r="T6" s="16">
        <f>VLOOKUP(Tableau2[[#This Row],[Formule(s) Choisie(s)]],Tableau1[[Nom]:[Chouquette]],5,0)+Tableau2[[#This Row],[Suppl_Chouquettes]]</f>
        <v>0</v>
      </c>
      <c r="U6" s="16">
        <f>Tableau2[[#This Row],[Suppl_PainChoco]]</f>
        <v>2</v>
      </c>
      <c r="V6" s="16">
        <f>Tableau2[[#This Row],[Suppl_Croissants]]</f>
        <v>2</v>
      </c>
    </row>
    <row r="7" spans="1:22" ht="18" customHeight="1" x14ac:dyDescent="0.25">
      <c r="A7" s="13" t="s">
        <v>19</v>
      </c>
      <c r="B7" s="14" t="s">
        <v>18</v>
      </c>
      <c r="C7" s="14" t="s">
        <v>17</v>
      </c>
      <c r="D7" s="14">
        <v>6000006</v>
      </c>
      <c r="E7" s="14" t="s">
        <v>14</v>
      </c>
      <c r="F7" s="14" t="s">
        <v>15</v>
      </c>
      <c r="G7" s="14" t="s">
        <v>16</v>
      </c>
      <c r="H7" s="15" t="s">
        <v>24</v>
      </c>
      <c r="I7" s="15">
        <v>1</v>
      </c>
      <c r="J7" s="15">
        <v>0</v>
      </c>
      <c r="K7" s="15">
        <v>0</v>
      </c>
      <c r="L7" s="15">
        <v>0</v>
      </c>
      <c r="M7" s="15">
        <v>0</v>
      </c>
      <c r="N7" s="15">
        <v>2</v>
      </c>
      <c r="O7" s="15">
        <v>0</v>
      </c>
      <c r="P7" s="16">
        <f>VLOOKUP(Tableau2[[#This Row],[Formule(s) Choisie(s)]],Tableau1[[Nom]:[Chouquette]],2,0)+Tableau2[[#This Row],[Suppl_Viennoiseries]]</f>
        <v>2</v>
      </c>
      <c r="Q7" s="16">
        <f>VLOOKUP(Tableau2[[#This Row],[Formule(s) Choisie(s)]],Tableau1[[Nom]:[Chouquette]],3,0)</f>
        <v>2</v>
      </c>
      <c r="R7" s="16">
        <f>VLOOKUP(Tableau2[[#This Row],[Formule(s) Choisie(s)]],Tableau1[[Nom]:[Chouquette]],4,0)+Tableau2[[#This Row],[Suppl_brioches]]</f>
        <v>0</v>
      </c>
      <c r="S7" s="16">
        <f>Tableau2[[#This Row],[Suppl_JusOrange]]</f>
        <v>0</v>
      </c>
      <c r="T7" s="16">
        <f>VLOOKUP(Tableau2[[#This Row],[Formule(s) Choisie(s)]],Tableau1[[Nom]:[Chouquette]],5,0)+Tableau2[[#This Row],[Suppl_Chouquettes]]</f>
        <v>12</v>
      </c>
      <c r="U7" s="16">
        <f>Tableau2[[#This Row],[Suppl_PainChoco]]</f>
        <v>2</v>
      </c>
      <c r="V7" s="16">
        <f>Tableau2[[#This Row],[Suppl_Croissants]]</f>
        <v>0</v>
      </c>
    </row>
    <row r="8" spans="1:22" ht="18" customHeight="1" x14ac:dyDescent="0.25">
      <c r="A8" s="13" t="s">
        <v>19</v>
      </c>
      <c r="B8" s="14" t="s">
        <v>18</v>
      </c>
      <c r="C8" s="14" t="s">
        <v>17</v>
      </c>
      <c r="D8" s="14">
        <v>6000007</v>
      </c>
      <c r="E8" s="14" t="s">
        <v>14</v>
      </c>
      <c r="F8" s="14" t="s">
        <v>15</v>
      </c>
      <c r="G8" s="14" t="s">
        <v>16</v>
      </c>
      <c r="H8" s="15" t="s">
        <v>26</v>
      </c>
      <c r="I8" s="15">
        <v>1</v>
      </c>
      <c r="J8" s="15">
        <v>0</v>
      </c>
      <c r="K8" s="15">
        <v>0</v>
      </c>
      <c r="L8" s="15">
        <v>0</v>
      </c>
      <c r="M8" s="15">
        <v>0</v>
      </c>
      <c r="N8" s="15">
        <v>2</v>
      </c>
      <c r="O8" s="15">
        <v>2</v>
      </c>
      <c r="P8" s="16">
        <f>VLOOKUP(Tableau2[[#This Row],[Formule(s) Choisie(s)]],Tableau1[[Nom]:[Chouquette]],2,0)+Tableau2[[#This Row],[Suppl_Viennoiseries]]</f>
        <v>4</v>
      </c>
      <c r="Q8" s="16">
        <f>VLOOKUP(Tableau2[[#This Row],[Formule(s) Choisie(s)]],Tableau1[[Nom]:[Chouquette]],3,0)</f>
        <v>2</v>
      </c>
      <c r="R8" s="16">
        <f>VLOOKUP(Tableau2[[#This Row],[Formule(s) Choisie(s)]],Tableau1[[Nom]:[Chouquette]],4,0)+Tableau2[[#This Row],[Suppl_brioches]]</f>
        <v>1</v>
      </c>
      <c r="S8" s="16">
        <f>Tableau2[[#This Row],[Suppl_JusOrange]]</f>
        <v>0</v>
      </c>
      <c r="T8" s="16">
        <f>VLOOKUP(Tableau2[[#This Row],[Formule(s) Choisie(s)]],Tableau1[[Nom]:[Chouquette]],5,0)+Tableau2[[#This Row],[Suppl_Chouquettes]]</f>
        <v>0</v>
      </c>
      <c r="U8" s="16">
        <f>Tableau2[[#This Row],[Suppl_PainChoco]]</f>
        <v>2</v>
      </c>
      <c r="V8" s="16">
        <f>Tableau2[[#This Row],[Suppl_Croissants]]</f>
        <v>2</v>
      </c>
    </row>
    <row r="9" spans="1:22" ht="18" customHeight="1" x14ac:dyDescent="0.25">
      <c r="A9" s="13" t="s">
        <v>19</v>
      </c>
      <c r="B9" s="14" t="s">
        <v>18</v>
      </c>
      <c r="C9" s="14" t="s">
        <v>17</v>
      </c>
      <c r="D9" s="14">
        <v>6000008</v>
      </c>
      <c r="E9" s="14" t="s">
        <v>14</v>
      </c>
      <c r="F9" s="14" t="s">
        <v>15</v>
      </c>
      <c r="G9" s="14" t="s">
        <v>16</v>
      </c>
      <c r="H9" s="15" t="s">
        <v>26</v>
      </c>
      <c r="I9" s="15">
        <v>1</v>
      </c>
      <c r="J9" s="15">
        <v>0</v>
      </c>
      <c r="K9" s="15">
        <v>0</v>
      </c>
      <c r="L9" s="15">
        <v>0</v>
      </c>
      <c r="M9" s="15">
        <v>0</v>
      </c>
      <c r="N9" s="15">
        <v>1</v>
      </c>
      <c r="O9" s="15">
        <v>3</v>
      </c>
      <c r="P9" s="16">
        <f>VLOOKUP(Tableau2[[#This Row],[Formule(s) Choisie(s)]],Tableau1[[Nom]:[Chouquette]],2,0)+Tableau2[[#This Row],[Suppl_Viennoiseries]]</f>
        <v>4</v>
      </c>
      <c r="Q9" s="16">
        <f>VLOOKUP(Tableau2[[#This Row],[Formule(s) Choisie(s)]],Tableau1[[Nom]:[Chouquette]],3,0)</f>
        <v>2</v>
      </c>
      <c r="R9" s="16">
        <f>VLOOKUP(Tableau2[[#This Row],[Formule(s) Choisie(s)]],Tableau1[[Nom]:[Chouquette]],4,0)+Tableau2[[#This Row],[Suppl_brioches]]</f>
        <v>1</v>
      </c>
      <c r="S9" s="16">
        <f>Tableau2[[#This Row],[Suppl_JusOrange]]</f>
        <v>0</v>
      </c>
      <c r="T9" s="16">
        <f>VLOOKUP(Tableau2[[#This Row],[Formule(s) Choisie(s)]],Tableau1[[Nom]:[Chouquette]],5,0)+Tableau2[[#This Row],[Suppl_Chouquettes]]</f>
        <v>0</v>
      </c>
      <c r="U9" s="16">
        <f>Tableau2[[#This Row],[Suppl_PainChoco]]</f>
        <v>1</v>
      </c>
      <c r="V9" s="16">
        <f>Tableau2[[#This Row],[Suppl_Croissants]]</f>
        <v>3</v>
      </c>
    </row>
    <row r="10" spans="1:22" ht="18" customHeight="1" x14ac:dyDescent="0.25">
      <c r="A10" s="13" t="s">
        <v>19</v>
      </c>
      <c r="B10" s="14" t="s">
        <v>18</v>
      </c>
      <c r="C10" s="14" t="s">
        <v>17</v>
      </c>
      <c r="D10" s="14">
        <v>6000009</v>
      </c>
      <c r="E10" s="14" t="s">
        <v>14</v>
      </c>
      <c r="F10" s="14" t="s">
        <v>15</v>
      </c>
      <c r="G10" s="14" t="s">
        <v>16</v>
      </c>
      <c r="H10" s="15" t="s">
        <v>26</v>
      </c>
      <c r="I10" s="15">
        <v>1</v>
      </c>
      <c r="J10" s="15">
        <v>0</v>
      </c>
      <c r="K10" s="15">
        <v>0</v>
      </c>
      <c r="L10" s="15">
        <v>1</v>
      </c>
      <c r="M10" s="15">
        <v>0</v>
      </c>
      <c r="N10" s="15">
        <v>4</v>
      </c>
      <c r="O10" s="15">
        <v>0</v>
      </c>
      <c r="P10" s="16">
        <f>VLOOKUP(Tableau2[[#This Row],[Formule(s) Choisie(s)]],Tableau1[[Nom]:[Chouquette]],2,0)+Tableau2[[#This Row],[Suppl_Viennoiseries]]</f>
        <v>4</v>
      </c>
      <c r="Q10" s="16">
        <f>VLOOKUP(Tableau2[[#This Row],[Formule(s) Choisie(s)]],Tableau1[[Nom]:[Chouquette]],3,0)</f>
        <v>2</v>
      </c>
      <c r="R10" s="16">
        <f>VLOOKUP(Tableau2[[#This Row],[Formule(s) Choisie(s)]],Tableau1[[Nom]:[Chouquette]],4,0)+Tableau2[[#This Row],[Suppl_brioches]]</f>
        <v>1</v>
      </c>
      <c r="S10" s="16">
        <f>Tableau2[[#This Row],[Suppl_JusOrange]]</f>
        <v>1</v>
      </c>
      <c r="T10" s="16">
        <f>VLOOKUP(Tableau2[[#This Row],[Formule(s) Choisie(s)]],Tableau1[[Nom]:[Chouquette]],5,0)+Tableau2[[#This Row],[Suppl_Chouquettes]]</f>
        <v>0</v>
      </c>
      <c r="U10" s="16">
        <f>Tableau2[[#This Row],[Suppl_PainChoco]]</f>
        <v>4</v>
      </c>
      <c r="V10" s="16">
        <f>Tableau2[[#This Row],[Suppl_Croissants]]</f>
        <v>0</v>
      </c>
    </row>
    <row r="11" spans="1:22" ht="18" customHeight="1" x14ac:dyDescent="0.25">
      <c r="A11" s="13" t="s">
        <v>19</v>
      </c>
      <c r="B11" s="14" t="s">
        <v>18</v>
      </c>
      <c r="C11" s="14" t="s">
        <v>17</v>
      </c>
      <c r="D11" s="14">
        <v>6000010</v>
      </c>
      <c r="E11" s="14" t="s">
        <v>14</v>
      </c>
      <c r="F11" s="14" t="s">
        <v>15</v>
      </c>
      <c r="G11" s="14" t="s">
        <v>16</v>
      </c>
      <c r="H11" s="15" t="s">
        <v>26</v>
      </c>
      <c r="I11" s="15">
        <v>1</v>
      </c>
      <c r="J11" s="15">
        <v>0</v>
      </c>
      <c r="K11" s="15">
        <v>0</v>
      </c>
      <c r="L11" s="15">
        <v>0</v>
      </c>
      <c r="M11" s="15">
        <v>1</v>
      </c>
      <c r="N11" s="15">
        <v>2</v>
      </c>
      <c r="O11" s="15">
        <v>2</v>
      </c>
      <c r="P11" s="16">
        <f>VLOOKUP(Tableau2[[#This Row],[Formule(s) Choisie(s)]],Tableau1[[Nom]:[Chouquette]],2,0)+Tableau2[[#This Row],[Suppl_Viennoiseries]]</f>
        <v>4</v>
      </c>
      <c r="Q11" s="16">
        <f>VLOOKUP(Tableau2[[#This Row],[Formule(s) Choisie(s)]],Tableau1[[Nom]:[Chouquette]],3,0)</f>
        <v>2</v>
      </c>
      <c r="R11" s="16">
        <f>VLOOKUP(Tableau2[[#This Row],[Formule(s) Choisie(s)]],Tableau1[[Nom]:[Chouquette]],4,0)+Tableau2[[#This Row],[Suppl_brioches]]</f>
        <v>1</v>
      </c>
      <c r="S11" s="16">
        <f>Tableau2[[#This Row],[Suppl_JusOrange]]</f>
        <v>0</v>
      </c>
      <c r="T11" s="16">
        <f>VLOOKUP(Tableau2[[#This Row],[Formule(s) Choisie(s)]],Tableau1[[Nom]:[Chouquette]],5,0)+Tableau2[[#This Row],[Suppl_Chouquettes]]</f>
        <v>1</v>
      </c>
      <c r="U11" s="16">
        <f>Tableau2[[#This Row],[Suppl_PainChoco]]</f>
        <v>2</v>
      </c>
      <c r="V11" s="16">
        <f>Tableau2[[#This Row],[Suppl_Croissants]]</f>
        <v>2</v>
      </c>
    </row>
    <row r="12" spans="1:22" ht="18" customHeight="1" x14ac:dyDescent="0.25">
      <c r="A12" s="13" t="s">
        <v>19</v>
      </c>
      <c r="B12" s="14" t="s">
        <v>18</v>
      </c>
      <c r="C12" s="14" t="s">
        <v>17</v>
      </c>
      <c r="D12" s="14">
        <v>6000011</v>
      </c>
      <c r="E12" s="14" t="s">
        <v>14</v>
      </c>
      <c r="F12" s="14" t="s">
        <v>15</v>
      </c>
      <c r="G12" s="14" t="s">
        <v>16</v>
      </c>
      <c r="H12" s="15" t="s">
        <v>24</v>
      </c>
      <c r="I12" s="15">
        <v>1</v>
      </c>
      <c r="J12" s="15">
        <v>0</v>
      </c>
      <c r="K12" s="15">
        <v>0</v>
      </c>
      <c r="L12" s="15">
        <v>0</v>
      </c>
      <c r="M12" s="15">
        <v>0</v>
      </c>
      <c r="N12" s="15">
        <v>2</v>
      </c>
      <c r="O12" s="15">
        <v>0</v>
      </c>
      <c r="P12" s="16">
        <f>VLOOKUP(Tableau2[[#This Row],[Formule(s) Choisie(s)]],Tableau1[[Nom]:[Chouquette]],2,0)+Tableau2[[#This Row],[Suppl_Viennoiseries]]</f>
        <v>2</v>
      </c>
      <c r="Q12" s="16">
        <f>VLOOKUP(Tableau2[[#This Row],[Formule(s) Choisie(s)]],Tableau1[[Nom]:[Chouquette]],3,0)</f>
        <v>2</v>
      </c>
      <c r="R12" s="16">
        <f>VLOOKUP(Tableau2[[#This Row],[Formule(s) Choisie(s)]],Tableau1[[Nom]:[Chouquette]],4,0)+Tableau2[[#This Row],[Suppl_brioches]]</f>
        <v>0</v>
      </c>
      <c r="S12" s="16">
        <f>Tableau2[[#This Row],[Suppl_JusOrange]]</f>
        <v>0</v>
      </c>
      <c r="T12" s="16">
        <f>VLOOKUP(Tableau2[[#This Row],[Formule(s) Choisie(s)]],Tableau1[[Nom]:[Chouquette]],5,0)+Tableau2[[#This Row],[Suppl_Chouquettes]]</f>
        <v>12</v>
      </c>
      <c r="U12" s="16">
        <f>Tableau2[[#This Row],[Suppl_PainChoco]]</f>
        <v>2</v>
      </c>
      <c r="V12" s="16">
        <f>Tableau2[[#This Row],[Suppl_Croissants]]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ListeFormules!$B$2:$B$4</xm:f>
          </x14:formula1>
          <xm:sqref>H2:H12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4"/>
  <sheetViews>
    <sheetView workbookViewId="0">
      <selection activeCell="D29" sqref="D29"/>
    </sheetView>
  </sheetViews>
  <sheetFormatPr baseColWidth="10" defaultRowHeight="15" x14ac:dyDescent="0.25"/>
  <cols>
    <col min="1" max="8" width="14.42578125" style="5" customWidth="1"/>
    <col min="9" max="9" width="11.42578125" style="5"/>
  </cols>
  <sheetData>
    <row r="1" spans="1:8" x14ac:dyDescent="0.25">
      <c r="A1" s="5" t="s">
        <v>21</v>
      </c>
      <c r="B1" s="5" t="s">
        <v>17</v>
      </c>
      <c r="C1" s="5" t="s">
        <v>20</v>
      </c>
      <c r="D1" s="5" t="s">
        <v>1</v>
      </c>
      <c r="E1" s="5" t="s">
        <v>2</v>
      </c>
      <c r="F1" s="5" t="s">
        <v>3</v>
      </c>
      <c r="G1" s="5" t="s">
        <v>22</v>
      </c>
      <c r="H1" s="5" t="s">
        <v>23</v>
      </c>
    </row>
    <row r="2" spans="1:8" x14ac:dyDescent="0.25">
      <c r="A2" s="5">
        <f>ROW()-1</f>
        <v>1</v>
      </c>
      <c r="B2" s="5" t="s">
        <v>24</v>
      </c>
      <c r="C2" s="5">
        <v>2</v>
      </c>
      <c r="D2" s="5">
        <v>2</v>
      </c>
      <c r="E2" s="5">
        <v>0</v>
      </c>
      <c r="F2" s="5">
        <v>12</v>
      </c>
      <c r="G2" s="5">
        <v>0</v>
      </c>
      <c r="H2" s="12">
        <v>6.5</v>
      </c>
    </row>
    <row r="3" spans="1:8" x14ac:dyDescent="0.25">
      <c r="A3" s="5">
        <f>ROW()-1</f>
        <v>2</v>
      </c>
      <c r="B3" s="5" t="s">
        <v>25</v>
      </c>
      <c r="C3" s="5">
        <v>4</v>
      </c>
      <c r="D3" s="5">
        <v>2</v>
      </c>
      <c r="E3" s="5">
        <v>0</v>
      </c>
      <c r="F3" s="5">
        <v>0</v>
      </c>
      <c r="G3" s="5">
        <v>0</v>
      </c>
      <c r="H3" s="12">
        <v>9</v>
      </c>
    </row>
    <row r="4" spans="1:8" x14ac:dyDescent="0.25">
      <c r="A4" s="5">
        <f>ROW()-1</f>
        <v>3</v>
      </c>
      <c r="B4" s="5" t="s">
        <v>26</v>
      </c>
      <c r="C4" s="5">
        <v>4</v>
      </c>
      <c r="D4" s="5">
        <v>2</v>
      </c>
      <c r="E4" s="5">
        <v>1</v>
      </c>
      <c r="F4" s="5">
        <v>0</v>
      </c>
      <c r="G4" s="5">
        <v>0</v>
      </c>
      <c r="H4" s="12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SuiviDej</vt:lpstr>
      <vt:lpstr>ListeFormules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</dc:creator>
  <cp:lastModifiedBy>Pierre LEVRARD</cp:lastModifiedBy>
  <dcterms:created xsi:type="dcterms:W3CDTF">2019-01-25T15:58:03Z</dcterms:created>
  <dcterms:modified xsi:type="dcterms:W3CDTF">2019-03-06T15:11:49Z</dcterms:modified>
</cp:coreProperties>
</file>