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erre\Downloads\"/>
    </mc:Choice>
  </mc:AlternateContent>
  <xr:revisionPtr revIDLastSave="0" documentId="13_ncr:1_{68BA35DE-386E-4E24-824F-09DD6F0BFA6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Feuil1!$A$1:$H$17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6" i="1" l="1"/>
  <c r="J15" i="1"/>
  <c r="J14" i="1"/>
  <c r="J13" i="1"/>
  <c r="J12" i="1"/>
  <c r="J11" i="1"/>
  <c r="J10" i="1"/>
  <c r="J9" i="1"/>
  <c r="I16" i="1"/>
  <c r="I15" i="1"/>
  <c r="I14" i="1"/>
  <c r="I13" i="1"/>
  <c r="I12" i="1"/>
  <c r="I11" i="1"/>
  <c r="I10" i="1"/>
  <c r="I9" i="1"/>
  <c r="G10" i="1"/>
  <c r="G11" i="1"/>
  <c r="G12" i="1"/>
  <c r="G13" i="1"/>
  <c r="G14" i="1"/>
  <c r="G15" i="1"/>
  <c r="G9" i="1"/>
  <c r="E9" i="1"/>
  <c r="F9" i="1" l="1"/>
  <c r="H9" i="1" s="1"/>
  <c r="F10" i="1"/>
  <c r="F11" i="1"/>
  <c r="F12" i="1"/>
  <c r="F13" i="1"/>
  <c r="F14" i="1"/>
  <c r="F15" i="1"/>
  <c r="E10" i="1"/>
  <c r="H10" i="1" s="1"/>
  <c r="E11" i="1"/>
  <c r="H11" i="1" s="1"/>
  <c r="E12" i="1"/>
  <c r="E13" i="1"/>
  <c r="E14" i="1"/>
  <c r="H14" i="1" s="1"/>
  <c r="E15" i="1"/>
  <c r="H15" i="1" s="1"/>
  <c r="H13" i="1" l="1"/>
  <c r="H12" i="1"/>
  <c r="H16" i="1" s="1"/>
  <c r="J8" i="1" l="1"/>
  <c r="C5" i="1"/>
</calcChain>
</file>

<file path=xl/sharedStrings.xml><?xml version="1.0" encoding="utf-8"?>
<sst xmlns="http://schemas.openxmlformats.org/spreadsheetml/2006/main" count="24" uniqueCount="24">
  <si>
    <t>COMMUNES</t>
  </si>
  <si>
    <t xml:space="preserve">THIAUCOURT </t>
  </si>
  <si>
    <t>BOUILLONVILLE</t>
  </si>
  <si>
    <t>VIEVILLE</t>
  </si>
  <si>
    <t>CHAREY</t>
  </si>
  <si>
    <t>XAMMES</t>
  </si>
  <si>
    <t>Scolarisés</t>
  </si>
  <si>
    <t>Transportés</t>
  </si>
  <si>
    <t>BENEY</t>
  </si>
  <si>
    <t>JAULNY</t>
  </si>
  <si>
    <t>TOTAL à REMBOURSER</t>
  </si>
  <si>
    <t xml:space="preserve">Total part du Syndicat </t>
  </si>
  <si>
    <t xml:space="preserve"> (Application du tarif au moins équivalent au tarif le plus élevé appliqué à un membre du RPI)</t>
  </si>
  <si>
    <r>
      <t xml:space="preserve">SOMMES DUES  pour </t>
    </r>
    <r>
      <rPr>
        <b/>
        <sz val="24"/>
        <color rgb="FFFF0000"/>
        <rFont val="Calibri"/>
        <family val="2"/>
        <scheme val="minor"/>
      </rPr>
      <t xml:space="preserve">TRANSPORTS MERIDIENS </t>
    </r>
    <r>
      <rPr>
        <b/>
        <sz val="24"/>
        <color theme="1"/>
        <rFont val="Calibri"/>
        <family val="2"/>
        <scheme val="minor"/>
      </rPr>
      <t xml:space="preserve">2018/2019  </t>
    </r>
  </si>
  <si>
    <t>St BENOIT (Hors Syndicat) Pratique</t>
  </si>
  <si>
    <t>Habitants</t>
  </si>
  <si>
    <t>Elèves scolarisés</t>
  </si>
  <si>
    <t>Elèves transportés</t>
  </si>
  <si>
    <t>Quote part-commune</t>
  </si>
  <si>
    <t>Correction St Benoit</t>
  </si>
  <si>
    <r>
      <t xml:space="preserve">Habitants                          </t>
    </r>
    <r>
      <rPr>
        <sz val="8"/>
        <color theme="1"/>
        <rFont val="Calibri"/>
        <family val="2"/>
        <scheme val="minor"/>
      </rPr>
      <t xml:space="preserve"> (INSEE DGF 2018)</t>
    </r>
  </si>
  <si>
    <t>Elèves</t>
  </si>
  <si>
    <t>Total/scolarisé</t>
  </si>
  <si>
    <t>Quote part-commune syndicat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</si>
</sst>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0.00&quot; €&quot;"/>
    <numFmt numFmtId="165" formatCode="0&quot; habitants&quot;"/>
    <numFmt numFmtId="166" formatCode="0&quot; élève(s)&quot;"/>
    <numFmt numFmtId="167" formatCode="&quot;Différence = &quot;0.00&quot; €&quot;"/>
    <numFmt numFmtId="168" formatCode="#,##0.00\ &quot;€&quot;"/>
    <numFmt numFmtId="169" formatCode="0.0%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66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61">
    <xf numFmtId="0" fontId="0" fillId="0" borderId="0" xfId="0"/>
    <xf numFmtId="166" fontId="0" fillId="0" borderId="0" xfId="0" applyNumberFormat="1"/>
    <xf numFmtId="43" fontId="0" fillId="0" borderId="0" xfId="1" applyFont="1"/>
    <xf numFmtId="0" fontId="5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9" fontId="0" fillId="0" borderId="1" xfId="2" applyNumberFormat="1" applyFont="1" applyBorder="1" applyAlignment="1">
      <alignment horizontal="center"/>
    </xf>
    <xf numFmtId="164" fontId="0" fillId="0" borderId="21" xfId="0" applyNumberFormat="1" applyBorder="1" applyAlignment="1">
      <alignment vertical="center"/>
    </xf>
    <xf numFmtId="9" fontId="2" fillId="0" borderId="21" xfId="2" applyFont="1" applyBorder="1" applyAlignment="1">
      <alignment horizontal="center" vertical="center" wrapText="1"/>
    </xf>
    <xf numFmtId="9" fontId="2" fillId="0" borderId="21" xfId="2" applyFont="1" applyBorder="1" applyAlignment="1">
      <alignment horizontal="center" vertical="center"/>
    </xf>
    <xf numFmtId="169" fontId="0" fillId="0" borderId="3" xfId="2" applyNumberFormat="1" applyFont="1" applyBorder="1" applyAlignment="1">
      <alignment horizontal="center"/>
    </xf>
    <xf numFmtId="166" fontId="0" fillId="2" borderId="8" xfId="0" applyNumberFormat="1" applyFill="1" applyBorder="1" applyAlignment="1">
      <alignment horizontal="center"/>
    </xf>
    <xf numFmtId="0" fontId="0" fillId="0" borderId="14" xfId="0" applyBorder="1"/>
    <xf numFmtId="0" fontId="0" fillId="0" borderId="18" xfId="0" applyBorder="1"/>
    <xf numFmtId="0" fontId="0" fillId="2" borderId="15" xfId="0" applyFill="1" applyBorder="1"/>
    <xf numFmtId="164" fontId="0" fillId="0" borderId="21" xfId="0" applyNumberFormat="1" applyBorder="1"/>
    <xf numFmtId="164" fontId="0" fillId="0" borderId="16" xfId="0" applyNumberFormat="1" applyBorder="1" applyAlignment="1">
      <alignment horizontal="center" vertical="center" wrapText="1"/>
    </xf>
    <xf numFmtId="164" fontId="0" fillId="0" borderId="3" xfId="0" applyNumberFormat="1" applyBorder="1"/>
    <xf numFmtId="0" fontId="4" fillId="0" borderId="22" xfId="0" applyFont="1" applyBorder="1" applyAlignment="1">
      <alignment horizontal="center" vertical="center"/>
    </xf>
    <xf numFmtId="165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5" fontId="0" fillId="2" borderId="7" xfId="0" applyNumberFormat="1" applyFill="1" applyBorder="1" applyAlignment="1">
      <alignment horizontal="center"/>
    </xf>
    <xf numFmtId="168" fontId="1" fillId="0" borderId="13" xfId="0" applyNumberFormat="1" applyFont="1" applyBorder="1" applyAlignment="1">
      <alignment horizontal="center"/>
    </xf>
    <xf numFmtId="168" fontId="1" fillId="0" borderId="20" xfId="0" applyNumberFormat="1" applyFont="1" applyBorder="1" applyAlignment="1">
      <alignment horizontal="center"/>
    </xf>
    <xf numFmtId="168" fontId="2" fillId="0" borderId="12" xfId="2" applyNumberFormat="1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7" fontId="0" fillId="0" borderId="3" xfId="0" applyNumberFormat="1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167" fontId="0" fillId="0" borderId="21" xfId="0" applyNumberFormat="1" applyBorder="1" applyAlignment="1">
      <alignment horizontal="center" vertical="center"/>
    </xf>
    <xf numFmtId="167" fontId="0" fillId="0" borderId="17" xfId="0" applyNumberForma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21" xfId="0" applyBorder="1" applyAlignment="1">
      <alignment horizontal="left"/>
    </xf>
    <xf numFmtId="164" fontId="0" fillId="0" borderId="2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7" fontId="0" fillId="0" borderId="23" xfId="0" applyNumberFormat="1" applyBorder="1" applyAlignment="1">
      <alignment horizontal="center" vertical="center"/>
    </xf>
    <xf numFmtId="167" fontId="0" fillId="0" borderId="24" xfId="0" applyNumberFormat="1" applyBorder="1" applyAlignment="1">
      <alignment horizontal="center" vertical="center"/>
    </xf>
    <xf numFmtId="9" fontId="0" fillId="0" borderId="13" xfId="2" applyFont="1" applyBorder="1" applyAlignment="1">
      <alignment horizontal="center"/>
    </xf>
    <xf numFmtId="9" fontId="0" fillId="0" borderId="20" xfId="2" applyFont="1" applyBorder="1" applyAlignment="1">
      <alignment horizontal="center"/>
    </xf>
    <xf numFmtId="9" fontId="0" fillId="2" borderId="19" xfId="2" applyFont="1" applyFill="1" applyBorder="1" applyAlignment="1">
      <alignment horizontal="center"/>
    </xf>
    <xf numFmtId="169" fontId="0" fillId="0" borderId="4" xfId="2" applyNumberFormat="1" applyFont="1" applyBorder="1" applyAlignment="1">
      <alignment horizontal="center"/>
    </xf>
    <xf numFmtId="169" fontId="0" fillId="0" borderId="6" xfId="2" applyNumberFormat="1" applyFont="1" applyBorder="1" applyAlignment="1">
      <alignment horizontal="center"/>
    </xf>
    <xf numFmtId="169" fontId="0" fillId="2" borderId="9" xfId="2" applyNumberFormat="1" applyFont="1" applyFill="1" applyBorder="1" applyAlignment="1">
      <alignment horizontal="center"/>
    </xf>
    <xf numFmtId="164" fontId="0" fillId="0" borderId="25" xfId="0" applyNumberFormat="1" applyBorder="1" applyAlignment="1">
      <alignment horizontal="center" vertical="center" wrapText="1"/>
    </xf>
    <xf numFmtId="164" fontId="0" fillId="0" borderId="26" xfId="0" applyNumberFormat="1" applyBorder="1" applyAlignment="1">
      <alignment horizontal="center" vertical="center" wrapText="1"/>
    </xf>
    <xf numFmtId="164" fontId="0" fillId="0" borderId="27" xfId="0" applyNumberFormat="1" applyBorder="1" applyAlignment="1">
      <alignment horizontal="center" vertical="center" wrapText="1"/>
    </xf>
    <xf numFmtId="164" fontId="0" fillId="0" borderId="28" xfId="0" applyNumberFormat="1" applyBorder="1" applyAlignment="1">
      <alignment horizontal="center" vertical="center" wrapText="1"/>
    </xf>
    <xf numFmtId="164" fontId="0" fillId="0" borderId="29" xfId="0" applyNumberFormat="1" applyBorder="1" applyAlignment="1">
      <alignment horizontal="center" vertical="center" wrapText="1"/>
    </xf>
    <xf numFmtId="164" fontId="0" fillId="0" borderId="30" xfId="0" applyNumberFormat="1" applyBorder="1" applyAlignment="1">
      <alignment horizontal="center" vertical="center" wrapText="1"/>
    </xf>
    <xf numFmtId="168" fontId="1" fillId="2" borderId="19" xfId="0" applyNumberFormat="1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"/>
  <sheetViews>
    <sheetView tabSelected="1" zoomScale="80" zoomScaleNormal="80" workbookViewId="0">
      <selection activeCell="G22" sqref="G22"/>
    </sheetView>
  </sheetViews>
  <sheetFormatPr baseColWidth="10" defaultRowHeight="15" x14ac:dyDescent="0.25"/>
  <cols>
    <col min="1" max="1" width="60.7109375" customWidth="1"/>
    <col min="2" max="2" width="16.85546875" customWidth="1"/>
    <col min="3" max="3" width="14.42578125" customWidth="1"/>
    <col min="4" max="4" width="17.42578125" customWidth="1"/>
    <col min="5" max="7" width="17.42578125" style="5" customWidth="1"/>
    <col min="8" max="9" width="16.140625" customWidth="1"/>
  </cols>
  <sheetData>
    <row r="1" spans="1:10" ht="43.5" customHeight="1" x14ac:dyDescent="0.25">
      <c r="A1" s="38" t="s">
        <v>13</v>
      </c>
      <c r="B1" s="38"/>
      <c r="C1" s="38"/>
      <c r="D1" s="38"/>
      <c r="E1" s="38"/>
      <c r="F1" s="38"/>
      <c r="G1" s="38"/>
      <c r="H1" s="38"/>
      <c r="I1" s="4"/>
    </row>
    <row r="2" spans="1:10" ht="15.75" customHeight="1" x14ac:dyDescent="0.25">
      <c r="A2" s="37" t="s">
        <v>12</v>
      </c>
      <c r="B2" s="37"/>
      <c r="C2" s="37"/>
      <c r="D2" s="37"/>
      <c r="E2" s="37"/>
      <c r="F2" s="37"/>
      <c r="G2" s="37"/>
      <c r="H2" s="37"/>
      <c r="I2" s="3"/>
    </row>
    <row r="3" spans="1:10" ht="15.75" customHeight="1" thickBot="1" x14ac:dyDescent="0.3"/>
    <row r="4" spans="1:10" ht="17.25" customHeight="1" x14ac:dyDescent="0.25">
      <c r="A4" s="40" t="s">
        <v>10</v>
      </c>
      <c r="B4" s="41"/>
      <c r="C4" s="20">
        <v>29900.2</v>
      </c>
      <c r="D4" s="33"/>
      <c r="E4" s="33"/>
      <c r="F4" s="33"/>
      <c r="G4" s="33"/>
      <c r="H4" s="33"/>
      <c r="I4" s="46"/>
      <c r="J4" s="34"/>
    </row>
    <row r="5" spans="1:10" ht="17.25" customHeight="1" thickBot="1" x14ac:dyDescent="0.3">
      <c r="A5" s="42" t="s">
        <v>11</v>
      </c>
      <c r="B5" s="43"/>
      <c r="C5" s="18">
        <f>SUM(J9:J15)</f>
        <v>28795.621256614697</v>
      </c>
      <c r="D5" s="35"/>
      <c r="E5" s="35"/>
      <c r="F5" s="35"/>
      <c r="G5" s="35"/>
      <c r="H5" s="35"/>
      <c r="I5" s="47"/>
      <c r="J5" s="36"/>
    </row>
    <row r="6" spans="1:10" ht="15.75" customHeight="1" x14ac:dyDescent="0.25">
      <c r="A6" s="39" t="s">
        <v>0</v>
      </c>
      <c r="B6" s="44" t="s">
        <v>20</v>
      </c>
      <c r="C6" s="30" t="s">
        <v>21</v>
      </c>
      <c r="D6" s="30"/>
      <c r="E6" s="30" t="s">
        <v>18</v>
      </c>
      <c r="F6" s="30"/>
      <c r="G6" s="30"/>
      <c r="H6" s="54" t="s">
        <v>22</v>
      </c>
      <c r="I6" s="57" t="s">
        <v>23</v>
      </c>
      <c r="J6" s="31" t="s">
        <v>19</v>
      </c>
    </row>
    <row r="7" spans="1:10" ht="15.75" customHeight="1" x14ac:dyDescent="0.25">
      <c r="A7" s="39"/>
      <c r="B7" s="45"/>
      <c r="C7" s="7" t="s">
        <v>6</v>
      </c>
      <c r="D7" s="7" t="s">
        <v>7</v>
      </c>
      <c r="E7" s="8" t="s">
        <v>15</v>
      </c>
      <c r="F7" s="7" t="s">
        <v>16</v>
      </c>
      <c r="G7" s="7" t="s">
        <v>17</v>
      </c>
      <c r="H7" s="55"/>
      <c r="I7" s="58"/>
      <c r="J7" s="32"/>
    </row>
    <row r="8" spans="1:10" ht="15.75" customHeight="1" thickBot="1" x14ac:dyDescent="0.3">
      <c r="A8" s="21"/>
      <c r="B8" s="19"/>
      <c r="C8" s="10"/>
      <c r="D8" s="10"/>
      <c r="E8" s="11">
        <v>0.5</v>
      </c>
      <c r="F8" s="12">
        <v>0.25</v>
      </c>
      <c r="G8" s="12">
        <v>0.25</v>
      </c>
      <c r="H8" s="56"/>
      <c r="I8" s="59"/>
      <c r="J8" s="29">
        <f>SUM(J9:J16)</f>
        <v>29900.199999999997</v>
      </c>
    </row>
    <row r="9" spans="1:10" x14ac:dyDescent="0.25">
      <c r="A9" s="15" t="s">
        <v>1</v>
      </c>
      <c r="B9" s="22">
        <v>1193</v>
      </c>
      <c r="C9" s="23">
        <v>79</v>
      </c>
      <c r="D9" s="23">
        <v>1</v>
      </c>
      <c r="E9" s="13">
        <f>E$8*(B9/SUM(B$9:B$15))</f>
        <v>0.28150070788107601</v>
      </c>
      <c r="F9" s="13">
        <f t="shared" ref="F9:G15" si="0">F$8*(C9/SUM(C$9:C$15))</f>
        <v>0.1325503355704698</v>
      </c>
      <c r="G9" s="13">
        <f>G$8*(D9/SUM(D$9:D$15))/D9</f>
        <v>3.5211267605633804E-3</v>
      </c>
      <c r="H9" s="51">
        <f>SUM($E9:$G9)/C9</f>
        <v>5.2857236735710019E-3</v>
      </c>
      <c r="I9" s="48">
        <f>SUM(E9:G9)</f>
        <v>0.41757217021210918</v>
      </c>
      <c r="J9" s="27">
        <f>I9/SUM($I$9:$I$16)*$C$4</f>
        <v>12024.250060730541</v>
      </c>
    </row>
    <row r="10" spans="1:10" x14ac:dyDescent="0.25">
      <c r="A10" s="16" t="s">
        <v>2</v>
      </c>
      <c r="B10" s="24">
        <v>150</v>
      </c>
      <c r="C10" s="25">
        <v>22</v>
      </c>
      <c r="D10" s="25">
        <v>22</v>
      </c>
      <c r="E10" s="9">
        <f t="shared" ref="E10:E15" si="1">E$8*(B10/SUM(B$9:B$15))</f>
        <v>3.5394053798961773E-2</v>
      </c>
      <c r="F10" s="9">
        <f t="shared" si="0"/>
        <v>3.6912751677852351E-2</v>
      </c>
      <c r="G10" s="9">
        <f t="shared" si="0"/>
        <v>7.746478873239436E-2</v>
      </c>
      <c r="H10" s="52">
        <f t="shared" ref="H10:H15" si="2">SUM($E10:$G10)/C10</f>
        <v>6.8077997367822045E-3</v>
      </c>
      <c r="I10" s="49">
        <f t="shared" ref="I10:I15" si="3">SUM(E10:G10)</f>
        <v>0.14977159420920849</v>
      </c>
      <c r="J10" s="28">
        <f t="shared" ref="J10:J16" si="4">I10/SUM($I$9:$I$16)*$C$4</f>
        <v>4312.7661018477547</v>
      </c>
    </row>
    <row r="11" spans="1:10" x14ac:dyDescent="0.25">
      <c r="A11" s="16" t="s">
        <v>3</v>
      </c>
      <c r="B11" s="24">
        <v>164</v>
      </c>
      <c r="C11" s="25">
        <v>11</v>
      </c>
      <c r="D11" s="25">
        <v>11</v>
      </c>
      <c r="E11" s="9">
        <f t="shared" si="1"/>
        <v>3.8697498820198205E-2</v>
      </c>
      <c r="F11" s="9">
        <f t="shared" si="0"/>
        <v>1.8456375838926176E-2</v>
      </c>
      <c r="G11" s="9">
        <f t="shared" si="0"/>
        <v>3.873239436619718E-2</v>
      </c>
      <c r="H11" s="52">
        <f t="shared" si="2"/>
        <v>8.7169335477565047E-3</v>
      </c>
      <c r="I11" s="49">
        <f t="shared" si="3"/>
        <v>9.588626902532156E-2</v>
      </c>
      <c r="J11" s="28">
        <f t="shared" si="4"/>
        <v>2761.1046865630246</v>
      </c>
    </row>
    <row r="12" spans="1:10" x14ac:dyDescent="0.25">
      <c r="A12" s="16" t="s">
        <v>4</v>
      </c>
      <c r="B12" s="24">
        <v>78</v>
      </c>
      <c r="C12" s="25">
        <v>4</v>
      </c>
      <c r="D12" s="25">
        <v>4</v>
      </c>
      <c r="E12" s="9">
        <f t="shared" si="1"/>
        <v>1.8404907975460124E-2</v>
      </c>
      <c r="F12" s="9">
        <f t="shared" si="0"/>
        <v>6.7114093959731542E-3</v>
      </c>
      <c r="G12" s="9">
        <f t="shared" si="0"/>
        <v>1.4084507042253521E-2</v>
      </c>
      <c r="H12" s="52">
        <f t="shared" si="2"/>
        <v>9.8002061034217006E-3</v>
      </c>
      <c r="I12" s="49">
        <f t="shared" si="3"/>
        <v>3.9200824413686802E-2</v>
      </c>
      <c r="J12" s="28">
        <f t="shared" si="4"/>
        <v>1128.81209276358</v>
      </c>
    </row>
    <row r="13" spans="1:10" x14ac:dyDescent="0.25">
      <c r="A13" s="16" t="s">
        <v>5</v>
      </c>
      <c r="B13" s="24">
        <v>155</v>
      </c>
      <c r="C13" s="25">
        <v>15</v>
      </c>
      <c r="D13" s="25">
        <v>15</v>
      </c>
      <c r="E13" s="9">
        <f t="shared" si="1"/>
        <v>3.65738555922605E-2</v>
      </c>
      <c r="F13" s="9">
        <f t="shared" si="0"/>
        <v>2.5167785234899327E-2</v>
      </c>
      <c r="G13" s="9">
        <f t="shared" si="0"/>
        <v>5.2816901408450703E-2</v>
      </c>
      <c r="H13" s="52">
        <f t="shared" si="2"/>
        <v>7.637236149040702E-3</v>
      </c>
      <c r="I13" s="49">
        <f t="shared" si="3"/>
        <v>0.11455854223561053</v>
      </c>
      <c r="J13" s="28">
        <f t="shared" si="4"/>
        <v>3298.784393926539</v>
      </c>
    </row>
    <row r="14" spans="1:10" x14ac:dyDescent="0.25">
      <c r="A14" s="16" t="s">
        <v>8</v>
      </c>
      <c r="B14" s="24">
        <v>142</v>
      </c>
      <c r="C14" s="25">
        <v>14</v>
      </c>
      <c r="D14" s="25">
        <v>14</v>
      </c>
      <c r="E14" s="9">
        <f t="shared" si="1"/>
        <v>3.350637092968381E-2</v>
      </c>
      <c r="F14" s="9">
        <f t="shared" si="0"/>
        <v>2.3489932885906041E-2</v>
      </c>
      <c r="G14" s="9">
        <f t="shared" si="0"/>
        <v>4.9295774647887321E-2</v>
      </c>
      <c r="H14" s="52">
        <f t="shared" si="2"/>
        <v>7.592291318819798E-3</v>
      </c>
      <c r="I14" s="49">
        <f t="shared" si="3"/>
        <v>0.10629207846347717</v>
      </c>
      <c r="J14" s="28">
        <f t="shared" si="4"/>
        <v>3060.7464340126603</v>
      </c>
    </row>
    <row r="15" spans="1:10" x14ac:dyDescent="0.25">
      <c r="A15" s="16" t="s">
        <v>9</v>
      </c>
      <c r="B15" s="24">
        <v>237</v>
      </c>
      <c r="C15" s="25">
        <v>4</v>
      </c>
      <c r="D15" s="25">
        <v>4</v>
      </c>
      <c r="E15" s="9">
        <f t="shared" si="1"/>
        <v>5.5922605002359606E-2</v>
      </c>
      <c r="F15" s="9">
        <f t="shared" si="0"/>
        <v>6.7114093959731542E-3</v>
      </c>
      <c r="G15" s="9">
        <f t="shared" si="0"/>
        <v>1.4084507042253521E-2</v>
      </c>
      <c r="H15" s="52">
        <f t="shared" si="2"/>
        <v>1.9179630360146568E-2</v>
      </c>
      <c r="I15" s="49">
        <f t="shared" si="3"/>
        <v>7.6718521440586274E-2</v>
      </c>
      <c r="J15" s="28">
        <f t="shared" si="4"/>
        <v>2209.1574867705967</v>
      </c>
    </row>
    <row r="16" spans="1:10" ht="15.75" thickBot="1" x14ac:dyDescent="0.3">
      <c r="A16" s="17" t="s">
        <v>14</v>
      </c>
      <c r="B16" s="26">
        <v>42</v>
      </c>
      <c r="C16" s="14">
        <v>2</v>
      </c>
      <c r="D16" s="14">
        <v>2</v>
      </c>
      <c r="E16" s="14"/>
      <c r="F16" s="14"/>
      <c r="G16" s="14"/>
      <c r="H16" s="53">
        <f>MAX(H$9:H$15)</f>
        <v>1.9179630360146568E-2</v>
      </c>
      <c r="I16" s="50">
        <f>H16*C16</f>
        <v>3.8359260720293137E-2</v>
      </c>
      <c r="J16" s="60">
        <f t="shared" si="4"/>
        <v>1104.5787433852984</v>
      </c>
    </row>
    <row r="17" spans="3:9" ht="15.75" customHeight="1" x14ac:dyDescent="0.25">
      <c r="C17" s="1"/>
      <c r="D17" s="1"/>
      <c r="E17" s="6"/>
      <c r="F17" s="6"/>
      <c r="G17" s="6"/>
      <c r="H17" s="2"/>
      <c r="I17" s="2"/>
    </row>
  </sheetData>
  <mergeCells count="12">
    <mergeCell ref="E6:G6"/>
    <mergeCell ref="J6:J7"/>
    <mergeCell ref="D4:J5"/>
    <mergeCell ref="A2:H2"/>
    <mergeCell ref="A1:H1"/>
    <mergeCell ref="A6:A7"/>
    <mergeCell ref="A4:B4"/>
    <mergeCell ref="A5:B5"/>
    <mergeCell ref="C6:D6"/>
    <mergeCell ref="B6:B7"/>
    <mergeCell ref="H6:H8"/>
    <mergeCell ref="I6:I8"/>
  </mergeCells>
  <printOptions horizontalCentered="1"/>
  <pageMargins left="0.31496062992125984" right="0.11811023622047245" top="0.35433070866141736" bottom="0.15748031496062992" header="0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Gouthier</dc:creator>
  <cp:lastModifiedBy>Pierre</cp:lastModifiedBy>
  <cp:lastPrinted>2019-09-25T04:36:20Z</cp:lastPrinted>
  <dcterms:created xsi:type="dcterms:W3CDTF">2019-09-20T06:24:49Z</dcterms:created>
  <dcterms:modified xsi:type="dcterms:W3CDTF">2019-10-03T18:21:24Z</dcterms:modified>
</cp:coreProperties>
</file>