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05" yWindow="195" windowWidth="19440" windowHeight="12270" activeTab="1"/>
  </bookViews>
  <sheets>
    <sheet name="BDD" sheetId="32" r:id="rId1"/>
    <sheet name="TCD" sheetId="34" r:id="rId2"/>
    <sheet name="Liste" sheetId="2" r:id="rId3"/>
  </sheets>
  <calcPr calcId="145621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2" l="1"/>
  <c r="E3" i="32"/>
  <c r="E4" i="32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U3" i="32" l="1"/>
  <c r="U4" i="32"/>
  <c r="U5" i="32"/>
  <c r="U6" i="32"/>
  <c r="U7" i="32"/>
  <c r="U8" i="32"/>
  <c r="U9" i="32"/>
  <c r="U10" i="32"/>
  <c r="U11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24" i="32"/>
  <c r="U25" i="32"/>
  <c r="U26" i="32"/>
  <c r="U27" i="32"/>
  <c r="U28" i="32"/>
  <c r="U29" i="32"/>
  <c r="U2" i="32"/>
  <c r="S3" i="32"/>
  <c r="S4" i="32"/>
  <c r="S5" i="32"/>
  <c r="S6" i="32"/>
  <c r="S7" i="32"/>
  <c r="S8" i="32"/>
  <c r="S9" i="32"/>
  <c r="S10" i="32"/>
  <c r="S11" i="32"/>
  <c r="S12" i="32"/>
  <c r="S13" i="32"/>
  <c r="S14" i="32"/>
  <c r="S15" i="32"/>
  <c r="S16" i="32"/>
  <c r="S17" i="32"/>
  <c r="S18" i="32"/>
  <c r="S19" i="32"/>
  <c r="S20" i="32"/>
  <c r="S21" i="32"/>
  <c r="S22" i="32"/>
  <c r="S23" i="32"/>
  <c r="S24" i="32"/>
  <c r="S25" i="32"/>
  <c r="S26" i="32"/>
  <c r="S27" i="32"/>
  <c r="S28" i="32"/>
  <c r="S29" i="32"/>
  <c r="V2" i="32"/>
  <c r="V3" i="32"/>
  <c r="V4" i="32"/>
  <c r="V5" i="32"/>
  <c r="V6" i="32"/>
  <c r="V7" i="32"/>
  <c r="V8" i="32"/>
  <c r="V9" i="32"/>
  <c r="V10" i="32"/>
  <c r="V11" i="32"/>
  <c r="V12" i="32"/>
  <c r="V13" i="32"/>
  <c r="V14" i="32"/>
  <c r="V15" i="32"/>
  <c r="V16" i="32"/>
  <c r="V17" i="32"/>
  <c r="V18" i="32"/>
  <c r="V19" i="32"/>
  <c r="V20" i="32"/>
  <c r="V21" i="32"/>
  <c r="V22" i="32"/>
  <c r="V23" i="32"/>
  <c r="V24" i="32"/>
  <c r="V25" i="32"/>
  <c r="V26" i="32"/>
  <c r="V27" i="32"/>
  <c r="V28" i="32"/>
  <c r="V29" i="32"/>
  <c r="T2" i="32"/>
  <c r="T3" i="32"/>
  <c r="T4" i="32"/>
  <c r="T5" i="32"/>
  <c r="T6" i="32"/>
  <c r="T7" i="32"/>
  <c r="T8" i="32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S2" i="32"/>
  <c r="J2" i="32"/>
  <c r="J3" i="32"/>
  <c r="J4" i="32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</calcChain>
</file>

<file path=xl/sharedStrings.xml><?xml version="1.0" encoding="utf-8"?>
<sst xmlns="http://schemas.openxmlformats.org/spreadsheetml/2006/main" count="266" uniqueCount="100">
  <si>
    <t>Fournisseur</t>
  </si>
  <si>
    <t>Transporteur</t>
  </si>
  <si>
    <t>Numéro quai</t>
  </si>
  <si>
    <t>Temps total</t>
  </si>
  <si>
    <t>Dépotage/Gerbable</t>
  </si>
  <si>
    <t>Heure livr.</t>
  </si>
  <si>
    <t>Nb palette</t>
  </si>
  <si>
    <t>Temps déch.</t>
  </si>
  <si>
    <t>Temps trait.</t>
  </si>
  <si>
    <t>Temps MeS</t>
  </si>
  <si>
    <t>Horaires</t>
  </si>
  <si>
    <t>Zone stock.</t>
  </si>
  <si>
    <t>DK1</t>
  </si>
  <si>
    <t>DK2</t>
  </si>
  <si>
    <t>DK3</t>
  </si>
  <si>
    <t>DK4</t>
  </si>
  <si>
    <t>DK5</t>
  </si>
  <si>
    <t>USINAGE</t>
  </si>
  <si>
    <t>AJ²</t>
  </si>
  <si>
    <t>URK</t>
  </si>
  <si>
    <t>SDF</t>
  </si>
  <si>
    <t>N° quai</t>
  </si>
  <si>
    <t>Gerbable</t>
  </si>
  <si>
    <t>Dépotage</t>
  </si>
  <si>
    <t>N° article</t>
  </si>
  <si>
    <t>Date livr.</t>
  </si>
  <si>
    <t>Date sortie</t>
  </si>
  <si>
    <t>Heure sortie</t>
  </si>
  <si>
    <t>Oui</t>
  </si>
  <si>
    <t>Non</t>
  </si>
  <si>
    <t>Fournisseurs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</si>
  <si>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</si>
  <si>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</si>
  <si>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</si>
  <si>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</si>
  <si>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</si>
  <si>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</si>
  <si>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</si>
  <si>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</si>
  <si>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</si>
  <si>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</si>
  <si>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</si>
  <si>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</si>
  <si>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Fournisseur13</t>
  </si>
  <si>
    <t>Fournisseur14</t>
  </si>
  <si>
    <t>Fournisseur15</t>
  </si>
  <si>
    <t>Fournisseur16</t>
  </si>
  <si>
    <t>Fournisseur17</t>
  </si>
  <si>
    <t>Fournisseur18</t>
  </si>
  <si>
    <t>Fournisseur19</t>
  </si>
  <si>
    <t>Fournisseur20</t>
  </si>
  <si>
    <t>Fournisseur21</t>
  </si>
  <si>
    <t>Fournisseur22</t>
  </si>
  <si>
    <t>Fournisseur23</t>
  </si>
  <si>
    <t>Fournisseur24</t>
  </si>
  <si>
    <t>Fournisseur25</t>
  </si>
  <si>
    <t>Transporteurs</t>
  </si>
  <si>
    <t>Transporteur1</t>
  </si>
  <si>
    <t>Transporteur2</t>
  </si>
  <si>
    <t>Transporteur3</t>
  </si>
  <si>
    <t>Transporteur4</t>
  </si>
  <si>
    <t>Transporteur5</t>
  </si>
  <si>
    <t>Transporteur6</t>
  </si>
  <si>
    <t>Transporteur7</t>
  </si>
  <si>
    <t>Transporteur8</t>
  </si>
  <si>
    <t>Transporteur9</t>
  </si>
  <si>
    <t>Transporteur10</t>
  </si>
  <si>
    <t>Transporteur11</t>
  </si>
  <si>
    <t>Transporteur12</t>
  </si>
  <si>
    <t>Transporteur13</t>
  </si>
  <si>
    <t>Transporteur14</t>
  </si>
  <si>
    <t>Transporteur15</t>
  </si>
  <si>
    <t>Transporteur16</t>
  </si>
  <si>
    <t>Transporteur17</t>
  </si>
  <si>
    <t>Transporteur18</t>
  </si>
  <si>
    <t>Transporteur19</t>
  </si>
  <si>
    <t>Transporteur20</t>
  </si>
  <si>
    <t>Transporteur21</t>
  </si>
  <si>
    <t>Transporteur22</t>
  </si>
  <si>
    <t>Transporteur23</t>
  </si>
  <si>
    <t>Transporteur24</t>
  </si>
  <si>
    <t>Transporteur25</t>
  </si>
  <si>
    <t>Heure fin déch.</t>
  </si>
  <si>
    <t>Heure fin trait.</t>
  </si>
  <si>
    <t>Largeur</t>
  </si>
  <si>
    <t>Profondeur</t>
  </si>
  <si>
    <t>Surface</t>
  </si>
  <si>
    <t>Zone Stockage</t>
  </si>
  <si>
    <t>Étiquettes de lignes</t>
  </si>
  <si>
    <t>Total général</t>
  </si>
  <si>
    <t>Somme de Temps total</t>
  </si>
  <si>
    <t>JourSem</t>
  </si>
  <si>
    <t>Étiquettes de colonnes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</si>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</sst>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&quot; j&quot;"/>
    <numFmt numFmtId="166" formatCode="0&quot; cm&quot;"/>
    <numFmt numFmtId="167" formatCode="0&quot; m²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4">
    <dxf>
      <numFmt numFmtId="164" formatCode="dd/mm/yy;@"/>
      <alignment horizontal="center" vertical="bottom" textRotation="0" wrapText="0" indent="0" justifyLastLine="0" shrinkToFit="0" readingOrder="0"/>
    </dxf>
    <dxf>
      <numFmt numFmtId="165" formatCode="0.0&quot; j&quot;"/>
      <alignment horizontal="center" vertical="bottom" textRotation="0" wrapText="0" indent="0" justifyLastLine="0" shrinkToFit="0" readingOrder="0"/>
    </dxf>
    <dxf>
      <numFmt numFmtId="165" formatCode="0.0&quot; j&quot;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0&quot; m²&quot;"/>
      <alignment horizontal="center" vertical="bottom" textRotation="0" wrapText="0" indent="0" justifyLastLine="0" shrinkToFit="0" readingOrder="0"/>
    </dxf>
    <dxf>
      <numFmt numFmtId="166" formatCode="0&quot; cm&quot;"/>
      <alignment horizontal="center" vertical="bottom" textRotation="0" wrapText="0" indent="0" justifyLastLine="0" shrinkToFit="0" readingOrder="0"/>
    </dxf>
    <dxf>
      <numFmt numFmtId="166" formatCode="0&quot; cm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  <color rgb="FFFF0000"/>
      <color rgb="FFFF5050"/>
      <color rgb="FFFF99FF"/>
      <color rgb="FF99FF99"/>
      <color rgb="FFFF99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578.643867592589" createdVersion="4" refreshedVersion="4" minRefreshableVersion="3" recordCount="28">
  <cacheSource type="worksheet">
    <worksheetSource name="Tableau2"/>
  </cacheSource>
  <cacheFields count="22">
    <cacheField name="Fournisseur" numFmtId="0">
      <sharedItems count="25">
        <s v="Fournisseur1"/>
        <s v="Fournisseur2"/>
        <s v="Fournisseur3"/>
        <s v="Fournisseur4"/>
        <s v="Fournisseur5"/>
        <s v="Fournisseur6"/>
        <s v="Fournisseur7"/>
        <s v="Fournisseur8"/>
        <s v="Fournisseur9"/>
        <s v="Fournisseur10"/>
        <s v="Fournisseur11"/>
        <s v="Fournisseur12"/>
        <s v="Fournisseur13"/>
        <s v="Fournisseur14"/>
        <s v="Fournisseur15"/>
        <s v="Fournisseur16"/>
        <s v="Fournisseur17"/>
        <s v="Fournisseur18"/>
        <s v="Fournisseur19"/>
        <s v="Fournisseur20"/>
        <s v="Fournisseur21"/>
        <s v="Fournisseur22"/>
        <s v="Fournisseur23"/>
        <s v="Fournisseur24"/>
        <s v="Fournisseur25"/>
      </sharedItems>
    </cacheField>
    <cacheField name="Transporteur" numFmtId="0">
      <sharedItems/>
    </cacheField>
    <cacheField name="N° quai" numFmtId="0">
      <sharedItems containsSemiMixedTypes="0" containsString="0" containsNumber="1" containsInteger="1" minValue="2" maxValue="5"/>
    </cacheField>
    <cacheField name="Date livr." numFmtId="164">
      <sharedItems containsSemiMixedTypes="0" containsNonDate="0" containsDate="1" containsString="0" minDate="2019-04-12T00:00:00" maxDate="2019-05-10T00:00:00"/>
    </cacheField>
    <cacheField name="JourSem" numFmtId="164">
      <sharedItems count="7">
        <s v="vendredi"/>
        <s v="samedi"/>
        <s v="dimanche"/>
        <s v="lundi"/>
        <s v="mardi"/>
        <s v="mercredi"/>
        <s v="jeudi"/>
      </sharedItems>
    </cacheField>
    <cacheField name="Heure livr." numFmtId="20">
      <sharedItems containsSemiMixedTypes="0" containsNonDate="0" containsDate="1" containsString="0" minDate="1899-12-30T15:42:00" maxDate="1899-12-30T15:42:00"/>
    </cacheField>
    <cacheField name="Nb palette" numFmtId="0">
      <sharedItems containsSemiMixedTypes="0" containsString="0" containsNumber="1" containsInteger="1" minValue="2" maxValue="2"/>
    </cacheField>
    <cacheField name="Largeur" numFmtId="166">
      <sharedItems containsSemiMixedTypes="0" containsString="0" containsNumber="1" containsInteger="1" minValue="100" maxValue="200"/>
    </cacheField>
    <cacheField name="Profondeur" numFmtId="166">
      <sharedItems containsSemiMixedTypes="0" containsString="0" containsNumber="1" containsInteger="1" minValue="100" maxValue="200"/>
    </cacheField>
    <cacheField name="Surface" numFmtId="167">
      <sharedItems containsSemiMixedTypes="0" containsString="0" containsNumber="1" containsInteger="1" minValue="1" maxValue="8"/>
    </cacheField>
    <cacheField name="Gerbable" numFmtId="0">
      <sharedItems/>
    </cacheField>
    <cacheField name="Dépotage" numFmtId="0">
      <sharedItems/>
    </cacheField>
    <cacheField name="N° article" numFmtId="0">
      <sharedItems containsNonDate="0" containsString="0" containsBlank="1"/>
    </cacheField>
    <cacheField name="Heure fin déch." numFmtId="20">
      <sharedItems containsSemiMixedTypes="0" containsNonDate="0" containsDate="1" containsString="0" minDate="1899-12-30T16:05:00" maxDate="1899-12-30T16:50:00"/>
    </cacheField>
    <cacheField name="Heure fin trait." numFmtId="20">
      <sharedItems containsSemiMixedTypes="0" containsNonDate="0" containsDate="1" containsString="0" minDate="1899-12-30T17:00:00" maxDate="1899-12-30T17:50:00"/>
    </cacheField>
    <cacheField name="Zone Stockage" numFmtId="20">
      <sharedItems/>
    </cacheField>
    <cacheField name="Date sortie" numFmtId="164">
      <sharedItems containsSemiMixedTypes="0" containsNonDate="0" containsDate="1" containsString="0" minDate="2019-04-23T00:00:00" maxDate="2019-05-21T00:00:00"/>
    </cacheField>
    <cacheField name="Heure sortie" numFmtId="20">
      <sharedItems containsSemiMixedTypes="0" containsNonDate="0" containsDate="1" containsString="0" minDate="1899-12-30T08:00:00" maxDate="1900-01-01T00:00:00"/>
    </cacheField>
    <cacheField name="Temps déch." numFmtId="20">
      <sharedItems containsSemiMixedTypes="0" containsNonDate="0" containsDate="1" containsString="0" minDate="1899-12-30T00:23:00" maxDate="1899-12-30T01:08:00"/>
    </cacheField>
    <cacheField name="Temps trait." numFmtId="20">
      <sharedItems containsSemiMixedTypes="0" containsNonDate="0" containsDate="1" containsString="0" minDate="1899-12-30T00:40:00" maxDate="1899-12-30T01:45:00"/>
    </cacheField>
    <cacheField name="Temps MeS" numFmtId="165">
      <sharedItems containsSemiMixedTypes="0" containsString="0" containsNumber="1" minValue="10.604166666671517" maxValue="11.729166666671517"/>
    </cacheField>
    <cacheField name="Temps total" numFmtId="165">
      <sharedItems containsSemiMixedTypes="0" containsString="0" containsNumber="1" minValue="10.679166666668607" maxValue="11.8041666666686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s v="Transporteur2"/>
    <n v="2"/>
    <d v="2019-04-12T00:00:00"/>
    <x v="0"/>
    <d v="1899-12-30T15:42:00"/>
    <n v="2"/>
    <n v="100"/>
    <n v="200"/>
    <n v="2"/>
    <s v="Oui"/>
    <s v="Non"/>
    <m/>
    <d v="1899-12-30T16:05:00"/>
    <d v="1899-12-30T17:30:00"/>
    <s v="DK5"/>
    <d v="2019-04-23T00:00:00"/>
    <d v="1899-12-30T08:00:00"/>
    <d v="1899-12-30T00:23:00"/>
    <d v="1899-12-30T01:25:00"/>
    <n v="10.604166666671517"/>
    <n v="10.679166666668607"/>
  </r>
  <r>
    <x v="1"/>
    <s v="Transporteur3"/>
    <n v="3"/>
    <d v="2019-04-13T00:00:00"/>
    <x v="1"/>
    <d v="1899-12-30T15:42:00"/>
    <n v="2"/>
    <n v="100"/>
    <n v="200"/>
    <n v="2"/>
    <s v="Oui"/>
    <s v="Non"/>
    <m/>
    <d v="1899-12-30T16:05:00"/>
    <d v="1899-12-30T17:30:00"/>
    <s v="DK3"/>
    <d v="2019-04-24T00:00:00"/>
    <d v="1899-12-30T09:00:00"/>
    <d v="1899-12-30T00:23:00"/>
    <d v="1899-12-30T01:25:00"/>
    <n v="10.645833333335759"/>
    <n v="10.720833333332848"/>
  </r>
  <r>
    <x v="2"/>
    <s v="Transporteur4"/>
    <n v="4"/>
    <d v="2019-04-14T00:00:00"/>
    <x v="2"/>
    <d v="1899-12-30T15:42:00"/>
    <n v="2"/>
    <n v="100"/>
    <n v="200"/>
    <n v="2"/>
    <s v="Oui"/>
    <s v="Non"/>
    <m/>
    <d v="1899-12-30T16:05:00"/>
    <d v="1899-12-30T17:30:00"/>
    <s v="USINAGE"/>
    <d v="2019-04-25T00:00:00"/>
    <d v="1899-12-30T10:00:00"/>
    <d v="1899-12-30T00:23:00"/>
    <d v="1899-12-30T01:25:00"/>
    <n v="10.6875"/>
    <n v="10.76249999999709"/>
  </r>
  <r>
    <x v="3"/>
    <s v="Transporteur5"/>
    <n v="5"/>
    <d v="2019-04-15T00:00:00"/>
    <x v="3"/>
    <d v="1899-12-30T15:42:00"/>
    <n v="2"/>
    <n v="100"/>
    <n v="200"/>
    <n v="2"/>
    <s v="Oui"/>
    <s v="Non"/>
    <m/>
    <d v="1899-12-30T16:05:00"/>
    <d v="1899-12-30T17:30:00"/>
    <s v="AJ²"/>
    <d v="2019-04-26T00:00:00"/>
    <d v="1899-12-30T11:00:00"/>
    <d v="1899-12-30T00:23:00"/>
    <d v="1899-12-30T01:25:00"/>
    <n v="10.729166666671517"/>
    <n v="10.804166666668607"/>
  </r>
  <r>
    <x v="4"/>
    <s v="Transporteur6"/>
    <n v="2"/>
    <d v="2019-04-16T00:00:00"/>
    <x v="4"/>
    <d v="1899-12-30T15:42:00"/>
    <n v="2"/>
    <n v="100"/>
    <n v="100"/>
    <n v="1"/>
    <s v="Oui"/>
    <s v="Non"/>
    <m/>
    <d v="1899-12-30T16:05:00"/>
    <d v="1899-12-30T17:30:00"/>
    <s v="URK"/>
    <d v="2019-04-27T00:00:00"/>
    <d v="1899-12-30T12:00:00"/>
    <d v="1899-12-30T00:23:00"/>
    <d v="1899-12-30T01:25:00"/>
    <n v="10.770833333335759"/>
    <n v="10.845833333332848"/>
  </r>
  <r>
    <x v="5"/>
    <s v="Transporteur7"/>
    <n v="3"/>
    <d v="2019-04-17T00:00:00"/>
    <x v="5"/>
    <d v="1899-12-30T15:42:00"/>
    <n v="2"/>
    <n v="100"/>
    <n v="200"/>
    <n v="2"/>
    <s v="Oui"/>
    <s v="Non"/>
    <m/>
    <d v="1899-12-30T16:05:00"/>
    <d v="1899-12-30T17:30:00"/>
    <s v="SDF"/>
    <d v="2019-04-28T00:00:00"/>
    <d v="1899-12-30T13:00:00"/>
    <d v="1899-12-30T00:23:00"/>
    <d v="1899-12-30T01:25:00"/>
    <n v="10.8125"/>
    <n v="10.88749999999709"/>
  </r>
  <r>
    <x v="6"/>
    <s v="Transporteur8"/>
    <n v="4"/>
    <d v="2019-04-18T00:00:00"/>
    <x v="6"/>
    <d v="1899-12-30T15:42:00"/>
    <n v="2"/>
    <n v="100"/>
    <n v="200"/>
    <n v="2"/>
    <s v="Oui"/>
    <s v="Non"/>
    <m/>
    <d v="1899-12-30T16:05:00"/>
    <d v="1899-12-30T17:30:00"/>
    <s v="DK3"/>
    <d v="2019-04-29T00:00:00"/>
    <d v="1899-12-30T14:00:00"/>
    <d v="1899-12-30T00:23:00"/>
    <d v="1899-12-30T01:25:00"/>
    <n v="10.854166666671517"/>
    <n v="10.929166666668607"/>
  </r>
  <r>
    <x v="7"/>
    <s v="Transporteur9"/>
    <n v="5"/>
    <d v="2019-04-19T00:00:00"/>
    <x v="0"/>
    <d v="1899-12-30T15:42:00"/>
    <n v="2"/>
    <n v="100"/>
    <n v="200"/>
    <n v="2"/>
    <s v="Oui"/>
    <s v="Non"/>
    <m/>
    <d v="1899-12-30T16:05:00"/>
    <d v="1899-12-30T17:30:00"/>
    <s v="DK4"/>
    <d v="2019-04-30T00:00:00"/>
    <d v="1899-12-30T15:00:00"/>
    <d v="1899-12-30T00:23:00"/>
    <d v="1899-12-30T01:25:00"/>
    <n v="10.895833333335759"/>
    <n v="10.970833333332848"/>
  </r>
  <r>
    <x v="8"/>
    <s v="Transporteur10"/>
    <n v="2"/>
    <d v="2019-04-20T00:00:00"/>
    <x v="1"/>
    <d v="1899-12-30T15:42:00"/>
    <n v="2"/>
    <n v="100"/>
    <n v="200"/>
    <n v="4"/>
    <s v="Non"/>
    <s v="Non"/>
    <m/>
    <d v="1899-12-30T16:05:00"/>
    <d v="1899-12-30T17:20:00"/>
    <s v="DK4"/>
    <d v="2019-05-01T00:00:00"/>
    <d v="1899-12-30T16:00:00"/>
    <d v="1899-12-30T00:23:00"/>
    <d v="1899-12-30T01:15:00"/>
    <n v="10.944444444445253"/>
    <n v="11.01249999999709"/>
  </r>
  <r>
    <x v="9"/>
    <s v="Transporteur11"/>
    <n v="3"/>
    <d v="2019-04-21T00:00:00"/>
    <x v="2"/>
    <d v="1899-12-30T15:42:00"/>
    <n v="2"/>
    <n v="100"/>
    <n v="200"/>
    <n v="2"/>
    <s v="Oui"/>
    <s v="Non"/>
    <m/>
    <d v="1899-12-30T16:50:00"/>
    <d v="1899-12-30T17:30:00"/>
    <s v="DK5"/>
    <d v="2019-05-02T00:00:00"/>
    <d v="1899-12-30T17:00:00"/>
    <d v="1899-12-30T01:08:00"/>
    <d v="1899-12-30T00:40:00"/>
    <n v="10.979166666671517"/>
    <n v="11.054166666668607"/>
  </r>
  <r>
    <x v="10"/>
    <s v="Transporteur12"/>
    <n v="4"/>
    <d v="2019-04-22T00:00:00"/>
    <x v="3"/>
    <d v="1899-12-30T15:42:00"/>
    <n v="2"/>
    <n v="100"/>
    <n v="200"/>
    <n v="2"/>
    <s v="Oui"/>
    <s v="Non"/>
    <m/>
    <d v="1899-12-30T16:05:00"/>
    <d v="1899-12-30T17:30:00"/>
    <s v="DK5"/>
    <d v="2019-05-03T00:00:00"/>
    <d v="1899-12-30T18:00:00"/>
    <d v="1899-12-30T00:23:00"/>
    <d v="1899-12-30T01:25:00"/>
    <n v="11.020833333335759"/>
    <n v="11.095833333332848"/>
  </r>
  <r>
    <x v="11"/>
    <s v="Transporteur13"/>
    <n v="5"/>
    <d v="2019-04-23T00:00:00"/>
    <x v="4"/>
    <d v="1899-12-30T15:42:00"/>
    <n v="2"/>
    <n v="200"/>
    <n v="200"/>
    <n v="4"/>
    <s v="Oui"/>
    <s v="Oui"/>
    <m/>
    <d v="1899-12-30T16:15:00"/>
    <d v="1899-12-30T17:30:00"/>
    <s v="DK5"/>
    <d v="2019-05-04T00:00:00"/>
    <d v="1899-12-30T19:00:00"/>
    <d v="1899-12-30T00:33:00"/>
    <d v="1899-12-30T01:15:00"/>
    <n v="11.0625"/>
    <n v="11.13749999999709"/>
  </r>
  <r>
    <x v="12"/>
    <s v="Transporteur14"/>
    <n v="2"/>
    <d v="2019-04-24T00:00:00"/>
    <x v="5"/>
    <d v="1899-12-30T15:42:00"/>
    <n v="2"/>
    <n v="100"/>
    <n v="100"/>
    <n v="1"/>
    <s v="Oui"/>
    <s v="Non"/>
    <m/>
    <d v="1899-12-30T16:05:00"/>
    <d v="1899-12-30T17:30:00"/>
    <s v="USINAGE"/>
    <d v="2019-05-05T00:00:00"/>
    <d v="1899-12-30T20:00:00"/>
    <d v="1899-12-30T00:23:00"/>
    <d v="1899-12-30T01:25:00"/>
    <n v="11.104166666671517"/>
    <n v="11.179166666668607"/>
  </r>
  <r>
    <x v="13"/>
    <s v="Transporteur15"/>
    <n v="3"/>
    <d v="2019-04-25T00:00:00"/>
    <x v="6"/>
    <d v="1899-12-30T15:42:00"/>
    <n v="2"/>
    <n v="100"/>
    <n v="200"/>
    <n v="2"/>
    <s v="Oui"/>
    <s v="Non"/>
    <m/>
    <d v="1899-12-30T16:05:00"/>
    <d v="1899-12-30T17:30:00"/>
    <s v="DK3"/>
    <d v="2019-05-06T00:00:00"/>
    <d v="1899-12-30T21:00:00"/>
    <d v="1899-12-30T00:23:00"/>
    <d v="1899-12-30T01:25:00"/>
    <n v="11.145833333335759"/>
    <n v="11.220833333332848"/>
  </r>
  <r>
    <x v="14"/>
    <s v="Transporteur16"/>
    <n v="4"/>
    <d v="2019-04-26T00:00:00"/>
    <x v="0"/>
    <d v="1899-12-30T15:42:00"/>
    <n v="2"/>
    <n v="100"/>
    <n v="200"/>
    <n v="2"/>
    <s v="Oui"/>
    <s v="Non"/>
    <m/>
    <d v="1899-12-30T16:05:00"/>
    <d v="1899-12-30T17:10:00"/>
    <s v="URK"/>
    <d v="2019-05-07T00:00:00"/>
    <d v="1899-12-30T22:00:00"/>
    <d v="1899-12-30T00:23:00"/>
    <d v="1899-12-30T01:05:00"/>
    <n v="11.20138888888323"/>
    <n v="11.26249999999709"/>
  </r>
  <r>
    <x v="15"/>
    <s v="Transporteur17"/>
    <n v="5"/>
    <d v="2019-04-27T00:00:00"/>
    <x v="1"/>
    <d v="1899-12-30T15:42:00"/>
    <n v="2"/>
    <n v="200"/>
    <n v="100"/>
    <n v="4"/>
    <s v="Non"/>
    <s v="Non"/>
    <m/>
    <d v="1899-12-30T16:05:00"/>
    <d v="1899-12-30T17:30:00"/>
    <s v="URK"/>
    <d v="2019-05-08T00:00:00"/>
    <d v="1899-12-30T23:00:00"/>
    <d v="1899-12-30T00:23:00"/>
    <d v="1899-12-30T01:25:00"/>
    <n v="11.229166666671517"/>
    <n v="11.304166666668607"/>
  </r>
  <r>
    <x v="16"/>
    <s v="Transporteur18"/>
    <n v="2"/>
    <d v="2019-04-28T00:00:00"/>
    <x v="2"/>
    <d v="1899-12-30T15:42:00"/>
    <n v="2"/>
    <n v="100"/>
    <n v="200"/>
    <n v="2"/>
    <s v="Oui"/>
    <s v="Non"/>
    <m/>
    <d v="1899-12-30T16:05:00"/>
    <d v="1899-12-30T17:30:00"/>
    <s v="DK5"/>
    <d v="2019-05-09T00:00:00"/>
    <d v="1899-12-31T00:00:00"/>
    <d v="1899-12-30T00:23:00"/>
    <d v="1899-12-30T01:25:00"/>
    <n v="11.270833333335759"/>
    <n v="11.345833333332848"/>
  </r>
  <r>
    <x v="17"/>
    <s v="Transporteur19"/>
    <n v="3"/>
    <d v="2019-04-29T00:00:00"/>
    <x v="3"/>
    <d v="1899-12-30T15:42:00"/>
    <n v="2"/>
    <n v="100"/>
    <n v="200"/>
    <n v="2"/>
    <s v="Oui"/>
    <s v="Non"/>
    <m/>
    <d v="1899-12-30T16:25:00"/>
    <d v="1899-12-30T17:30:00"/>
    <s v="DK3"/>
    <d v="2019-05-10T00:00:00"/>
    <d v="1899-12-31T01:00:00"/>
    <d v="1899-12-30T00:43:00"/>
    <d v="1899-12-30T01:05:00"/>
    <n v="11.3125"/>
    <n v="11.38749999999709"/>
  </r>
  <r>
    <x v="18"/>
    <s v="Transporteur20"/>
    <n v="4"/>
    <d v="2019-04-30T00:00:00"/>
    <x v="4"/>
    <d v="1899-12-30T15:42:00"/>
    <n v="2"/>
    <n v="100"/>
    <n v="200"/>
    <n v="2"/>
    <s v="Oui"/>
    <s v="Non"/>
    <m/>
    <d v="1899-12-30T16:05:00"/>
    <d v="1899-12-30T17:30:00"/>
    <s v="AJ²"/>
    <d v="2019-05-11T00:00:00"/>
    <d v="1899-12-31T02:00:00"/>
    <d v="1899-12-30T00:23:00"/>
    <d v="1899-12-30T01:25:00"/>
    <n v="11.354166666671517"/>
    <n v="11.429166666668607"/>
  </r>
  <r>
    <x v="19"/>
    <s v="Transporteur21"/>
    <n v="5"/>
    <d v="2019-05-01T00:00:00"/>
    <x v="5"/>
    <d v="1899-12-30T15:42:00"/>
    <n v="2"/>
    <n v="100"/>
    <n v="200"/>
    <n v="2"/>
    <s v="Oui"/>
    <s v="Non"/>
    <m/>
    <d v="1899-12-30T16:05:00"/>
    <d v="1899-12-30T17:30:00"/>
    <s v="AJ²"/>
    <d v="2019-05-12T00:00:00"/>
    <d v="1899-12-31T03:00:00"/>
    <d v="1899-12-30T00:23:00"/>
    <d v="1899-12-30T01:25:00"/>
    <n v="11.395833333335759"/>
    <n v="11.470833333332848"/>
  </r>
  <r>
    <x v="20"/>
    <s v="Transporteur22"/>
    <n v="2"/>
    <d v="2019-05-02T00:00:00"/>
    <x v="6"/>
    <d v="1899-12-30T15:42:00"/>
    <n v="2"/>
    <n v="200"/>
    <n v="200"/>
    <n v="8"/>
    <s v="Non"/>
    <s v="Non"/>
    <m/>
    <d v="1899-12-30T16:05:00"/>
    <d v="1899-12-30T17:30:00"/>
    <s v="SDF"/>
    <d v="2019-05-13T00:00:00"/>
    <d v="1899-12-31T04:00:00"/>
    <d v="1899-12-30T00:23:00"/>
    <d v="1899-12-30T01:25:00"/>
    <n v="11.4375"/>
    <n v="11.51249999999709"/>
  </r>
  <r>
    <x v="21"/>
    <s v="Transporteur23"/>
    <n v="3"/>
    <d v="2019-05-03T00:00:00"/>
    <x v="0"/>
    <d v="1899-12-30T15:42:00"/>
    <n v="2"/>
    <n v="100"/>
    <n v="200"/>
    <n v="2"/>
    <s v="Oui"/>
    <s v="Oui"/>
    <m/>
    <d v="1899-12-30T16:05:00"/>
    <d v="1899-12-30T17:30:00"/>
    <s v="USINAGE"/>
    <d v="2019-05-14T00:00:00"/>
    <d v="1899-12-31T05:00:00"/>
    <d v="1899-12-30T00:23:00"/>
    <d v="1899-12-30T01:25:00"/>
    <n v="11.479166666671517"/>
    <n v="11.554166666668607"/>
  </r>
  <r>
    <x v="22"/>
    <s v="Transporteur24"/>
    <n v="4"/>
    <d v="2019-05-04T00:00:00"/>
    <x v="1"/>
    <d v="1899-12-30T15:42:00"/>
    <n v="2"/>
    <n v="100"/>
    <n v="200"/>
    <n v="2"/>
    <s v="Oui"/>
    <s v="Non"/>
    <m/>
    <d v="1899-12-30T16:05:00"/>
    <d v="1899-12-30T17:30:00"/>
    <s v="DK3"/>
    <d v="2019-05-15T00:00:00"/>
    <d v="1899-12-31T06:00:00"/>
    <d v="1899-12-30T00:23:00"/>
    <d v="1899-12-30T01:25:00"/>
    <n v="11.520833333335759"/>
    <n v="11.595833333332848"/>
  </r>
  <r>
    <x v="23"/>
    <s v="Transporteur25"/>
    <n v="2"/>
    <d v="2019-05-05T00:00:00"/>
    <x v="2"/>
    <d v="1899-12-30T15:42:00"/>
    <n v="2"/>
    <n v="100"/>
    <n v="100"/>
    <n v="1"/>
    <s v="Oui"/>
    <s v="Non"/>
    <m/>
    <d v="1899-12-30T16:05:00"/>
    <d v="1899-12-30T17:50:00"/>
    <s v="DK5"/>
    <d v="2019-05-16T00:00:00"/>
    <d v="1899-12-31T07:00:00"/>
    <d v="1899-12-30T00:23:00"/>
    <d v="1899-12-30T01:45:00"/>
    <n v="11.548611111109494"/>
    <n v="11.63749999999709"/>
  </r>
  <r>
    <x v="24"/>
    <s v="Transporteur3"/>
    <n v="2"/>
    <d v="2019-05-06T00:00:00"/>
    <x v="3"/>
    <d v="1899-12-30T15:42:00"/>
    <n v="2"/>
    <n v="200"/>
    <n v="200"/>
    <n v="8"/>
    <s v="Non"/>
    <s v="Non"/>
    <m/>
    <d v="1899-12-30T16:10:00"/>
    <d v="1899-12-30T17:30:00"/>
    <s v="DK4"/>
    <d v="2019-05-17T00:00:00"/>
    <d v="1899-12-31T08:00:00"/>
    <d v="1899-12-30T00:28:00"/>
    <d v="1899-12-30T01:20:00"/>
    <n v="11.604166666671517"/>
    <n v="11.679166666668607"/>
  </r>
  <r>
    <x v="1"/>
    <s v="Transporteur3"/>
    <n v="3"/>
    <d v="2019-05-07T00:00:00"/>
    <x v="4"/>
    <d v="1899-12-30T15:42:00"/>
    <n v="2"/>
    <n v="100"/>
    <n v="200"/>
    <n v="2"/>
    <s v="Oui"/>
    <s v="Non"/>
    <m/>
    <d v="1899-12-30T16:05:00"/>
    <d v="1899-12-30T17:30:00"/>
    <s v="DK4"/>
    <d v="2019-05-18T00:00:00"/>
    <d v="1899-12-31T09:00:00"/>
    <d v="1899-12-30T00:23:00"/>
    <d v="1899-12-30T01:25:00"/>
    <n v="11.645833333335759"/>
    <n v="11.720833333332848"/>
  </r>
  <r>
    <x v="3"/>
    <s v="Transporteur2"/>
    <n v="4"/>
    <d v="2019-05-08T00:00:00"/>
    <x v="5"/>
    <d v="1899-12-30T15:42:00"/>
    <n v="2"/>
    <n v="100"/>
    <n v="200"/>
    <n v="2"/>
    <s v="Oui"/>
    <s v="Non"/>
    <m/>
    <d v="1899-12-30T16:05:00"/>
    <d v="1899-12-30T17:00:00"/>
    <s v="DK5"/>
    <d v="2019-05-19T00:00:00"/>
    <d v="1899-12-31T10:00:00"/>
    <d v="1899-12-30T00:23:00"/>
    <d v="1899-12-30T00:55:00"/>
    <n v="11.708333333328483"/>
    <n v="11.76249999999709"/>
  </r>
  <r>
    <x v="1"/>
    <s v="Transporteur1"/>
    <n v="5"/>
    <d v="2019-05-09T00:00:00"/>
    <x v="6"/>
    <d v="1899-12-30T15:42:00"/>
    <n v="2"/>
    <n v="100"/>
    <n v="200"/>
    <n v="2"/>
    <s v="Oui"/>
    <s v="Non"/>
    <m/>
    <d v="1899-12-30T16:05:00"/>
    <d v="1899-12-30T17:30:00"/>
    <s v="DK5"/>
    <d v="2019-05-20T00:00:00"/>
    <d v="1899-12-31T11:00:00"/>
    <d v="1899-12-30T00:23:00"/>
    <d v="1899-12-30T01:25:00"/>
    <n v="11.729166666671517"/>
    <n v="11.8041666666686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I30" firstHeaderRow="1" firstDataRow="2" firstDataCol="1"/>
  <pivotFields count="22">
    <pivotField axis="axisRow" showAll="0" sortType="ascending">
      <items count="2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numFmtId="164" showAll="0"/>
    <pivotField axis="axisCol" showAll="0" defaultSubtotal="0">
      <items count="7">
        <item x="3"/>
        <item x="4"/>
        <item x="5"/>
        <item x="6"/>
        <item x="0"/>
        <item x="1"/>
        <item x="2"/>
      </items>
    </pivotField>
    <pivotField numFmtId="20" showAll="0"/>
    <pivotField showAll="0"/>
    <pivotField numFmtId="166" showAll="0"/>
    <pivotField numFmtId="166" showAll="0"/>
    <pivotField numFmtId="167" showAll="0"/>
    <pivotField showAll="0"/>
    <pivotField showAll="0"/>
    <pivotField showAll="0"/>
    <pivotField numFmtId="20" showAll="0"/>
    <pivotField numFmtId="20" showAll="0"/>
    <pivotField showAll="0"/>
    <pivotField numFmtId="164" showAll="0"/>
    <pivotField numFmtId="20" showAll="0"/>
    <pivotField numFmtId="20" showAll="0"/>
    <pivotField numFmtId="20" showAll="0"/>
    <pivotField numFmtId="165" showAll="0"/>
    <pivotField dataField="1" numFmtId="165" showAll="0" defaultSubtota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emps total" fld="2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V29" totalsRowShown="0" headerRowDxfId="23" dataDxfId="22">
  <autoFilter ref="A1:V29"/>
  <tableColumns count="22">
    <tableColumn id="1" name="Fournisseur" dataDxfId="21"/>
    <tableColumn id="2" name="Transporteur" dataDxfId="20"/>
    <tableColumn id="3" name="N° quai" dataDxfId="19"/>
    <tableColumn id="4" name="Date livr." dataDxfId="18"/>
    <tableColumn id="15" name="JourSem" dataDxfId="0">
      <calculatedColumnFormula>TEXT(Tableau2[[#This Row],[Date livr.]],"JJJJ")</calculatedColumnFormula>
    </tableColumn>
    <tableColumn id="5" name="Heure livr." dataDxfId="17"/>
    <tableColumn id="6" name="Nb palette" dataDxfId="16"/>
    <tableColumn id="7" name="Largeur" dataDxfId="15"/>
    <tableColumn id="8" name="Profondeur" dataDxfId="14"/>
    <tableColumn id="9" name="Surface" dataDxfId="13">
      <calculatedColumnFormula>IF(OR(Tableau2[[#This Row],[Largeur]]="",Tableau2[[#This Row],[Profondeur]]=""),"",IF(K2="Oui",PRODUCT(Tableau2[[#This Row],[Nb palette]:[Profondeur]])/20000,PRODUCT(Tableau2[[#This Row],[Nb palette]:[Profondeur]])/10000))</calculatedColumnFormula>
    </tableColumn>
    <tableColumn id="10" name="Gerbable" dataDxfId="12"/>
    <tableColumn id="11" name="Dépotage" dataDxfId="11"/>
    <tableColumn id="12" name="N° article" dataDxfId="10"/>
    <tableColumn id="13" name="Heure fin déch." dataDxfId="9"/>
    <tableColumn id="14" name="Heure fin trait." dataDxfId="8"/>
    <tableColumn id="21" name="Zone Stockage" dataDxfId="7"/>
    <tableColumn id="16" name="Date sortie" dataDxfId="6"/>
    <tableColumn id="17" name="Heure sortie" dataDxfId="5"/>
    <tableColumn id="18" name="Temps déch." dataDxfId="4">
      <calculatedColumnFormula>Tableau2[[#This Row],[Heure fin déch.]]-Tableau2[[#This Row],[Heure livr.]]</calculatedColumnFormula>
    </tableColumn>
    <tableColumn id="19" name="Temps trait." dataDxfId="3">
      <calculatedColumnFormula>Tableau2[[#This Row],[Heure fin trait.]]-Tableau2[[#This Row],[Heure fin déch.]]</calculatedColumnFormula>
    </tableColumn>
    <tableColumn id="22" name="Temps MeS" dataDxfId="2">
      <calculatedColumnFormula>(Tableau2[[#This Row],[Date sortie]]+Tableau2[[#This Row],[Heure sortie]])-(Tableau2[[#This Row],[Date livr.]]+Tableau2[[#This Row],[Heure fin trait.]])</calculatedColumnFormula>
    </tableColumn>
    <tableColumn id="20" name="Temps total" dataDxfId="1">
      <calculatedColumnFormula>(Tableau2[[#This Row],[Date sortie]]+Tableau2[[#This Row],[Heure sortie]])-(Tableau2[[#This Row],[Date livr.]]+Tableau2[[#This Row],[Heure livr.]])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workbookViewId="0">
      <selection activeCell="H29" sqref="H29"/>
    </sheetView>
  </sheetViews>
  <sheetFormatPr baseColWidth="10" defaultRowHeight="15" x14ac:dyDescent="0.25"/>
  <cols>
    <col min="1" max="1" width="13.5703125" style="14" customWidth="1"/>
    <col min="2" max="2" width="14.5703125" style="14" customWidth="1"/>
    <col min="3" max="5" width="11.42578125" style="14"/>
    <col min="6" max="6" width="12.42578125" style="14" customWidth="1"/>
    <col min="7" max="7" width="12.5703125" style="14" customWidth="1"/>
    <col min="8" max="11" width="11.42578125" style="14"/>
    <col min="12" max="12" width="11.7109375" style="14" customWidth="1"/>
    <col min="13" max="13" width="11.42578125" style="14"/>
    <col min="14" max="14" width="14.28515625" style="14" customWidth="1"/>
    <col min="15" max="16" width="13.7109375" style="14" customWidth="1"/>
    <col min="17" max="17" width="12.85546875" style="14" customWidth="1"/>
    <col min="18" max="18" width="14.140625" style="14" customWidth="1"/>
    <col min="19" max="16384" width="11.42578125" style="14"/>
  </cols>
  <sheetData>
    <row r="1" spans="1:22" x14ac:dyDescent="0.25">
      <c r="A1" s="13" t="s">
        <v>0</v>
      </c>
      <c r="B1" s="13" t="s">
        <v>1</v>
      </c>
      <c r="C1" s="13" t="s">
        <v>21</v>
      </c>
      <c r="D1" s="13" t="s">
        <v>25</v>
      </c>
      <c r="E1" s="13" t="s">
        <v>91</v>
      </c>
      <c r="F1" s="13" t="s">
        <v>5</v>
      </c>
      <c r="G1" s="13" t="s">
        <v>6</v>
      </c>
      <c r="H1" s="13" t="s">
        <v>84</v>
      </c>
      <c r="I1" s="13" t="s">
        <v>85</v>
      </c>
      <c r="J1" s="13" t="s">
        <v>86</v>
      </c>
      <c r="K1" s="13" t="s">
        <v>22</v>
      </c>
      <c r="L1" s="13" t="s">
        <v>23</v>
      </c>
      <c r="M1" s="13" t="s">
        <v>24</v>
      </c>
      <c r="N1" s="13" t="s">
        <v>82</v>
      </c>
      <c r="O1" s="13" t="s">
        <v>83</v>
      </c>
      <c r="P1" s="13" t="s">
        <v>87</v>
      </c>
      <c r="Q1" s="13" t="s">
        <v>26</v>
      </c>
      <c r="R1" s="13" t="s">
        <v>27</v>
      </c>
      <c r="S1" s="13" t="s">
        <v>7</v>
      </c>
      <c r="T1" s="13" t="s">
        <v>8</v>
      </c>
      <c r="U1" s="13" t="s">
        <v>9</v>
      </c>
      <c r="V1" s="13" t="s">
        <v>3</v>
      </c>
    </row>
    <row r="2" spans="1:22" x14ac:dyDescent="0.25">
      <c r="A2" s="14" t="s">
        <v>31</v>
      </c>
      <c r="B2" s="14" t="s">
        <v>58</v>
      </c>
      <c r="C2" s="14">
        <v>2</v>
      </c>
      <c r="D2" s="18">
        <v>43567</v>
      </c>
      <c r="E2" s="18" t="str">
        <f>TEXT(Tableau2[[#This Row],[Date livr.]],"JJJJ")</f>
        <v>vendredi</v>
      </c>
      <c r="F2" s="17">
        <v>0.65416666666666667</v>
      </c>
      <c r="G2" s="14">
        <v>2</v>
      </c>
      <c r="H2" s="20">
        <v>100</v>
      </c>
      <c r="I2" s="20">
        <v>200</v>
      </c>
      <c r="J2" s="21">
        <f>IF(OR(Tableau2[[#This Row],[Largeur]]="",Tableau2[[#This Row],[Profondeur]]=""),"",IF(K2="Oui",PRODUCT(Tableau2[[#This Row],[Nb palette]:[Profondeur]])/20000,PRODUCT(Tableau2[[#This Row],[Nb palette]:[Profondeur]])/10000))</f>
        <v>2</v>
      </c>
      <c r="K2" s="14" t="s">
        <v>28</v>
      </c>
      <c r="L2" s="14" t="s">
        <v>29</v>
      </c>
      <c r="N2" s="17">
        <v>0.67013888888888884</v>
      </c>
      <c r="O2" s="17">
        <v>0.72916666666666663</v>
      </c>
      <c r="P2" s="17" t="s">
        <v>16</v>
      </c>
      <c r="Q2" s="18">
        <v>43578</v>
      </c>
      <c r="R2" s="17">
        <v>0.33333333333333331</v>
      </c>
      <c r="S2" s="17">
        <f>Tableau2[[#This Row],[Heure fin déch.]]-Tableau2[[#This Row],[Heure livr.]]</f>
        <v>1.5972222222222165E-2</v>
      </c>
      <c r="T2" s="17">
        <f>Tableau2[[#This Row],[Heure fin trait.]]-Tableau2[[#This Row],[Heure fin déch.]]</f>
        <v>5.902777777777779E-2</v>
      </c>
      <c r="U2" s="19">
        <f>(Tableau2[[#This Row],[Date sortie]]+Tableau2[[#This Row],[Heure sortie]])-(Tableau2[[#This Row],[Date livr.]]+Tableau2[[#This Row],[Heure fin trait.]])</f>
        <v>10.604166666671517</v>
      </c>
      <c r="V2" s="19">
        <f>(Tableau2[[#This Row],[Date sortie]]+Tableau2[[#This Row],[Heure sortie]])-(Tableau2[[#This Row],[Date livr.]]+Tableau2[[#This Row],[Heure livr.]])</f>
        <v>10.679166666668607</v>
      </c>
    </row>
    <row r="3" spans="1:22" x14ac:dyDescent="0.25">
      <c r="A3" s="14" t="s">
        <v>32</v>
      </c>
      <c r="B3" s="14" t="s">
        <v>59</v>
      </c>
      <c r="C3" s="14">
        <v>3</v>
      </c>
      <c r="D3" s="18">
        <v>43568</v>
      </c>
      <c r="E3" s="18" t="str">
        <f>TEXT(Tableau2[[#This Row],[Date livr.]],"JJJJ")</f>
        <v>samedi</v>
      </c>
      <c r="F3" s="17">
        <v>0.65416666666666667</v>
      </c>
      <c r="G3" s="14">
        <v>2</v>
      </c>
      <c r="H3" s="20">
        <v>100</v>
      </c>
      <c r="I3" s="20">
        <v>200</v>
      </c>
      <c r="J3" s="21">
        <f>IF(OR(Tableau2[[#This Row],[Largeur]]="",Tableau2[[#This Row],[Profondeur]]=""),"",IF(K3="Oui",PRODUCT(Tableau2[[#This Row],[Nb palette]:[Profondeur]])/20000,PRODUCT(Tableau2[[#This Row],[Nb palette]:[Profondeur]])/10000))</f>
        <v>2</v>
      </c>
      <c r="K3" s="14" t="s">
        <v>28</v>
      </c>
      <c r="L3" s="14" t="s">
        <v>29</v>
      </c>
      <c r="N3" s="17">
        <v>0.67013888888888884</v>
      </c>
      <c r="O3" s="17">
        <v>0.72916666666666663</v>
      </c>
      <c r="P3" s="17" t="s">
        <v>14</v>
      </c>
      <c r="Q3" s="18">
        <v>43579</v>
      </c>
      <c r="R3" s="17">
        <v>0.375</v>
      </c>
      <c r="S3" s="17">
        <f>Tableau2[[#This Row],[Heure fin déch.]]-Tableau2[[#This Row],[Heure livr.]]</f>
        <v>1.5972222222222165E-2</v>
      </c>
      <c r="T3" s="17">
        <f>Tableau2[[#This Row],[Heure fin trait.]]-Tableau2[[#This Row],[Heure fin déch.]]</f>
        <v>5.902777777777779E-2</v>
      </c>
      <c r="U3" s="19">
        <f>(Tableau2[[#This Row],[Date sortie]]+Tableau2[[#This Row],[Heure sortie]])-(Tableau2[[#This Row],[Date livr.]]+Tableau2[[#This Row],[Heure fin trait.]])</f>
        <v>10.645833333335759</v>
      </c>
      <c r="V3" s="19">
        <f>(Tableau2[[#This Row],[Date sortie]]+Tableau2[[#This Row],[Heure sortie]])-(Tableau2[[#This Row],[Date livr.]]+Tableau2[[#This Row],[Heure livr.]])</f>
        <v>10.720833333332848</v>
      </c>
    </row>
    <row r="4" spans="1:22" x14ac:dyDescent="0.25">
      <c r="A4" s="14" t="s">
        <v>33</v>
      </c>
      <c r="B4" s="14" t="s">
        <v>60</v>
      </c>
      <c r="C4" s="14">
        <v>4</v>
      </c>
      <c r="D4" s="18">
        <v>43569</v>
      </c>
      <c r="E4" s="18" t="str">
        <f>TEXT(Tableau2[[#This Row],[Date livr.]],"JJJJ")</f>
        <v>dimanche</v>
      </c>
      <c r="F4" s="17">
        <v>0.65416666666666667</v>
      </c>
      <c r="G4" s="14">
        <v>2</v>
      </c>
      <c r="H4" s="20">
        <v>100</v>
      </c>
      <c r="I4" s="20">
        <v>200</v>
      </c>
      <c r="J4" s="21">
        <f>IF(OR(Tableau2[[#This Row],[Largeur]]="",Tableau2[[#This Row],[Profondeur]]=""),"",IF(K4="Oui",PRODUCT(Tableau2[[#This Row],[Nb palette]:[Profondeur]])/20000,PRODUCT(Tableau2[[#This Row],[Nb palette]:[Profondeur]])/10000))</f>
        <v>2</v>
      </c>
      <c r="K4" s="14" t="s">
        <v>28</v>
      </c>
      <c r="L4" s="14" t="s">
        <v>29</v>
      </c>
      <c r="N4" s="17">
        <v>0.67013888888888884</v>
      </c>
      <c r="O4" s="17">
        <v>0.72916666666666663</v>
      </c>
      <c r="P4" s="17" t="s">
        <v>17</v>
      </c>
      <c r="Q4" s="18">
        <v>43580</v>
      </c>
      <c r="R4" s="17">
        <v>0.41666666666666702</v>
      </c>
      <c r="S4" s="17">
        <f>Tableau2[[#This Row],[Heure fin déch.]]-Tableau2[[#This Row],[Heure livr.]]</f>
        <v>1.5972222222222165E-2</v>
      </c>
      <c r="T4" s="17">
        <f>Tableau2[[#This Row],[Heure fin trait.]]-Tableau2[[#This Row],[Heure fin déch.]]</f>
        <v>5.902777777777779E-2</v>
      </c>
      <c r="U4" s="19">
        <f>(Tableau2[[#This Row],[Date sortie]]+Tableau2[[#This Row],[Heure sortie]])-(Tableau2[[#This Row],[Date livr.]]+Tableau2[[#This Row],[Heure fin trait.]])</f>
        <v>10.6875</v>
      </c>
      <c r="V4" s="19">
        <f>(Tableau2[[#This Row],[Date sortie]]+Tableau2[[#This Row],[Heure sortie]])-(Tableau2[[#This Row],[Date livr.]]+Tableau2[[#This Row],[Heure livr.]])</f>
        <v>10.76249999999709</v>
      </c>
    </row>
    <row r="5" spans="1:22" x14ac:dyDescent="0.25">
      <c r="A5" s="14" t="s">
        <v>34</v>
      </c>
      <c r="B5" s="14" t="s">
        <v>61</v>
      </c>
      <c r="C5" s="14">
        <v>5</v>
      </c>
      <c r="D5" s="18">
        <v>43570</v>
      </c>
      <c r="E5" s="18" t="str">
        <f>TEXT(Tableau2[[#This Row],[Date livr.]],"JJJJ")</f>
        <v>lundi</v>
      </c>
      <c r="F5" s="17">
        <v>0.65416666666666667</v>
      </c>
      <c r="G5" s="14">
        <v>2</v>
      </c>
      <c r="H5" s="20">
        <v>100</v>
      </c>
      <c r="I5" s="20">
        <v>200</v>
      </c>
      <c r="J5" s="21">
        <f>IF(OR(Tableau2[[#This Row],[Largeur]]="",Tableau2[[#This Row],[Profondeur]]=""),"",IF(K5="Oui",PRODUCT(Tableau2[[#This Row],[Nb palette]:[Profondeur]])/20000,PRODUCT(Tableau2[[#This Row],[Nb palette]:[Profondeur]])/10000))</f>
        <v>2</v>
      </c>
      <c r="K5" s="14" t="s">
        <v>28</v>
      </c>
      <c r="L5" s="14" t="s">
        <v>29</v>
      </c>
      <c r="N5" s="17">
        <v>0.67013888888888884</v>
      </c>
      <c r="O5" s="17">
        <v>0.72916666666666663</v>
      </c>
      <c r="P5" s="17" t="s">
        <v>18</v>
      </c>
      <c r="Q5" s="18">
        <v>43581</v>
      </c>
      <c r="R5" s="17">
        <v>0.45833333333333298</v>
      </c>
      <c r="S5" s="17">
        <f>Tableau2[[#This Row],[Heure fin déch.]]-Tableau2[[#This Row],[Heure livr.]]</f>
        <v>1.5972222222222165E-2</v>
      </c>
      <c r="T5" s="17">
        <f>Tableau2[[#This Row],[Heure fin trait.]]-Tableau2[[#This Row],[Heure fin déch.]]</f>
        <v>5.902777777777779E-2</v>
      </c>
      <c r="U5" s="19">
        <f>(Tableau2[[#This Row],[Date sortie]]+Tableau2[[#This Row],[Heure sortie]])-(Tableau2[[#This Row],[Date livr.]]+Tableau2[[#This Row],[Heure fin trait.]])</f>
        <v>10.729166666671517</v>
      </c>
      <c r="V5" s="19">
        <f>(Tableau2[[#This Row],[Date sortie]]+Tableau2[[#This Row],[Heure sortie]])-(Tableau2[[#This Row],[Date livr.]]+Tableau2[[#This Row],[Heure livr.]])</f>
        <v>10.804166666668607</v>
      </c>
    </row>
    <row r="6" spans="1:22" x14ac:dyDescent="0.25">
      <c r="A6" s="14" t="s">
        <v>35</v>
      </c>
      <c r="B6" s="14" t="s">
        <v>62</v>
      </c>
      <c r="C6" s="14">
        <v>2</v>
      </c>
      <c r="D6" s="18">
        <v>43571</v>
      </c>
      <c r="E6" s="18" t="str">
        <f>TEXT(Tableau2[[#This Row],[Date livr.]],"JJJJ")</f>
        <v>mardi</v>
      </c>
      <c r="F6" s="17">
        <v>0.65416666666666667</v>
      </c>
      <c r="G6" s="14">
        <v>2</v>
      </c>
      <c r="H6" s="20">
        <v>100</v>
      </c>
      <c r="I6" s="20">
        <v>100</v>
      </c>
      <c r="J6" s="21">
        <f>IF(OR(Tableau2[[#This Row],[Largeur]]="",Tableau2[[#This Row],[Profondeur]]=""),"",IF(K6="Oui",PRODUCT(Tableau2[[#This Row],[Nb palette]:[Profondeur]])/20000,PRODUCT(Tableau2[[#This Row],[Nb palette]:[Profondeur]])/10000))</f>
        <v>1</v>
      </c>
      <c r="K6" s="14" t="s">
        <v>28</v>
      </c>
      <c r="L6" s="14" t="s">
        <v>29</v>
      </c>
      <c r="N6" s="17">
        <v>0.67013888888888884</v>
      </c>
      <c r="O6" s="17">
        <v>0.72916666666666663</v>
      </c>
      <c r="P6" s="17" t="s">
        <v>19</v>
      </c>
      <c r="Q6" s="18">
        <v>43582</v>
      </c>
      <c r="R6" s="17">
        <v>0.5</v>
      </c>
      <c r="S6" s="17">
        <f>Tableau2[[#This Row],[Heure fin déch.]]-Tableau2[[#This Row],[Heure livr.]]</f>
        <v>1.5972222222222165E-2</v>
      </c>
      <c r="T6" s="17">
        <f>Tableau2[[#This Row],[Heure fin trait.]]-Tableau2[[#This Row],[Heure fin déch.]]</f>
        <v>5.902777777777779E-2</v>
      </c>
      <c r="U6" s="19">
        <f>(Tableau2[[#This Row],[Date sortie]]+Tableau2[[#This Row],[Heure sortie]])-(Tableau2[[#This Row],[Date livr.]]+Tableau2[[#This Row],[Heure fin trait.]])</f>
        <v>10.770833333335759</v>
      </c>
      <c r="V6" s="19">
        <f>(Tableau2[[#This Row],[Date sortie]]+Tableau2[[#This Row],[Heure sortie]])-(Tableau2[[#This Row],[Date livr.]]+Tableau2[[#This Row],[Heure livr.]])</f>
        <v>10.845833333332848</v>
      </c>
    </row>
    <row r="7" spans="1:22" x14ac:dyDescent="0.25">
      <c r="A7" s="14" t="s">
        <v>36</v>
      </c>
      <c r="B7" s="14" t="s">
        <v>63</v>
      </c>
      <c r="C7" s="14">
        <v>3</v>
      </c>
      <c r="D7" s="18">
        <v>43572</v>
      </c>
      <c r="E7" s="18" t="str">
        <f>TEXT(Tableau2[[#This Row],[Date livr.]],"JJJJ")</f>
        <v>mercredi</v>
      </c>
      <c r="F7" s="17">
        <v>0.65416666666666667</v>
      </c>
      <c r="G7" s="14">
        <v>2</v>
      </c>
      <c r="H7" s="20">
        <v>100</v>
      </c>
      <c r="I7" s="20">
        <v>200</v>
      </c>
      <c r="J7" s="21">
        <f>IF(OR(Tableau2[[#This Row],[Largeur]]="",Tableau2[[#This Row],[Profondeur]]=""),"",IF(K7="Oui",PRODUCT(Tableau2[[#This Row],[Nb palette]:[Profondeur]])/20000,PRODUCT(Tableau2[[#This Row],[Nb palette]:[Profondeur]])/10000))</f>
        <v>2</v>
      </c>
      <c r="K7" s="14" t="s">
        <v>28</v>
      </c>
      <c r="L7" s="14" t="s">
        <v>29</v>
      </c>
      <c r="N7" s="17">
        <v>0.67013888888888884</v>
      </c>
      <c r="O7" s="17">
        <v>0.72916666666666663</v>
      </c>
      <c r="P7" s="17" t="s">
        <v>20</v>
      </c>
      <c r="Q7" s="18">
        <v>43583</v>
      </c>
      <c r="R7" s="17">
        <v>0.54166666666666696</v>
      </c>
      <c r="S7" s="17">
        <f>Tableau2[[#This Row],[Heure fin déch.]]-Tableau2[[#This Row],[Heure livr.]]</f>
        <v>1.5972222222222165E-2</v>
      </c>
      <c r="T7" s="17">
        <f>Tableau2[[#This Row],[Heure fin trait.]]-Tableau2[[#This Row],[Heure fin déch.]]</f>
        <v>5.902777777777779E-2</v>
      </c>
      <c r="U7" s="19">
        <f>(Tableau2[[#This Row],[Date sortie]]+Tableau2[[#This Row],[Heure sortie]])-(Tableau2[[#This Row],[Date livr.]]+Tableau2[[#This Row],[Heure fin trait.]])</f>
        <v>10.8125</v>
      </c>
      <c r="V7" s="19">
        <f>(Tableau2[[#This Row],[Date sortie]]+Tableau2[[#This Row],[Heure sortie]])-(Tableau2[[#This Row],[Date livr.]]+Tableau2[[#This Row],[Heure livr.]])</f>
        <v>10.88749999999709</v>
      </c>
    </row>
    <row r="8" spans="1:22" x14ac:dyDescent="0.25">
      <c r="A8" s="14" t="s">
        <v>37</v>
      </c>
      <c r="B8" s="14" t="s">
        <v>64</v>
      </c>
      <c r="C8" s="14">
        <v>4</v>
      </c>
      <c r="D8" s="18">
        <v>43573</v>
      </c>
      <c r="E8" s="18" t="str">
        <f>TEXT(Tableau2[[#This Row],[Date livr.]],"JJJJ")</f>
        <v>jeudi</v>
      </c>
      <c r="F8" s="17">
        <v>0.65416666666666667</v>
      </c>
      <c r="G8" s="14">
        <v>2</v>
      </c>
      <c r="H8" s="20">
        <v>100</v>
      </c>
      <c r="I8" s="20">
        <v>200</v>
      </c>
      <c r="J8" s="21">
        <f>IF(OR(Tableau2[[#This Row],[Largeur]]="",Tableau2[[#This Row],[Profondeur]]=""),"",IF(K8="Oui",PRODUCT(Tableau2[[#This Row],[Nb palette]:[Profondeur]])/20000,PRODUCT(Tableau2[[#This Row],[Nb palette]:[Profondeur]])/10000))</f>
        <v>2</v>
      </c>
      <c r="K8" s="14" t="s">
        <v>28</v>
      </c>
      <c r="L8" s="14" t="s">
        <v>29</v>
      </c>
      <c r="N8" s="17">
        <v>0.67013888888888884</v>
      </c>
      <c r="O8" s="17">
        <v>0.72916666666666663</v>
      </c>
      <c r="P8" s="17" t="s">
        <v>14</v>
      </c>
      <c r="Q8" s="18">
        <v>43584</v>
      </c>
      <c r="R8" s="17">
        <v>0.58333333333333304</v>
      </c>
      <c r="S8" s="17">
        <f>Tableau2[[#This Row],[Heure fin déch.]]-Tableau2[[#This Row],[Heure livr.]]</f>
        <v>1.5972222222222165E-2</v>
      </c>
      <c r="T8" s="17">
        <f>Tableau2[[#This Row],[Heure fin trait.]]-Tableau2[[#This Row],[Heure fin déch.]]</f>
        <v>5.902777777777779E-2</v>
      </c>
      <c r="U8" s="19">
        <f>(Tableau2[[#This Row],[Date sortie]]+Tableau2[[#This Row],[Heure sortie]])-(Tableau2[[#This Row],[Date livr.]]+Tableau2[[#This Row],[Heure fin trait.]])</f>
        <v>10.854166666671517</v>
      </c>
      <c r="V8" s="19">
        <f>(Tableau2[[#This Row],[Date sortie]]+Tableau2[[#This Row],[Heure sortie]])-(Tableau2[[#This Row],[Date livr.]]+Tableau2[[#This Row],[Heure livr.]])</f>
        <v>10.929166666668607</v>
      </c>
    </row>
    <row r="9" spans="1:22" x14ac:dyDescent="0.25">
      <c r="A9" s="14" t="s">
        <v>38</v>
      </c>
      <c r="B9" s="14" t="s">
        <v>65</v>
      </c>
      <c r="C9" s="14">
        <v>5</v>
      </c>
      <c r="D9" s="18">
        <v>43574</v>
      </c>
      <c r="E9" s="18" t="str">
        <f>TEXT(Tableau2[[#This Row],[Date livr.]],"JJJJ")</f>
        <v>vendredi</v>
      </c>
      <c r="F9" s="17">
        <v>0.65416666666666667</v>
      </c>
      <c r="G9" s="14">
        <v>2</v>
      </c>
      <c r="H9" s="20">
        <v>100</v>
      </c>
      <c r="I9" s="20">
        <v>200</v>
      </c>
      <c r="J9" s="21">
        <f>IF(OR(Tableau2[[#This Row],[Largeur]]="",Tableau2[[#This Row],[Profondeur]]=""),"",IF(K9="Oui",PRODUCT(Tableau2[[#This Row],[Nb palette]:[Profondeur]])/20000,PRODUCT(Tableau2[[#This Row],[Nb palette]:[Profondeur]])/10000))</f>
        <v>2</v>
      </c>
      <c r="K9" s="14" t="s">
        <v>28</v>
      </c>
      <c r="L9" s="14" t="s">
        <v>29</v>
      </c>
      <c r="N9" s="17">
        <v>0.67013888888888884</v>
      </c>
      <c r="O9" s="17">
        <v>0.72916666666666663</v>
      </c>
      <c r="P9" s="17" t="s">
        <v>15</v>
      </c>
      <c r="Q9" s="18">
        <v>43585</v>
      </c>
      <c r="R9" s="17">
        <v>0.625</v>
      </c>
      <c r="S9" s="17">
        <f>Tableau2[[#This Row],[Heure fin déch.]]-Tableau2[[#This Row],[Heure livr.]]</f>
        <v>1.5972222222222165E-2</v>
      </c>
      <c r="T9" s="17">
        <f>Tableau2[[#This Row],[Heure fin trait.]]-Tableau2[[#This Row],[Heure fin déch.]]</f>
        <v>5.902777777777779E-2</v>
      </c>
      <c r="U9" s="19">
        <f>(Tableau2[[#This Row],[Date sortie]]+Tableau2[[#This Row],[Heure sortie]])-(Tableau2[[#This Row],[Date livr.]]+Tableau2[[#This Row],[Heure fin trait.]])</f>
        <v>10.895833333335759</v>
      </c>
      <c r="V9" s="19">
        <f>(Tableau2[[#This Row],[Date sortie]]+Tableau2[[#This Row],[Heure sortie]])-(Tableau2[[#This Row],[Date livr.]]+Tableau2[[#This Row],[Heure livr.]])</f>
        <v>10.970833333332848</v>
      </c>
    </row>
    <row r="10" spans="1:22" x14ac:dyDescent="0.25">
      <c r="A10" s="14" t="s">
        <v>39</v>
      </c>
      <c r="B10" s="14" t="s">
        <v>66</v>
      </c>
      <c r="C10" s="14">
        <v>2</v>
      </c>
      <c r="D10" s="18">
        <v>43575</v>
      </c>
      <c r="E10" s="18" t="str">
        <f>TEXT(Tableau2[[#This Row],[Date livr.]],"JJJJ")</f>
        <v>samedi</v>
      </c>
      <c r="F10" s="17">
        <v>0.65416666666666667</v>
      </c>
      <c r="G10" s="14">
        <v>2</v>
      </c>
      <c r="H10" s="20">
        <v>100</v>
      </c>
      <c r="I10" s="20">
        <v>200</v>
      </c>
      <c r="J10" s="21">
        <f>IF(OR(Tableau2[[#This Row],[Largeur]]="",Tableau2[[#This Row],[Profondeur]]=""),"",IF(K10="Oui",PRODUCT(Tableau2[[#This Row],[Nb palette]:[Profondeur]])/20000,PRODUCT(Tableau2[[#This Row],[Nb palette]:[Profondeur]])/10000))</f>
        <v>4</v>
      </c>
      <c r="K10" s="14" t="s">
        <v>29</v>
      </c>
      <c r="L10" s="14" t="s">
        <v>29</v>
      </c>
      <c r="N10" s="17">
        <v>0.67013888888888884</v>
      </c>
      <c r="O10" s="17">
        <v>0.72222222222222221</v>
      </c>
      <c r="P10" s="17" t="s">
        <v>15</v>
      </c>
      <c r="Q10" s="18">
        <v>43586</v>
      </c>
      <c r="R10" s="17">
        <v>0.66666666666666696</v>
      </c>
      <c r="S10" s="17">
        <f>Tableau2[[#This Row],[Heure fin déch.]]-Tableau2[[#This Row],[Heure livr.]]</f>
        <v>1.5972222222222165E-2</v>
      </c>
      <c r="T10" s="17">
        <f>Tableau2[[#This Row],[Heure fin trait.]]-Tableau2[[#This Row],[Heure fin déch.]]</f>
        <v>5.208333333333337E-2</v>
      </c>
      <c r="U10" s="19">
        <f>(Tableau2[[#This Row],[Date sortie]]+Tableau2[[#This Row],[Heure sortie]])-(Tableau2[[#This Row],[Date livr.]]+Tableau2[[#This Row],[Heure fin trait.]])</f>
        <v>10.944444444445253</v>
      </c>
      <c r="V10" s="19">
        <f>(Tableau2[[#This Row],[Date sortie]]+Tableau2[[#This Row],[Heure sortie]])-(Tableau2[[#This Row],[Date livr.]]+Tableau2[[#This Row],[Heure livr.]])</f>
        <v>11.01249999999709</v>
      </c>
    </row>
    <row r="11" spans="1:22" x14ac:dyDescent="0.25">
      <c r="A11" s="14" t="s">
        <v>40</v>
      </c>
      <c r="B11" s="14" t="s">
        <v>67</v>
      </c>
      <c r="C11" s="14">
        <v>3</v>
      </c>
      <c r="D11" s="18">
        <v>43576</v>
      </c>
      <c r="E11" s="18" t="str">
        <f>TEXT(Tableau2[[#This Row],[Date livr.]],"JJJJ")</f>
        <v>dimanche</v>
      </c>
      <c r="F11" s="17">
        <v>0.65416666666666667</v>
      </c>
      <c r="G11" s="14">
        <v>2</v>
      </c>
      <c r="H11" s="20">
        <v>100</v>
      </c>
      <c r="I11" s="20">
        <v>200</v>
      </c>
      <c r="J11" s="21">
        <f>IF(OR(Tableau2[[#This Row],[Largeur]]="",Tableau2[[#This Row],[Profondeur]]=""),"",IF(K11="Oui",PRODUCT(Tableau2[[#This Row],[Nb palette]:[Profondeur]])/20000,PRODUCT(Tableau2[[#This Row],[Nb palette]:[Profondeur]])/10000))</f>
        <v>2</v>
      </c>
      <c r="K11" s="14" t="s">
        <v>28</v>
      </c>
      <c r="L11" s="14" t="s">
        <v>29</v>
      </c>
      <c r="N11" s="17">
        <v>0.70138888888888884</v>
      </c>
      <c r="O11" s="17">
        <v>0.72916666666666663</v>
      </c>
      <c r="P11" s="17" t="s">
        <v>16</v>
      </c>
      <c r="Q11" s="18">
        <v>43587</v>
      </c>
      <c r="R11" s="17">
        <v>0.70833333333333304</v>
      </c>
      <c r="S11" s="17">
        <f>Tableau2[[#This Row],[Heure fin déch.]]-Tableau2[[#This Row],[Heure livr.]]</f>
        <v>4.7222222222222165E-2</v>
      </c>
      <c r="T11" s="17">
        <f>Tableau2[[#This Row],[Heure fin trait.]]-Tableau2[[#This Row],[Heure fin déch.]]</f>
        <v>2.777777777777779E-2</v>
      </c>
      <c r="U11" s="19">
        <f>(Tableau2[[#This Row],[Date sortie]]+Tableau2[[#This Row],[Heure sortie]])-(Tableau2[[#This Row],[Date livr.]]+Tableau2[[#This Row],[Heure fin trait.]])</f>
        <v>10.979166666671517</v>
      </c>
      <c r="V11" s="19">
        <f>(Tableau2[[#This Row],[Date sortie]]+Tableau2[[#This Row],[Heure sortie]])-(Tableau2[[#This Row],[Date livr.]]+Tableau2[[#This Row],[Heure livr.]])</f>
        <v>11.054166666668607</v>
      </c>
    </row>
    <row r="12" spans="1:22" x14ac:dyDescent="0.25">
      <c r="A12" s="14" t="s">
        <v>41</v>
      </c>
      <c r="B12" s="14" t="s">
        <v>68</v>
      </c>
      <c r="C12" s="14">
        <v>4</v>
      </c>
      <c r="D12" s="18">
        <v>43577</v>
      </c>
      <c r="E12" s="18" t="str">
        <f>TEXT(Tableau2[[#This Row],[Date livr.]],"JJJJ")</f>
        <v>lundi</v>
      </c>
      <c r="F12" s="17">
        <v>0.65416666666666667</v>
      </c>
      <c r="G12" s="14">
        <v>2</v>
      </c>
      <c r="H12" s="20">
        <v>100</v>
      </c>
      <c r="I12" s="20">
        <v>200</v>
      </c>
      <c r="J12" s="21">
        <f>IF(OR(Tableau2[[#This Row],[Largeur]]="",Tableau2[[#This Row],[Profondeur]]=""),"",IF(K12="Oui",PRODUCT(Tableau2[[#This Row],[Nb palette]:[Profondeur]])/20000,PRODUCT(Tableau2[[#This Row],[Nb palette]:[Profondeur]])/10000))</f>
        <v>2</v>
      </c>
      <c r="K12" s="14" t="s">
        <v>28</v>
      </c>
      <c r="L12" s="14" t="s">
        <v>29</v>
      </c>
      <c r="N12" s="17">
        <v>0.67013888888888884</v>
      </c>
      <c r="O12" s="17">
        <v>0.72916666666666663</v>
      </c>
      <c r="P12" s="17" t="s">
        <v>16</v>
      </c>
      <c r="Q12" s="18">
        <v>43588</v>
      </c>
      <c r="R12" s="17">
        <v>0.75</v>
      </c>
      <c r="S12" s="17">
        <f>Tableau2[[#This Row],[Heure fin déch.]]-Tableau2[[#This Row],[Heure livr.]]</f>
        <v>1.5972222222222165E-2</v>
      </c>
      <c r="T12" s="17">
        <f>Tableau2[[#This Row],[Heure fin trait.]]-Tableau2[[#This Row],[Heure fin déch.]]</f>
        <v>5.902777777777779E-2</v>
      </c>
      <c r="U12" s="19">
        <f>(Tableau2[[#This Row],[Date sortie]]+Tableau2[[#This Row],[Heure sortie]])-(Tableau2[[#This Row],[Date livr.]]+Tableau2[[#This Row],[Heure fin trait.]])</f>
        <v>11.020833333335759</v>
      </c>
      <c r="V12" s="19">
        <f>(Tableau2[[#This Row],[Date sortie]]+Tableau2[[#This Row],[Heure sortie]])-(Tableau2[[#This Row],[Date livr.]]+Tableau2[[#This Row],[Heure livr.]])</f>
        <v>11.095833333332848</v>
      </c>
    </row>
    <row r="13" spans="1:22" x14ac:dyDescent="0.25">
      <c r="A13" s="14" t="s">
        <v>42</v>
      </c>
      <c r="B13" s="14" t="s">
        <v>69</v>
      </c>
      <c r="C13" s="14">
        <v>5</v>
      </c>
      <c r="D13" s="18">
        <v>43578</v>
      </c>
      <c r="E13" s="18" t="str">
        <f>TEXT(Tableau2[[#This Row],[Date livr.]],"JJJJ")</f>
        <v>mardi</v>
      </c>
      <c r="F13" s="17">
        <v>0.65416666666666667</v>
      </c>
      <c r="G13" s="14">
        <v>2</v>
      </c>
      <c r="H13" s="20">
        <v>200</v>
      </c>
      <c r="I13" s="20">
        <v>200</v>
      </c>
      <c r="J13" s="21">
        <f>IF(OR(Tableau2[[#This Row],[Largeur]]="",Tableau2[[#This Row],[Profondeur]]=""),"",IF(K13="Oui",PRODUCT(Tableau2[[#This Row],[Nb palette]:[Profondeur]])/20000,PRODUCT(Tableau2[[#This Row],[Nb palette]:[Profondeur]])/10000))</f>
        <v>4</v>
      </c>
      <c r="K13" s="14" t="s">
        <v>28</v>
      </c>
      <c r="L13" s="14" t="s">
        <v>28</v>
      </c>
      <c r="N13" s="17">
        <v>0.67708333333333337</v>
      </c>
      <c r="O13" s="17">
        <v>0.72916666666666663</v>
      </c>
      <c r="P13" s="17" t="s">
        <v>16</v>
      </c>
      <c r="Q13" s="18">
        <v>43589</v>
      </c>
      <c r="R13" s="17">
        <v>0.79166666666666696</v>
      </c>
      <c r="S13" s="17">
        <f>Tableau2[[#This Row],[Heure fin déch.]]-Tableau2[[#This Row],[Heure livr.]]</f>
        <v>2.2916666666666696E-2</v>
      </c>
      <c r="T13" s="17">
        <f>Tableau2[[#This Row],[Heure fin trait.]]-Tableau2[[#This Row],[Heure fin déch.]]</f>
        <v>5.2083333333333259E-2</v>
      </c>
      <c r="U13" s="19">
        <f>(Tableau2[[#This Row],[Date sortie]]+Tableau2[[#This Row],[Heure sortie]])-(Tableau2[[#This Row],[Date livr.]]+Tableau2[[#This Row],[Heure fin trait.]])</f>
        <v>11.0625</v>
      </c>
      <c r="V13" s="19">
        <f>(Tableau2[[#This Row],[Date sortie]]+Tableau2[[#This Row],[Heure sortie]])-(Tableau2[[#This Row],[Date livr.]]+Tableau2[[#This Row],[Heure livr.]])</f>
        <v>11.13749999999709</v>
      </c>
    </row>
    <row r="14" spans="1:22" x14ac:dyDescent="0.25">
      <c r="A14" s="14" t="s">
        <v>43</v>
      </c>
      <c r="B14" s="14" t="s">
        <v>70</v>
      </c>
      <c r="C14" s="14">
        <v>2</v>
      </c>
      <c r="D14" s="18">
        <v>43579</v>
      </c>
      <c r="E14" s="18" t="str">
        <f>TEXT(Tableau2[[#This Row],[Date livr.]],"JJJJ")</f>
        <v>mercredi</v>
      </c>
      <c r="F14" s="17">
        <v>0.65416666666666667</v>
      </c>
      <c r="G14" s="14">
        <v>2</v>
      </c>
      <c r="H14" s="20">
        <v>100</v>
      </c>
      <c r="I14" s="20">
        <v>100</v>
      </c>
      <c r="J14" s="21">
        <f>IF(OR(Tableau2[[#This Row],[Largeur]]="",Tableau2[[#This Row],[Profondeur]]=""),"",IF(K14="Oui",PRODUCT(Tableau2[[#This Row],[Nb palette]:[Profondeur]])/20000,PRODUCT(Tableau2[[#This Row],[Nb palette]:[Profondeur]])/10000))</f>
        <v>1</v>
      </c>
      <c r="K14" s="14" t="s">
        <v>28</v>
      </c>
      <c r="L14" s="14" t="s">
        <v>29</v>
      </c>
      <c r="N14" s="17">
        <v>0.67013888888888884</v>
      </c>
      <c r="O14" s="17">
        <v>0.72916666666666663</v>
      </c>
      <c r="P14" s="17" t="s">
        <v>17</v>
      </c>
      <c r="Q14" s="18">
        <v>43590</v>
      </c>
      <c r="R14" s="17">
        <v>0.83333333333333304</v>
      </c>
      <c r="S14" s="17">
        <f>Tableau2[[#This Row],[Heure fin déch.]]-Tableau2[[#This Row],[Heure livr.]]</f>
        <v>1.5972222222222165E-2</v>
      </c>
      <c r="T14" s="17">
        <f>Tableau2[[#This Row],[Heure fin trait.]]-Tableau2[[#This Row],[Heure fin déch.]]</f>
        <v>5.902777777777779E-2</v>
      </c>
      <c r="U14" s="19">
        <f>(Tableau2[[#This Row],[Date sortie]]+Tableau2[[#This Row],[Heure sortie]])-(Tableau2[[#This Row],[Date livr.]]+Tableau2[[#This Row],[Heure fin trait.]])</f>
        <v>11.104166666671517</v>
      </c>
      <c r="V14" s="19">
        <f>(Tableau2[[#This Row],[Date sortie]]+Tableau2[[#This Row],[Heure sortie]])-(Tableau2[[#This Row],[Date livr.]]+Tableau2[[#This Row],[Heure livr.]])</f>
        <v>11.179166666668607</v>
      </c>
    </row>
    <row r="15" spans="1:22" x14ac:dyDescent="0.25">
      <c r="A15" s="14" t="s">
        <v>44</v>
      </c>
      <c r="B15" s="14" t="s">
        <v>71</v>
      </c>
      <c r="C15" s="14">
        <v>3</v>
      </c>
      <c r="D15" s="18">
        <v>43580</v>
      </c>
      <c r="E15" s="18" t="str">
        <f>TEXT(Tableau2[[#This Row],[Date livr.]],"JJJJ")</f>
        <v>jeudi</v>
      </c>
      <c r="F15" s="17">
        <v>0.65416666666666667</v>
      </c>
      <c r="G15" s="14">
        <v>2</v>
      </c>
      <c r="H15" s="20">
        <v>100</v>
      </c>
      <c r="I15" s="20">
        <v>200</v>
      </c>
      <c r="J15" s="21">
        <f>IF(OR(Tableau2[[#This Row],[Largeur]]="",Tableau2[[#This Row],[Profondeur]]=""),"",IF(K15="Oui",PRODUCT(Tableau2[[#This Row],[Nb palette]:[Profondeur]])/20000,PRODUCT(Tableau2[[#This Row],[Nb palette]:[Profondeur]])/10000))</f>
        <v>2</v>
      </c>
      <c r="K15" s="14" t="s">
        <v>28</v>
      </c>
      <c r="L15" s="14" t="s">
        <v>29</v>
      </c>
      <c r="N15" s="17">
        <v>0.67013888888888884</v>
      </c>
      <c r="O15" s="17">
        <v>0.72916666666666663</v>
      </c>
      <c r="P15" s="17" t="s">
        <v>14</v>
      </c>
      <c r="Q15" s="18">
        <v>43591</v>
      </c>
      <c r="R15" s="17">
        <v>0.875</v>
      </c>
      <c r="S15" s="17">
        <f>Tableau2[[#This Row],[Heure fin déch.]]-Tableau2[[#This Row],[Heure livr.]]</f>
        <v>1.5972222222222165E-2</v>
      </c>
      <c r="T15" s="17">
        <f>Tableau2[[#This Row],[Heure fin trait.]]-Tableau2[[#This Row],[Heure fin déch.]]</f>
        <v>5.902777777777779E-2</v>
      </c>
      <c r="U15" s="19">
        <f>(Tableau2[[#This Row],[Date sortie]]+Tableau2[[#This Row],[Heure sortie]])-(Tableau2[[#This Row],[Date livr.]]+Tableau2[[#This Row],[Heure fin trait.]])</f>
        <v>11.145833333335759</v>
      </c>
      <c r="V15" s="19">
        <f>(Tableau2[[#This Row],[Date sortie]]+Tableau2[[#This Row],[Heure sortie]])-(Tableau2[[#This Row],[Date livr.]]+Tableau2[[#This Row],[Heure livr.]])</f>
        <v>11.220833333332848</v>
      </c>
    </row>
    <row r="16" spans="1:22" x14ac:dyDescent="0.25">
      <c r="A16" s="14" t="s">
        <v>45</v>
      </c>
      <c r="B16" s="14" t="s">
        <v>72</v>
      </c>
      <c r="C16" s="14">
        <v>4</v>
      </c>
      <c r="D16" s="18">
        <v>43581</v>
      </c>
      <c r="E16" s="18" t="str">
        <f>TEXT(Tableau2[[#This Row],[Date livr.]],"JJJJ")</f>
        <v>vendredi</v>
      </c>
      <c r="F16" s="17">
        <v>0.65416666666666667</v>
      </c>
      <c r="G16" s="14">
        <v>2</v>
      </c>
      <c r="H16" s="20">
        <v>100</v>
      </c>
      <c r="I16" s="20">
        <v>200</v>
      </c>
      <c r="J16" s="21">
        <f>IF(OR(Tableau2[[#This Row],[Largeur]]="",Tableau2[[#This Row],[Profondeur]]=""),"",IF(K16="Oui",PRODUCT(Tableau2[[#This Row],[Nb palette]:[Profondeur]])/20000,PRODUCT(Tableau2[[#This Row],[Nb palette]:[Profondeur]])/10000))</f>
        <v>2</v>
      </c>
      <c r="K16" s="14" t="s">
        <v>28</v>
      </c>
      <c r="L16" s="14" t="s">
        <v>29</v>
      </c>
      <c r="N16" s="17">
        <v>0.67013888888888884</v>
      </c>
      <c r="O16" s="17">
        <v>0.71527777777777779</v>
      </c>
      <c r="P16" s="17" t="s">
        <v>19</v>
      </c>
      <c r="Q16" s="18">
        <v>43592</v>
      </c>
      <c r="R16" s="17">
        <v>0.91666666666666696</v>
      </c>
      <c r="S16" s="17">
        <f>Tableau2[[#This Row],[Heure fin déch.]]-Tableau2[[#This Row],[Heure livr.]]</f>
        <v>1.5972222222222165E-2</v>
      </c>
      <c r="T16" s="17">
        <f>Tableau2[[#This Row],[Heure fin trait.]]-Tableau2[[#This Row],[Heure fin déch.]]</f>
        <v>4.5138888888888951E-2</v>
      </c>
      <c r="U16" s="19">
        <f>(Tableau2[[#This Row],[Date sortie]]+Tableau2[[#This Row],[Heure sortie]])-(Tableau2[[#This Row],[Date livr.]]+Tableau2[[#This Row],[Heure fin trait.]])</f>
        <v>11.20138888888323</v>
      </c>
      <c r="V16" s="19">
        <f>(Tableau2[[#This Row],[Date sortie]]+Tableau2[[#This Row],[Heure sortie]])-(Tableau2[[#This Row],[Date livr.]]+Tableau2[[#This Row],[Heure livr.]])</f>
        <v>11.26249999999709</v>
      </c>
    </row>
    <row r="17" spans="1:22" x14ac:dyDescent="0.25">
      <c r="A17" s="14" t="s">
        <v>46</v>
      </c>
      <c r="B17" s="14" t="s">
        <v>73</v>
      </c>
      <c r="C17" s="14">
        <v>5</v>
      </c>
      <c r="D17" s="18">
        <v>43582</v>
      </c>
      <c r="E17" s="18" t="str">
        <f>TEXT(Tableau2[[#This Row],[Date livr.]],"JJJJ")</f>
        <v>samedi</v>
      </c>
      <c r="F17" s="17">
        <v>0.65416666666666667</v>
      </c>
      <c r="G17" s="14">
        <v>2</v>
      </c>
      <c r="H17" s="20">
        <v>200</v>
      </c>
      <c r="I17" s="20">
        <v>100</v>
      </c>
      <c r="J17" s="21">
        <f>IF(OR(Tableau2[[#This Row],[Largeur]]="",Tableau2[[#This Row],[Profondeur]]=""),"",IF(K17="Oui",PRODUCT(Tableau2[[#This Row],[Nb palette]:[Profondeur]])/20000,PRODUCT(Tableau2[[#This Row],[Nb palette]:[Profondeur]])/10000))</f>
        <v>4</v>
      </c>
      <c r="K17" s="14" t="s">
        <v>29</v>
      </c>
      <c r="L17" s="14" t="s">
        <v>29</v>
      </c>
      <c r="N17" s="17">
        <v>0.67013888888888884</v>
      </c>
      <c r="O17" s="17">
        <v>0.72916666666666663</v>
      </c>
      <c r="P17" s="17" t="s">
        <v>19</v>
      </c>
      <c r="Q17" s="18">
        <v>43593</v>
      </c>
      <c r="R17" s="17">
        <v>0.95833333333333304</v>
      </c>
      <c r="S17" s="17">
        <f>Tableau2[[#This Row],[Heure fin déch.]]-Tableau2[[#This Row],[Heure livr.]]</f>
        <v>1.5972222222222165E-2</v>
      </c>
      <c r="T17" s="17">
        <f>Tableau2[[#This Row],[Heure fin trait.]]-Tableau2[[#This Row],[Heure fin déch.]]</f>
        <v>5.902777777777779E-2</v>
      </c>
      <c r="U17" s="19">
        <f>(Tableau2[[#This Row],[Date sortie]]+Tableau2[[#This Row],[Heure sortie]])-(Tableau2[[#This Row],[Date livr.]]+Tableau2[[#This Row],[Heure fin trait.]])</f>
        <v>11.229166666671517</v>
      </c>
      <c r="V17" s="19">
        <f>(Tableau2[[#This Row],[Date sortie]]+Tableau2[[#This Row],[Heure sortie]])-(Tableau2[[#This Row],[Date livr.]]+Tableau2[[#This Row],[Heure livr.]])</f>
        <v>11.304166666668607</v>
      </c>
    </row>
    <row r="18" spans="1:22" x14ac:dyDescent="0.25">
      <c r="A18" s="14" t="s">
        <v>47</v>
      </c>
      <c r="B18" s="14" t="s">
        <v>74</v>
      </c>
      <c r="C18" s="14">
        <v>2</v>
      </c>
      <c r="D18" s="18">
        <v>43583</v>
      </c>
      <c r="E18" s="18" t="str">
        <f>TEXT(Tableau2[[#This Row],[Date livr.]],"JJJJ")</f>
        <v>dimanche</v>
      </c>
      <c r="F18" s="17">
        <v>0.65416666666666667</v>
      </c>
      <c r="G18" s="14">
        <v>2</v>
      </c>
      <c r="H18" s="20">
        <v>100</v>
      </c>
      <c r="I18" s="20">
        <v>200</v>
      </c>
      <c r="J18" s="21">
        <f>IF(OR(Tableau2[[#This Row],[Largeur]]="",Tableau2[[#This Row],[Profondeur]]=""),"",IF(K18="Oui",PRODUCT(Tableau2[[#This Row],[Nb palette]:[Profondeur]])/20000,PRODUCT(Tableau2[[#This Row],[Nb palette]:[Profondeur]])/10000))</f>
        <v>2</v>
      </c>
      <c r="K18" s="14" t="s">
        <v>28</v>
      </c>
      <c r="L18" s="14" t="s">
        <v>29</v>
      </c>
      <c r="N18" s="17">
        <v>0.67013888888888884</v>
      </c>
      <c r="O18" s="17">
        <v>0.72916666666666663</v>
      </c>
      <c r="P18" s="17" t="s">
        <v>16</v>
      </c>
      <c r="Q18" s="18">
        <v>43594</v>
      </c>
      <c r="R18" s="17">
        <v>1</v>
      </c>
      <c r="S18" s="17">
        <f>Tableau2[[#This Row],[Heure fin déch.]]-Tableau2[[#This Row],[Heure livr.]]</f>
        <v>1.5972222222222165E-2</v>
      </c>
      <c r="T18" s="17">
        <f>Tableau2[[#This Row],[Heure fin trait.]]-Tableau2[[#This Row],[Heure fin déch.]]</f>
        <v>5.902777777777779E-2</v>
      </c>
      <c r="U18" s="19">
        <f>(Tableau2[[#This Row],[Date sortie]]+Tableau2[[#This Row],[Heure sortie]])-(Tableau2[[#This Row],[Date livr.]]+Tableau2[[#This Row],[Heure fin trait.]])</f>
        <v>11.270833333335759</v>
      </c>
      <c r="V18" s="19">
        <f>(Tableau2[[#This Row],[Date sortie]]+Tableau2[[#This Row],[Heure sortie]])-(Tableau2[[#This Row],[Date livr.]]+Tableau2[[#This Row],[Heure livr.]])</f>
        <v>11.345833333332848</v>
      </c>
    </row>
    <row r="19" spans="1:22" x14ac:dyDescent="0.25">
      <c r="A19" s="14" t="s">
        <v>48</v>
      </c>
      <c r="B19" s="14" t="s">
        <v>75</v>
      </c>
      <c r="C19" s="14">
        <v>3</v>
      </c>
      <c r="D19" s="18">
        <v>43584</v>
      </c>
      <c r="E19" s="18" t="str">
        <f>TEXT(Tableau2[[#This Row],[Date livr.]],"JJJJ")</f>
        <v>lundi</v>
      </c>
      <c r="F19" s="17">
        <v>0.65416666666666667</v>
      </c>
      <c r="G19" s="14">
        <v>2</v>
      </c>
      <c r="H19" s="20">
        <v>100</v>
      </c>
      <c r="I19" s="20">
        <v>200</v>
      </c>
      <c r="J19" s="21">
        <f>IF(OR(Tableau2[[#This Row],[Largeur]]="",Tableau2[[#This Row],[Profondeur]]=""),"",IF(K19="Oui",PRODUCT(Tableau2[[#This Row],[Nb palette]:[Profondeur]])/20000,PRODUCT(Tableau2[[#This Row],[Nb palette]:[Profondeur]])/10000))</f>
        <v>2</v>
      </c>
      <c r="K19" s="14" t="s">
        <v>28</v>
      </c>
      <c r="L19" s="14" t="s">
        <v>29</v>
      </c>
      <c r="N19" s="17">
        <v>0.68402777777777779</v>
      </c>
      <c r="O19" s="17">
        <v>0.72916666666666663</v>
      </c>
      <c r="P19" s="17" t="s">
        <v>14</v>
      </c>
      <c r="Q19" s="18">
        <v>43595</v>
      </c>
      <c r="R19" s="17">
        <v>1.0416666666666701</v>
      </c>
      <c r="S19" s="17">
        <f>Tableau2[[#This Row],[Heure fin déch.]]-Tableau2[[#This Row],[Heure livr.]]</f>
        <v>2.9861111111111116E-2</v>
      </c>
      <c r="T19" s="17">
        <f>Tableau2[[#This Row],[Heure fin trait.]]-Tableau2[[#This Row],[Heure fin déch.]]</f>
        <v>4.513888888888884E-2</v>
      </c>
      <c r="U19" s="19">
        <f>(Tableau2[[#This Row],[Date sortie]]+Tableau2[[#This Row],[Heure sortie]])-(Tableau2[[#This Row],[Date livr.]]+Tableau2[[#This Row],[Heure fin trait.]])</f>
        <v>11.3125</v>
      </c>
      <c r="V19" s="19">
        <f>(Tableau2[[#This Row],[Date sortie]]+Tableau2[[#This Row],[Heure sortie]])-(Tableau2[[#This Row],[Date livr.]]+Tableau2[[#This Row],[Heure livr.]])</f>
        <v>11.38749999999709</v>
      </c>
    </row>
    <row r="20" spans="1:22" x14ac:dyDescent="0.25">
      <c r="A20" s="14" t="s">
        <v>49</v>
      </c>
      <c r="B20" s="14" t="s">
        <v>76</v>
      </c>
      <c r="C20" s="14">
        <v>4</v>
      </c>
      <c r="D20" s="18">
        <v>43585</v>
      </c>
      <c r="E20" s="18" t="str">
        <f>TEXT(Tableau2[[#This Row],[Date livr.]],"JJJJ")</f>
        <v>mardi</v>
      </c>
      <c r="F20" s="17">
        <v>0.65416666666666667</v>
      </c>
      <c r="G20" s="14">
        <v>2</v>
      </c>
      <c r="H20" s="20">
        <v>100</v>
      </c>
      <c r="I20" s="20">
        <v>200</v>
      </c>
      <c r="J20" s="21">
        <f>IF(OR(Tableau2[[#This Row],[Largeur]]="",Tableau2[[#This Row],[Profondeur]]=""),"",IF(K20="Oui",PRODUCT(Tableau2[[#This Row],[Nb palette]:[Profondeur]])/20000,PRODUCT(Tableau2[[#This Row],[Nb palette]:[Profondeur]])/10000))</f>
        <v>2</v>
      </c>
      <c r="K20" s="14" t="s">
        <v>28</v>
      </c>
      <c r="L20" s="14" t="s">
        <v>29</v>
      </c>
      <c r="N20" s="17">
        <v>0.67013888888888884</v>
      </c>
      <c r="O20" s="17">
        <v>0.72916666666666663</v>
      </c>
      <c r="P20" s="17" t="s">
        <v>18</v>
      </c>
      <c r="Q20" s="18">
        <v>43596</v>
      </c>
      <c r="R20" s="17">
        <v>1.0833333333333299</v>
      </c>
      <c r="S20" s="17">
        <f>Tableau2[[#This Row],[Heure fin déch.]]-Tableau2[[#This Row],[Heure livr.]]</f>
        <v>1.5972222222222165E-2</v>
      </c>
      <c r="T20" s="17">
        <f>Tableau2[[#This Row],[Heure fin trait.]]-Tableau2[[#This Row],[Heure fin déch.]]</f>
        <v>5.902777777777779E-2</v>
      </c>
      <c r="U20" s="19">
        <f>(Tableau2[[#This Row],[Date sortie]]+Tableau2[[#This Row],[Heure sortie]])-(Tableau2[[#This Row],[Date livr.]]+Tableau2[[#This Row],[Heure fin trait.]])</f>
        <v>11.354166666671517</v>
      </c>
      <c r="V20" s="19">
        <f>(Tableau2[[#This Row],[Date sortie]]+Tableau2[[#This Row],[Heure sortie]])-(Tableau2[[#This Row],[Date livr.]]+Tableau2[[#This Row],[Heure livr.]])</f>
        <v>11.429166666668607</v>
      </c>
    </row>
    <row r="21" spans="1:22" x14ac:dyDescent="0.25">
      <c r="A21" s="14" t="s">
        <v>50</v>
      </c>
      <c r="B21" s="14" t="s">
        <v>77</v>
      </c>
      <c r="C21" s="14">
        <v>5</v>
      </c>
      <c r="D21" s="18">
        <v>43586</v>
      </c>
      <c r="E21" s="18" t="str">
        <f>TEXT(Tableau2[[#This Row],[Date livr.]],"JJJJ")</f>
        <v>mercredi</v>
      </c>
      <c r="F21" s="17">
        <v>0.65416666666666667</v>
      </c>
      <c r="G21" s="14">
        <v>2</v>
      </c>
      <c r="H21" s="20">
        <v>100</v>
      </c>
      <c r="I21" s="20">
        <v>200</v>
      </c>
      <c r="J21" s="21">
        <f>IF(OR(Tableau2[[#This Row],[Largeur]]="",Tableau2[[#This Row],[Profondeur]]=""),"",IF(K21="Oui",PRODUCT(Tableau2[[#This Row],[Nb palette]:[Profondeur]])/20000,PRODUCT(Tableau2[[#This Row],[Nb palette]:[Profondeur]])/10000))</f>
        <v>2</v>
      </c>
      <c r="K21" s="14" t="s">
        <v>28</v>
      </c>
      <c r="L21" s="14" t="s">
        <v>29</v>
      </c>
      <c r="N21" s="17">
        <v>0.67013888888888884</v>
      </c>
      <c r="O21" s="17">
        <v>0.72916666666666663</v>
      </c>
      <c r="P21" s="17" t="s">
        <v>18</v>
      </c>
      <c r="Q21" s="18">
        <v>43597</v>
      </c>
      <c r="R21" s="17">
        <v>1.125</v>
      </c>
      <c r="S21" s="17">
        <f>Tableau2[[#This Row],[Heure fin déch.]]-Tableau2[[#This Row],[Heure livr.]]</f>
        <v>1.5972222222222165E-2</v>
      </c>
      <c r="T21" s="17">
        <f>Tableau2[[#This Row],[Heure fin trait.]]-Tableau2[[#This Row],[Heure fin déch.]]</f>
        <v>5.902777777777779E-2</v>
      </c>
      <c r="U21" s="19">
        <f>(Tableau2[[#This Row],[Date sortie]]+Tableau2[[#This Row],[Heure sortie]])-(Tableau2[[#This Row],[Date livr.]]+Tableau2[[#This Row],[Heure fin trait.]])</f>
        <v>11.395833333335759</v>
      </c>
      <c r="V21" s="19">
        <f>(Tableau2[[#This Row],[Date sortie]]+Tableau2[[#This Row],[Heure sortie]])-(Tableau2[[#This Row],[Date livr.]]+Tableau2[[#This Row],[Heure livr.]])</f>
        <v>11.470833333332848</v>
      </c>
    </row>
    <row r="22" spans="1:22" x14ac:dyDescent="0.25">
      <c r="A22" s="14" t="s">
        <v>51</v>
      </c>
      <c r="B22" s="14" t="s">
        <v>78</v>
      </c>
      <c r="C22" s="14">
        <v>2</v>
      </c>
      <c r="D22" s="18">
        <v>43587</v>
      </c>
      <c r="E22" s="18" t="str">
        <f>TEXT(Tableau2[[#This Row],[Date livr.]],"JJJJ")</f>
        <v>jeudi</v>
      </c>
      <c r="F22" s="17">
        <v>0.65416666666666667</v>
      </c>
      <c r="G22" s="14">
        <v>2</v>
      </c>
      <c r="H22" s="20">
        <v>200</v>
      </c>
      <c r="I22" s="20">
        <v>200</v>
      </c>
      <c r="J22" s="21">
        <f>IF(OR(Tableau2[[#This Row],[Largeur]]="",Tableau2[[#This Row],[Profondeur]]=""),"",IF(K22="Oui",PRODUCT(Tableau2[[#This Row],[Nb palette]:[Profondeur]])/20000,PRODUCT(Tableau2[[#This Row],[Nb palette]:[Profondeur]])/10000))</f>
        <v>8</v>
      </c>
      <c r="K22" s="14" t="s">
        <v>29</v>
      </c>
      <c r="L22" s="14" t="s">
        <v>29</v>
      </c>
      <c r="N22" s="17">
        <v>0.67013888888888884</v>
      </c>
      <c r="O22" s="17">
        <v>0.72916666666666663</v>
      </c>
      <c r="P22" s="17" t="s">
        <v>20</v>
      </c>
      <c r="Q22" s="18">
        <v>43598</v>
      </c>
      <c r="R22" s="17">
        <v>1.1666666666666701</v>
      </c>
      <c r="S22" s="17">
        <f>Tableau2[[#This Row],[Heure fin déch.]]-Tableau2[[#This Row],[Heure livr.]]</f>
        <v>1.5972222222222165E-2</v>
      </c>
      <c r="T22" s="17">
        <f>Tableau2[[#This Row],[Heure fin trait.]]-Tableau2[[#This Row],[Heure fin déch.]]</f>
        <v>5.902777777777779E-2</v>
      </c>
      <c r="U22" s="19">
        <f>(Tableau2[[#This Row],[Date sortie]]+Tableau2[[#This Row],[Heure sortie]])-(Tableau2[[#This Row],[Date livr.]]+Tableau2[[#This Row],[Heure fin trait.]])</f>
        <v>11.4375</v>
      </c>
      <c r="V22" s="19">
        <f>(Tableau2[[#This Row],[Date sortie]]+Tableau2[[#This Row],[Heure sortie]])-(Tableau2[[#This Row],[Date livr.]]+Tableau2[[#This Row],[Heure livr.]])</f>
        <v>11.51249999999709</v>
      </c>
    </row>
    <row r="23" spans="1:22" x14ac:dyDescent="0.25">
      <c r="A23" s="14" t="s">
        <v>52</v>
      </c>
      <c r="B23" s="14" t="s">
        <v>79</v>
      </c>
      <c r="C23" s="14">
        <v>3</v>
      </c>
      <c r="D23" s="18">
        <v>43588</v>
      </c>
      <c r="E23" s="18" t="str">
        <f>TEXT(Tableau2[[#This Row],[Date livr.]],"JJJJ")</f>
        <v>vendredi</v>
      </c>
      <c r="F23" s="17">
        <v>0.65416666666666667</v>
      </c>
      <c r="G23" s="14">
        <v>2</v>
      </c>
      <c r="H23" s="20">
        <v>100</v>
      </c>
      <c r="I23" s="20">
        <v>200</v>
      </c>
      <c r="J23" s="21">
        <f>IF(OR(Tableau2[[#This Row],[Largeur]]="",Tableau2[[#This Row],[Profondeur]]=""),"",IF(K23="Oui",PRODUCT(Tableau2[[#This Row],[Nb palette]:[Profondeur]])/20000,PRODUCT(Tableau2[[#This Row],[Nb palette]:[Profondeur]])/10000))</f>
        <v>2</v>
      </c>
      <c r="K23" s="14" t="s">
        <v>28</v>
      </c>
      <c r="L23" s="14" t="s">
        <v>28</v>
      </c>
      <c r="N23" s="17">
        <v>0.67013888888888884</v>
      </c>
      <c r="O23" s="17">
        <v>0.72916666666666663</v>
      </c>
      <c r="P23" s="17" t="s">
        <v>17</v>
      </c>
      <c r="Q23" s="18">
        <v>43599</v>
      </c>
      <c r="R23" s="17">
        <v>1.2083333333333299</v>
      </c>
      <c r="S23" s="17">
        <f>Tableau2[[#This Row],[Heure fin déch.]]-Tableau2[[#This Row],[Heure livr.]]</f>
        <v>1.5972222222222165E-2</v>
      </c>
      <c r="T23" s="17">
        <f>Tableau2[[#This Row],[Heure fin trait.]]-Tableau2[[#This Row],[Heure fin déch.]]</f>
        <v>5.902777777777779E-2</v>
      </c>
      <c r="U23" s="19">
        <f>(Tableau2[[#This Row],[Date sortie]]+Tableau2[[#This Row],[Heure sortie]])-(Tableau2[[#This Row],[Date livr.]]+Tableau2[[#This Row],[Heure fin trait.]])</f>
        <v>11.479166666671517</v>
      </c>
      <c r="V23" s="19">
        <f>(Tableau2[[#This Row],[Date sortie]]+Tableau2[[#This Row],[Heure sortie]])-(Tableau2[[#This Row],[Date livr.]]+Tableau2[[#This Row],[Heure livr.]])</f>
        <v>11.554166666668607</v>
      </c>
    </row>
    <row r="24" spans="1:22" x14ac:dyDescent="0.25">
      <c r="A24" s="14" t="s">
        <v>53</v>
      </c>
      <c r="B24" s="14" t="s">
        <v>80</v>
      </c>
      <c r="C24" s="14">
        <v>4</v>
      </c>
      <c r="D24" s="18">
        <v>43589</v>
      </c>
      <c r="E24" s="18" t="str">
        <f>TEXT(Tableau2[[#This Row],[Date livr.]],"JJJJ")</f>
        <v>samedi</v>
      </c>
      <c r="F24" s="17">
        <v>0.65416666666666667</v>
      </c>
      <c r="G24" s="14">
        <v>2</v>
      </c>
      <c r="H24" s="20">
        <v>100</v>
      </c>
      <c r="I24" s="20">
        <v>200</v>
      </c>
      <c r="J24" s="21">
        <f>IF(OR(Tableau2[[#This Row],[Largeur]]="",Tableau2[[#This Row],[Profondeur]]=""),"",IF(K24="Oui",PRODUCT(Tableau2[[#This Row],[Nb palette]:[Profondeur]])/20000,PRODUCT(Tableau2[[#This Row],[Nb palette]:[Profondeur]])/10000))</f>
        <v>2</v>
      </c>
      <c r="K24" s="14" t="s">
        <v>28</v>
      </c>
      <c r="L24" s="14" t="s">
        <v>29</v>
      </c>
      <c r="N24" s="17">
        <v>0.67013888888888884</v>
      </c>
      <c r="O24" s="17">
        <v>0.72916666666666663</v>
      </c>
      <c r="P24" s="17" t="s">
        <v>14</v>
      </c>
      <c r="Q24" s="18">
        <v>43600</v>
      </c>
      <c r="R24" s="17">
        <v>1.25</v>
      </c>
      <c r="S24" s="17">
        <f>Tableau2[[#This Row],[Heure fin déch.]]-Tableau2[[#This Row],[Heure livr.]]</f>
        <v>1.5972222222222165E-2</v>
      </c>
      <c r="T24" s="17">
        <f>Tableau2[[#This Row],[Heure fin trait.]]-Tableau2[[#This Row],[Heure fin déch.]]</f>
        <v>5.902777777777779E-2</v>
      </c>
      <c r="U24" s="19">
        <f>(Tableau2[[#This Row],[Date sortie]]+Tableau2[[#This Row],[Heure sortie]])-(Tableau2[[#This Row],[Date livr.]]+Tableau2[[#This Row],[Heure fin trait.]])</f>
        <v>11.520833333335759</v>
      </c>
      <c r="V24" s="19">
        <f>(Tableau2[[#This Row],[Date sortie]]+Tableau2[[#This Row],[Heure sortie]])-(Tableau2[[#This Row],[Date livr.]]+Tableau2[[#This Row],[Heure livr.]])</f>
        <v>11.595833333332848</v>
      </c>
    </row>
    <row r="25" spans="1:22" x14ac:dyDescent="0.25">
      <c r="A25" s="14" t="s">
        <v>54</v>
      </c>
      <c r="B25" s="14" t="s">
        <v>81</v>
      </c>
      <c r="C25" s="14">
        <v>2</v>
      </c>
      <c r="D25" s="18">
        <v>43590</v>
      </c>
      <c r="E25" s="18" t="str">
        <f>TEXT(Tableau2[[#This Row],[Date livr.]],"JJJJ")</f>
        <v>dimanche</v>
      </c>
      <c r="F25" s="17">
        <v>0.65416666666666667</v>
      </c>
      <c r="G25" s="14">
        <v>2</v>
      </c>
      <c r="H25" s="20">
        <v>100</v>
      </c>
      <c r="I25" s="20">
        <v>100</v>
      </c>
      <c r="J25" s="21">
        <f>IF(OR(Tableau2[[#This Row],[Largeur]]="",Tableau2[[#This Row],[Profondeur]]=""),"",IF(K25="Oui",PRODUCT(Tableau2[[#This Row],[Nb palette]:[Profondeur]])/20000,PRODUCT(Tableau2[[#This Row],[Nb palette]:[Profondeur]])/10000))</f>
        <v>1</v>
      </c>
      <c r="K25" s="14" t="s">
        <v>28</v>
      </c>
      <c r="L25" s="14" t="s">
        <v>29</v>
      </c>
      <c r="N25" s="17">
        <v>0.67013888888888884</v>
      </c>
      <c r="O25" s="17">
        <v>0.74305555555555547</v>
      </c>
      <c r="P25" s="17" t="s">
        <v>16</v>
      </c>
      <c r="Q25" s="18">
        <v>43601</v>
      </c>
      <c r="R25" s="17">
        <v>1.2916666666666701</v>
      </c>
      <c r="S25" s="17">
        <f>Tableau2[[#This Row],[Heure fin déch.]]-Tableau2[[#This Row],[Heure livr.]]</f>
        <v>1.5972222222222165E-2</v>
      </c>
      <c r="T25" s="17">
        <f>Tableau2[[#This Row],[Heure fin trait.]]-Tableau2[[#This Row],[Heure fin déch.]]</f>
        <v>7.291666666666663E-2</v>
      </c>
      <c r="U25" s="19">
        <f>(Tableau2[[#This Row],[Date sortie]]+Tableau2[[#This Row],[Heure sortie]])-(Tableau2[[#This Row],[Date livr.]]+Tableau2[[#This Row],[Heure fin trait.]])</f>
        <v>11.548611111109494</v>
      </c>
      <c r="V25" s="19">
        <f>(Tableau2[[#This Row],[Date sortie]]+Tableau2[[#This Row],[Heure sortie]])-(Tableau2[[#This Row],[Date livr.]]+Tableau2[[#This Row],[Heure livr.]])</f>
        <v>11.63749999999709</v>
      </c>
    </row>
    <row r="26" spans="1:22" x14ac:dyDescent="0.25">
      <c r="A26" s="14" t="s">
        <v>55</v>
      </c>
      <c r="B26" s="14" t="s">
        <v>59</v>
      </c>
      <c r="C26" s="14">
        <v>2</v>
      </c>
      <c r="D26" s="18">
        <v>43591</v>
      </c>
      <c r="E26" s="18" t="str">
        <f>TEXT(Tableau2[[#This Row],[Date livr.]],"JJJJ")</f>
        <v>lundi</v>
      </c>
      <c r="F26" s="17">
        <v>0.65416666666666667</v>
      </c>
      <c r="G26" s="14">
        <v>2</v>
      </c>
      <c r="H26" s="20">
        <v>200</v>
      </c>
      <c r="I26" s="20">
        <v>200</v>
      </c>
      <c r="J26" s="21">
        <f>IF(OR(Tableau2[[#This Row],[Largeur]]="",Tableau2[[#This Row],[Profondeur]]=""),"",IF(K26="Oui",PRODUCT(Tableau2[[#This Row],[Nb palette]:[Profondeur]])/20000,PRODUCT(Tableau2[[#This Row],[Nb palette]:[Profondeur]])/10000))</f>
        <v>8</v>
      </c>
      <c r="K26" s="14" t="s">
        <v>29</v>
      </c>
      <c r="L26" s="14" t="s">
        <v>29</v>
      </c>
      <c r="N26" s="17">
        <v>0.67361111111111116</v>
      </c>
      <c r="O26" s="17">
        <v>0.72916666666666663</v>
      </c>
      <c r="P26" s="17" t="s">
        <v>15</v>
      </c>
      <c r="Q26" s="18">
        <v>43602</v>
      </c>
      <c r="R26" s="17">
        <v>1.3333333333333299</v>
      </c>
      <c r="S26" s="17">
        <f>Tableau2[[#This Row],[Heure fin déch.]]-Tableau2[[#This Row],[Heure livr.]]</f>
        <v>1.9444444444444486E-2</v>
      </c>
      <c r="T26" s="17">
        <f>Tableau2[[#This Row],[Heure fin trait.]]-Tableau2[[#This Row],[Heure fin déch.]]</f>
        <v>5.5555555555555469E-2</v>
      </c>
      <c r="U26" s="19">
        <f>(Tableau2[[#This Row],[Date sortie]]+Tableau2[[#This Row],[Heure sortie]])-(Tableau2[[#This Row],[Date livr.]]+Tableau2[[#This Row],[Heure fin trait.]])</f>
        <v>11.604166666671517</v>
      </c>
      <c r="V26" s="19">
        <f>(Tableau2[[#This Row],[Date sortie]]+Tableau2[[#This Row],[Heure sortie]])-(Tableau2[[#This Row],[Date livr.]]+Tableau2[[#This Row],[Heure livr.]])</f>
        <v>11.679166666668607</v>
      </c>
    </row>
    <row r="27" spans="1:22" x14ac:dyDescent="0.25">
      <c r="A27" s="14" t="s">
        <v>32</v>
      </c>
      <c r="B27" s="14" t="s">
        <v>59</v>
      </c>
      <c r="C27" s="14">
        <v>3</v>
      </c>
      <c r="D27" s="18">
        <v>43592</v>
      </c>
      <c r="E27" s="18" t="str">
        <f>TEXT(Tableau2[[#This Row],[Date livr.]],"JJJJ")</f>
        <v>mardi</v>
      </c>
      <c r="F27" s="17">
        <v>0.65416666666666667</v>
      </c>
      <c r="G27" s="14">
        <v>2</v>
      </c>
      <c r="H27" s="20">
        <v>100</v>
      </c>
      <c r="I27" s="20">
        <v>200</v>
      </c>
      <c r="J27" s="21">
        <f>IF(OR(Tableau2[[#This Row],[Largeur]]="",Tableau2[[#This Row],[Profondeur]]=""),"",IF(K27="Oui",PRODUCT(Tableau2[[#This Row],[Nb palette]:[Profondeur]])/20000,PRODUCT(Tableau2[[#This Row],[Nb palette]:[Profondeur]])/10000))</f>
        <v>2</v>
      </c>
      <c r="K27" s="14" t="s">
        <v>28</v>
      </c>
      <c r="L27" s="14" t="s">
        <v>29</v>
      </c>
      <c r="N27" s="17">
        <v>0.67013888888888884</v>
      </c>
      <c r="O27" s="17">
        <v>0.72916666666666663</v>
      </c>
      <c r="P27" s="17" t="s">
        <v>15</v>
      </c>
      <c r="Q27" s="18">
        <v>43603</v>
      </c>
      <c r="R27" s="17">
        <v>1.375</v>
      </c>
      <c r="S27" s="17">
        <f>Tableau2[[#This Row],[Heure fin déch.]]-Tableau2[[#This Row],[Heure livr.]]</f>
        <v>1.5972222222222165E-2</v>
      </c>
      <c r="T27" s="17">
        <f>Tableau2[[#This Row],[Heure fin trait.]]-Tableau2[[#This Row],[Heure fin déch.]]</f>
        <v>5.902777777777779E-2</v>
      </c>
      <c r="U27" s="19">
        <f>(Tableau2[[#This Row],[Date sortie]]+Tableau2[[#This Row],[Heure sortie]])-(Tableau2[[#This Row],[Date livr.]]+Tableau2[[#This Row],[Heure fin trait.]])</f>
        <v>11.645833333335759</v>
      </c>
      <c r="V27" s="19">
        <f>(Tableau2[[#This Row],[Date sortie]]+Tableau2[[#This Row],[Heure sortie]])-(Tableau2[[#This Row],[Date livr.]]+Tableau2[[#This Row],[Heure livr.]])</f>
        <v>11.720833333332848</v>
      </c>
    </row>
    <row r="28" spans="1:22" x14ac:dyDescent="0.25">
      <c r="A28" s="14" t="s">
        <v>34</v>
      </c>
      <c r="B28" s="14" t="s">
        <v>58</v>
      </c>
      <c r="C28" s="14">
        <v>4</v>
      </c>
      <c r="D28" s="18">
        <v>43593</v>
      </c>
      <c r="E28" s="18" t="str">
        <f>TEXT(Tableau2[[#This Row],[Date livr.]],"JJJJ")</f>
        <v>mercredi</v>
      </c>
      <c r="F28" s="17">
        <v>0.65416666666666667</v>
      </c>
      <c r="G28" s="14">
        <v>2</v>
      </c>
      <c r="H28" s="20">
        <v>100</v>
      </c>
      <c r="I28" s="20">
        <v>200</v>
      </c>
      <c r="J28" s="21">
        <f>IF(OR(Tableau2[[#This Row],[Largeur]]="",Tableau2[[#This Row],[Profondeur]]=""),"",IF(K28="Oui",PRODUCT(Tableau2[[#This Row],[Nb palette]:[Profondeur]])/20000,PRODUCT(Tableau2[[#This Row],[Nb palette]:[Profondeur]])/10000))</f>
        <v>2</v>
      </c>
      <c r="K28" s="14" t="s">
        <v>28</v>
      </c>
      <c r="L28" s="14" t="s">
        <v>29</v>
      </c>
      <c r="N28" s="17">
        <v>0.67013888888888884</v>
      </c>
      <c r="O28" s="17">
        <v>0.70833333333333337</v>
      </c>
      <c r="P28" s="17" t="s">
        <v>16</v>
      </c>
      <c r="Q28" s="18">
        <v>43604</v>
      </c>
      <c r="R28" s="17">
        <v>1.4166666666666701</v>
      </c>
      <c r="S28" s="17">
        <f>Tableau2[[#This Row],[Heure fin déch.]]-Tableau2[[#This Row],[Heure livr.]]</f>
        <v>1.5972222222222165E-2</v>
      </c>
      <c r="T28" s="17">
        <f>Tableau2[[#This Row],[Heure fin trait.]]-Tableau2[[#This Row],[Heure fin déch.]]</f>
        <v>3.8194444444444531E-2</v>
      </c>
      <c r="U28" s="19">
        <f>(Tableau2[[#This Row],[Date sortie]]+Tableau2[[#This Row],[Heure sortie]])-(Tableau2[[#This Row],[Date livr.]]+Tableau2[[#This Row],[Heure fin trait.]])</f>
        <v>11.708333333328483</v>
      </c>
      <c r="V28" s="19">
        <f>(Tableau2[[#This Row],[Date sortie]]+Tableau2[[#This Row],[Heure sortie]])-(Tableau2[[#This Row],[Date livr.]]+Tableau2[[#This Row],[Heure livr.]])</f>
        <v>11.76249999999709</v>
      </c>
    </row>
    <row r="29" spans="1:22" x14ac:dyDescent="0.25">
      <c r="A29" s="14" t="s">
        <v>32</v>
      </c>
      <c r="B29" s="14" t="s">
        <v>57</v>
      </c>
      <c r="C29" s="14">
        <v>5</v>
      </c>
      <c r="D29" s="18">
        <v>43594</v>
      </c>
      <c r="E29" s="18" t="str">
        <f>TEXT(Tableau2[[#This Row],[Date livr.]],"JJJJ")</f>
        <v>jeudi</v>
      </c>
      <c r="F29" s="17">
        <v>0.65416666666666667</v>
      </c>
      <c r="G29" s="14">
        <v>2</v>
      </c>
      <c r="H29" s="20">
        <v>100</v>
      </c>
      <c r="I29" s="20">
        <v>200</v>
      </c>
      <c r="J29" s="21">
        <f>IF(OR(Tableau2[[#This Row],[Largeur]]="",Tableau2[[#This Row],[Profondeur]]=""),"",IF(K29="Oui",PRODUCT(Tableau2[[#This Row],[Nb palette]:[Profondeur]])/20000,PRODUCT(Tableau2[[#This Row],[Nb palette]:[Profondeur]])/10000))</f>
        <v>2</v>
      </c>
      <c r="K29" s="14" t="s">
        <v>28</v>
      </c>
      <c r="L29" s="14" t="s">
        <v>29</v>
      </c>
      <c r="N29" s="17">
        <v>0.67013888888888884</v>
      </c>
      <c r="O29" s="17">
        <v>0.72916666666666663</v>
      </c>
      <c r="P29" s="17" t="s">
        <v>16</v>
      </c>
      <c r="Q29" s="18">
        <v>43605</v>
      </c>
      <c r="R29" s="17">
        <v>1.4583333333333299</v>
      </c>
      <c r="S29" s="17">
        <f>Tableau2[[#This Row],[Heure fin déch.]]-Tableau2[[#This Row],[Heure livr.]]</f>
        <v>1.5972222222222165E-2</v>
      </c>
      <c r="T29" s="17">
        <f>Tableau2[[#This Row],[Heure fin trait.]]-Tableau2[[#This Row],[Heure fin déch.]]</f>
        <v>5.902777777777779E-2</v>
      </c>
      <c r="U29" s="19">
        <f>(Tableau2[[#This Row],[Date sortie]]+Tableau2[[#This Row],[Heure sortie]])-(Tableau2[[#This Row],[Date livr.]]+Tableau2[[#This Row],[Heure fin trait.]])</f>
        <v>11.729166666671517</v>
      </c>
      <c r="V29" s="19">
        <f>(Tableau2[[#This Row],[Date sortie]]+Tableau2[[#This Row],[Heure sortie]])-(Tableau2[[#This Row],[Date livr.]]+Tableau2[[#This Row],[Heure livr.]])</f>
        <v>11.804166666668607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Liste!$J$3:$J$36</xm:f>
          </x14:formula1>
          <xm:sqref>A2:A29</xm:sqref>
        </x14:dataValidation>
        <x14:dataValidation type="list" allowBlank="1" showInputMessage="1" showErrorMessage="1">
          <x14:formula1>
            <xm:f>Liste!$L$3:$L$36</xm:f>
          </x14:formula1>
          <xm:sqref>B2:B29</xm:sqref>
        </x14:dataValidation>
        <x14:dataValidation type="list" allowBlank="1" showInputMessage="1" showErrorMessage="1">
          <x14:formula1>
            <xm:f>Liste!$B$3:$B$8</xm:f>
          </x14:formula1>
          <xm:sqref>C2:C29</xm:sqref>
        </x14:dataValidation>
        <x14:dataValidation type="list" allowBlank="1" showInputMessage="1" showErrorMessage="1">
          <x14:formula1>
            <xm:f>Liste!$D$3:$D$4</xm:f>
          </x14:formula1>
          <xm:sqref>K2:L29</xm:sqref>
        </x14:dataValidation>
        <x14:dataValidation type="list" allowBlank="1" showInputMessage="1" showErrorMessage="1">
          <x14:formula1>
            <xm:f>Liste!$H$3:$H$12</xm:f>
          </x14:formula1>
          <xm:sqref>P2:P29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0"/>
  <sheetViews>
    <sheetView tabSelected="1" workbookViewId="0">
      <selection activeCell="T17" sqref="T17"/>
    </sheetView>
  </sheetViews>
  <sheetFormatPr baseColWidth="10" defaultRowHeight="15" x14ac:dyDescent="0.25"/>
  <cols>
    <col min="1" max="1" width="21.5703125" bestFit="1" customWidth="1"/>
    <col min="2" max="2" width="23.85546875" bestFit="1" customWidth="1"/>
    <col min="3" max="8" width="12" bestFit="1" customWidth="1"/>
    <col min="9" max="9" width="12.5703125" bestFit="1" customWidth="1"/>
    <col min="10" max="29" width="5.5703125" bestFit="1" customWidth="1"/>
    <col min="30" max="30" width="12.5703125" bestFit="1" customWidth="1"/>
  </cols>
  <sheetData>
    <row r="3" spans="1:9" x14ac:dyDescent="0.25">
      <c r="A3" s="22" t="s">
        <v>90</v>
      </c>
      <c r="B3" s="22" t="s">
        <v>92</v>
      </c>
    </row>
    <row r="4" spans="1:9" x14ac:dyDescent="0.25">
      <c r="A4" s="22" t="s">
        <v>88</v>
      </c>
      <c r="B4" t="s">
        <v>93</v>
      </c>
      <c r="C4" t="s">
        <v>94</v>
      </c>
      <c r="D4" t="s">
        <v>95</v>
      </c>
      <c r="E4" t="s">
        <v>96</v>
      </c>
      <c r="F4" t="s">
        <v>97</v>
      </c>
      <c r="G4" t="s">
        <v>98</v>
      </c>
      <c r="H4" t="s">
        <v>99</v>
      </c>
      <c r="I4" t="s">
        <v>89</v>
      </c>
    </row>
    <row r="5" spans="1:9" x14ac:dyDescent="0.25">
      <c r="A5" s="23" t="s">
        <v>31</v>
      </c>
      <c r="B5" s="24"/>
      <c r="C5" s="24"/>
      <c r="D5" s="24"/>
      <c r="E5" s="24"/>
      <c r="F5" s="24">
        <v>10.679166666668607</v>
      </c>
      <c r="G5" s="24"/>
      <c r="H5" s="24"/>
      <c r="I5" s="24">
        <v>10.679166666668607</v>
      </c>
    </row>
    <row r="6" spans="1:9" x14ac:dyDescent="0.25">
      <c r="A6" s="23" t="s">
        <v>40</v>
      </c>
      <c r="B6" s="24"/>
      <c r="C6" s="24"/>
      <c r="D6" s="24"/>
      <c r="E6" s="24"/>
      <c r="F6" s="24"/>
      <c r="G6" s="24"/>
      <c r="H6" s="24">
        <v>11.054166666668607</v>
      </c>
      <c r="I6" s="24">
        <v>11.054166666668607</v>
      </c>
    </row>
    <row r="7" spans="1:9" x14ac:dyDescent="0.25">
      <c r="A7" s="23" t="s">
        <v>41</v>
      </c>
      <c r="B7" s="24">
        <v>11.095833333332848</v>
      </c>
      <c r="C7" s="24"/>
      <c r="D7" s="24"/>
      <c r="E7" s="24"/>
      <c r="F7" s="24"/>
      <c r="G7" s="24"/>
      <c r="H7" s="24"/>
      <c r="I7" s="24">
        <v>11.095833333332848</v>
      </c>
    </row>
    <row r="8" spans="1:9" x14ac:dyDescent="0.25">
      <c r="A8" s="23" t="s">
        <v>42</v>
      </c>
      <c r="B8" s="24"/>
      <c r="C8" s="24">
        <v>11.13749999999709</v>
      </c>
      <c r="D8" s="24"/>
      <c r="E8" s="24"/>
      <c r="F8" s="24"/>
      <c r="G8" s="24"/>
      <c r="H8" s="24"/>
      <c r="I8" s="24">
        <v>11.13749999999709</v>
      </c>
    </row>
    <row r="9" spans="1:9" x14ac:dyDescent="0.25">
      <c r="A9" s="23" t="s">
        <v>43</v>
      </c>
      <c r="B9" s="24"/>
      <c r="C9" s="24"/>
      <c r="D9" s="24">
        <v>11.179166666668607</v>
      </c>
      <c r="E9" s="24"/>
      <c r="F9" s="24"/>
      <c r="G9" s="24"/>
      <c r="H9" s="24"/>
      <c r="I9" s="24">
        <v>11.179166666668607</v>
      </c>
    </row>
    <row r="10" spans="1:9" x14ac:dyDescent="0.25">
      <c r="A10" s="23" t="s">
        <v>44</v>
      </c>
      <c r="B10" s="24"/>
      <c r="C10" s="24"/>
      <c r="D10" s="24"/>
      <c r="E10" s="24">
        <v>11.220833333332848</v>
      </c>
      <c r="F10" s="24"/>
      <c r="G10" s="24"/>
      <c r="H10" s="24"/>
      <c r="I10" s="24">
        <v>11.220833333332848</v>
      </c>
    </row>
    <row r="11" spans="1:9" x14ac:dyDescent="0.25">
      <c r="A11" s="23" t="s">
        <v>45</v>
      </c>
      <c r="B11" s="24"/>
      <c r="C11" s="24"/>
      <c r="D11" s="24"/>
      <c r="E11" s="24"/>
      <c r="F11" s="24">
        <v>11.26249999999709</v>
      </c>
      <c r="G11" s="24"/>
      <c r="H11" s="24"/>
      <c r="I11" s="24">
        <v>11.26249999999709</v>
      </c>
    </row>
    <row r="12" spans="1:9" x14ac:dyDescent="0.25">
      <c r="A12" s="23" t="s">
        <v>46</v>
      </c>
      <c r="B12" s="24"/>
      <c r="C12" s="24"/>
      <c r="D12" s="24"/>
      <c r="E12" s="24"/>
      <c r="F12" s="24"/>
      <c r="G12" s="24">
        <v>11.304166666668607</v>
      </c>
      <c r="H12" s="24"/>
      <c r="I12" s="24">
        <v>11.304166666668607</v>
      </c>
    </row>
    <row r="13" spans="1:9" x14ac:dyDescent="0.25">
      <c r="A13" s="23" t="s">
        <v>47</v>
      </c>
      <c r="B13" s="24"/>
      <c r="C13" s="24"/>
      <c r="D13" s="24"/>
      <c r="E13" s="24"/>
      <c r="F13" s="24"/>
      <c r="G13" s="24"/>
      <c r="H13" s="24">
        <v>11.345833333332848</v>
      </c>
      <c r="I13" s="24">
        <v>11.345833333332848</v>
      </c>
    </row>
    <row r="14" spans="1:9" x14ac:dyDescent="0.25">
      <c r="A14" s="23" t="s">
        <v>48</v>
      </c>
      <c r="B14" s="24">
        <v>11.38749999999709</v>
      </c>
      <c r="C14" s="24"/>
      <c r="D14" s="24"/>
      <c r="E14" s="24"/>
      <c r="F14" s="24"/>
      <c r="G14" s="24"/>
      <c r="H14" s="24"/>
      <c r="I14" s="24">
        <v>11.38749999999709</v>
      </c>
    </row>
    <row r="15" spans="1:9" x14ac:dyDescent="0.25">
      <c r="A15" s="23" t="s">
        <v>49</v>
      </c>
      <c r="B15" s="24"/>
      <c r="C15" s="24">
        <v>11.429166666668607</v>
      </c>
      <c r="D15" s="24"/>
      <c r="E15" s="24"/>
      <c r="F15" s="24"/>
      <c r="G15" s="24"/>
      <c r="H15" s="24"/>
      <c r="I15" s="24">
        <v>11.429166666668607</v>
      </c>
    </row>
    <row r="16" spans="1:9" x14ac:dyDescent="0.25">
      <c r="A16" s="23" t="s">
        <v>32</v>
      </c>
      <c r="B16" s="24"/>
      <c r="C16" s="24">
        <v>11.720833333332848</v>
      </c>
      <c r="D16" s="24"/>
      <c r="E16" s="24">
        <v>11.804166666668607</v>
      </c>
      <c r="F16" s="24"/>
      <c r="G16" s="24">
        <v>10.720833333332848</v>
      </c>
      <c r="H16" s="24"/>
      <c r="I16" s="24">
        <v>34.245833333334303</v>
      </c>
    </row>
    <row r="17" spans="1:9" x14ac:dyDescent="0.25">
      <c r="A17" s="23" t="s">
        <v>50</v>
      </c>
      <c r="B17" s="24"/>
      <c r="C17" s="24"/>
      <c r="D17" s="24">
        <v>11.470833333332848</v>
      </c>
      <c r="E17" s="24"/>
      <c r="F17" s="24"/>
      <c r="G17" s="24"/>
      <c r="H17" s="24"/>
      <c r="I17" s="24">
        <v>11.470833333332848</v>
      </c>
    </row>
    <row r="18" spans="1:9" x14ac:dyDescent="0.25">
      <c r="A18" s="23" t="s">
        <v>51</v>
      </c>
      <c r="B18" s="24"/>
      <c r="C18" s="24"/>
      <c r="D18" s="24"/>
      <c r="E18" s="24">
        <v>11.51249999999709</v>
      </c>
      <c r="F18" s="24"/>
      <c r="G18" s="24"/>
      <c r="H18" s="24"/>
      <c r="I18" s="24">
        <v>11.51249999999709</v>
      </c>
    </row>
    <row r="19" spans="1:9" x14ac:dyDescent="0.25">
      <c r="A19" s="23" t="s">
        <v>52</v>
      </c>
      <c r="B19" s="24"/>
      <c r="C19" s="24"/>
      <c r="D19" s="24"/>
      <c r="E19" s="24"/>
      <c r="F19" s="24">
        <v>11.554166666668607</v>
      </c>
      <c r="G19" s="24"/>
      <c r="H19" s="24"/>
      <c r="I19" s="24">
        <v>11.554166666668607</v>
      </c>
    </row>
    <row r="20" spans="1:9" x14ac:dyDescent="0.25">
      <c r="A20" s="23" t="s">
        <v>53</v>
      </c>
      <c r="B20" s="24"/>
      <c r="C20" s="24"/>
      <c r="D20" s="24"/>
      <c r="E20" s="24"/>
      <c r="F20" s="24"/>
      <c r="G20" s="24">
        <v>11.595833333332848</v>
      </c>
      <c r="H20" s="24"/>
      <c r="I20" s="24">
        <v>11.595833333332848</v>
      </c>
    </row>
    <row r="21" spans="1:9" x14ac:dyDescent="0.25">
      <c r="A21" s="23" t="s">
        <v>54</v>
      </c>
      <c r="B21" s="24"/>
      <c r="C21" s="24"/>
      <c r="D21" s="24"/>
      <c r="E21" s="24"/>
      <c r="F21" s="24"/>
      <c r="G21" s="24"/>
      <c r="H21" s="24">
        <v>11.63749999999709</v>
      </c>
      <c r="I21" s="24">
        <v>11.63749999999709</v>
      </c>
    </row>
    <row r="22" spans="1:9" x14ac:dyDescent="0.25">
      <c r="A22" s="23" t="s">
        <v>55</v>
      </c>
      <c r="B22" s="24">
        <v>11.679166666668607</v>
      </c>
      <c r="C22" s="24"/>
      <c r="D22" s="24"/>
      <c r="E22" s="24"/>
      <c r="F22" s="24"/>
      <c r="G22" s="24"/>
      <c r="H22" s="24"/>
      <c r="I22" s="24">
        <v>11.679166666668607</v>
      </c>
    </row>
    <row r="23" spans="1:9" x14ac:dyDescent="0.25">
      <c r="A23" s="23" t="s">
        <v>33</v>
      </c>
      <c r="B23" s="24"/>
      <c r="C23" s="24"/>
      <c r="D23" s="24"/>
      <c r="E23" s="24"/>
      <c r="F23" s="24"/>
      <c r="G23" s="24"/>
      <c r="H23" s="24">
        <v>10.76249999999709</v>
      </c>
      <c r="I23" s="24">
        <v>10.76249999999709</v>
      </c>
    </row>
    <row r="24" spans="1:9" x14ac:dyDescent="0.25">
      <c r="A24" s="23" t="s">
        <v>34</v>
      </c>
      <c r="B24" s="24">
        <v>10.804166666668607</v>
      </c>
      <c r="C24" s="24"/>
      <c r="D24" s="24">
        <v>11.76249999999709</v>
      </c>
      <c r="E24" s="24"/>
      <c r="F24" s="24"/>
      <c r="G24" s="24"/>
      <c r="H24" s="24"/>
      <c r="I24" s="24">
        <v>22.566666666665697</v>
      </c>
    </row>
    <row r="25" spans="1:9" x14ac:dyDescent="0.25">
      <c r="A25" s="23" t="s">
        <v>35</v>
      </c>
      <c r="B25" s="24"/>
      <c r="C25" s="24">
        <v>10.845833333332848</v>
      </c>
      <c r="D25" s="24"/>
      <c r="E25" s="24"/>
      <c r="F25" s="24"/>
      <c r="G25" s="24"/>
      <c r="H25" s="24"/>
      <c r="I25" s="24">
        <v>10.845833333332848</v>
      </c>
    </row>
    <row r="26" spans="1:9" x14ac:dyDescent="0.25">
      <c r="A26" s="23" t="s">
        <v>36</v>
      </c>
      <c r="B26" s="24"/>
      <c r="C26" s="24"/>
      <c r="D26" s="24">
        <v>10.88749999999709</v>
      </c>
      <c r="E26" s="24"/>
      <c r="F26" s="24"/>
      <c r="G26" s="24"/>
      <c r="H26" s="24"/>
      <c r="I26" s="24">
        <v>10.88749999999709</v>
      </c>
    </row>
    <row r="27" spans="1:9" x14ac:dyDescent="0.25">
      <c r="A27" s="23" t="s">
        <v>37</v>
      </c>
      <c r="B27" s="24"/>
      <c r="C27" s="24"/>
      <c r="D27" s="24"/>
      <c r="E27" s="24">
        <v>10.929166666668607</v>
      </c>
      <c r="F27" s="24"/>
      <c r="G27" s="24"/>
      <c r="H27" s="24"/>
      <c r="I27" s="24">
        <v>10.929166666668607</v>
      </c>
    </row>
    <row r="28" spans="1:9" x14ac:dyDescent="0.25">
      <c r="A28" s="23" t="s">
        <v>38</v>
      </c>
      <c r="B28" s="24"/>
      <c r="C28" s="24"/>
      <c r="D28" s="24"/>
      <c r="E28" s="24"/>
      <c r="F28" s="24">
        <v>10.970833333332848</v>
      </c>
      <c r="G28" s="24"/>
      <c r="H28" s="24"/>
      <c r="I28" s="24">
        <v>10.970833333332848</v>
      </c>
    </row>
    <row r="29" spans="1:9" x14ac:dyDescent="0.25">
      <c r="A29" s="23" t="s">
        <v>39</v>
      </c>
      <c r="B29" s="24"/>
      <c r="C29" s="24"/>
      <c r="D29" s="24"/>
      <c r="E29" s="24"/>
      <c r="F29" s="24"/>
      <c r="G29" s="24">
        <v>11.01249999999709</v>
      </c>
      <c r="H29" s="24"/>
      <c r="I29" s="24">
        <v>11.01249999999709</v>
      </c>
    </row>
    <row r="30" spans="1:9" x14ac:dyDescent="0.25">
      <c r="A30" s="23" t="s">
        <v>89</v>
      </c>
      <c r="B30" s="24">
        <v>44.966666666667152</v>
      </c>
      <c r="C30" s="24">
        <v>45.133333333331393</v>
      </c>
      <c r="D30" s="24">
        <v>45.299999999995634</v>
      </c>
      <c r="E30" s="24">
        <v>45.466666666667152</v>
      </c>
      <c r="F30" s="24">
        <v>44.466666666667152</v>
      </c>
      <c r="G30" s="24">
        <v>44.633333333331393</v>
      </c>
      <c r="H30" s="24">
        <v>44.799999999995634</v>
      </c>
      <c r="I30" s="24">
        <v>314.76666666665551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36"/>
  <sheetViews>
    <sheetView workbookViewId="0">
      <selection activeCell="G24" sqref="G24"/>
    </sheetView>
  </sheetViews>
  <sheetFormatPr baseColWidth="10" defaultRowHeight="15" x14ac:dyDescent="0.25"/>
  <cols>
    <col min="1" max="1" width="11.42578125" style="14"/>
    <col min="2" max="2" width="12.5703125" style="14" bestFit="1" customWidth="1"/>
    <col min="3" max="3" width="11.42578125" style="14"/>
    <col min="4" max="4" width="18.7109375" style="14" bestFit="1" customWidth="1"/>
    <col min="5" max="9" width="11.42578125" style="14"/>
    <col min="10" max="10" width="15.42578125" style="14" customWidth="1"/>
    <col min="11" max="11" width="11.42578125" style="14"/>
    <col min="12" max="12" width="17.85546875" style="14" customWidth="1"/>
    <col min="13" max="16384" width="11.42578125" style="14"/>
  </cols>
  <sheetData>
    <row r="1" spans="2:12" ht="15.75" thickBot="1" x14ac:dyDescent="0.3"/>
    <row r="2" spans="2:12" ht="15.75" thickBot="1" x14ac:dyDescent="0.3">
      <c r="B2" s="5" t="s">
        <v>2</v>
      </c>
      <c r="D2" s="5" t="s">
        <v>4</v>
      </c>
      <c r="F2" s="5" t="s">
        <v>10</v>
      </c>
      <c r="H2" s="12" t="s">
        <v>11</v>
      </c>
      <c r="J2" s="12" t="s">
        <v>30</v>
      </c>
      <c r="L2" s="12" t="s">
        <v>56</v>
      </c>
    </row>
    <row r="3" spans="2:12" x14ac:dyDescent="0.25">
      <c r="B3" s="1">
        <v>1</v>
      </c>
      <c r="D3" s="6" t="s">
        <v>28</v>
      </c>
      <c r="F3" s="8">
        <v>0.25</v>
      </c>
      <c r="H3" s="10" t="s">
        <v>12</v>
      </c>
      <c r="J3" s="15" t="s">
        <v>31</v>
      </c>
      <c r="L3" s="15" t="s">
        <v>57</v>
      </c>
    </row>
    <row r="4" spans="2:12" ht="15.75" thickBot="1" x14ac:dyDescent="0.3">
      <c r="B4" s="2">
        <v>2</v>
      </c>
      <c r="D4" s="4" t="s">
        <v>29</v>
      </c>
      <c r="F4" s="9">
        <v>0.83333333333333337</v>
      </c>
      <c r="H4" s="2" t="s">
        <v>13</v>
      </c>
      <c r="J4" s="15" t="s">
        <v>32</v>
      </c>
      <c r="L4" s="15" t="s">
        <v>58</v>
      </c>
    </row>
    <row r="5" spans="2:12" ht="15.75" thickBot="1" x14ac:dyDescent="0.3">
      <c r="B5" s="2">
        <v>3</v>
      </c>
      <c r="D5" s="7"/>
      <c r="H5" s="2" t="s">
        <v>14</v>
      </c>
      <c r="J5" s="15" t="s">
        <v>33</v>
      </c>
      <c r="L5" s="15" t="s">
        <v>59</v>
      </c>
    </row>
    <row r="6" spans="2:12" x14ac:dyDescent="0.25">
      <c r="B6" s="2">
        <v>4</v>
      </c>
      <c r="H6" s="2" t="s">
        <v>15</v>
      </c>
      <c r="J6" s="15" t="s">
        <v>34</v>
      </c>
      <c r="L6" s="15" t="s">
        <v>60</v>
      </c>
    </row>
    <row r="7" spans="2:12" x14ac:dyDescent="0.25">
      <c r="B7" s="2">
        <v>5</v>
      </c>
      <c r="H7" s="2" t="s">
        <v>16</v>
      </c>
      <c r="J7" s="15" t="s">
        <v>35</v>
      </c>
      <c r="L7" s="15" t="s">
        <v>61</v>
      </c>
    </row>
    <row r="8" spans="2:12" ht="15.75" thickBot="1" x14ac:dyDescent="0.3">
      <c r="B8" s="3"/>
      <c r="H8" s="2" t="s">
        <v>17</v>
      </c>
      <c r="J8" s="15" t="s">
        <v>36</v>
      </c>
      <c r="L8" s="15" t="s">
        <v>62</v>
      </c>
    </row>
    <row r="9" spans="2:12" x14ac:dyDescent="0.25">
      <c r="H9" s="2" t="s">
        <v>18</v>
      </c>
      <c r="J9" s="15" t="s">
        <v>37</v>
      </c>
      <c r="L9" s="15" t="s">
        <v>63</v>
      </c>
    </row>
    <row r="10" spans="2:12" x14ac:dyDescent="0.25">
      <c r="H10" s="2" t="s">
        <v>19</v>
      </c>
      <c r="J10" s="15" t="s">
        <v>38</v>
      </c>
      <c r="L10" s="15" t="s">
        <v>64</v>
      </c>
    </row>
    <row r="11" spans="2:12" x14ac:dyDescent="0.25">
      <c r="H11" s="11" t="s">
        <v>20</v>
      </c>
      <c r="J11" s="15" t="s">
        <v>39</v>
      </c>
      <c r="L11" s="15" t="s">
        <v>65</v>
      </c>
    </row>
    <row r="12" spans="2:12" ht="15.75" thickBot="1" x14ac:dyDescent="0.3">
      <c r="H12" s="3"/>
      <c r="J12" s="15" t="s">
        <v>40</v>
      </c>
      <c r="L12" s="15" t="s">
        <v>66</v>
      </c>
    </row>
    <row r="13" spans="2:12" x14ac:dyDescent="0.25">
      <c r="J13" s="15" t="s">
        <v>41</v>
      </c>
      <c r="L13" s="15" t="s">
        <v>67</v>
      </c>
    </row>
    <row r="14" spans="2:12" x14ac:dyDescent="0.25">
      <c r="J14" s="15" t="s">
        <v>42</v>
      </c>
      <c r="L14" s="15" t="s">
        <v>68</v>
      </c>
    </row>
    <row r="15" spans="2:12" x14ac:dyDescent="0.25">
      <c r="J15" s="15" t="s">
        <v>43</v>
      </c>
      <c r="L15" s="15" t="s">
        <v>69</v>
      </c>
    </row>
    <row r="16" spans="2:12" x14ac:dyDescent="0.25">
      <c r="J16" s="15" t="s">
        <v>44</v>
      </c>
      <c r="L16" s="15" t="s">
        <v>70</v>
      </c>
    </row>
    <row r="17" spans="10:12" x14ac:dyDescent="0.25">
      <c r="J17" s="15" t="s">
        <v>45</v>
      </c>
      <c r="L17" s="15" t="s">
        <v>71</v>
      </c>
    </row>
    <row r="18" spans="10:12" x14ac:dyDescent="0.25">
      <c r="J18" s="15" t="s">
        <v>46</v>
      </c>
      <c r="L18" s="15" t="s">
        <v>72</v>
      </c>
    </row>
    <row r="19" spans="10:12" x14ac:dyDescent="0.25">
      <c r="J19" s="15" t="s">
        <v>47</v>
      </c>
      <c r="L19" s="15" t="s">
        <v>73</v>
      </c>
    </row>
    <row r="20" spans="10:12" x14ac:dyDescent="0.25">
      <c r="J20" s="15" t="s">
        <v>48</v>
      </c>
      <c r="L20" s="15" t="s">
        <v>74</v>
      </c>
    </row>
    <row r="21" spans="10:12" x14ac:dyDescent="0.25">
      <c r="J21" s="15" t="s">
        <v>49</v>
      </c>
      <c r="L21" s="15" t="s">
        <v>75</v>
      </c>
    </row>
    <row r="22" spans="10:12" x14ac:dyDescent="0.25">
      <c r="J22" s="15" t="s">
        <v>50</v>
      </c>
      <c r="L22" s="15" t="s">
        <v>76</v>
      </c>
    </row>
    <row r="23" spans="10:12" x14ac:dyDescent="0.25">
      <c r="J23" s="15" t="s">
        <v>51</v>
      </c>
      <c r="L23" s="15" t="s">
        <v>77</v>
      </c>
    </row>
    <row r="24" spans="10:12" x14ac:dyDescent="0.25">
      <c r="J24" s="15" t="s">
        <v>52</v>
      </c>
      <c r="L24" s="15" t="s">
        <v>78</v>
      </c>
    </row>
    <row r="25" spans="10:12" x14ac:dyDescent="0.25">
      <c r="J25" s="15" t="s">
        <v>53</v>
      </c>
      <c r="L25" s="15" t="s">
        <v>79</v>
      </c>
    </row>
    <row r="26" spans="10:12" x14ac:dyDescent="0.25">
      <c r="J26" s="15" t="s">
        <v>54</v>
      </c>
      <c r="L26" s="15" t="s">
        <v>80</v>
      </c>
    </row>
    <row r="27" spans="10:12" x14ac:dyDescent="0.25">
      <c r="J27" s="15" t="s">
        <v>55</v>
      </c>
      <c r="L27" s="15" t="s">
        <v>81</v>
      </c>
    </row>
    <row r="28" spans="10:12" x14ac:dyDescent="0.25">
      <c r="J28" s="15"/>
      <c r="L28" s="15"/>
    </row>
    <row r="29" spans="10:12" x14ac:dyDescent="0.25">
      <c r="J29" s="15"/>
      <c r="L29" s="15"/>
    </row>
    <row r="30" spans="10:12" x14ac:dyDescent="0.25">
      <c r="J30" s="15"/>
      <c r="L30" s="15"/>
    </row>
    <row r="31" spans="10:12" x14ac:dyDescent="0.25">
      <c r="J31" s="15"/>
      <c r="L31" s="15"/>
    </row>
    <row r="32" spans="10:12" x14ac:dyDescent="0.25">
      <c r="J32" s="15"/>
      <c r="L32" s="15"/>
    </row>
    <row r="33" spans="10:12" x14ac:dyDescent="0.25">
      <c r="J33" s="15"/>
      <c r="L33" s="15"/>
    </row>
    <row r="34" spans="10:12" x14ac:dyDescent="0.25">
      <c r="J34" s="15"/>
      <c r="L34" s="15"/>
    </row>
    <row r="35" spans="10:12" x14ac:dyDescent="0.25">
      <c r="J35" s="15"/>
      <c r="L35" s="15"/>
    </row>
    <row r="36" spans="10:12" ht="15.75" thickBot="1" x14ac:dyDescent="0.3">
      <c r="J36" s="16"/>
      <c r="L36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Pierre LEVRARD</cp:lastModifiedBy>
  <cp:lastPrinted>2019-02-28T09:41:01Z</cp:lastPrinted>
  <dcterms:created xsi:type="dcterms:W3CDTF">2018-10-17T18:42:51Z</dcterms:created>
  <dcterms:modified xsi:type="dcterms:W3CDTF">2019-04-23T13:27:29Z</dcterms:modified>
</cp:coreProperties>
</file>