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28515" windowHeight="12600"/>
  </bookViews>
  <sheets>
    <sheet name="Exemple" sheetId="1" r:id="rId1"/>
  </sheets>
  <calcPr calcId="145621"/>
</workbook>
</file>

<file path=xl/calcChain.xml><?xml version="1.0" encoding="utf-8"?>
<calcChain xmlns="http://schemas.openxmlformats.org/spreadsheetml/2006/main">
  <c r="O4" i="1" l="1"/>
  <c r="P4" i="1"/>
  <c r="O5" i="1"/>
  <c r="P5" i="1"/>
  <c r="O6" i="1"/>
  <c r="P6" i="1"/>
  <c r="O7" i="1"/>
  <c r="P7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P3" i="1"/>
  <c r="O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102" i="1"/>
  <c r="O102" i="1"/>
  <c r="P102" i="1"/>
  <c r="N103" i="1"/>
  <c r="O103" i="1"/>
  <c r="P103" i="1"/>
  <c r="N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3" i="1"/>
  <c r="H100" i="1"/>
  <c r="I100" i="1" s="1"/>
  <c r="J100" i="1" s="1"/>
  <c r="H101" i="1"/>
  <c r="H102" i="1"/>
  <c r="I102" i="1" s="1"/>
  <c r="J102" i="1" s="1"/>
  <c r="H103" i="1"/>
  <c r="I103" i="1" s="1"/>
  <c r="J103" i="1" s="1"/>
  <c r="H3" i="1"/>
  <c r="I101" i="1"/>
  <c r="J101" i="1" s="1"/>
  <c r="G3" i="1"/>
  <c r="K3" i="1"/>
  <c r="K4" i="1"/>
  <c r="I3" i="1" l="1"/>
  <c r="E4" i="1"/>
  <c r="E5" i="1" s="1"/>
  <c r="J3" i="1" l="1"/>
  <c r="H4" i="1"/>
  <c r="I4" i="1"/>
  <c r="J4" i="1" s="1"/>
  <c r="G5" i="1"/>
  <c r="G4" i="1"/>
  <c r="E6" i="1"/>
  <c r="F4" i="1"/>
  <c r="F5" i="1"/>
  <c r="H5" i="1" l="1"/>
  <c r="I5" i="1" s="1"/>
  <c r="J5" i="1" s="1"/>
  <c r="G6" i="1"/>
  <c r="E7" i="1"/>
  <c r="F6" i="1"/>
  <c r="H6" i="1" l="1"/>
  <c r="G7" i="1"/>
  <c r="E8" i="1"/>
  <c r="F7" i="1"/>
  <c r="G8" i="1" l="1"/>
  <c r="E9" i="1"/>
  <c r="F8" i="1"/>
  <c r="G9" i="1" l="1"/>
  <c r="E10" i="1"/>
  <c r="F9" i="1"/>
  <c r="G10" i="1" l="1"/>
  <c r="E11" i="1"/>
  <c r="F10" i="1"/>
  <c r="G11" i="1" l="1"/>
  <c r="E12" i="1"/>
  <c r="F11" i="1"/>
  <c r="G12" i="1" l="1"/>
  <c r="E13" i="1"/>
  <c r="F12" i="1"/>
  <c r="G13" i="1" l="1"/>
  <c r="E14" i="1"/>
  <c r="F13" i="1"/>
  <c r="G14" i="1" l="1"/>
  <c r="E15" i="1"/>
  <c r="F14" i="1"/>
  <c r="G15" i="1" l="1"/>
  <c r="E16" i="1"/>
  <c r="F15" i="1"/>
  <c r="G16" i="1" l="1"/>
  <c r="E17" i="1"/>
  <c r="F16" i="1"/>
  <c r="G17" i="1" l="1"/>
  <c r="E18" i="1"/>
  <c r="F17" i="1"/>
  <c r="G18" i="1" l="1"/>
  <c r="E19" i="1"/>
  <c r="F18" i="1"/>
  <c r="G19" i="1" l="1"/>
  <c r="E20" i="1"/>
  <c r="F19" i="1"/>
  <c r="G20" i="1" l="1"/>
  <c r="E21" i="1"/>
  <c r="F20" i="1"/>
  <c r="G21" i="1" l="1"/>
  <c r="E22" i="1"/>
  <c r="F21" i="1"/>
  <c r="G22" i="1" l="1"/>
  <c r="E23" i="1"/>
  <c r="F22" i="1"/>
  <c r="G23" i="1" l="1"/>
  <c r="E24" i="1"/>
  <c r="F23" i="1"/>
  <c r="G24" i="1" l="1"/>
  <c r="E25" i="1"/>
  <c r="F24" i="1"/>
  <c r="G25" i="1" l="1"/>
  <c r="E26" i="1"/>
  <c r="F25" i="1"/>
  <c r="G26" i="1" l="1"/>
  <c r="E27" i="1"/>
  <c r="F26" i="1"/>
  <c r="G27" i="1" l="1"/>
  <c r="E28" i="1"/>
  <c r="F27" i="1"/>
  <c r="G28" i="1" l="1"/>
  <c r="E29" i="1"/>
  <c r="F28" i="1"/>
  <c r="G29" i="1" l="1"/>
  <c r="E30" i="1"/>
  <c r="F29" i="1"/>
  <c r="G30" i="1" l="1"/>
  <c r="E31" i="1"/>
  <c r="F30" i="1"/>
  <c r="G31" i="1" l="1"/>
  <c r="E32" i="1"/>
  <c r="F31" i="1"/>
  <c r="G32" i="1" l="1"/>
  <c r="E33" i="1"/>
  <c r="F32" i="1"/>
  <c r="G33" i="1" l="1"/>
  <c r="E34" i="1"/>
  <c r="F33" i="1"/>
  <c r="G34" i="1" l="1"/>
  <c r="E35" i="1"/>
  <c r="F34" i="1"/>
  <c r="G35" i="1" l="1"/>
  <c r="E36" i="1"/>
  <c r="F35" i="1"/>
  <c r="G36" i="1" l="1"/>
  <c r="E37" i="1"/>
  <c r="F36" i="1"/>
  <c r="G37" i="1" l="1"/>
  <c r="E38" i="1"/>
  <c r="F37" i="1"/>
  <c r="G38" i="1" l="1"/>
  <c r="E39" i="1"/>
  <c r="F38" i="1"/>
  <c r="G39" i="1" l="1"/>
  <c r="E40" i="1"/>
  <c r="F39" i="1"/>
  <c r="G40" i="1" l="1"/>
  <c r="E41" i="1"/>
  <c r="F40" i="1"/>
  <c r="G41" i="1" l="1"/>
  <c r="E42" i="1"/>
  <c r="F41" i="1"/>
  <c r="G42" i="1" l="1"/>
  <c r="E43" i="1"/>
  <c r="F42" i="1"/>
  <c r="G43" i="1" l="1"/>
  <c r="E44" i="1"/>
  <c r="F43" i="1"/>
  <c r="G44" i="1" l="1"/>
  <c r="E45" i="1"/>
  <c r="F44" i="1"/>
  <c r="G45" i="1" l="1"/>
  <c r="E46" i="1"/>
  <c r="F45" i="1"/>
  <c r="G46" i="1" l="1"/>
  <c r="E47" i="1"/>
  <c r="F46" i="1"/>
  <c r="G47" i="1" l="1"/>
  <c r="E48" i="1"/>
  <c r="F47" i="1"/>
  <c r="G48" i="1" l="1"/>
  <c r="E49" i="1"/>
  <c r="F48" i="1"/>
  <c r="G49" i="1" l="1"/>
  <c r="E50" i="1"/>
  <c r="F49" i="1"/>
  <c r="G50" i="1" l="1"/>
  <c r="E51" i="1"/>
  <c r="F50" i="1"/>
  <c r="G51" i="1" l="1"/>
  <c r="E52" i="1"/>
  <c r="F51" i="1"/>
  <c r="G52" i="1" l="1"/>
  <c r="E53" i="1"/>
  <c r="F52" i="1"/>
  <c r="G53" i="1" l="1"/>
  <c r="E54" i="1"/>
  <c r="F53" i="1"/>
  <c r="G54" i="1" l="1"/>
  <c r="E55" i="1"/>
  <c r="F54" i="1"/>
  <c r="G55" i="1" l="1"/>
  <c r="E56" i="1"/>
  <c r="F55" i="1"/>
  <c r="G56" i="1" l="1"/>
  <c r="E57" i="1"/>
  <c r="F56" i="1"/>
  <c r="G57" i="1" l="1"/>
  <c r="E58" i="1"/>
  <c r="F57" i="1"/>
  <c r="G58" i="1" l="1"/>
  <c r="E59" i="1"/>
  <c r="F58" i="1"/>
  <c r="G59" i="1" l="1"/>
  <c r="E60" i="1"/>
  <c r="F59" i="1"/>
  <c r="G60" i="1" l="1"/>
  <c r="E61" i="1"/>
  <c r="F60" i="1"/>
  <c r="G61" i="1" l="1"/>
  <c r="E62" i="1"/>
  <c r="F61" i="1"/>
  <c r="G62" i="1" l="1"/>
  <c r="E63" i="1"/>
  <c r="F62" i="1"/>
  <c r="G63" i="1" l="1"/>
  <c r="E64" i="1"/>
  <c r="F63" i="1"/>
  <c r="G64" i="1" l="1"/>
  <c r="E65" i="1"/>
  <c r="F64" i="1"/>
  <c r="G65" i="1" l="1"/>
  <c r="E66" i="1"/>
  <c r="F65" i="1"/>
  <c r="G66" i="1" l="1"/>
  <c r="E67" i="1"/>
  <c r="F66" i="1"/>
  <c r="G67" i="1" l="1"/>
  <c r="E68" i="1"/>
  <c r="F67" i="1"/>
  <c r="G68" i="1" l="1"/>
  <c r="E69" i="1"/>
  <c r="F68" i="1"/>
  <c r="G69" i="1" l="1"/>
  <c r="E70" i="1"/>
  <c r="F69" i="1"/>
  <c r="G70" i="1" l="1"/>
  <c r="E71" i="1"/>
  <c r="F70" i="1"/>
  <c r="G71" i="1" l="1"/>
  <c r="E72" i="1"/>
  <c r="F71" i="1"/>
  <c r="G72" i="1" l="1"/>
  <c r="E73" i="1"/>
  <c r="F72" i="1"/>
  <c r="G73" i="1" l="1"/>
  <c r="E74" i="1"/>
  <c r="F73" i="1"/>
  <c r="G74" i="1" l="1"/>
  <c r="E75" i="1"/>
  <c r="F74" i="1"/>
  <c r="G75" i="1" l="1"/>
  <c r="E76" i="1"/>
  <c r="F75" i="1"/>
  <c r="G76" i="1" l="1"/>
  <c r="E77" i="1"/>
  <c r="F76" i="1"/>
  <c r="G77" i="1" l="1"/>
  <c r="E78" i="1"/>
  <c r="F77" i="1"/>
  <c r="G78" i="1" l="1"/>
  <c r="E79" i="1"/>
  <c r="F78" i="1"/>
  <c r="G79" i="1" l="1"/>
  <c r="E80" i="1"/>
  <c r="F79" i="1"/>
  <c r="G80" i="1" l="1"/>
  <c r="E81" i="1"/>
  <c r="F80" i="1"/>
  <c r="G81" i="1" l="1"/>
  <c r="E82" i="1"/>
  <c r="F81" i="1"/>
  <c r="G82" i="1" l="1"/>
  <c r="E83" i="1"/>
  <c r="F82" i="1"/>
  <c r="G83" i="1" l="1"/>
  <c r="E84" i="1"/>
  <c r="F83" i="1"/>
  <c r="G84" i="1" l="1"/>
  <c r="E85" i="1"/>
  <c r="F84" i="1"/>
  <c r="G85" i="1" l="1"/>
  <c r="E86" i="1"/>
  <c r="F85" i="1"/>
  <c r="G86" i="1" l="1"/>
  <c r="E87" i="1"/>
  <c r="F86" i="1"/>
  <c r="G87" i="1" l="1"/>
  <c r="E88" i="1"/>
  <c r="F87" i="1"/>
  <c r="G88" i="1" l="1"/>
  <c r="E89" i="1"/>
  <c r="F88" i="1"/>
  <c r="G89" i="1" l="1"/>
  <c r="E90" i="1"/>
  <c r="F89" i="1"/>
  <c r="G90" i="1" l="1"/>
  <c r="E91" i="1"/>
  <c r="F90" i="1"/>
  <c r="G91" i="1" l="1"/>
  <c r="E92" i="1"/>
  <c r="F91" i="1"/>
  <c r="G92" i="1" l="1"/>
  <c r="E93" i="1"/>
  <c r="F92" i="1"/>
  <c r="G93" i="1" l="1"/>
  <c r="E94" i="1"/>
  <c r="F93" i="1"/>
  <c r="G94" i="1" l="1"/>
  <c r="E95" i="1"/>
  <c r="F94" i="1"/>
  <c r="G95" i="1" l="1"/>
  <c r="E96" i="1"/>
  <c r="F95" i="1"/>
  <c r="G96" i="1" l="1"/>
  <c r="E97" i="1"/>
  <c r="F96" i="1"/>
  <c r="G97" i="1" l="1"/>
  <c r="E98" i="1"/>
  <c r="F97" i="1"/>
  <c r="G98" i="1" l="1"/>
  <c r="E99" i="1"/>
  <c r="F98" i="1"/>
  <c r="G99" i="1" l="1"/>
  <c r="E100" i="1"/>
  <c r="F99" i="1"/>
  <c r="G100" i="1" l="1"/>
  <c r="E101" i="1"/>
  <c r="F100" i="1"/>
  <c r="G101" i="1" l="1"/>
  <c r="E102" i="1"/>
  <c r="F101" i="1"/>
  <c r="G102" i="1" l="1"/>
  <c r="E103" i="1"/>
  <c r="F102" i="1"/>
  <c r="G103" i="1" l="1"/>
  <c r="F103" i="1"/>
  <c r="K102" i="1" l="1"/>
  <c r="K100" i="1"/>
  <c r="K74" i="1"/>
  <c r="K103" i="1"/>
  <c r="K5" i="1"/>
  <c r="K24" i="1"/>
  <c r="K49" i="1"/>
  <c r="K101" i="1"/>
  <c r="I6" i="1" l="1"/>
  <c r="J6" i="1" s="1"/>
  <c r="K6" i="1"/>
  <c r="K7" i="1" s="1"/>
  <c r="H7" i="1" l="1"/>
  <c r="I7" i="1" s="1"/>
  <c r="J7" i="1" l="1"/>
  <c r="K8" i="1"/>
  <c r="H8" i="1"/>
  <c r="I8" i="1" s="1"/>
  <c r="J8" i="1" s="1"/>
  <c r="H9" i="1" l="1"/>
  <c r="I9" i="1" s="1"/>
  <c r="J9" i="1" s="1"/>
  <c r="K9" i="1"/>
  <c r="K10" i="1" l="1"/>
  <c r="H10" i="1"/>
  <c r="I10" i="1" s="1"/>
  <c r="J10" i="1" s="1"/>
  <c r="H11" i="1" l="1"/>
  <c r="I11" i="1" s="1"/>
  <c r="K11" i="1"/>
  <c r="H12" i="1" l="1"/>
  <c r="J11" i="1"/>
  <c r="K12" i="1"/>
  <c r="K13" i="1" s="1"/>
  <c r="I12" i="1"/>
  <c r="H13" i="1" l="1"/>
  <c r="J12" i="1"/>
  <c r="I13" i="1"/>
  <c r="J13" i="1" s="1"/>
  <c r="K14" i="1"/>
  <c r="H14" i="1" l="1"/>
  <c r="I14" i="1" s="1"/>
  <c r="J14" i="1" s="1"/>
  <c r="H15" i="1" l="1"/>
  <c r="K15" i="1"/>
  <c r="I15" i="1" l="1"/>
  <c r="J15" i="1" s="1"/>
  <c r="H16" i="1" l="1"/>
  <c r="I16" i="1" s="1"/>
  <c r="J16" i="1" s="1"/>
  <c r="K16" i="1"/>
  <c r="H17" i="1" l="1"/>
  <c r="I17" i="1" s="1"/>
  <c r="J17" i="1" s="1"/>
  <c r="K17" i="1"/>
  <c r="H18" i="1" l="1"/>
  <c r="I18" i="1" s="1"/>
  <c r="J18" i="1" s="1"/>
  <c r="K18" i="1"/>
  <c r="H19" i="1" l="1"/>
  <c r="I19" i="1" s="1"/>
  <c r="J19" i="1" s="1"/>
  <c r="K19" i="1"/>
  <c r="H20" i="1" l="1"/>
  <c r="I20" i="1" s="1"/>
  <c r="J20" i="1" s="1"/>
  <c r="K20" i="1"/>
  <c r="H21" i="1" l="1"/>
  <c r="I21" i="1" s="1"/>
  <c r="J21" i="1" s="1"/>
  <c r="K21" i="1"/>
  <c r="H22" i="1" l="1"/>
  <c r="I22" i="1" s="1"/>
  <c r="J22" i="1" s="1"/>
  <c r="K22" i="1"/>
  <c r="H23" i="1" l="1"/>
  <c r="I23" i="1" s="1"/>
  <c r="K23" i="1"/>
  <c r="H24" i="1" l="1"/>
  <c r="I24" i="1" s="1"/>
  <c r="J23" i="1"/>
  <c r="J24" i="1" l="1"/>
  <c r="H25" i="1"/>
  <c r="I25" i="1" s="1"/>
  <c r="K25" i="1"/>
  <c r="K26" i="1"/>
  <c r="H26" i="1" l="1"/>
  <c r="I26" i="1" s="1"/>
  <c r="J25" i="1"/>
  <c r="H27" i="1" l="1"/>
  <c r="I27" i="1" s="1"/>
  <c r="J26" i="1"/>
  <c r="K28" i="1"/>
  <c r="K27" i="1"/>
  <c r="H28" i="1" l="1"/>
  <c r="I28" i="1" s="1"/>
  <c r="J27" i="1"/>
  <c r="K29" i="1"/>
  <c r="H29" i="1" l="1"/>
  <c r="I29" i="1" s="1"/>
  <c r="J28" i="1"/>
  <c r="K30" i="1"/>
  <c r="H30" i="1" l="1"/>
  <c r="I30" i="1" s="1"/>
  <c r="J29" i="1"/>
  <c r="K31" i="1"/>
  <c r="H31" i="1" l="1"/>
  <c r="I31" i="1" s="1"/>
  <c r="J30" i="1"/>
  <c r="K32" i="1"/>
  <c r="H32" i="1" l="1"/>
  <c r="I32" i="1" s="1"/>
  <c r="J31" i="1"/>
  <c r="K33" i="1"/>
  <c r="H33" i="1" l="1"/>
  <c r="I33" i="1" s="1"/>
  <c r="J32" i="1"/>
  <c r="H34" i="1" l="1"/>
  <c r="I34" i="1" s="1"/>
  <c r="J33" i="1"/>
  <c r="K35" i="1"/>
  <c r="K34" i="1"/>
  <c r="H35" i="1" l="1"/>
  <c r="I35" i="1" s="1"/>
  <c r="J34" i="1"/>
  <c r="H36" i="1" l="1"/>
  <c r="I36" i="1" s="1"/>
  <c r="J35" i="1"/>
  <c r="K37" i="1"/>
  <c r="K36" i="1"/>
  <c r="H37" i="1" l="1"/>
  <c r="I37" i="1" s="1"/>
  <c r="J36" i="1"/>
  <c r="K38" i="1"/>
  <c r="H38" i="1" l="1"/>
  <c r="I38" i="1" s="1"/>
  <c r="J37" i="1"/>
  <c r="K39" i="1"/>
  <c r="H39" i="1" l="1"/>
  <c r="I39" i="1" s="1"/>
  <c r="J38" i="1"/>
  <c r="K40" i="1"/>
  <c r="H40" i="1" l="1"/>
  <c r="I40" i="1" s="1"/>
  <c r="J39" i="1"/>
  <c r="K41" i="1"/>
  <c r="H41" i="1" l="1"/>
  <c r="I41" i="1" s="1"/>
  <c r="J40" i="1"/>
  <c r="H42" i="1" l="1"/>
  <c r="I42" i="1" s="1"/>
  <c r="J41" i="1"/>
  <c r="K43" i="1"/>
  <c r="K42" i="1"/>
  <c r="H43" i="1" l="1"/>
  <c r="I43" i="1" s="1"/>
  <c r="J42" i="1"/>
  <c r="H44" i="1" l="1"/>
  <c r="I44" i="1" s="1"/>
  <c r="J43" i="1"/>
  <c r="K45" i="1"/>
  <c r="K44" i="1"/>
  <c r="H45" i="1" l="1"/>
  <c r="I45" i="1" s="1"/>
  <c r="J44" i="1"/>
  <c r="K46" i="1"/>
  <c r="H46" i="1" l="1"/>
  <c r="I46" i="1" s="1"/>
  <c r="J45" i="1"/>
  <c r="K47" i="1"/>
  <c r="H47" i="1" l="1"/>
  <c r="I47" i="1" s="1"/>
  <c r="J46" i="1"/>
  <c r="K48" i="1"/>
  <c r="H48" i="1" l="1"/>
  <c r="I48" i="1" s="1"/>
  <c r="J47" i="1"/>
  <c r="H49" i="1" l="1"/>
  <c r="I49" i="1" s="1"/>
  <c r="J48" i="1"/>
  <c r="H50" i="1" l="1"/>
  <c r="I50" i="1" s="1"/>
  <c r="J49" i="1"/>
  <c r="K50" i="1"/>
  <c r="K51" i="1"/>
  <c r="H51" i="1" l="1"/>
  <c r="I51" i="1" s="1"/>
  <c r="J50" i="1"/>
  <c r="H52" i="1" l="1"/>
  <c r="I52" i="1" s="1"/>
  <c r="J51" i="1"/>
  <c r="K52" i="1"/>
  <c r="K53" i="1"/>
  <c r="H53" i="1" l="1"/>
  <c r="I53" i="1" s="1"/>
  <c r="J52" i="1"/>
  <c r="K54" i="1"/>
  <c r="H54" i="1" l="1"/>
  <c r="I54" i="1" s="1"/>
  <c r="J53" i="1"/>
  <c r="K55" i="1"/>
  <c r="H55" i="1" l="1"/>
  <c r="I55" i="1" s="1"/>
  <c r="J54" i="1"/>
  <c r="K56" i="1"/>
  <c r="H56" i="1" l="1"/>
  <c r="I56" i="1" s="1"/>
  <c r="J55" i="1"/>
  <c r="K57" i="1"/>
  <c r="H57" i="1" l="1"/>
  <c r="I57" i="1" s="1"/>
  <c r="J56" i="1"/>
  <c r="K58" i="1"/>
  <c r="H58" i="1" l="1"/>
  <c r="I58" i="1" s="1"/>
  <c r="J57" i="1"/>
  <c r="H59" i="1" l="1"/>
  <c r="I59" i="1" s="1"/>
  <c r="J58" i="1"/>
  <c r="K60" i="1"/>
  <c r="K59" i="1"/>
  <c r="H60" i="1" l="1"/>
  <c r="I60" i="1" s="1"/>
  <c r="J59" i="1"/>
  <c r="H61" i="1" l="1"/>
  <c r="I61" i="1" s="1"/>
  <c r="J60" i="1"/>
  <c r="K62" i="1"/>
  <c r="K61" i="1"/>
  <c r="H62" i="1" l="1"/>
  <c r="I62" i="1" s="1"/>
  <c r="J61" i="1"/>
  <c r="H63" i="1" l="1"/>
  <c r="I63" i="1" s="1"/>
  <c r="J62" i="1"/>
  <c r="K63" i="1"/>
  <c r="K64" i="1"/>
  <c r="H64" i="1" l="1"/>
  <c r="I64" i="1" s="1"/>
  <c r="J63" i="1"/>
  <c r="K65" i="1"/>
  <c r="H65" i="1" l="1"/>
  <c r="I65" i="1" s="1"/>
  <c r="J64" i="1"/>
  <c r="K66" i="1"/>
  <c r="H66" i="1" l="1"/>
  <c r="I66" i="1" s="1"/>
  <c r="J65" i="1"/>
  <c r="K67" i="1"/>
  <c r="H67" i="1" l="1"/>
  <c r="I67" i="1" s="1"/>
  <c r="J66" i="1"/>
  <c r="H68" i="1" l="1"/>
  <c r="I68" i="1" s="1"/>
  <c r="J67" i="1"/>
  <c r="K69" i="1"/>
  <c r="K68" i="1"/>
  <c r="H69" i="1" l="1"/>
  <c r="I69" i="1" s="1"/>
  <c r="J68" i="1"/>
  <c r="H70" i="1" l="1"/>
  <c r="I70" i="1" s="1"/>
  <c r="J69" i="1"/>
  <c r="K71" i="1"/>
  <c r="K70" i="1"/>
  <c r="H71" i="1" l="1"/>
  <c r="I71" i="1" s="1"/>
  <c r="J70" i="1"/>
  <c r="H72" i="1" l="1"/>
  <c r="I72" i="1" s="1"/>
  <c r="J71" i="1"/>
  <c r="K72" i="1"/>
  <c r="K73" i="1"/>
  <c r="H73" i="1" l="1"/>
  <c r="I73" i="1" s="1"/>
  <c r="J72" i="1"/>
  <c r="H74" i="1" l="1"/>
  <c r="I74" i="1" s="1"/>
  <c r="J73" i="1"/>
  <c r="H75" i="1" l="1"/>
  <c r="I75" i="1" s="1"/>
  <c r="J74" i="1"/>
  <c r="K75" i="1"/>
  <c r="K76" i="1"/>
  <c r="H76" i="1" l="1"/>
  <c r="I76" i="1" s="1"/>
  <c r="J75" i="1"/>
  <c r="H77" i="1" l="1"/>
  <c r="I77" i="1" s="1"/>
  <c r="J76" i="1"/>
  <c r="K77" i="1"/>
  <c r="K78" i="1"/>
  <c r="H78" i="1" l="1"/>
  <c r="I78" i="1" s="1"/>
  <c r="J77" i="1"/>
  <c r="H79" i="1" l="1"/>
  <c r="I79" i="1" s="1"/>
  <c r="J78" i="1"/>
  <c r="K79" i="1"/>
  <c r="H80" i="1" l="1"/>
  <c r="I80" i="1" s="1"/>
  <c r="J79" i="1"/>
  <c r="K80" i="1"/>
  <c r="H81" i="1" l="1"/>
  <c r="J80" i="1"/>
  <c r="K81" i="1"/>
  <c r="I81" i="1" s="1"/>
  <c r="H82" i="1" l="1"/>
  <c r="I82" i="1" s="1"/>
  <c r="J81" i="1"/>
  <c r="K83" i="1"/>
  <c r="K82" i="1"/>
  <c r="H83" i="1" l="1"/>
  <c r="I83" i="1" s="1"/>
  <c r="J82" i="1"/>
  <c r="H84" i="1" l="1"/>
  <c r="I84" i="1" s="1"/>
  <c r="J83" i="1"/>
  <c r="K84" i="1"/>
  <c r="K85" i="1"/>
  <c r="H85" i="1" l="1"/>
  <c r="I85" i="1" s="1"/>
  <c r="J84" i="1"/>
  <c r="K86" i="1"/>
  <c r="H86" i="1" l="1"/>
  <c r="I86" i="1" s="1"/>
  <c r="J85" i="1"/>
  <c r="K87" i="1"/>
  <c r="H87" i="1" l="1"/>
  <c r="I87" i="1" s="1"/>
  <c r="J86" i="1"/>
  <c r="H88" i="1" l="1"/>
  <c r="J87" i="1"/>
  <c r="K88" i="1"/>
  <c r="I88" i="1" s="1"/>
  <c r="K90" i="1" l="1"/>
  <c r="H89" i="1"/>
  <c r="I89" i="1" s="1"/>
  <c r="J88" i="1"/>
  <c r="K89" i="1"/>
  <c r="H90" i="1" l="1"/>
  <c r="I90" i="1" s="1"/>
  <c r="J89" i="1"/>
  <c r="H91" i="1" l="1"/>
  <c r="I91" i="1" s="1"/>
  <c r="J90" i="1"/>
  <c r="K91" i="1"/>
  <c r="H92" i="1" l="1"/>
  <c r="I92" i="1" s="1"/>
  <c r="J91" i="1"/>
  <c r="K92" i="1"/>
  <c r="H93" i="1" l="1"/>
  <c r="I93" i="1" s="1"/>
  <c r="J92" i="1"/>
  <c r="K93" i="1"/>
  <c r="K94" i="1"/>
  <c r="H94" i="1" l="1"/>
  <c r="I94" i="1" s="1"/>
  <c r="J93" i="1"/>
  <c r="H95" i="1" l="1"/>
  <c r="J94" i="1"/>
  <c r="K95" i="1"/>
  <c r="I95" i="1" s="1"/>
  <c r="K97" i="1" l="1"/>
  <c r="H96" i="1"/>
  <c r="I96" i="1" s="1"/>
  <c r="J95" i="1"/>
  <c r="K96" i="1"/>
  <c r="H97" i="1" l="1"/>
  <c r="I97" i="1" s="1"/>
  <c r="J96" i="1"/>
  <c r="H98" i="1" l="1"/>
  <c r="I98" i="1" s="1"/>
  <c r="J97" i="1"/>
  <c r="K99" i="1"/>
  <c r="K98" i="1"/>
  <c r="H99" i="1" l="1"/>
  <c r="I99" i="1" s="1"/>
  <c r="J99" i="1" s="1"/>
  <c r="J98" i="1"/>
</calcChain>
</file>

<file path=xl/sharedStrings.xml><?xml version="1.0" encoding="utf-8"?>
<sst xmlns="http://schemas.openxmlformats.org/spreadsheetml/2006/main" count="20" uniqueCount="18">
  <si>
    <t>Paramètres de simulation</t>
  </si>
  <si>
    <t>Taille de l'unité :</t>
  </si>
  <si>
    <t>Vitesse de progression :</t>
  </si>
  <si>
    <t>Nombre de phases :</t>
  </si>
  <si>
    <t>Jour</t>
  </si>
  <si>
    <t>Quantité</t>
  </si>
  <si>
    <t>Simulation</t>
  </si>
  <si>
    <t>Production</t>
  </si>
  <si>
    <t>Conso. intrant</t>
  </si>
  <si>
    <t>N° intrant</t>
  </si>
  <si>
    <t>Prod. initiale :</t>
  </si>
  <si>
    <t>Prévisionnel commande (rendu souhaité)</t>
  </si>
  <si>
    <t>Etat stock</t>
  </si>
  <si>
    <t>Capacité stockage :</t>
  </si>
  <si>
    <t>Commande</t>
  </si>
  <si>
    <t>Restant phase</t>
  </si>
  <si>
    <t>Taille commande phase</t>
  </si>
  <si>
    <t>N°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</si>
</sst>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sz val="9"/>
      <color theme="0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9" fontId="0" fillId="2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3"/>
  <sheetViews>
    <sheetView tabSelected="1" workbookViewId="0">
      <selection activeCell="M16" sqref="M16"/>
    </sheetView>
  </sheetViews>
  <sheetFormatPr baseColWidth="10" defaultRowHeight="15" x14ac:dyDescent="0.25"/>
  <cols>
    <col min="1" max="1" width="22.28515625" style="2" customWidth="1"/>
    <col min="2" max="3" width="11.42578125" style="2"/>
    <col min="4" max="4" width="8" style="2" customWidth="1"/>
    <col min="5" max="5" width="9.5703125" style="2" customWidth="1"/>
    <col min="6" max="8" width="8" style="2" customWidth="1"/>
    <col min="9" max="9" width="10.28515625" style="2" customWidth="1"/>
    <col min="10" max="10" width="10.28515625" style="10" customWidth="1"/>
    <col min="11" max="11" width="8" style="10" customWidth="1"/>
    <col min="12" max="12" width="14.85546875" style="10" customWidth="1"/>
    <col min="13" max="13" width="11.42578125" style="10"/>
    <col min="14" max="16384" width="11.42578125" style="2"/>
  </cols>
  <sheetData>
    <row r="1" spans="1:16" x14ac:dyDescent="0.25">
      <c r="A1" s="3" t="s">
        <v>0</v>
      </c>
      <c r="D1" s="3" t="s">
        <v>6</v>
      </c>
      <c r="N1" s="3" t="s">
        <v>11</v>
      </c>
    </row>
    <row r="2" spans="1:16" ht="25.5" x14ac:dyDescent="0.25">
      <c r="A2" s="2" t="s">
        <v>10</v>
      </c>
      <c r="B2" s="4">
        <v>30</v>
      </c>
      <c r="D2" s="1" t="s">
        <v>4</v>
      </c>
      <c r="E2" s="1" t="s">
        <v>7</v>
      </c>
      <c r="F2" s="1" t="s">
        <v>8</v>
      </c>
      <c r="G2" s="1" t="s">
        <v>9</v>
      </c>
      <c r="H2" s="1" t="s">
        <v>12</v>
      </c>
      <c r="I2" s="1" t="s">
        <v>14</v>
      </c>
      <c r="J2" s="11" t="s">
        <v>17</v>
      </c>
      <c r="K2" s="11" t="s">
        <v>15</v>
      </c>
      <c r="L2" s="11" t="s">
        <v>16</v>
      </c>
      <c r="M2" s="14"/>
      <c r="N2" s="5" t="s">
        <v>4</v>
      </c>
      <c r="O2" s="5" t="s">
        <v>9</v>
      </c>
      <c r="P2" s="5" t="s">
        <v>5</v>
      </c>
    </row>
    <row r="3" spans="1:16" x14ac:dyDescent="0.25">
      <c r="A3" s="2" t="s">
        <v>1</v>
      </c>
      <c r="B3" s="4">
        <v>500</v>
      </c>
      <c r="D3" s="6">
        <v>0</v>
      </c>
      <c r="G3" s="6">
        <f>G4</f>
        <v>1</v>
      </c>
      <c r="H3" s="7" t="str">
        <f>IF(E3&lt;&gt;"",SUM($I2:$I$3)-SUM($F$3:$F3),"")</f>
        <v/>
      </c>
      <c r="I3" s="7">
        <f>IF(AND(OR($H3="",$H3&lt;=0),$E4&lt;&gt;""),IF(AND(INT($K3/$L3)&lt;2,MOD($K3,$L3)&lt;7.5,MOD($K3,$L3)&lt;&gt;0),7.5,MEDIAN(7.5,$L3,ROUNDUP($K3*2,0)/2)),"")</f>
        <v>9</v>
      </c>
      <c r="J3" s="12">
        <f>IF(I3="","",COUNTIF($I$3:$I3,"&gt;0"))</f>
        <v>1</v>
      </c>
      <c r="K3" s="13">
        <f>SUMIFS($F$4:$F$103,$G$4:$G$103,$G3)-SUMIFS($I1:$I$2,$G1:$G$2,$G3)</f>
        <v>17.09</v>
      </c>
      <c r="L3" s="13">
        <f>IFERROR(IF(MOD(SUMIFS($F$4:$F$103,$G$4:$G$103,$G3),$B$6)&lt;7.5,MAX(7.5,ROUNDUP(SUMIFS($F$4:$F$103,$G$4:$G$103,$G3)/(INT(SUMIFS($F$4:$F$103,$G$4:$G$103,$G3)/$B$6)+(MOD(SUMIFS($F$4:$F$103,$G$4:$G$103,$G3),$B$6)&gt;0))*2,0)/2),$B$6),"")</f>
        <v>9</v>
      </c>
      <c r="M3" s="15">
        <v>1</v>
      </c>
      <c r="N3" s="6">
        <f>IFERROR(INDEX($D$3:$D$103,MATCH($M3,$J$3:$J$103,0)),"")</f>
        <v>0</v>
      </c>
      <c r="O3" s="6">
        <f>IFERROR(INDEX($G$3:$G$103,MATCH($M3,$J$3:$J$103,0)),"")</f>
        <v>1</v>
      </c>
      <c r="P3" s="6">
        <f>IFERROR(INDEX($I$3:$I$103,MATCH($M3,$J$3:$J$103,0)),"")</f>
        <v>9</v>
      </c>
    </row>
    <row r="4" spans="1:16" x14ac:dyDescent="0.25">
      <c r="A4" s="2" t="s">
        <v>2</v>
      </c>
      <c r="B4" s="8">
        <v>1</v>
      </c>
      <c r="D4" s="6">
        <v>1</v>
      </c>
      <c r="E4" s="6">
        <f>$B$2</f>
        <v>30</v>
      </c>
      <c r="F4" s="7">
        <f>IFERROR(ROUND(-0.0002*$E4^2+0.045*$E4+0.25,2)*$B$3/1000,"")</f>
        <v>0.71</v>
      </c>
      <c r="G4" s="6">
        <f>IFERROR(MEDIAN($B$5,INT($E4/25),1),"")</f>
        <v>1</v>
      </c>
      <c r="H4" s="7">
        <f>IF(E4&lt;&gt;"",SUM($I3:$I$3)-SUM($F$3:$F4),"")</f>
        <v>8.2899999999999991</v>
      </c>
      <c r="I4" s="7" t="str">
        <f t="shared" ref="I4:I67" si="0">IF(AND(OR($H4="",$H4&lt;=0),$E5&lt;&gt;""),IF(AND(INT($K4/$L4)&lt;2,MOD($K4,$L4)&lt;7.5,MOD($K4,$L4)&lt;&gt;0),7.5,MEDIAN(7.5,$L4,ROUNDUP($K4*2,0)/2)),"")</f>
        <v/>
      </c>
      <c r="J4" s="12" t="str">
        <f>IF(I4="","",COUNTIF($I$3:$I4,"&gt;0"))</f>
        <v/>
      </c>
      <c r="K4" s="13">
        <f>SUMIFS($F$4:$F$103,$G$4:$G$103,$G4)-SUMIFS($I$2:$I2,$G$2:$G2,$G4)</f>
        <v>17.09</v>
      </c>
      <c r="L4" s="13">
        <f t="shared" ref="L4:L67" si="1">IFERROR(IF(MOD(SUMIFS($F$4:$F$103,$G$4:$G$103,$G4),$B$6)&lt;7.5,MAX(7.5,ROUNDUP(SUMIFS($F$4:$F$103,$G$4:$G$103,$G4)/(INT(SUMIFS($F$4:$F$103,$G$4:$G$103,$G4)/$B$6)+(MOD(SUMIFS($F$4:$F$103,$G$4:$G$103,$G4),$B$6)&gt;0))*2,0)/2),$B$6),"")</f>
        <v>9</v>
      </c>
      <c r="M4" s="10">
        <v>2</v>
      </c>
      <c r="N4" s="6">
        <f t="shared" ref="N4:P35" si="2">IFERROR(INDEX($D$3:$D$103,MATCH($M4,$J$3:$J$103,0)),"")</f>
        <v>12</v>
      </c>
      <c r="O4" s="6">
        <f t="shared" ref="O4:O22" si="3">IFERROR(INDEX($G$3:$G$103,MATCH($M4,$J$3:$J$103,0)),"")</f>
        <v>1</v>
      </c>
      <c r="P4" s="6">
        <f t="shared" ref="P4:P22" si="4">IFERROR(INDEX($I$3:$I$103,MATCH($M4,$J$3:$J$103,0)),"")</f>
        <v>8.5</v>
      </c>
    </row>
    <row r="5" spans="1:16" x14ac:dyDescent="0.25">
      <c r="A5" s="2" t="s">
        <v>3</v>
      </c>
      <c r="B5" s="4">
        <v>4</v>
      </c>
      <c r="D5" s="6">
        <v>2</v>
      </c>
      <c r="E5" s="9">
        <f>IFERROR(IF(E4&lt;125,E4+$B$4,""),"")</f>
        <v>31</v>
      </c>
      <c r="F5" s="7">
        <f>IFERROR(ROUND(-0.0002*$E5^2+0.045*$E5+0.25,2)*$B$3/1000,"")</f>
        <v>0.72499999999999998</v>
      </c>
      <c r="G5" s="6">
        <f>IFERROR(MEDIAN($B$5,INT($E5/25),1),"")</f>
        <v>1</v>
      </c>
      <c r="H5" s="7">
        <f>IF(E5&lt;&gt;"",SUM($I$3:$I4)-SUM($F$3:$F5),"")</f>
        <v>7.5649999999999995</v>
      </c>
      <c r="I5" s="7" t="str">
        <f t="shared" si="0"/>
        <v/>
      </c>
      <c r="J5" s="12" t="str">
        <f>IF(I5="","",COUNTIF($I$3:$I5,"&gt;0"))</f>
        <v/>
      </c>
      <c r="K5" s="13">
        <f>SUMIFS($F$4:$F$103,$G$4:$G$103,$G5)-SUMIFS($I$2:$I4,$G$2:$G4,$G5)</f>
        <v>8.09</v>
      </c>
      <c r="L5" s="13">
        <f t="shared" si="1"/>
        <v>9</v>
      </c>
      <c r="M5" s="10">
        <v>3</v>
      </c>
      <c r="N5" s="6">
        <f t="shared" si="2"/>
        <v>21</v>
      </c>
      <c r="O5" s="6">
        <f t="shared" si="3"/>
        <v>2</v>
      </c>
      <c r="P5" s="6">
        <f t="shared" si="4"/>
        <v>9.5</v>
      </c>
    </row>
    <row r="6" spans="1:16" x14ac:dyDescent="0.25">
      <c r="A6" s="2" t="s">
        <v>13</v>
      </c>
      <c r="B6" s="4">
        <v>12</v>
      </c>
      <c r="D6" s="6">
        <v>3</v>
      </c>
      <c r="E6" s="9">
        <f t="shared" ref="E6:E69" si="5">IFERROR(IF(E5&lt;125,E5+$B$4,""),"")</f>
        <v>32</v>
      </c>
      <c r="F6" s="7">
        <f>IFERROR(ROUND(-0.0002*$E6^2+0.045*$E6+0.25,2)*$B$3/1000,"")</f>
        <v>0.745</v>
      </c>
      <c r="G6" s="6">
        <f>IFERROR(MEDIAN($B$5,INT($E6/25),1),"")</f>
        <v>1</v>
      </c>
      <c r="H6" s="7">
        <f>IF(E6&lt;&gt;"",SUM($I$3:$I5)-SUM($F$3:$F6),"")</f>
        <v>6.82</v>
      </c>
      <c r="I6" s="7" t="str">
        <f t="shared" si="0"/>
        <v/>
      </c>
      <c r="J6" s="12" t="str">
        <f>IF(I6="","",COUNTIF($I$3:$I6,"&gt;0"))</f>
        <v/>
      </c>
      <c r="K6" s="13">
        <f>SUMIFS($F$4:$F$103,$G$4:$G$103,$G6)-SUMIFS($I$2:$I5,$G$2:$G5,$G6)</f>
        <v>8.09</v>
      </c>
      <c r="L6" s="13">
        <f t="shared" si="1"/>
        <v>9</v>
      </c>
      <c r="M6" s="15">
        <v>4</v>
      </c>
      <c r="N6" s="6">
        <f t="shared" si="2"/>
        <v>30</v>
      </c>
      <c r="O6" s="6">
        <f t="shared" si="3"/>
        <v>2</v>
      </c>
      <c r="P6" s="6">
        <f t="shared" si="4"/>
        <v>9.5</v>
      </c>
    </row>
    <row r="7" spans="1:16" x14ac:dyDescent="0.25">
      <c r="B7" s="6"/>
      <c r="D7" s="6">
        <v>4</v>
      </c>
      <c r="E7" s="9">
        <f t="shared" si="5"/>
        <v>33</v>
      </c>
      <c r="F7" s="7">
        <f>IFERROR(ROUND(-0.0002*$E7^2+0.045*$E7+0.25,2)*$B$3/1000,"")</f>
        <v>0.76</v>
      </c>
      <c r="G7" s="6">
        <f>IFERROR(MEDIAN($B$5,INT($E7/25),1),"")</f>
        <v>1</v>
      </c>
      <c r="H7" s="7">
        <f>IF(E7&lt;&gt;"",SUM($I$3:$I6)-SUM($F$3:$F7),"")</f>
        <v>6.06</v>
      </c>
      <c r="I7" s="7" t="str">
        <f t="shared" si="0"/>
        <v/>
      </c>
      <c r="J7" s="12" t="str">
        <f>IF(I7="","",COUNTIF($I$3:$I7,"&gt;0"))</f>
        <v/>
      </c>
      <c r="K7" s="13">
        <f>SUMIFS($F$4:$F$103,$G$4:$G$103,$G7)-SUMIFS($I$2:$I6,$G$2:$G6,$G7)</f>
        <v>8.09</v>
      </c>
      <c r="L7" s="13">
        <f t="shared" si="1"/>
        <v>9</v>
      </c>
      <c r="M7" s="10">
        <v>5</v>
      </c>
      <c r="N7" s="6">
        <f t="shared" si="2"/>
        <v>38</v>
      </c>
      <c r="O7" s="6">
        <f t="shared" si="3"/>
        <v>2</v>
      </c>
      <c r="P7" s="6">
        <f t="shared" si="4"/>
        <v>9.5</v>
      </c>
    </row>
    <row r="8" spans="1:16" x14ac:dyDescent="0.25">
      <c r="B8" s="6"/>
      <c r="D8" s="6">
        <v>5</v>
      </c>
      <c r="E8" s="9">
        <f t="shared" si="5"/>
        <v>34</v>
      </c>
      <c r="F8" s="7">
        <f>IFERROR(ROUND(-0.0002*$E8^2+0.045*$E8+0.25,2)*$B$3/1000,"")</f>
        <v>0.77500000000000002</v>
      </c>
      <c r="G8" s="6">
        <f>IFERROR(MEDIAN($B$5,INT($E8/25),1),"")</f>
        <v>1</v>
      </c>
      <c r="H8" s="7">
        <f>IF(E8&lt;&gt;"",SUM($I$3:$I7)-SUM($F$3:$F8),"")</f>
        <v>5.2850000000000001</v>
      </c>
      <c r="I8" s="7" t="str">
        <f t="shared" si="0"/>
        <v/>
      </c>
      <c r="J8" s="12" t="str">
        <f>IF(I8="","",COUNTIF($I$3:$I8,"&gt;0"))</f>
        <v/>
      </c>
      <c r="K8" s="13">
        <f>SUMIFS($F$4:$F$103,$G$4:$G$103,$G8)-SUMIFS($I$2:$I7,$G$2:$G7,$G8)</f>
        <v>8.09</v>
      </c>
      <c r="L8" s="13">
        <f t="shared" si="1"/>
        <v>9</v>
      </c>
      <c r="M8" s="10">
        <v>6</v>
      </c>
      <c r="N8" s="6">
        <f t="shared" si="2"/>
        <v>46</v>
      </c>
      <c r="O8" s="6">
        <f t="shared" si="3"/>
        <v>3</v>
      </c>
      <c r="P8" s="6">
        <f t="shared" si="4"/>
        <v>12</v>
      </c>
    </row>
    <row r="9" spans="1:16" x14ac:dyDescent="0.25">
      <c r="B9" s="6"/>
      <c r="D9" s="6">
        <v>6</v>
      </c>
      <c r="E9" s="9">
        <f t="shared" si="5"/>
        <v>35</v>
      </c>
      <c r="F9" s="7">
        <f>IFERROR(ROUND(-0.0002*$E9^2+0.045*$E9+0.25,2)*$B$3/1000,"")</f>
        <v>0.79</v>
      </c>
      <c r="G9" s="6">
        <f>IFERROR(MEDIAN($B$5,INT($E9/25),1),"")</f>
        <v>1</v>
      </c>
      <c r="H9" s="7">
        <f>IF(E9&lt;&gt;"",SUM($I$3:$I8)-SUM($F$3:$F9),"")</f>
        <v>4.4949999999999992</v>
      </c>
      <c r="I9" s="7" t="str">
        <f t="shared" si="0"/>
        <v/>
      </c>
      <c r="J9" s="12" t="str">
        <f>IF(I9="","",COUNTIF($I$3:$I9,"&gt;0"))</f>
        <v/>
      </c>
      <c r="K9" s="13">
        <f>SUMIFS($F$4:$F$103,$G$4:$G$103,$G9)-SUMIFS($I$2:$I8,$G$2:$G8,$G9)</f>
        <v>8.09</v>
      </c>
      <c r="L9" s="13">
        <f t="shared" si="1"/>
        <v>9</v>
      </c>
      <c r="M9" s="15">
        <v>7</v>
      </c>
      <c r="N9" s="6">
        <f t="shared" si="2"/>
        <v>55</v>
      </c>
      <c r="O9" s="6">
        <f t="shared" si="3"/>
        <v>3</v>
      </c>
      <c r="P9" s="6">
        <f t="shared" si="4"/>
        <v>12</v>
      </c>
    </row>
    <row r="10" spans="1:16" x14ac:dyDescent="0.25">
      <c r="B10" s="6"/>
      <c r="D10" s="6">
        <v>7</v>
      </c>
      <c r="E10" s="9">
        <f t="shared" si="5"/>
        <v>36</v>
      </c>
      <c r="F10" s="7">
        <f>IFERROR(ROUND(-0.0002*$E10^2+0.045*$E10+0.25,2)*$B$3/1000,"")</f>
        <v>0.80500000000000005</v>
      </c>
      <c r="G10" s="6">
        <f>IFERROR(MEDIAN($B$5,INT($E10/25),1),"")</f>
        <v>1</v>
      </c>
      <c r="H10" s="7">
        <f>IF(E10&lt;&gt;"",SUM($I$3:$I9)-SUM($F$3:$F10),"")</f>
        <v>3.6899999999999995</v>
      </c>
      <c r="I10" s="7" t="str">
        <f t="shared" si="0"/>
        <v/>
      </c>
      <c r="J10" s="12" t="str">
        <f>IF(I10="","",COUNTIF($I$3:$I10,"&gt;0"))</f>
        <v/>
      </c>
      <c r="K10" s="13">
        <f>SUMIFS($F$4:$F$103,$G$4:$G$103,$G10)-SUMIFS($I$2:$I9,$G$2:$G9,$G10)</f>
        <v>8.09</v>
      </c>
      <c r="L10" s="13">
        <f t="shared" si="1"/>
        <v>9</v>
      </c>
      <c r="M10" s="10">
        <v>8</v>
      </c>
      <c r="N10" s="6">
        <f t="shared" si="2"/>
        <v>64</v>
      </c>
      <c r="O10" s="6">
        <f t="shared" si="3"/>
        <v>3</v>
      </c>
      <c r="P10" s="6">
        <f t="shared" si="4"/>
        <v>9.5</v>
      </c>
    </row>
    <row r="11" spans="1:16" x14ac:dyDescent="0.25">
      <c r="B11" s="6"/>
      <c r="D11" s="6">
        <v>8</v>
      </c>
      <c r="E11" s="9">
        <f t="shared" si="5"/>
        <v>37</v>
      </c>
      <c r="F11" s="7">
        <f>IFERROR(ROUND(-0.0002*$E11^2+0.045*$E11+0.25,2)*$B$3/1000,"")</f>
        <v>0.82</v>
      </c>
      <c r="G11" s="6">
        <f>IFERROR(MEDIAN($B$5,INT($E11/25),1),"")</f>
        <v>1</v>
      </c>
      <c r="H11" s="7">
        <f>IF(E11&lt;&gt;"",SUM($I$3:$I10)-SUM($F$3:$F11),"")</f>
        <v>2.8699999999999992</v>
      </c>
      <c r="I11" s="7" t="str">
        <f t="shared" si="0"/>
        <v/>
      </c>
      <c r="J11" s="12" t="str">
        <f>IF(I11="","",COUNTIF($I$3:$I11,"&gt;0"))</f>
        <v/>
      </c>
      <c r="K11" s="13">
        <f>SUMIFS($F$4:$F$103,$G$4:$G$103,$G11)-SUMIFS($I$2:$I10,$G$2:$G10,$G11)</f>
        <v>8.09</v>
      </c>
      <c r="L11" s="13">
        <f t="shared" si="1"/>
        <v>9</v>
      </c>
      <c r="M11" s="10">
        <v>9</v>
      </c>
      <c r="N11" s="6">
        <f t="shared" si="2"/>
        <v>71</v>
      </c>
      <c r="O11" s="6">
        <f t="shared" si="3"/>
        <v>4</v>
      </c>
      <c r="P11" s="6">
        <f t="shared" si="4"/>
        <v>9.5</v>
      </c>
    </row>
    <row r="12" spans="1:16" x14ac:dyDescent="0.25">
      <c r="B12" s="6"/>
      <c r="D12" s="6">
        <v>9</v>
      </c>
      <c r="E12" s="9">
        <f t="shared" si="5"/>
        <v>38</v>
      </c>
      <c r="F12" s="7">
        <f>IFERROR(ROUND(-0.0002*$E12^2+0.045*$E12+0.25,2)*$B$3/1000,"")</f>
        <v>0.83499999999999996</v>
      </c>
      <c r="G12" s="6">
        <f>IFERROR(MEDIAN($B$5,INT($E12/25),1),"")</f>
        <v>1</v>
      </c>
      <c r="H12" s="7">
        <f>IF(E12&lt;&gt;"",SUM($I$3:$I11)-SUM($F$3:$F12),"")</f>
        <v>2.0349999999999993</v>
      </c>
      <c r="I12" s="7" t="str">
        <f t="shared" si="0"/>
        <v/>
      </c>
      <c r="J12" s="12" t="str">
        <f>IF(I12="","",COUNTIF($I$3:$I12,"&gt;0"))</f>
        <v/>
      </c>
      <c r="K12" s="13">
        <f>SUMIFS($F$4:$F$103,$G$4:$G$103,$G12)-SUMIFS($I$2:$I11,$G$2:$G11,$G12)</f>
        <v>8.09</v>
      </c>
      <c r="L12" s="13">
        <f t="shared" si="1"/>
        <v>9</v>
      </c>
      <c r="M12" s="15">
        <v>10</v>
      </c>
      <c r="N12" s="6">
        <f t="shared" si="2"/>
        <v>78</v>
      </c>
      <c r="O12" s="6">
        <f t="shared" si="3"/>
        <v>4</v>
      </c>
      <c r="P12" s="6">
        <f t="shared" si="4"/>
        <v>9.5</v>
      </c>
    </row>
    <row r="13" spans="1:16" x14ac:dyDescent="0.25">
      <c r="B13" s="6"/>
      <c r="D13" s="6">
        <v>10</v>
      </c>
      <c r="E13" s="9">
        <f t="shared" si="5"/>
        <v>39</v>
      </c>
      <c r="F13" s="7">
        <f>IFERROR(ROUND(-0.0002*$E13^2+0.045*$E13+0.25,2)*$B$3/1000,"")</f>
        <v>0.85</v>
      </c>
      <c r="G13" s="6">
        <f>IFERROR(MEDIAN($B$5,INT($E13/25),1),"")</f>
        <v>1</v>
      </c>
      <c r="H13" s="7">
        <f>IF(E13&lt;&gt;"",SUM($I$3:$I12)-SUM($F$3:$F13),"")</f>
        <v>1.1849999999999996</v>
      </c>
      <c r="I13" s="7" t="str">
        <f t="shared" si="0"/>
        <v/>
      </c>
      <c r="J13" s="12" t="str">
        <f>IF(I13="","",COUNTIF($I$3:$I13,"&gt;0"))</f>
        <v/>
      </c>
      <c r="K13" s="13">
        <f>SUMIFS($F$4:$F$103,$G$4:$G$103,$G13)-SUMIFS($I$2:$I12,$G$2:$G12,$G13)</f>
        <v>8.09</v>
      </c>
      <c r="L13" s="13">
        <f t="shared" si="1"/>
        <v>9</v>
      </c>
      <c r="M13" s="10">
        <v>11</v>
      </c>
      <c r="N13" s="6">
        <f t="shared" si="2"/>
        <v>85</v>
      </c>
      <c r="O13" s="6">
        <f t="shared" si="3"/>
        <v>4</v>
      </c>
      <c r="P13" s="6">
        <f t="shared" si="4"/>
        <v>9.5</v>
      </c>
    </row>
    <row r="14" spans="1:16" x14ac:dyDescent="0.25">
      <c r="B14" s="6"/>
      <c r="D14" s="6">
        <v>11</v>
      </c>
      <c r="E14" s="9">
        <f t="shared" si="5"/>
        <v>40</v>
      </c>
      <c r="F14" s="7">
        <f>IFERROR(ROUND(-0.0002*$E14^2+0.045*$E14+0.25,2)*$B$3/1000,"")</f>
        <v>0.86499999999999999</v>
      </c>
      <c r="G14" s="6">
        <f>IFERROR(MEDIAN($B$5,INT($E14/25),1),"")</f>
        <v>1</v>
      </c>
      <c r="H14" s="7">
        <f>IF(E14&lt;&gt;"",SUM($I$3:$I13)-SUM($F$3:$F14),"")</f>
        <v>0.32000000000000028</v>
      </c>
      <c r="I14" s="7" t="str">
        <f t="shared" si="0"/>
        <v/>
      </c>
      <c r="J14" s="12" t="str">
        <f>IF(I14="","",COUNTIF($I$3:$I14,"&gt;0"))</f>
        <v/>
      </c>
      <c r="K14" s="13">
        <f>SUMIFS($F$4:$F$103,$G$4:$G$103,$G14)-SUMIFS($I$2:$I13,$G$2:$G13,$G14)</f>
        <v>8.09</v>
      </c>
      <c r="L14" s="13">
        <f t="shared" si="1"/>
        <v>9</v>
      </c>
      <c r="M14" s="10">
        <v>12</v>
      </c>
      <c r="N14" s="6">
        <f t="shared" si="2"/>
        <v>92</v>
      </c>
      <c r="O14" s="6">
        <f t="shared" si="3"/>
        <v>4</v>
      </c>
      <c r="P14" s="6">
        <f t="shared" si="4"/>
        <v>8</v>
      </c>
    </row>
    <row r="15" spans="1:16" x14ac:dyDescent="0.25">
      <c r="D15" s="6">
        <v>12</v>
      </c>
      <c r="E15" s="9">
        <f t="shared" si="5"/>
        <v>41</v>
      </c>
      <c r="F15" s="7">
        <f>IFERROR(ROUND(-0.0002*$E15^2+0.045*$E15+0.25,2)*$B$3/1000,"")</f>
        <v>0.88</v>
      </c>
      <c r="G15" s="6">
        <f>IFERROR(MEDIAN($B$5,INT($E15/25),1),"")</f>
        <v>1</v>
      </c>
      <c r="H15" s="7">
        <f>IF(E15&lt;&gt;"",SUM($I$3:$I14)-SUM($F$3:$F15),"")</f>
        <v>-0.5600000000000005</v>
      </c>
      <c r="I15" s="7">
        <f t="shared" si="0"/>
        <v>8.5</v>
      </c>
      <c r="J15" s="12">
        <f>IF(I15="","",COUNTIF($I$3:$I15,"&gt;0"))</f>
        <v>2</v>
      </c>
      <c r="K15" s="13">
        <f>SUMIFS($F$4:$F$103,$G$4:$G$103,$G15)-SUMIFS($I$2:$I14,$G$2:$G14,$G15)</f>
        <v>8.09</v>
      </c>
      <c r="L15" s="13">
        <f t="shared" si="1"/>
        <v>9</v>
      </c>
      <c r="M15" s="15">
        <v>13</v>
      </c>
      <c r="N15" s="6" t="str">
        <f t="shared" si="2"/>
        <v/>
      </c>
      <c r="O15" s="6" t="str">
        <f t="shared" si="3"/>
        <v/>
      </c>
      <c r="P15" s="6" t="str">
        <f t="shared" si="4"/>
        <v/>
      </c>
    </row>
    <row r="16" spans="1:16" x14ac:dyDescent="0.25">
      <c r="D16" s="6">
        <v>13</v>
      </c>
      <c r="E16" s="9">
        <f t="shared" si="5"/>
        <v>42</v>
      </c>
      <c r="F16" s="7">
        <f>IFERROR(ROUND(-0.0002*$E16^2+0.045*$E16+0.25,2)*$B$3/1000,"")</f>
        <v>0.89500000000000002</v>
      </c>
      <c r="G16" s="6">
        <f>IFERROR(MEDIAN($B$5,INT($E16/25),1),"")</f>
        <v>1</v>
      </c>
      <c r="H16" s="7">
        <f>IF(E16&lt;&gt;"",SUM($I$3:$I15)-SUM($F$3:$F16),"")</f>
        <v>7.0449999999999999</v>
      </c>
      <c r="I16" s="7" t="str">
        <f t="shared" si="0"/>
        <v/>
      </c>
      <c r="J16" s="12" t="str">
        <f>IF(I16="","",COUNTIF($I$3:$I16,"&gt;0"))</f>
        <v/>
      </c>
      <c r="K16" s="13">
        <f>SUMIFS($F$4:$F$103,$G$4:$G$103,$G16)-SUMIFS($I$2:$I15,$G$2:$G15,$G16)</f>
        <v>-0.41000000000000014</v>
      </c>
      <c r="L16" s="13">
        <f t="shared" si="1"/>
        <v>9</v>
      </c>
      <c r="M16" s="10">
        <v>14</v>
      </c>
      <c r="N16" s="6" t="str">
        <f t="shared" si="2"/>
        <v/>
      </c>
      <c r="O16" s="6" t="str">
        <f t="shared" si="3"/>
        <v/>
      </c>
      <c r="P16" s="6" t="str">
        <f t="shared" si="4"/>
        <v/>
      </c>
    </row>
    <row r="17" spans="4:16" x14ac:dyDescent="0.25">
      <c r="D17" s="6">
        <v>14</v>
      </c>
      <c r="E17" s="9">
        <f t="shared" si="5"/>
        <v>43</v>
      </c>
      <c r="F17" s="7">
        <f>IFERROR(ROUND(-0.0002*$E17^2+0.045*$E17+0.25,2)*$B$3/1000,"")</f>
        <v>0.91</v>
      </c>
      <c r="G17" s="6">
        <f>IFERROR(MEDIAN($B$5,INT($E17/25),1),"")</f>
        <v>1</v>
      </c>
      <c r="H17" s="7">
        <f>IF(E17&lt;&gt;"",SUM($I$3:$I16)-SUM($F$3:$F17),"")</f>
        <v>6.1349999999999998</v>
      </c>
      <c r="I17" s="7" t="str">
        <f t="shared" si="0"/>
        <v/>
      </c>
      <c r="J17" s="12" t="str">
        <f>IF(I17="","",COUNTIF($I$3:$I17,"&gt;0"))</f>
        <v/>
      </c>
      <c r="K17" s="13">
        <f>SUMIFS($F$4:$F$103,$G$4:$G$103,$G17)-SUMIFS($I$2:$I16,$G$2:$G16,$G17)</f>
        <v>-0.41000000000000014</v>
      </c>
      <c r="L17" s="13">
        <f t="shared" si="1"/>
        <v>9</v>
      </c>
      <c r="M17" s="10">
        <v>15</v>
      </c>
      <c r="N17" s="6" t="str">
        <f t="shared" si="2"/>
        <v/>
      </c>
      <c r="O17" s="6" t="str">
        <f t="shared" si="3"/>
        <v/>
      </c>
      <c r="P17" s="6" t="str">
        <f t="shared" si="4"/>
        <v/>
      </c>
    </row>
    <row r="18" spans="4:16" x14ac:dyDescent="0.25">
      <c r="D18" s="6">
        <v>15</v>
      </c>
      <c r="E18" s="9">
        <f t="shared" si="5"/>
        <v>44</v>
      </c>
      <c r="F18" s="7">
        <f>IFERROR(ROUND(-0.0002*$E18^2+0.045*$E18+0.25,2)*$B$3/1000,"")</f>
        <v>0.92</v>
      </c>
      <c r="G18" s="6">
        <f>IFERROR(MEDIAN($B$5,INT($E18/25),1),"")</f>
        <v>1</v>
      </c>
      <c r="H18" s="7">
        <f>IF(E18&lt;&gt;"",SUM($I$3:$I17)-SUM($F$3:$F18),"")</f>
        <v>5.2149999999999999</v>
      </c>
      <c r="I18" s="7" t="str">
        <f t="shared" si="0"/>
        <v/>
      </c>
      <c r="J18" s="12" t="str">
        <f>IF(I18="","",COUNTIF($I$3:$I18,"&gt;0"))</f>
        <v/>
      </c>
      <c r="K18" s="13">
        <f>SUMIFS($F$4:$F$103,$G$4:$G$103,$G18)-SUMIFS($I$2:$I17,$G$2:$G17,$G18)</f>
        <v>-0.41000000000000014</v>
      </c>
      <c r="L18" s="13">
        <f t="shared" si="1"/>
        <v>9</v>
      </c>
      <c r="M18" s="15">
        <v>16</v>
      </c>
      <c r="N18" s="6" t="str">
        <f t="shared" si="2"/>
        <v/>
      </c>
      <c r="O18" s="6" t="str">
        <f t="shared" si="3"/>
        <v/>
      </c>
      <c r="P18" s="6" t="str">
        <f t="shared" si="4"/>
        <v/>
      </c>
    </row>
    <row r="19" spans="4:16" x14ac:dyDescent="0.25">
      <c r="D19" s="6">
        <v>16</v>
      </c>
      <c r="E19" s="9">
        <f t="shared" si="5"/>
        <v>45</v>
      </c>
      <c r="F19" s="7">
        <f>IFERROR(ROUND(-0.0002*$E19^2+0.045*$E19+0.25,2)*$B$3/1000,"")</f>
        <v>0.93500000000000005</v>
      </c>
      <c r="G19" s="6">
        <f>IFERROR(MEDIAN($B$5,INT($E19/25),1),"")</f>
        <v>1</v>
      </c>
      <c r="H19" s="7">
        <f>IF(E19&lt;&gt;"",SUM($I$3:$I18)-SUM($F$3:$F19),"")</f>
        <v>4.2799999999999994</v>
      </c>
      <c r="I19" s="7" t="str">
        <f t="shared" si="0"/>
        <v/>
      </c>
      <c r="J19" s="12" t="str">
        <f>IF(I19="","",COUNTIF($I$3:$I19,"&gt;0"))</f>
        <v/>
      </c>
      <c r="K19" s="13">
        <f>SUMIFS($F$4:$F$103,$G$4:$G$103,$G19)-SUMIFS($I$2:$I18,$G$2:$G18,$G19)</f>
        <v>-0.41000000000000014</v>
      </c>
      <c r="L19" s="13">
        <f t="shared" si="1"/>
        <v>9</v>
      </c>
      <c r="M19" s="10">
        <v>17</v>
      </c>
      <c r="N19" s="6" t="str">
        <f t="shared" si="2"/>
        <v/>
      </c>
      <c r="O19" s="6" t="str">
        <f t="shared" si="3"/>
        <v/>
      </c>
      <c r="P19" s="6" t="str">
        <f t="shared" si="4"/>
        <v/>
      </c>
    </row>
    <row r="20" spans="4:16" x14ac:dyDescent="0.25">
      <c r="D20" s="6">
        <v>17</v>
      </c>
      <c r="E20" s="9">
        <f t="shared" si="5"/>
        <v>46</v>
      </c>
      <c r="F20" s="7">
        <f>IFERROR(ROUND(-0.0002*$E20^2+0.045*$E20+0.25,2)*$B$3/1000,"")</f>
        <v>0.95</v>
      </c>
      <c r="G20" s="6">
        <f>IFERROR(MEDIAN($B$5,INT($E20/25),1),"")</f>
        <v>1</v>
      </c>
      <c r="H20" s="7">
        <f>IF(E20&lt;&gt;"",SUM($I$3:$I19)-SUM($F$3:$F20),"")</f>
        <v>3.33</v>
      </c>
      <c r="I20" s="7" t="str">
        <f t="shared" si="0"/>
        <v/>
      </c>
      <c r="J20" s="12" t="str">
        <f>IF(I20="","",COUNTIF($I$3:$I20,"&gt;0"))</f>
        <v/>
      </c>
      <c r="K20" s="13">
        <f>SUMIFS($F$4:$F$103,$G$4:$G$103,$G20)-SUMIFS($I$2:$I19,$G$2:$G19,$G20)</f>
        <v>-0.41000000000000014</v>
      </c>
      <c r="L20" s="13">
        <f t="shared" si="1"/>
        <v>9</v>
      </c>
      <c r="M20" s="10">
        <v>18</v>
      </c>
      <c r="N20" s="6" t="str">
        <f t="shared" si="2"/>
        <v/>
      </c>
      <c r="O20" s="6" t="str">
        <f t="shared" si="3"/>
        <v/>
      </c>
      <c r="P20" s="6" t="str">
        <f t="shared" si="4"/>
        <v/>
      </c>
    </row>
    <row r="21" spans="4:16" x14ac:dyDescent="0.25">
      <c r="D21" s="6">
        <v>18</v>
      </c>
      <c r="E21" s="9">
        <f t="shared" si="5"/>
        <v>47</v>
      </c>
      <c r="F21" s="7">
        <f>IFERROR(ROUND(-0.0002*$E21^2+0.045*$E21+0.25,2)*$B$3/1000,"")</f>
        <v>0.96</v>
      </c>
      <c r="G21" s="6">
        <f>IFERROR(MEDIAN($B$5,INT($E21/25),1),"")</f>
        <v>1</v>
      </c>
      <c r="H21" s="7">
        <f>IF(E21&lt;&gt;"",SUM($I$3:$I20)-SUM($F$3:$F21),"")</f>
        <v>2.370000000000001</v>
      </c>
      <c r="I21" s="7" t="str">
        <f t="shared" si="0"/>
        <v/>
      </c>
      <c r="J21" s="12" t="str">
        <f>IF(I21="","",COUNTIF($I$3:$I21,"&gt;0"))</f>
        <v/>
      </c>
      <c r="K21" s="13">
        <f>SUMIFS($F$4:$F$103,$G$4:$G$103,$G21)-SUMIFS($I$2:$I20,$G$2:$G20,$G21)</f>
        <v>-0.41000000000000014</v>
      </c>
      <c r="L21" s="13">
        <f t="shared" si="1"/>
        <v>9</v>
      </c>
      <c r="M21" s="15">
        <v>19</v>
      </c>
      <c r="N21" s="6" t="str">
        <f t="shared" si="2"/>
        <v/>
      </c>
      <c r="O21" s="6" t="str">
        <f t="shared" si="3"/>
        <v/>
      </c>
      <c r="P21" s="6" t="str">
        <f t="shared" si="4"/>
        <v/>
      </c>
    </row>
    <row r="22" spans="4:16" x14ac:dyDescent="0.25">
      <c r="D22" s="6">
        <v>19</v>
      </c>
      <c r="E22" s="9">
        <f t="shared" si="5"/>
        <v>48</v>
      </c>
      <c r="F22" s="7">
        <f>IFERROR(ROUND(-0.0002*$E22^2+0.045*$E22+0.25,2)*$B$3/1000,"")</f>
        <v>0.97499999999999998</v>
      </c>
      <c r="G22" s="6">
        <f>IFERROR(MEDIAN($B$5,INT($E22/25),1),"")</f>
        <v>1</v>
      </c>
      <c r="H22" s="7">
        <f>IF(E22&lt;&gt;"",SUM($I$3:$I21)-SUM($F$3:$F22),"")</f>
        <v>1.3949999999999996</v>
      </c>
      <c r="I22" s="7" t="str">
        <f t="shared" si="0"/>
        <v/>
      </c>
      <c r="J22" s="12" t="str">
        <f>IF(I22="","",COUNTIF($I$3:$I22,"&gt;0"))</f>
        <v/>
      </c>
      <c r="K22" s="13">
        <f>SUMIFS($F$4:$F$103,$G$4:$G$103,$G22)-SUMIFS($I$2:$I21,$G$2:$G21,$G22)</f>
        <v>-0.41000000000000014</v>
      </c>
      <c r="L22" s="13">
        <f t="shared" si="1"/>
        <v>9</v>
      </c>
      <c r="M22" s="10">
        <v>20</v>
      </c>
      <c r="N22" s="6" t="str">
        <f t="shared" si="2"/>
        <v/>
      </c>
      <c r="O22" s="6" t="str">
        <f t="shared" si="3"/>
        <v/>
      </c>
      <c r="P22" s="6" t="str">
        <f t="shared" si="4"/>
        <v/>
      </c>
    </row>
    <row r="23" spans="4:16" x14ac:dyDescent="0.25">
      <c r="D23" s="6">
        <v>20</v>
      </c>
      <c r="E23" s="9">
        <f t="shared" si="5"/>
        <v>49</v>
      </c>
      <c r="F23" s="7">
        <f>IFERROR(ROUND(-0.0002*$E23^2+0.045*$E23+0.25,2)*$B$3/1000,"")</f>
        <v>0.98499999999999999</v>
      </c>
      <c r="G23" s="6">
        <f>IFERROR(MEDIAN($B$5,INT($E23/25),1),"")</f>
        <v>1</v>
      </c>
      <c r="H23" s="7">
        <f>IF(E23&lt;&gt;"",SUM($I$3:$I22)-SUM($F$3:$F23),"")</f>
        <v>0.41000000000000014</v>
      </c>
      <c r="I23" s="7" t="str">
        <f t="shared" si="0"/>
        <v/>
      </c>
      <c r="J23" s="12" t="str">
        <f>IF(I23="","",COUNTIF($I$3:$I23,"&gt;0"))</f>
        <v/>
      </c>
      <c r="K23" s="13">
        <f>SUMIFS($F$4:$F$103,$G$4:$G$103,$G23)-SUMIFS($I$2:$I22,$G$2:$G22,$G23)</f>
        <v>-0.41000000000000014</v>
      </c>
      <c r="L23" s="13">
        <f t="shared" si="1"/>
        <v>9</v>
      </c>
      <c r="N23" s="6"/>
      <c r="O23" s="6"/>
      <c r="P23" s="6"/>
    </row>
    <row r="24" spans="4:16" x14ac:dyDescent="0.25">
      <c r="D24" s="6">
        <v>21</v>
      </c>
      <c r="E24" s="9">
        <f t="shared" si="5"/>
        <v>50</v>
      </c>
      <c r="F24" s="7">
        <f>IFERROR(ROUND(-0.0002*$E24^2+0.045*$E24+0.25,2)*$B$3/1000,"")</f>
        <v>1</v>
      </c>
      <c r="G24" s="6">
        <f>IFERROR(MEDIAN($B$5,INT($E24/25),1),"")</f>
        <v>2</v>
      </c>
      <c r="H24" s="7">
        <f>IF(E24&lt;&gt;"",SUM($I$3:$I23)-SUM($F$3:$F24),"")</f>
        <v>-0.58999999999999986</v>
      </c>
      <c r="I24" s="7">
        <f t="shared" si="0"/>
        <v>9.5</v>
      </c>
      <c r="J24" s="12">
        <f>IF(I24="","",COUNTIF($I$3:$I24,"&gt;0"))</f>
        <v>3</v>
      </c>
      <c r="K24" s="13">
        <f>SUMIFS($F$4:$F$103,$G$4:$G$103,$G24)-SUMIFS($I$2:$I23,$G$2:$G23,$G24)</f>
        <v>28.259999999999998</v>
      </c>
      <c r="L24" s="13">
        <f t="shared" si="1"/>
        <v>9.5</v>
      </c>
      <c r="N24" s="6"/>
      <c r="O24" s="6"/>
      <c r="P24" s="6"/>
    </row>
    <row r="25" spans="4:16" x14ac:dyDescent="0.25">
      <c r="D25" s="6">
        <v>22</v>
      </c>
      <c r="E25" s="9">
        <f t="shared" si="5"/>
        <v>51</v>
      </c>
      <c r="F25" s="7">
        <f>IFERROR(ROUND(-0.0002*$E25^2+0.045*$E25+0.25,2)*$B$3/1000,"")</f>
        <v>1.01</v>
      </c>
      <c r="G25" s="6">
        <f>IFERROR(MEDIAN($B$5,INT($E25/25),1),"")</f>
        <v>2</v>
      </c>
      <c r="H25" s="7">
        <f>IF(E25&lt;&gt;"",SUM($I$3:$I24)-SUM($F$3:$F25),"")</f>
        <v>7.8999999999999986</v>
      </c>
      <c r="I25" s="7" t="str">
        <f t="shared" si="0"/>
        <v/>
      </c>
      <c r="J25" s="12" t="str">
        <f>IF(I25="","",COUNTIF($I$3:$I25,"&gt;0"))</f>
        <v/>
      </c>
      <c r="K25" s="13">
        <f>SUMIFS($F$4:$F$103,$G$4:$G$103,$G25)-SUMIFS($I$2:$I24,$G$2:$G24,$G25)</f>
        <v>18.759999999999998</v>
      </c>
      <c r="L25" s="13">
        <f t="shared" si="1"/>
        <v>9.5</v>
      </c>
      <c r="N25" s="6"/>
      <c r="O25" s="6"/>
      <c r="P25" s="6"/>
    </row>
    <row r="26" spans="4:16" x14ac:dyDescent="0.25">
      <c r="D26" s="6">
        <v>23</v>
      </c>
      <c r="E26" s="9">
        <f t="shared" si="5"/>
        <v>52</v>
      </c>
      <c r="F26" s="7">
        <f>IFERROR(ROUND(-0.0002*$E26^2+0.045*$E26+0.25,2)*$B$3/1000,"")</f>
        <v>1.0249999999999999</v>
      </c>
      <c r="G26" s="6">
        <f>IFERROR(MEDIAN($B$5,INT($E26/25),1),"")</f>
        <v>2</v>
      </c>
      <c r="H26" s="7">
        <f>IF(E26&lt;&gt;"",SUM($I$3:$I25)-SUM($F$3:$F26),"")</f>
        <v>6.875</v>
      </c>
      <c r="I26" s="7" t="str">
        <f t="shared" si="0"/>
        <v/>
      </c>
      <c r="J26" s="12" t="str">
        <f>IF(I26="","",COUNTIF($I$3:$I26,"&gt;0"))</f>
        <v/>
      </c>
      <c r="K26" s="13">
        <f>SUMIFS($F$4:$F$103,$G$4:$G$103,$G26)-SUMIFS($I$2:$I25,$G$2:$G25,$G26)</f>
        <v>18.759999999999998</v>
      </c>
      <c r="L26" s="13">
        <f t="shared" si="1"/>
        <v>9.5</v>
      </c>
      <c r="N26" s="6"/>
      <c r="O26" s="6"/>
      <c r="P26" s="6"/>
    </row>
    <row r="27" spans="4:16" x14ac:dyDescent="0.25">
      <c r="D27" s="6">
        <v>24</v>
      </c>
      <c r="E27" s="9">
        <f t="shared" si="5"/>
        <v>53</v>
      </c>
      <c r="F27" s="7">
        <f>IFERROR(ROUND(-0.0002*$E27^2+0.045*$E27+0.25,2)*$B$3/1000,"")</f>
        <v>1.0349999999999999</v>
      </c>
      <c r="G27" s="6">
        <f>IFERROR(MEDIAN($B$5,INT($E27/25),1),"")</f>
        <v>2</v>
      </c>
      <c r="H27" s="7">
        <f>IF(E27&lt;&gt;"",SUM($I$3:$I26)-SUM($F$3:$F27),"")</f>
        <v>5.84</v>
      </c>
      <c r="I27" s="7" t="str">
        <f t="shared" si="0"/>
        <v/>
      </c>
      <c r="J27" s="12" t="str">
        <f>IF(I27="","",COUNTIF($I$3:$I27,"&gt;0"))</f>
        <v/>
      </c>
      <c r="K27" s="13">
        <f>SUMIFS($F$4:$F$103,$G$4:$G$103,$G27)-SUMIFS($I$2:$I26,$G$2:$G26,$G27)</f>
        <v>18.759999999999998</v>
      </c>
      <c r="L27" s="13">
        <f t="shared" si="1"/>
        <v>9.5</v>
      </c>
      <c r="N27" s="6"/>
      <c r="O27" s="6"/>
      <c r="P27" s="6"/>
    </row>
    <row r="28" spans="4:16" x14ac:dyDescent="0.25">
      <c r="D28" s="6">
        <v>25</v>
      </c>
      <c r="E28" s="9">
        <f t="shared" si="5"/>
        <v>54</v>
      </c>
      <c r="F28" s="7">
        <f>IFERROR(ROUND(-0.0002*$E28^2+0.045*$E28+0.25,2)*$B$3/1000,"")</f>
        <v>1.05</v>
      </c>
      <c r="G28" s="6">
        <f>IFERROR(MEDIAN($B$5,INT($E28/25),1),"")</f>
        <v>2</v>
      </c>
      <c r="H28" s="7">
        <f>IF(E28&lt;&gt;"",SUM($I$3:$I27)-SUM($F$3:$F28),"")</f>
        <v>4.7899999999999991</v>
      </c>
      <c r="I28" s="7" t="str">
        <f t="shared" si="0"/>
        <v/>
      </c>
      <c r="J28" s="12" t="str">
        <f>IF(I28="","",COUNTIF($I$3:$I28,"&gt;0"))</f>
        <v/>
      </c>
      <c r="K28" s="13">
        <f>SUMIFS($F$4:$F$103,$G$4:$G$103,$G28)-SUMIFS($I$2:$I27,$G$2:$G27,$G28)</f>
        <v>18.759999999999998</v>
      </c>
      <c r="L28" s="13">
        <f t="shared" si="1"/>
        <v>9.5</v>
      </c>
      <c r="N28" s="6"/>
      <c r="O28" s="6"/>
      <c r="P28" s="6"/>
    </row>
    <row r="29" spans="4:16" x14ac:dyDescent="0.25">
      <c r="D29" s="6">
        <v>26</v>
      </c>
      <c r="E29" s="9">
        <f t="shared" si="5"/>
        <v>55</v>
      </c>
      <c r="F29" s="7">
        <f>IFERROR(ROUND(-0.0002*$E29^2+0.045*$E29+0.25,2)*$B$3/1000,"")</f>
        <v>1.06</v>
      </c>
      <c r="G29" s="6">
        <f>IFERROR(MEDIAN($B$5,INT($E29/25),1),"")</f>
        <v>2</v>
      </c>
      <c r="H29" s="7">
        <f>IF(E29&lt;&gt;"",SUM($I$3:$I28)-SUM($F$3:$F29),"")</f>
        <v>3.7300000000000004</v>
      </c>
      <c r="I29" s="7" t="str">
        <f t="shared" si="0"/>
        <v/>
      </c>
      <c r="J29" s="12" t="str">
        <f>IF(I29="","",COUNTIF($I$3:$I29,"&gt;0"))</f>
        <v/>
      </c>
      <c r="K29" s="13">
        <f>SUMIFS($F$4:$F$103,$G$4:$G$103,$G29)-SUMIFS($I$2:$I28,$G$2:$G28,$G29)</f>
        <v>18.759999999999998</v>
      </c>
      <c r="L29" s="13">
        <f t="shared" si="1"/>
        <v>9.5</v>
      </c>
      <c r="N29" s="6"/>
      <c r="O29" s="6"/>
      <c r="P29" s="6"/>
    </row>
    <row r="30" spans="4:16" x14ac:dyDescent="0.25">
      <c r="D30" s="6">
        <v>27</v>
      </c>
      <c r="E30" s="9">
        <f t="shared" si="5"/>
        <v>56</v>
      </c>
      <c r="F30" s="7">
        <f>IFERROR(ROUND(-0.0002*$E30^2+0.045*$E30+0.25,2)*$B$3/1000,"")</f>
        <v>1.07</v>
      </c>
      <c r="G30" s="6">
        <f>IFERROR(MEDIAN($B$5,INT($E30/25),1),"")</f>
        <v>2</v>
      </c>
      <c r="H30" s="7">
        <f>IF(E30&lt;&gt;"",SUM($I$3:$I29)-SUM($F$3:$F30),"")</f>
        <v>2.66</v>
      </c>
      <c r="I30" s="7" t="str">
        <f t="shared" si="0"/>
        <v/>
      </c>
      <c r="J30" s="12" t="str">
        <f>IF(I30="","",COUNTIF($I$3:$I30,"&gt;0"))</f>
        <v/>
      </c>
      <c r="K30" s="13">
        <f>SUMIFS($F$4:$F$103,$G$4:$G$103,$G30)-SUMIFS($I$2:$I29,$G$2:$G29,$G30)</f>
        <v>18.759999999999998</v>
      </c>
      <c r="L30" s="13">
        <f t="shared" si="1"/>
        <v>9.5</v>
      </c>
      <c r="N30" s="6"/>
      <c r="O30" s="6"/>
      <c r="P30" s="6"/>
    </row>
    <row r="31" spans="4:16" x14ac:dyDescent="0.25">
      <c r="D31" s="6">
        <v>28</v>
      </c>
      <c r="E31" s="9">
        <f t="shared" si="5"/>
        <v>57</v>
      </c>
      <c r="F31" s="7">
        <f>IFERROR(ROUND(-0.0002*$E31^2+0.045*$E31+0.25,2)*$B$3/1000,"")</f>
        <v>1.085</v>
      </c>
      <c r="G31" s="6">
        <f>IFERROR(MEDIAN($B$5,INT($E31/25),1),"")</f>
        <v>2</v>
      </c>
      <c r="H31" s="7">
        <f>IF(E31&lt;&gt;"",SUM($I$3:$I30)-SUM($F$3:$F31),"")</f>
        <v>1.5749999999999993</v>
      </c>
      <c r="I31" s="7" t="str">
        <f t="shared" si="0"/>
        <v/>
      </c>
      <c r="J31" s="12" t="str">
        <f>IF(I31="","",COUNTIF($I$3:$I31,"&gt;0"))</f>
        <v/>
      </c>
      <c r="K31" s="13">
        <f>SUMIFS($F$4:$F$103,$G$4:$G$103,$G31)-SUMIFS($I$2:$I30,$G$2:$G30,$G31)</f>
        <v>18.759999999999998</v>
      </c>
      <c r="L31" s="13">
        <f t="shared" si="1"/>
        <v>9.5</v>
      </c>
      <c r="N31" s="6"/>
      <c r="O31" s="6"/>
      <c r="P31" s="6"/>
    </row>
    <row r="32" spans="4:16" x14ac:dyDescent="0.25">
      <c r="D32" s="6">
        <v>29</v>
      </c>
      <c r="E32" s="9">
        <f t="shared" si="5"/>
        <v>58</v>
      </c>
      <c r="F32" s="7">
        <f>IFERROR(ROUND(-0.0002*$E32^2+0.045*$E32+0.25,2)*$B$3/1000,"")</f>
        <v>1.095</v>
      </c>
      <c r="G32" s="6">
        <f>IFERROR(MEDIAN($B$5,INT($E32/25),1),"")</f>
        <v>2</v>
      </c>
      <c r="H32" s="7">
        <f>IF(E32&lt;&gt;"",SUM($I$3:$I31)-SUM($F$3:$F32),"")</f>
        <v>0.48000000000000043</v>
      </c>
      <c r="I32" s="7" t="str">
        <f t="shared" si="0"/>
        <v/>
      </c>
      <c r="J32" s="12" t="str">
        <f>IF(I32="","",COUNTIF($I$3:$I32,"&gt;0"))</f>
        <v/>
      </c>
      <c r="K32" s="13">
        <f>SUMIFS($F$4:$F$103,$G$4:$G$103,$G32)-SUMIFS($I$2:$I31,$G$2:$G31,$G32)</f>
        <v>18.759999999999998</v>
      </c>
      <c r="L32" s="13">
        <f t="shared" si="1"/>
        <v>9.5</v>
      </c>
      <c r="N32" s="6"/>
      <c r="O32" s="6"/>
      <c r="P32" s="6"/>
    </row>
    <row r="33" spans="4:16" x14ac:dyDescent="0.25">
      <c r="D33" s="6">
        <v>30</v>
      </c>
      <c r="E33" s="9">
        <f t="shared" si="5"/>
        <v>59</v>
      </c>
      <c r="F33" s="7">
        <f>IFERROR(ROUND(-0.0002*$E33^2+0.045*$E33+0.25,2)*$B$3/1000,"")</f>
        <v>1.105</v>
      </c>
      <c r="G33" s="6">
        <f>IFERROR(MEDIAN($B$5,INT($E33/25),1),"")</f>
        <v>2</v>
      </c>
      <c r="H33" s="7">
        <f>IF(E33&lt;&gt;"",SUM($I$3:$I32)-SUM($F$3:$F33),"")</f>
        <v>-0.625</v>
      </c>
      <c r="I33" s="7">
        <f t="shared" si="0"/>
        <v>9.5</v>
      </c>
      <c r="J33" s="12">
        <f>IF(I33="","",COUNTIF($I$3:$I33,"&gt;0"))</f>
        <v>4</v>
      </c>
      <c r="K33" s="13">
        <f>SUMIFS($F$4:$F$103,$G$4:$G$103,$G33)-SUMIFS($I$2:$I32,$G$2:$G32,$G33)</f>
        <v>18.759999999999998</v>
      </c>
      <c r="L33" s="13">
        <f t="shared" si="1"/>
        <v>9.5</v>
      </c>
      <c r="N33" s="6"/>
      <c r="O33" s="6"/>
      <c r="P33" s="6"/>
    </row>
    <row r="34" spans="4:16" x14ac:dyDescent="0.25">
      <c r="D34" s="6">
        <v>31</v>
      </c>
      <c r="E34" s="9">
        <f t="shared" si="5"/>
        <v>60</v>
      </c>
      <c r="F34" s="7">
        <f>IFERROR(ROUND(-0.0002*$E34^2+0.045*$E34+0.25,2)*$B$3/1000,"")</f>
        <v>1.115</v>
      </c>
      <c r="G34" s="6">
        <f>IFERROR(MEDIAN($B$5,INT($E34/25),1),"")</f>
        <v>2</v>
      </c>
      <c r="H34" s="7">
        <f>IF(E34&lt;&gt;"",SUM($I$3:$I33)-SUM($F$3:$F34),"")</f>
        <v>7.7600000000000016</v>
      </c>
      <c r="I34" s="7" t="str">
        <f t="shared" si="0"/>
        <v/>
      </c>
      <c r="J34" s="12" t="str">
        <f>IF(I34="","",COUNTIF($I$3:$I34,"&gt;0"))</f>
        <v/>
      </c>
      <c r="K34" s="13">
        <f>SUMIFS($F$4:$F$103,$G$4:$G$103,$G34)-SUMIFS($I$2:$I33,$G$2:$G33,$G34)</f>
        <v>9.259999999999998</v>
      </c>
      <c r="L34" s="13">
        <f t="shared" si="1"/>
        <v>9.5</v>
      </c>
      <c r="N34" s="6"/>
      <c r="O34" s="6"/>
      <c r="P34" s="6"/>
    </row>
    <row r="35" spans="4:16" x14ac:dyDescent="0.25">
      <c r="D35" s="6">
        <v>32</v>
      </c>
      <c r="E35" s="9">
        <f t="shared" si="5"/>
        <v>61</v>
      </c>
      <c r="F35" s="7">
        <f>IFERROR(ROUND(-0.0002*$E35^2+0.045*$E35+0.25,2)*$B$3/1000,"")</f>
        <v>1.125</v>
      </c>
      <c r="G35" s="6">
        <f>IFERROR(MEDIAN($B$5,INT($E35/25),1),"")</f>
        <v>2</v>
      </c>
      <c r="H35" s="7">
        <f>IF(E35&lt;&gt;"",SUM($I$3:$I34)-SUM($F$3:$F35),"")</f>
        <v>6.6350000000000016</v>
      </c>
      <c r="I35" s="7" t="str">
        <f t="shared" si="0"/>
        <v/>
      </c>
      <c r="J35" s="12" t="str">
        <f>IF(I35="","",COUNTIF($I$3:$I35,"&gt;0"))</f>
        <v/>
      </c>
      <c r="K35" s="13">
        <f>SUMIFS($F$4:$F$103,$G$4:$G$103,$G35)-SUMIFS($I$2:$I34,$G$2:$G34,$G35)</f>
        <v>9.259999999999998</v>
      </c>
      <c r="L35" s="13">
        <f t="shared" si="1"/>
        <v>9.5</v>
      </c>
      <c r="N35" s="6"/>
      <c r="O35" s="6"/>
      <c r="P35" s="6"/>
    </row>
    <row r="36" spans="4:16" x14ac:dyDescent="0.25">
      <c r="D36" s="6">
        <v>33</v>
      </c>
      <c r="E36" s="9">
        <f t="shared" si="5"/>
        <v>62</v>
      </c>
      <c r="F36" s="7">
        <f>IFERROR(ROUND(-0.0002*$E36^2+0.045*$E36+0.25,2)*$B$3/1000,"")</f>
        <v>1.135</v>
      </c>
      <c r="G36" s="6">
        <f>IFERROR(MEDIAN($B$5,INT($E36/25),1),"")</f>
        <v>2</v>
      </c>
      <c r="H36" s="7">
        <f>IF(E36&lt;&gt;"",SUM($I$3:$I35)-SUM($F$3:$F36),"")</f>
        <v>5.5</v>
      </c>
      <c r="I36" s="7" t="str">
        <f t="shared" si="0"/>
        <v/>
      </c>
      <c r="J36" s="12" t="str">
        <f>IF(I36="","",COUNTIF($I$3:$I36,"&gt;0"))</f>
        <v/>
      </c>
      <c r="K36" s="13">
        <f>SUMIFS($F$4:$F$103,$G$4:$G$103,$G36)-SUMIFS($I$2:$I35,$G$2:$G35,$G36)</f>
        <v>9.259999999999998</v>
      </c>
      <c r="L36" s="13">
        <f t="shared" si="1"/>
        <v>9.5</v>
      </c>
      <c r="N36" s="6"/>
      <c r="O36" s="6"/>
      <c r="P36" s="6"/>
    </row>
    <row r="37" spans="4:16" x14ac:dyDescent="0.25">
      <c r="D37" s="6">
        <v>34</v>
      </c>
      <c r="E37" s="9">
        <f t="shared" si="5"/>
        <v>63</v>
      </c>
      <c r="F37" s="7">
        <f>IFERROR(ROUND(-0.0002*$E37^2+0.045*$E37+0.25,2)*$B$3/1000,"")</f>
        <v>1.145</v>
      </c>
      <c r="G37" s="6">
        <f>IFERROR(MEDIAN($B$5,INT($E37/25),1),"")</f>
        <v>2</v>
      </c>
      <c r="H37" s="7">
        <f>IF(E37&lt;&gt;"",SUM($I$3:$I36)-SUM($F$3:$F37),"")</f>
        <v>4.3549999999999969</v>
      </c>
      <c r="I37" s="7" t="str">
        <f t="shared" si="0"/>
        <v/>
      </c>
      <c r="J37" s="12" t="str">
        <f>IF(I37="","",COUNTIF($I$3:$I37,"&gt;0"))</f>
        <v/>
      </c>
      <c r="K37" s="13">
        <f>SUMIFS($F$4:$F$103,$G$4:$G$103,$G37)-SUMIFS($I$2:$I36,$G$2:$G36,$G37)</f>
        <v>9.259999999999998</v>
      </c>
      <c r="L37" s="13">
        <f t="shared" si="1"/>
        <v>9.5</v>
      </c>
      <c r="N37" s="6"/>
      <c r="O37" s="6"/>
      <c r="P37" s="6"/>
    </row>
    <row r="38" spans="4:16" x14ac:dyDescent="0.25">
      <c r="D38" s="6">
        <v>35</v>
      </c>
      <c r="E38" s="9">
        <f t="shared" si="5"/>
        <v>64</v>
      </c>
      <c r="F38" s="7">
        <f>IFERROR(ROUND(-0.0002*$E38^2+0.045*$E38+0.25,2)*$B$3/1000,"")</f>
        <v>1.155</v>
      </c>
      <c r="G38" s="6">
        <f>IFERROR(MEDIAN($B$5,INT($E38/25),1),"")</f>
        <v>2</v>
      </c>
      <c r="H38" s="7">
        <f>IF(E38&lt;&gt;"",SUM($I$3:$I37)-SUM($F$3:$F38),"")</f>
        <v>3.1999999999999957</v>
      </c>
      <c r="I38" s="7" t="str">
        <f t="shared" si="0"/>
        <v/>
      </c>
      <c r="J38" s="12" t="str">
        <f>IF(I38="","",COUNTIF($I$3:$I38,"&gt;0"))</f>
        <v/>
      </c>
      <c r="K38" s="13">
        <f>SUMIFS($F$4:$F$103,$G$4:$G$103,$G38)-SUMIFS($I$2:$I37,$G$2:$G37,$G38)</f>
        <v>9.259999999999998</v>
      </c>
      <c r="L38" s="13">
        <f t="shared" si="1"/>
        <v>9.5</v>
      </c>
      <c r="N38" s="6"/>
      <c r="O38" s="6"/>
      <c r="P38" s="6"/>
    </row>
    <row r="39" spans="4:16" x14ac:dyDescent="0.25">
      <c r="D39" s="6">
        <v>36</v>
      </c>
      <c r="E39" s="9">
        <f t="shared" si="5"/>
        <v>65</v>
      </c>
      <c r="F39" s="7">
        <f>IFERROR(ROUND(-0.0002*$E39^2+0.045*$E39+0.25,2)*$B$3/1000,"")</f>
        <v>1.165</v>
      </c>
      <c r="G39" s="6">
        <f>IFERROR(MEDIAN($B$5,INT($E39/25),1),"")</f>
        <v>2</v>
      </c>
      <c r="H39" s="7">
        <f>IF(E39&lt;&gt;"",SUM($I$3:$I38)-SUM($F$3:$F39),"")</f>
        <v>2.0349999999999966</v>
      </c>
      <c r="I39" s="7" t="str">
        <f t="shared" si="0"/>
        <v/>
      </c>
      <c r="J39" s="12" t="str">
        <f>IF(I39="","",COUNTIF($I$3:$I39,"&gt;0"))</f>
        <v/>
      </c>
      <c r="K39" s="13">
        <f>SUMIFS($F$4:$F$103,$G$4:$G$103,$G39)-SUMIFS($I$2:$I38,$G$2:$G38,$G39)</f>
        <v>9.259999999999998</v>
      </c>
      <c r="L39" s="13">
        <f t="shared" si="1"/>
        <v>9.5</v>
      </c>
      <c r="N39" s="6"/>
      <c r="O39" s="6"/>
      <c r="P39" s="6"/>
    </row>
    <row r="40" spans="4:16" x14ac:dyDescent="0.25">
      <c r="D40" s="6">
        <v>37</v>
      </c>
      <c r="E40" s="9">
        <f t="shared" si="5"/>
        <v>66</v>
      </c>
      <c r="F40" s="7">
        <f>IFERROR(ROUND(-0.0002*$E40^2+0.045*$E40+0.25,2)*$B$3/1000,"")</f>
        <v>1.175</v>
      </c>
      <c r="G40" s="6">
        <f>IFERROR(MEDIAN($B$5,INT($E40/25),1),"")</f>
        <v>2</v>
      </c>
      <c r="H40" s="7">
        <f>IF(E40&lt;&gt;"",SUM($I$3:$I39)-SUM($F$3:$F40),"")</f>
        <v>0.85999999999999943</v>
      </c>
      <c r="I40" s="7" t="str">
        <f t="shared" si="0"/>
        <v/>
      </c>
      <c r="J40" s="12" t="str">
        <f>IF(I40="","",COUNTIF($I$3:$I40,"&gt;0"))</f>
        <v/>
      </c>
      <c r="K40" s="13">
        <f>SUMIFS($F$4:$F$103,$G$4:$G$103,$G40)-SUMIFS($I$2:$I39,$G$2:$G39,$G40)</f>
        <v>9.259999999999998</v>
      </c>
      <c r="L40" s="13">
        <f t="shared" si="1"/>
        <v>9.5</v>
      </c>
      <c r="N40" s="6"/>
      <c r="O40" s="6"/>
      <c r="P40" s="6"/>
    </row>
    <row r="41" spans="4:16" x14ac:dyDescent="0.25">
      <c r="D41" s="6">
        <v>38</v>
      </c>
      <c r="E41" s="9">
        <f t="shared" si="5"/>
        <v>67</v>
      </c>
      <c r="F41" s="7">
        <f>IFERROR(ROUND(-0.0002*$E41^2+0.045*$E41+0.25,2)*$B$3/1000,"")</f>
        <v>1.1850000000000001</v>
      </c>
      <c r="G41" s="6">
        <f>IFERROR(MEDIAN($B$5,INT($E41/25),1),"")</f>
        <v>2</v>
      </c>
      <c r="H41" s="7">
        <f>IF(E41&lt;&gt;"",SUM($I$3:$I40)-SUM($F$3:$F41),"")</f>
        <v>-0.32500000000000284</v>
      </c>
      <c r="I41" s="7">
        <f t="shared" si="0"/>
        <v>9.5</v>
      </c>
      <c r="J41" s="12">
        <f>IF(I41="","",COUNTIF($I$3:$I41,"&gt;0"))</f>
        <v>5</v>
      </c>
      <c r="K41" s="13">
        <f>SUMIFS($F$4:$F$103,$G$4:$G$103,$G41)-SUMIFS($I$2:$I40,$G$2:$G40,$G41)</f>
        <v>9.259999999999998</v>
      </c>
      <c r="L41" s="13">
        <f t="shared" si="1"/>
        <v>9.5</v>
      </c>
      <c r="N41" s="6"/>
      <c r="O41" s="6"/>
      <c r="P41" s="6"/>
    </row>
    <row r="42" spans="4:16" x14ac:dyDescent="0.25">
      <c r="D42" s="6">
        <v>39</v>
      </c>
      <c r="E42" s="9">
        <f t="shared" si="5"/>
        <v>68</v>
      </c>
      <c r="F42" s="7">
        <f>IFERROR(ROUND(-0.0002*$E42^2+0.045*$E42+0.25,2)*$B$3/1000,"")</f>
        <v>1.1950000000000001</v>
      </c>
      <c r="G42" s="6">
        <f>IFERROR(MEDIAN($B$5,INT($E42/25),1),"")</f>
        <v>2</v>
      </c>
      <c r="H42" s="7">
        <f>IF(E42&lt;&gt;"",SUM($I$3:$I41)-SUM($F$3:$F42),"")</f>
        <v>7.9799999999999969</v>
      </c>
      <c r="I42" s="7" t="str">
        <f t="shared" si="0"/>
        <v/>
      </c>
      <c r="J42" s="12" t="str">
        <f>IF(I42="","",COUNTIF($I$3:$I42,"&gt;0"))</f>
        <v/>
      </c>
      <c r="K42" s="13">
        <f>SUMIFS($F$4:$F$103,$G$4:$G$103,$G42)-SUMIFS($I$2:$I41,$G$2:$G41,$G42)</f>
        <v>-0.24000000000000199</v>
      </c>
      <c r="L42" s="13">
        <f t="shared" si="1"/>
        <v>9.5</v>
      </c>
      <c r="N42" s="6"/>
      <c r="O42" s="6"/>
      <c r="P42" s="6"/>
    </row>
    <row r="43" spans="4:16" x14ac:dyDescent="0.25">
      <c r="D43" s="6">
        <v>40</v>
      </c>
      <c r="E43" s="9">
        <f t="shared" si="5"/>
        <v>69</v>
      </c>
      <c r="F43" s="7">
        <f>IFERROR(ROUND(-0.0002*$E43^2+0.045*$E43+0.25,2)*$B$3/1000,"")</f>
        <v>1.2</v>
      </c>
      <c r="G43" s="6">
        <f>IFERROR(MEDIAN($B$5,INT($E43/25),1),"")</f>
        <v>2</v>
      </c>
      <c r="H43" s="7">
        <f>IF(E43&lt;&gt;"",SUM($I$3:$I42)-SUM($F$3:$F43),"")</f>
        <v>6.779999999999994</v>
      </c>
      <c r="I43" s="7" t="str">
        <f t="shared" si="0"/>
        <v/>
      </c>
      <c r="J43" s="12" t="str">
        <f>IF(I43="","",COUNTIF($I$3:$I43,"&gt;0"))</f>
        <v/>
      </c>
      <c r="K43" s="13">
        <f>SUMIFS($F$4:$F$103,$G$4:$G$103,$G43)-SUMIFS($I$2:$I42,$G$2:$G42,$G43)</f>
        <v>-0.24000000000000199</v>
      </c>
      <c r="L43" s="13">
        <f t="shared" si="1"/>
        <v>9.5</v>
      </c>
      <c r="N43" s="6"/>
      <c r="O43" s="6"/>
      <c r="P43" s="6"/>
    </row>
    <row r="44" spans="4:16" x14ac:dyDescent="0.25">
      <c r="D44" s="6">
        <v>41</v>
      </c>
      <c r="E44" s="9">
        <f t="shared" si="5"/>
        <v>70</v>
      </c>
      <c r="F44" s="7">
        <f>IFERROR(ROUND(-0.0002*$E44^2+0.045*$E44+0.25,2)*$B$3/1000,"")</f>
        <v>1.21</v>
      </c>
      <c r="G44" s="6">
        <f>IFERROR(MEDIAN($B$5,INT($E44/25),1),"")</f>
        <v>2</v>
      </c>
      <c r="H44" s="7">
        <f>IF(E44&lt;&gt;"",SUM($I$3:$I43)-SUM($F$3:$F44),"")</f>
        <v>5.5699999999999932</v>
      </c>
      <c r="I44" s="7" t="str">
        <f t="shared" si="0"/>
        <v/>
      </c>
      <c r="J44" s="12" t="str">
        <f>IF(I44="","",COUNTIF($I$3:$I44,"&gt;0"))</f>
        <v/>
      </c>
      <c r="K44" s="13">
        <f>SUMIFS($F$4:$F$103,$G$4:$G$103,$G44)-SUMIFS($I$2:$I43,$G$2:$G43,$G44)</f>
        <v>-0.24000000000000199</v>
      </c>
      <c r="L44" s="13">
        <f t="shared" si="1"/>
        <v>9.5</v>
      </c>
      <c r="N44" s="6"/>
      <c r="O44" s="6"/>
      <c r="P44" s="6"/>
    </row>
    <row r="45" spans="4:16" x14ac:dyDescent="0.25">
      <c r="D45" s="6">
        <v>42</v>
      </c>
      <c r="E45" s="9">
        <f t="shared" si="5"/>
        <v>71</v>
      </c>
      <c r="F45" s="7">
        <f>IFERROR(ROUND(-0.0002*$E45^2+0.045*$E45+0.25,2)*$B$3/1000,"")</f>
        <v>1.22</v>
      </c>
      <c r="G45" s="6">
        <f>IFERROR(MEDIAN($B$5,INT($E45/25),1),"")</f>
        <v>2</v>
      </c>
      <c r="H45" s="7">
        <f>IF(E45&lt;&gt;"",SUM($I$3:$I44)-SUM($F$3:$F45),"")</f>
        <v>4.3499999999999943</v>
      </c>
      <c r="I45" s="7" t="str">
        <f t="shared" si="0"/>
        <v/>
      </c>
      <c r="J45" s="12" t="str">
        <f>IF(I45="","",COUNTIF($I$3:$I45,"&gt;0"))</f>
        <v/>
      </c>
      <c r="K45" s="13">
        <f>SUMIFS($F$4:$F$103,$G$4:$G$103,$G45)-SUMIFS($I$2:$I44,$G$2:$G44,$G45)</f>
        <v>-0.24000000000000199</v>
      </c>
      <c r="L45" s="13">
        <f t="shared" si="1"/>
        <v>9.5</v>
      </c>
      <c r="N45" s="6"/>
      <c r="O45" s="6"/>
      <c r="P45" s="6"/>
    </row>
    <row r="46" spans="4:16" x14ac:dyDescent="0.25">
      <c r="D46" s="6">
        <v>43</v>
      </c>
      <c r="E46" s="9">
        <f t="shared" si="5"/>
        <v>72</v>
      </c>
      <c r="F46" s="7">
        <f>IFERROR(ROUND(-0.0002*$E46^2+0.045*$E46+0.25,2)*$B$3/1000,"")</f>
        <v>1.2250000000000001</v>
      </c>
      <c r="G46" s="6">
        <f>IFERROR(MEDIAN($B$5,INT($E46/25),1),"")</f>
        <v>2</v>
      </c>
      <c r="H46" s="7">
        <f>IF(E46&lt;&gt;"",SUM($I$3:$I45)-SUM($F$3:$F46),"")</f>
        <v>3.1249999999999929</v>
      </c>
      <c r="I46" s="7" t="str">
        <f t="shared" si="0"/>
        <v/>
      </c>
      <c r="J46" s="12" t="str">
        <f>IF(I46="","",COUNTIF($I$3:$I46,"&gt;0"))</f>
        <v/>
      </c>
      <c r="K46" s="13">
        <f>SUMIFS($F$4:$F$103,$G$4:$G$103,$G46)-SUMIFS($I$2:$I45,$G$2:$G45,$G46)</f>
        <v>-0.24000000000000199</v>
      </c>
      <c r="L46" s="13">
        <f t="shared" si="1"/>
        <v>9.5</v>
      </c>
      <c r="N46" s="6"/>
      <c r="O46" s="6"/>
      <c r="P46" s="6"/>
    </row>
    <row r="47" spans="4:16" x14ac:dyDescent="0.25">
      <c r="D47" s="6">
        <v>44</v>
      </c>
      <c r="E47" s="9">
        <f t="shared" si="5"/>
        <v>73</v>
      </c>
      <c r="F47" s="7">
        <f>IFERROR(ROUND(-0.0002*$E47^2+0.045*$E47+0.25,2)*$B$3/1000,"")</f>
        <v>1.2350000000000001</v>
      </c>
      <c r="G47" s="6">
        <f>IFERROR(MEDIAN($B$5,INT($E47/25),1),"")</f>
        <v>2</v>
      </c>
      <c r="H47" s="7">
        <f>IF(E47&lt;&gt;"",SUM($I$3:$I46)-SUM($F$3:$F47),"")</f>
        <v>1.8899999999999935</v>
      </c>
      <c r="I47" s="7" t="str">
        <f t="shared" si="0"/>
        <v/>
      </c>
      <c r="J47" s="12" t="str">
        <f>IF(I47="","",COUNTIF($I$3:$I47,"&gt;0"))</f>
        <v/>
      </c>
      <c r="K47" s="13">
        <f>SUMIFS($F$4:$F$103,$G$4:$G$103,$G47)-SUMIFS($I$2:$I46,$G$2:$G46,$G47)</f>
        <v>-0.24000000000000199</v>
      </c>
      <c r="L47" s="13">
        <f t="shared" si="1"/>
        <v>9.5</v>
      </c>
      <c r="N47" s="6"/>
      <c r="O47" s="6"/>
      <c r="P47" s="6"/>
    </row>
    <row r="48" spans="4:16" x14ac:dyDescent="0.25">
      <c r="D48" s="6">
        <v>45</v>
      </c>
      <c r="E48" s="9">
        <f t="shared" si="5"/>
        <v>74</v>
      </c>
      <c r="F48" s="7">
        <f>IFERROR(ROUND(-0.0002*$E48^2+0.045*$E48+0.25,2)*$B$3/1000,"")</f>
        <v>1.24</v>
      </c>
      <c r="G48" s="6">
        <f>IFERROR(MEDIAN($B$5,INT($E48/25),1),"")</f>
        <v>2</v>
      </c>
      <c r="H48" s="7">
        <f>IF(E48&lt;&gt;"",SUM($I$3:$I47)-SUM($F$3:$F48),"")</f>
        <v>0.64999999999999147</v>
      </c>
      <c r="I48" s="7" t="str">
        <f t="shared" si="0"/>
        <v/>
      </c>
      <c r="J48" s="12" t="str">
        <f>IF(I48="","",COUNTIF($I$3:$I48,"&gt;0"))</f>
        <v/>
      </c>
      <c r="K48" s="13">
        <f>SUMIFS($F$4:$F$103,$G$4:$G$103,$G48)-SUMIFS($I$2:$I47,$G$2:$G47,$G48)</f>
        <v>-0.24000000000000199</v>
      </c>
      <c r="L48" s="13">
        <f t="shared" si="1"/>
        <v>9.5</v>
      </c>
      <c r="N48" s="6"/>
      <c r="O48" s="6"/>
      <c r="P48" s="6"/>
    </row>
    <row r="49" spans="4:16" x14ac:dyDescent="0.25">
      <c r="D49" s="6">
        <v>46</v>
      </c>
      <c r="E49" s="9">
        <f t="shared" si="5"/>
        <v>75</v>
      </c>
      <c r="F49" s="7">
        <f>IFERROR(ROUND(-0.0002*$E49^2+0.045*$E49+0.25,2)*$B$3/1000,"")</f>
        <v>1.25</v>
      </c>
      <c r="G49" s="6">
        <f>IFERROR(MEDIAN($B$5,INT($E49/25),1),"")</f>
        <v>3</v>
      </c>
      <c r="H49" s="7">
        <f>IF(E49&lt;&gt;"",SUM($I$3:$I48)-SUM($F$3:$F49),"")</f>
        <v>-0.60000000000000853</v>
      </c>
      <c r="I49" s="7">
        <f t="shared" si="0"/>
        <v>12</v>
      </c>
      <c r="J49" s="12">
        <f>IF(I49="","",COUNTIF($I$3:$I49,"&gt;0"))</f>
        <v>6</v>
      </c>
      <c r="K49" s="13">
        <f>SUMIFS($F$4:$F$103,$G$4:$G$103,$G49)-SUMIFS($I$2:$I48,$G$2:$G48,$G49)</f>
        <v>33.01</v>
      </c>
      <c r="L49" s="13">
        <f t="shared" si="1"/>
        <v>12</v>
      </c>
      <c r="N49" s="6"/>
      <c r="O49" s="6"/>
      <c r="P49" s="6"/>
    </row>
    <row r="50" spans="4:16" x14ac:dyDescent="0.25">
      <c r="D50" s="6">
        <v>47</v>
      </c>
      <c r="E50" s="9">
        <f t="shared" si="5"/>
        <v>76</v>
      </c>
      <c r="F50" s="7">
        <f>IFERROR(ROUND(-0.0002*$E50^2+0.045*$E50+0.25,2)*$B$3/1000,"")</f>
        <v>1.2549999999999999</v>
      </c>
      <c r="G50" s="6">
        <f>IFERROR(MEDIAN($B$5,INT($E50/25),1),"")</f>
        <v>3</v>
      </c>
      <c r="H50" s="7">
        <f>IF(E50&lt;&gt;"",SUM($I$3:$I49)-SUM($F$3:$F50),"")</f>
        <v>10.144999999999989</v>
      </c>
      <c r="I50" s="7" t="str">
        <f t="shared" si="0"/>
        <v/>
      </c>
      <c r="J50" s="12" t="str">
        <f>IF(I50="","",COUNTIF($I$3:$I50,"&gt;0"))</f>
        <v/>
      </c>
      <c r="K50" s="13">
        <f>SUMIFS($F$4:$F$103,$G$4:$G$103,$G50)-SUMIFS($I$2:$I49,$G$2:$G49,$G50)</f>
        <v>21.009999999999998</v>
      </c>
      <c r="L50" s="13">
        <f t="shared" si="1"/>
        <v>12</v>
      </c>
      <c r="N50" s="6"/>
      <c r="O50" s="6"/>
      <c r="P50" s="6"/>
    </row>
    <row r="51" spans="4:16" x14ac:dyDescent="0.25">
      <c r="D51" s="6">
        <v>48</v>
      </c>
      <c r="E51" s="9">
        <f t="shared" si="5"/>
        <v>77</v>
      </c>
      <c r="F51" s="7">
        <f>IFERROR(ROUND(-0.0002*$E51^2+0.045*$E51+0.25,2)*$B$3/1000,"")</f>
        <v>1.2649999999999999</v>
      </c>
      <c r="G51" s="6">
        <f>IFERROR(MEDIAN($B$5,INT($E51/25),1),"")</f>
        <v>3</v>
      </c>
      <c r="H51" s="7">
        <f>IF(E51&lt;&gt;"",SUM($I$3:$I50)-SUM($F$3:$F51),"")</f>
        <v>8.8799999999999883</v>
      </c>
      <c r="I51" s="7" t="str">
        <f t="shared" si="0"/>
        <v/>
      </c>
      <c r="J51" s="12" t="str">
        <f>IF(I51="","",COUNTIF($I$3:$I51,"&gt;0"))</f>
        <v/>
      </c>
      <c r="K51" s="13">
        <f>SUMIFS($F$4:$F$103,$G$4:$G$103,$G51)-SUMIFS($I$2:$I50,$G$2:$G50,$G51)</f>
        <v>21.009999999999998</v>
      </c>
      <c r="L51" s="13">
        <f t="shared" si="1"/>
        <v>12</v>
      </c>
      <c r="N51" s="6"/>
      <c r="O51" s="6"/>
      <c r="P51" s="6"/>
    </row>
    <row r="52" spans="4:16" x14ac:dyDescent="0.25">
      <c r="D52" s="6">
        <v>49</v>
      </c>
      <c r="E52" s="9">
        <f t="shared" si="5"/>
        <v>78</v>
      </c>
      <c r="F52" s="7">
        <f>IFERROR(ROUND(-0.0002*$E52^2+0.045*$E52+0.25,2)*$B$3/1000,"")</f>
        <v>1.27</v>
      </c>
      <c r="G52" s="6">
        <f>IFERROR(MEDIAN($B$5,INT($E52/25),1),"")</f>
        <v>3</v>
      </c>
      <c r="H52" s="7">
        <f>IF(E52&lt;&gt;"",SUM($I$3:$I51)-SUM($F$3:$F52),"")</f>
        <v>7.6099999999999852</v>
      </c>
      <c r="I52" s="7" t="str">
        <f t="shared" si="0"/>
        <v/>
      </c>
      <c r="J52" s="12" t="str">
        <f>IF(I52="","",COUNTIF($I$3:$I52,"&gt;0"))</f>
        <v/>
      </c>
      <c r="K52" s="13">
        <f>SUMIFS($F$4:$F$103,$G$4:$G$103,$G52)-SUMIFS($I$2:$I51,$G$2:$G51,$G52)</f>
        <v>21.009999999999998</v>
      </c>
      <c r="L52" s="13">
        <f t="shared" si="1"/>
        <v>12</v>
      </c>
      <c r="N52" s="6"/>
      <c r="O52" s="6"/>
      <c r="P52" s="6"/>
    </row>
    <row r="53" spans="4:16" x14ac:dyDescent="0.25">
      <c r="D53" s="6">
        <v>50</v>
      </c>
      <c r="E53" s="9">
        <f t="shared" si="5"/>
        <v>79</v>
      </c>
      <c r="F53" s="7">
        <f>IFERROR(ROUND(-0.0002*$E53^2+0.045*$E53+0.25,2)*$B$3/1000,"")</f>
        <v>1.28</v>
      </c>
      <c r="G53" s="6">
        <f>IFERROR(MEDIAN($B$5,INT($E53/25),1),"")</f>
        <v>3</v>
      </c>
      <c r="H53" s="7">
        <f>IF(E53&lt;&gt;"",SUM($I$3:$I52)-SUM($F$3:$F53),"")</f>
        <v>6.3299999999999841</v>
      </c>
      <c r="I53" s="7" t="str">
        <f t="shared" si="0"/>
        <v/>
      </c>
      <c r="J53" s="12" t="str">
        <f>IF(I53="","",COUNTIF($I$3:$I53,"&gt;0"))</f>
        <v/>
      </c>
      <c r="K53" s="13">
        <f>SUMIFS($F$4:$F$103,$G$4:$G$103,$G53)-SUMIFS($I$2:$I52,$G$2:$G52,$G53)</f>
        <v>21.009999999999998</v>
      </c>
      <c r="L53" s="13">
        <f t="shared" si="1"/>
        <v>12</v>
      </c>
      <c r="N53" s="6"/>
      <c r="O53" s="6"/>
      <c r="P53" s="6"/>
    </row>
    <row r="54" spans="4:16" x14ac:dyDescent="0.25">
      <c r="D54" s="6">
        <v>51</v>
      </c>
      <c r="E54" s="9">
        <f t="shared" si="5"/>
        <v>80</v>
      </c>
      <c r="F54" s="7">
        <f>IFERROR(ROUND(-0.0002*$E54^2+0.045*$E54+0.25,2)*$B$3/1000,"")</f>
        <v>1.2849999999999999</v>
      </c>
      <c r="G54" s="6">
        <f>IFERROR(MEDIAN($B$5,INT($E54/25),1),"")</f>
        <v>3</v>
      </c>
      <c r="H54" s="7">
        <f>IF(E54&lt;&gt;"",SUM($I$3:$I53)-SUM($F$3:$F54),"")</f>
        <v>5.0449999999999875</v>
      </c>
      <c r="I54" s="7" t="str">
        <f t="shared" si="0"/>
        <v/>
      </c>
      <c r="J54" s="12" t="str">
        <f>IF(I54="","",COUNTIF($I$3:$I54,"&gt;0"))</f>
        <v/>
      </c>
      <c r="K54" s="13">
        <f>SUMIFS($F$4:$F$103,$G$4:$G$103,$G54)-SUMIFS($I$2:$I53,$G$2:$G53,$G54)</f>
        <v>21.009999999999998</v>
      </c>
      <c r="L54" s="13">
        <f t="shared" si="1"/>
        <v>12</v>
      </c>
      <c r="N54" s="6"/>
      <c r="O54" s="6"/>
      <c r="P54" s="6"/>
    </row>
    <row r="55" spans="4:16" x14ac:dyDescent="0.25">
      <c r="D55" s="6">
        <v>52</v>
      </c>
      <c r="E55" s="9">
        <f t="shared" si="5"/>
        <v>81</v>
      </c>
      <c r="F55" s="7">
        <f>IFERROR(ROUND(-0.0002*$E55^2+0.045*$E55+0.25,2)*$B$3/1000,"")</f>
        <v>1.29</v>
      </c>
      <c r="G55" s="6">
        <f>IFERROR(MEDIAN($B$5,INT($E55/25),1),"")</f>
        <v>3</v>
      </c>
      <c r="H55" s="7">
        <f>IF(E55&lt;&gt;"",SUM($I$3:$I54)-SUM($F$3:$F55),"")</f>
        <v>3.7549999999999883</v>
      </c>
      <c r="I55" s="7" t="str">
        <f t="shared" si="0"/>
        <v/>
      </c>
      <c r="J55" s="12" t="str">
        <f>IF(I55="","",COUNTIF($I$3:$I55,"&gt;0"))</f>
        <v/>
      </c>
      <c r="K55" s="13">
        <f>SUMIFS($F$4:$F$103,$G$4:$G$103,$G55)-SUMIFS($I$2:$I54,$G$2:$G54,$G55)</f>
        <v>21.009999999999998</v>
      </c>
      <c r="L55" s="13">
        <f t="shared" si="1"/>
        <v>12</v>
      </c>
      <c r="N55" s="6"/>
      <c r="O55" s="6"/>
      <c r="P55" s="6"/>
    </row>
    <row r="56" spans="4:16" x14ac:dyDescent="0.25">
      <c r="D56" s="6">
        <v>53</v>
      </c>
      <c r="E56" s="9">
        <f t="shared" si="5"/>
        <v>82</v>
      </c>
      <c r="F56" s="7">
        <f>IFERROR(ROUND(-0.0002*$E56^2+0.045*$E56+0.25,2)*$B$3/1000,"")</f>
        <v>1.3</v>
      </c>
      <c r="G56" s="6">
        <f>IFERROR(MEDIAN($B$5,INT($E56/25),1),"")</f>
        <v>3</v>
      </c>
      <c r="H56" s="7">
        <f>IF(E56&lt;&gt;"",SUM($I$3:$I55)-SUM($F$3:$F56),"")</f>
        <v>2.4549999999999912</v>
      </c>
      <c r="I56" s="7" t="str">
        <f t="shared" si="0"/>
        <v/>
      </c>
      <c r="J56" s="12" t="str">
        <f>IF(I56="","",COUNTIF($I$3:$I56,"&gt;0"))</f>
        <v/>
      </c>
      <c r="K56" s="13">
        <f>SUMIFS($F$4:$F$103,$G$4:$G$103,$G56)-SUMIFS($I$2:$I55,$G$2:$G55,$G56)</f>
        <v>21.009999999999998</v>
      </c>
      <c r="L56" s="13">
        <f t="shared" si="1"/>
        <v>12</v>
      </c>
      <c r="N56" s="6"/>
      <c r="O56" s="6"/>
      <c r="P56" s="6"/>
    </row>
    <row r="57" spans="4:16" x14ac:dyDescent="0.25">
      <c r="D57" s="6">
        <v>54</v>
      </c>
      <c r="E57" s="9">
        <f t="shared" si="5"/>
        <v>83</v>
      </c>
      <c r="F57" s="7">
        <f>IFERROR(ROUND(-0.0002*$E57^2+0.045*$E57+0.25,2)*$B$3/1000,"")</f>
        <v>1.3049999999999999</v>
      </c>
      <c r="G57" s="6">
        <f>IFERROR(MEDIAN($B$5,INT($E57/25),1),"")</f>
        <v>3</v>
      </c>
      <c r="H57" s="7">
        <f>IF(E57&lt;&gt;"",SUM($I$3:$I56)-SUM($F$3:$F57),"")</f>
        <v>1.1499999999999915</v>
      </c>
      <c r="I57" s="7" t="str">
        <f t="shared" si="0"/>
        <v/>
      </c>
      <c r="J57" s="12" t="str">
        <f>IF(I57="","",COUNTIF($I$3:$I57,"&gt;0"))</f>
        <v/>
      </c>
      <c r="K57" s="13">
        <f>SUMIFS($F$4:$F$103,$G$4:$G$103,$G57)-SUMIFS($I$2:$I56,$G$2:$G56,$G57)</f>
        <v>21.009999999999998</v>
      </c>
      <c r="L57" s="13">
        <f t="shared" si="1"/>
        <v>12</v>
      </c>
      <c r="N57" s="6"/>
      <c r="O57" s="6"/>
      <c r="P57" s="6"/>
    </row>
    <row r="58" spans="4:16" x14ac:dyDescent="0.25">
      <c r="D58" s="6">
        <v>55</v>
      </c>
      <c r="E58" s="9">
        <f t="shared" si="5"/>
        <v>84</v>
      </c>
      <c r="F58" s="7">
        <f>IFERROR(ROUND(-0.0002*$E58^2+0.045*$E58+0.25,2)*$B$3/1000,"")</f>
        <v>1.31</v>
      </c>
      <c r="G58" s="6">
        <f>IFERROR(MEDIAN($B$5,INT($E58/25),1),"")</f>
        <v>3</v>
      </c>
      <c r="H58" s="7">
        <f>IF(E58&lt;&gt;"",SUM($I$3:$I57)-SUM($F$3:$F58),"")</f>
        <v>-0.1600000000000108</v>
      </c>
      <c r="I58" s="7">
        <f t="shared" si="0"/>
        <v>12</v>
      </c>
      <c r="J58" s="12">
        <f>IF(I58="","",COUNTIF($I$3:$I58,"&gt;0"))</f>
        <v>7</v>
      </c>
      <c r="K58" s="13">
        <f>SUMIFS($F$4:$F$103,$G$4:$G$103,$G58)-SUMIFS($I$2:$I57,$G$2:$G57,$G58)</f>
        <v>21.009999999999998</v>
      </c>
      <c r="L58" s="13">
        <f t="shared" si="1"/>
        <v>12</v>
      </c>
      <c r="N58" s="6"/>
      <c r="O58" s="6"/>
      <c r="P58" s="6"/>
    </row>
    <row r="59" spans="4:16" x14ac:dyDescent="0.25">
      <c r="D59" s="6">
        <v>56</v>
      </c>
      <c r="E59" s="9">
        <f t="shared" si="5"/>
        <v>85</v>
      </c>
      <c r="F59" s="7">
        <f>IFERROR(ROUND(-0.0002*$E59^2+0.045*$E59+0.25,2)*$B$3/1000,"")</f>
        <v>1.3149999999999999</v>
      </c>
      <c r="G59" s="6">
        <f>IFERROR(MEDIAN($B$5,INT($E59/25),1),"")</f>
        <v>3</v>
      </c>
      <c r="H59" s="7">
        <f>IF(E59&lt;&gt;"",SUM($I$3:$I58)-SUM($F$3:$F59),"")</f>
        <v>10.524999999999991</v>
      </c>
      <c r="I59" s="7" t="str">
        <f t="shared" si="0"/>
        <v/>
      </c>
      <c r="J59" s="12" t="str">
        <f>IF(I59="","",COUNTIF($I$3:$I59,"&gt;0"))</f>
        <v/>
      </c>
      <c r="K59" s="13">
        <f>SUMIFS($F$4:$F$103,$G$4:$G$103,$G59)-SUMIFS($I$2:$I58,$G$2:$G58,$G59)</f>
        <v>9.009999999999998</v>
      </c>
      <c r="L59" s="13">
        <f t="shared" si="1"/>
        <v>12</v>
      </c>
      <c r="N59" s="6"/>
      <c r="O59" s="6"/>
      <c r="P59" s="6"/>
    </row>
    <row r="60" spans="4:16" x14ac:dyDescent="0.25">
      <c r="D60" s="6">
        <v>57</v>
      </c>
      <c r="E60" s="9">
        <f t="shared" si="5"/>
        <v>86</v>
      </c>
      <c r="F60" s="7">
        <f>IFERROR(ROUND(-0.0002*$E60^2+0.045*$E60+0.25,2)*$B$3/1000,"")</f>
        <v>1.32</v>
      </c>
      <c r="G60" s="6">
        <f>IFERROR(MEDIAN($B$5,INT($E60/25),1),"")</f>
        <v>3</v>
      </c>
      <c r="H60" s="7">
        <f>IF(E60&lt;&gt;"",SUM($I$3:$I59)-SUM($F$3:$F60),"")</f>
        <v>9.2049999999999912</v>
      </c>
      <c r="I60" s="7" t="str">
        <f t="shared" si="0"/>
        <v/>
      </c>
      <c r="J60" s="12" t="str">
        <f>IF(I60="","",COUNTIF($I$3:$I60,"&gt;0"))</f>
        <v/>
      </c>
      <c r="K60" s="13">
        <f>SUMIFS($F$4:$F$103,$G$4:$G$103,$G60)-SUMIFS($I$2:$I59,$G$2:$G59,$G60)</f>
        <v>9.009999999999998</v>
      </c>
      <c r="L60" s="13">
        <f t="shared" si="1"/>
        <v>12</v>
      </c>
      <c r="N60" s="6"/>
      <c r="O60" s="6"/>
      <c r="P60" s="6"/>
    </row>
    <row r="61" spans="4:16" x14ac:dyDescent="0.25">
      <c r="D61" s="6">
        <v>58</v>
      </c>
      <c r="E61" s="9">
        <f t="shared" si="5"/>
        <v>87</v>
      </c>
      <c r="F61" s="7">
        <f>IFERROR(ROUND(-0.0002*$E61^2+0.045*$E61+0.25,2)*$B$3/1000,"")</f>
        <v>1.325</v>
      </c>
      <c r="G61" s="6">
        <f>IFERROR(MEDIAN($B$5,INT($E61/25),1),"")</f>
        <v>3</v>
      </c>
      <c r="H61" s="7">
        <f>IF(E61&lt;&gt;"",SUM($I$3:$I60)-SUM($F$3:$F61),"")</f>
        <v>7.8799999999999883</v>
      </c>
      <c r="I61" s="7" t="str">
        <f t="shared" si="0"/>
        <v/>
      </c>
      <c r="J61" s="12" t="str">
        <f>IF(I61="","",COUNTIF($I$3:$I61,"&gt;0"))</f>
        <v/>
      </c>
      <c r="K61" s="13">
        <f>SUMIFS($F$4:$F$103,$G$4:$G$103,$G61)-SUMIFS($I$2:$I60,$G$2:$G60,$G61)</f>
        <v>9.009999999999998</v>
      </c>
      <c r="L61" s="13">
        <f t="shared" si="1"/>
        <v>12</v>
      </c>
      <c r="N61" s="6"/>
      <c r="O61" s="6"/>
      <c r="P61" s="6"/>
    </row>
    <row r="62" spans="4:16" x14ac:dyDescent="0.25">
      <c r="D62" s="6">
        <v>59</v>
      </c>
      <c r="E62" s="9">
        <f t="shared" si="5"/>
        <v>88</v>
      </c>
      <c r="F62" s="7">
        <f>IFERROR(ROUND(-0.0002*$E62^2+0.045*$E62+0.25,2)*$B$3/1000,"")</f>
        <v>1.33</v>
      </c>
      <c r="G62" s="6">
        <f>IFERROR(MEDIAN($B$5,INT($E62/25),1),"")</f>
        <v>3</v>
      </c>
      <c r="H62" s="7">
        <f>IF(E62&lt;&gt;"",SUM($I$3:$I61)-SUM($F$3:$F62),"")</f>
        <v>6.5499999999999901</v>
      </c>
      <c r="I62" s="7" t="str">
        <f t="shared" si="0"/>
        <v/>
      </c>
      <c r="J62" s="12" t="str">
        <f>IF(I62="","",COUNTIF($I$3:$I62,"&gt;0"))</f>
        <v/>
      </c>
      <c r="K62" s="13">
        <f>SUMIFS($F$4:$F$103,$G$4:$G$103,$G62)-SUMIFS($I$2:$I61,$G$2:$G61,$G62)</f>
        <v>9.009999999999998</v>
      </c>
      <c r="L62" s="13">
        <f t="shared" si="1"/>
        <v>12</v>
      </c>
      <c r="N62" s="6"/>
      <c r="O62" s="6"/>
      <c r="P62" s="6"/>
    </row>
    <row r="63" spans="4:16" x14ac:dyDescent="0.25">
      <c r="D63" s="6">
        <v>60</v>
      </c>
      <c r="E63" s="9">
        <f t="shared" si="5"/>
        <v>89</v>
      </c>
      <c r="F63" s="7">
        <f>IFERROR(ROUND(-0.0002*$E63^2+0.045*$E63+0.25,2)*$B$3/1000,"")</f>
        <v>1.335</v>
      </c>
      <c r="G63" s="6">
        <f>IFERROR(MEDIAN($B$5,INT($E63/25),1),"")</f>
        <v>3</v>
      </c>
      <c r="H63" s="7">
        <f>IF(E63&lt;&gt;"",SUM($I$3:$I62)-SUM($F$3:$F63),"")</f>
        <v>5.2149999999999892</v>
      </c>
      <c r="I63" s="7" t="str">
        <f t="shared" si="0"/>
        <v/>
      </c>
      <c r="J63" s="12" t="str">
        <f>IF(I63="","",COUNTIF($I$3:$I63,"&gt;0"))</f>
        <v/>
      </c>
      <c r="K63" s="13">
        <f>SUMIFS($F$4:$F$103,$G$4:$G$103,$G63)-SUMIFS($I$2:$I62,$G$2:$G62,$G63)</f>
        <v>9.009999999999998</v>
      </c>
      <c r="L63" s="13">
        <f t="shared" si="1"/>
        <v>12</v>
      </c>
      <c r="N63" s="6"/>
      <c r="O63" s="6"/>
      <c r="P63" s="6"/>
    </row>
    <row r="64" spans="4:16" x14ac:dyDescent="0.25">
      <c r="D64" s="6">
        <v>61</v>
      </c>
      <c r="E64" s="9">
        <f t="shared" si="5"/>
        <v>90</v>
      </c>
      <c r="F64" s="7">
        <f>IFERROR(ROUND(-0.0002*$E64^2+0.045*$E64+0.25,2)*$B$3/1000,"")</f>
        <v>1.34</v>
      </c>
      <c r="G64" s="6">
        <f>IFERROR(MEDIAN($B$5,INT($E64/25),1),"")</f>
        <v>3</v>
      </c>
      <c r="H64" s="7">
        <f>IF(E64&lt;&gt;"",SUM($I$3:$I63)-SUM($F$3:$F64),"")</f>
        <v>3.8749999999999858</v>
      </c>
      <c r="I64" s="7" t="str">
        <f t="shared" si="0"/>
        <v/>
      </c>
      <c r="J64" s="12" t="str">
        <f>IF(I64="","",COUNTIF($I$3:$I64,"&gt;0"))</f>
        <v/>
      </c>
      <c r="K64" s="13">
        <f>SUMIFS($F$4:$F$103,$G$4:$G$103,$G64)-SUMIFS($I$2:$I63,$G$2:$G63,$G64)</f>
        <v>9.009999999999998</v>
      </c>
      <c r="L64" s="13">
        <f t="shared" si="1"/>
        <v>12</v>
      </c>
      <c r="N64" s="6"/>
      <c r="O64" s="6"/>
      <c r="P64" s="6"/>
    </row>
    <row r="65" spans="4:16" x14ac:dyDescent="0.25">
      <c r="D65" s="6">
        <v>62</v>
      </c>
      <c r="E65" s="9">
        <f t="shared" si="5"/>
        <v>91</v>
      </c>
      <c r="F65" s="7">
        <f>IFERROR(ROUND(-0.0002*$E65^2+0.045*$E65+0.25,2)*$B$3/1000,"")</f>
        <v>1.345</v>
      </c>
      <c r="G65" s="6">
        <f>IFERROR(MEDIAN($B$5,INT($E65/25),1),"")</f>
        <v>3</v>
      </c>
      <c r="H65" s="7">
        <f>IF(E65&lt;&gt;"",SUM($I$3:$I64)-SUM($F$3:$F65),"")</f>
        <v>2.5299999999999869</v>
      </c>
      <c r="I65" s="7" t="str">
        <f t="shared" si="0"/>
        <v/>
      </c>
      <c r="J65" s="12" t="str">
        <f>IF(I65="","",COUNTIF($I$3:$I65,"&gt;0"))</f>
        <v/>
      </c>
      <c r="K65" s="13">
        <f>SUMIFS($F$4:$F$103,$G$4:$G$103,$G65)-SUMIFS($I$2:$I64,$G$2:$G64,$G65)</f>
        <v>9.009999999999998</v>
      </c>
      <c r="L65" s="13">
        <f t="shared" si="1"/>
        <v>12</v>
      </c>
      <c r="N65" s="6"/>
      <c r="O65" s="6"/>
      <c r="P65" s="6"/>
    </row>
    <row r="66" spans="4:16" x14ac:dyDescent="0.25">
      <c r="D66" s="6">
        <v>63</v>
      </c>
      <c r="E66" s="9">
        <f t="shared" si="5"/>
        <v>92</v>
      </c>
      <c r="F66" s="7">
        <f>IFERROR(ROUND(-0.0002*$E66^2+0.045*$E66+0.25,2)*$B$3/1000,"")</f>
        <v>1.35</v>
      </c>
      <c r="G66" s="6">
        <f>IFERROR(MEDIAN($B$5,INT($E66/25),1),"")</f>
        <v>3</v>
      </c>
      <c r="H66" s="7">
        <f>IF(E66&lt;&gt;"",SUM($I$3:$I65)-SUM($F$3:$F66),"")</f>
        <v>1.1799999999999926</v>
      </c>
      <c r="I66" s="7" t="str">
        <f t="shared" si="0"/>
        <v/>
      </c>
      <c r="J66" s="12" t="str">
        <f>IF(I66="","",COUNTIF($I$3:$I66,"&gt;0"))</f>
        <v/>
      </c>
      <c r="K66" s="13">
        <f>SUMIFS($F$4:$F$103,$G$4:$G$103,$G66)-SUMIFS($I$2:$I65,$G$2:$G65,$G66)</f>
        <v>9.009999999999998</v>
      </c>
      <c r="L66" s="13">
        <f t="shared" si="1"/>
        <v>12</v>
      </c>
      <c r="N66" s="6"/>
      <c r="O66" s="6"/>
      <c r="P66" s="6"/>
    </row>
    <row r="67" spans="4:16" x14ac:dyDescent="0.25">
      <c r="D67" s="6">
        <v>64</v>
      </c>
      <c r="E67" s="9">
        <f t="shared" si="5"/>
        <v>93</v>
      </c>
      <c r="F67" s="7">
        <f>IFERROR(ROUND(-0.0002*$E67^2+0.045*$E67+0.25,2)*$B$3/1000,"")</f>
        <v>1.355</v>
      </c>
      <c r="G67" s="6">
        <f>IFERROR(MEDIAN($B$5,INT($E67/25),1),"")</f>
        <v>3</v>
      </c>
      <c r="H67" s="7">
        <f>IF(E67&lt;&gt;"",SUM($I$3:$I66)-SUM($F$3:$F67),"")</f>
        <v>-0.17500000000001137</v>
      </c>
      <c r="I67" s="7">
        <f t="shared" si="0"/>
        <v>9.5</v>
      </c>
      <c r="J67" s="12">
        <f>IF(I67="","",COUNTIF($I$3:$I67,"&gt;0"))</f>
        <v>8</v>
      </c>
      <c r="K67" s="13">
        <f>SUMIFS($F$4:$F$103,$G$4:$G$103,$G67)-SUMIFS($I$2:$I66,$G$2:$G66,$G67)</f>
        <v>9.009999999999998</v>
      </c>
      <c r="L67" s="13">
        <f t="shared" si="1"/>
        <v>12</v>
      </c>
      <c r="N67" s="6"/>
      <c r="O67" s="6"/>
      <c r="P67" s="6"/>
    </row>
    <row r="68" spans="4:16" x14ac:dyDescent="0.25">
      <c r="D68" s="6">
        <v>65</v>
      </c>
      <c r="E68" s="9">
        <f t="shared" si="5"/>
        <v>94</v>
      </c>
      <c r="F68" s="7">
        <f>IFERROR(ROUND(-0.0002*$E68^2+0.045*$E68+0.25,2)*$B$3/1000,"")</f>
        <v>1.355</v>
      </c>
      <c r="G68" s="6">
        <f>IFERROR(MEDIAN($B$5,INT($E68/25),1),"")</f>
        <v>3</v>
      </c>
      <c r="H68" s="7">
        <f>IF(E68&lt;&gt;"",SUM($I$3:$I67)-SUM($F$3:$F68),"")</f>
        <v>7.9699999999999847</v>
      </c>
      <c r="I68" s="7" t="str">
        <f t="shared" ref="I68:I103" si="6">IF(AND(OR($H68="",$H68&lt;=0),$E69&lt;&gt;""),IF(AND(INT($K68/$L68)&lt;2,MOD($K68,$L68)&lt;7.5,MOD($K68,$L68)&lt;&gt;0),7.5,MEDIAN(7.5,$L68,ROUNDUP($K68*2,0)/2)),"")</f>
        <v/>
      </c>
      <c r="J68" s="12" t="str">
        <f>IF(I68="","",COUNTIF($I$3:$I68,"&gt;0"))</f>
        <v/>
      </c>
      <c r="K68" s="13">
        <f>SUMIFS($F$4:$F$103,$G$4:$G$103,$G68)-SUMIFS($I$2:$I67,$G$2:$G67,$G68)</f>
        <v>-0.49000000000000199</v>
      </c>
      <c r="L68" s="13">
        <f t="shared" ref="L68:L103" si="7">IFERROR(IF(MOD(SUMIFS($F$4:$F$103,$G$4:$G$103,$G68),$B$6)&lt;7.5,MAX(7.5,ROUNDUP(SUMIFS($F$4:$F$103,$G$4:$G$103,$G68)/(INT(SUMIFS($F$4:$F$103,$G$4:$G$103,$G68)/$B$6)+(MOD(SUMIFS($F$4:$F$103,$G$4:$G$103,$G68),$B$6)&gt;0))*2,0)/2),$B$6),"")</f>
        <v>12</v>
      </c>
      <c r="N68" s="6"/>
      <c r="O68" s="6"/>
      <c r="P68" s="6"/>
    </row>
    <row r="69" spans="4:16" x14ac:dyDescent="0.25">
      <c r="D69" s="6">
        <v>66</v>
      </c>
      <c r="E69" s="9">
        <f t="shared" si="5"/>
        <v>95</v>
      </c>
      <c r="F69" s="7">
        <f>IFERROR(ROUND(-0.0002*$E69^2+0.045*$E69+0.25,2)*$B$3/1000,"")</f>
        <v>1.36</v>
      </c>
      <c r="G69" s="6">
        <f>IFERROR(MEDIAN($B$5,INT($E69/25),1),"")</f>
        <v>3</v>
      </c>
      <c r="H69" s="7">
        <f>IF(E69&lt;&gt;"",SUM($I$3:$I68)-SUM($F$3:$F69),"")</f>
        <v>6.6099999999999852</v>
      </c>
      <c r="I69" s="7" t="str">
        <f t="shared" si="6"/>
        <v/>
      </c>
      <c r="J69" s="12" t="str">
        <f>IF(I69="","",COUNTIF($I$3:$I69,"&gt;0"))</f>
        <v/>
      </c>
      <c r="K69" s="13">
        <f>SUMIFS($F$4:$F$103,$G$4:$G$103,$G69)-SUMIFS($I$2:$I68,$G$2:$G68,$G69)</f>
        <v>-0.49000000000000199</v>
      </c>
      <c r="L69" s="13">
        <f t="shared" si="7"/>
        <v>12</v>
      </c>
      <c r="N69" s="6"/>
      <c r="O69" s="6"/>
      <c r="P69" s="6"/>
    </row>
    <row r="70" spans="4:16" x14ac:dyDescent="0.25">
      <c r="D70" s="6">
        <v>67</v>
      </c>
      <c r="E70" s="9">
        <f t="shared" ref="E70:E103" si="8">IFERROR(IF(E69&lt;125,E69+$B$4,""),"")</f>
        <v>96</v>
      </c>
      <c r="F70" s="7">
        <f>IFERROR(ROUND(-0.0002*$E70^2+0.045*$E70+0.25,2)*$B$3/1000,"")</f>
        <v>1.365</v>
      </c>
      <c r="G70" s="6">
        <f>IFERROR(MEDIAN($B$5,INT($E70/25),1),"")</f>
        <v>3</v>
      </c>
      <c r="H70" s="7">
        <f>IF(E70&lt;&gt;"",SUM($I$3:$I69)-SUM($F$3:$F70),"")</f>
        <v>5.2449999999999903</v>
      </c>
      <c r="I70" s="7" t="str">
        <f t="shared" si="6"/>
        <v/>
      </c>
      <c r="J70" s="12" t="str">
        <f>IF(I70="","",COUNTIF($I$3:$I70,"&gt;0"))</f>
        <v/>
      </c>
      <c r="K70" s="13">
        <f>SUMIFS($F$4:$F$103,$G$4:$G$103,$G70)-SUMIFS($I$2:$I69,$G$2:$G69,$G70)</f>
        <v>-0.49000000000000199</v>
      </c>
      <c r="L70" s="13">
        <f t="shared" si="7"/>
        <v>12</v>
      </c>
      <c r="N70" s="6"/>
      <c r="O70" s="6"/>
      <c r="P70" s="6"/>
    </row>
    <row r="71" spans="4:16" x14ac:dyDescent="0.25">
      <c r="D71" s="6">
        <v>68</v>
      </c>
      <c r="E71" s="9">
        <f t="shared" si="8"/>
        <v>97</v>
      </c>
      <c r="F71" s="7">
        <f>IFERROR(ROUND(-0.0002*$E71^2+0.045*$E71+0.25,2)*$B$3/1000,"")</f>
        <v>1.365</v>
      </c>
      <c r="G71" s="6">
        <f>IFERROR(MEDIAN($B$5,INT($E71/25),1),"")</f>
        <v>3</v>
      </c>
      <c r="H71" s="7">
        <f>IF(E71&lt;&gt;"",SUM($I$3:$I70)-SUM($F$3:$F71),"")</f>
        <v>3.8799999999999955</v>
      </c>
      <c r="I71" s="7" t="str">
        <f t="shared" si="6"/>
        <v/>
      </c>
      <c r="J71" s="12" t="str">
        <f>IF(I71="","",COUNTIF($I$3:$I71,"&gt;0"))</f>
        <v/>
      </c>
      <c r="K71" s="13">
        <f>SUMIFS($F$4:$F$103,$G$4:$G$103,$G71)-SUMIFS($I$2:$I70,$G$2:$G70,$G71)</f>
        <v>-0.49000000000000199</v>
      </c>
      <c r="L71" s="13">
        <f t="shared" si="7"/>
        <v>12</v>
      </c>
      <c r="N71" s="6"/>
      <c r="O71" s="6"/>
      <c r="P71" s="6"/>
    </row>
    <row r="72" spans="4:16" x14ac:dyDescent="0.25">
      <c r="D72" s="6">
        <v>69</v>
      </c>
      <c r="E72" s="9">
        <f t="shared" si="8"/>
        <v>98</v>
      </c>
      <c r="F72" s="7">
        <f>IFERROR(ROUND(-0.0002*$E72^2+0.045*$E72+0.25,2)*$B$3/1000,"")</f>
        <v>1.37</v>
      </c>
      <c r="G72" s="6">
        <f>IFERROR(MEDIAN($B$5,INT($E72/25),1),"")</f>
        <v>3</v>
      </c>
      <c r="H72" s="7">
        <f>IF(E72&lt;&gt;"",SUM($I$3:$I71)-SUM($F$3:$F72),"")</f>
        <v>2.5099999999999909</v>
      </c>
      <c r="I72" s="7" t="str">
        <f t="shared" si="6"/>
        <v/>
      </c>
      <c r="J72" s="12" t="str">
        <f>IF(I72="","",COUNTIF($I$3:$I72,"&gt;0"))</f>
        <v/>
      </c>
      <c r="K72" s="13">
        <f>SUMIFS($F$4:$F$103,$G$4:$G$103,$G72)-SUMIFS($I$2:$I71,$G$2:$G71,$G72)</f>
        <v>-0.49000000000000199</v>
      </c>
      <c r="L72" s="13">
        <f t="shared" si="7"/>
        <v>12</v>
      </c>
      <c r="N72" s="6"/>
      <c r="O72" s="6"/>
      <c r="P72" s="6"/>
    </row>
    <row r="73" spans="4:16" x14ac:dyDescent="0.25">
      <c r="D73" s="6">
        <v>70</v>
      </c>
      <c r="E73" s="9">
        <f t="shared" si="8"/>
        <v>99</v>
      </c>
      <c r="F73" s="7">
        <f>IFERROR(ROUND(-0.0002*$E73^2+0.045*$E73+0.25,2)*$B$3/1000,"")</f>
        <v>1.37</v>
      </c>
      <c r="G73" s="6">
        <f>IFERROR(MEDIAN($B$5,INT($E73/25),1),"")</f>
        <v>3</v>
      </c>
      <c r="H73" s="7">
        <f>IF(E73&lt;&gt;"",SUM($I$3:$I72)-SUM($F$3:$F73),"")</f>
        <v>1.1399999999999864</v>
      </c>
      <c r="I73" s="7" t="str">
        <f t="shared" si="6"/>
        <v/>
      </c>
      <c r="J73" s="12" t="str">
        <f>IF(I73="","",COUNTIF($I$3:$I73,"&gt;0"))</f>
        <v/>
      </c>
      <c r="K73" s="13">
        <f>SUMIFS($F$4:$F$103,$G$4:$G$103,$G73)-SUMIFS($I$2:$I72,$G$2:$G72,$G73)</f>
        <v>-0.49000000000000199</v>
      </c>
      <c r="L73" s="13">
        <f t="shared" si="7"/>
        <v>12</v>
      </c>
      <c r="N73" s="6"/>
      <c r="O73" s="6"/>
      <c r="P73" s="6"/>
    </row>
    <row r="74" spans="4:16" x14ac:dyDescent="0.25">
      <c r="D74" s="6">
        <v>71</v>
      </c>
      <c r="E74" s="9">
        <f t="shared" si="8"/>
        <v>100</v>
      </c>
      <c r="F74" s="7">
        <f>IFERROR(ROUND(-0.0002*$E74^2+0.045*$E74+0.25,2)*$B$3/1000,"")</f>
        <v>1.375</v>
      </c>
      <c r="G74" s="6">
        <f>IFERROR(MEDIAN($B$5,INT($E74/25),1),"")</f>
        <v>4</v>
      </c>
      <c r="H74" s="7">
        <f>IF(E74&lt;&gt;"",SUM($I$3:$I73)-SUM($F$3:$F74),"")</f>
        <v>-0.23500000000001364</v>
      </c>
      <c r="I74" s="7">
        <f t="shared" si="6"/>
        <v>9.5</v>
      </c>
      <c r="J74" s="12">
        <f>IF(I74="","",COUNTIF($I$3:$I74,"&gt;0"))</f>
        <v>9</v>
      </c>
      <c r="K74" s="13">
        <f>SUMIFS($F$4:$F$103,$G$4:$G$103,$G74)-SUMIFS($I$2:$I73,$G$2:$G73,$G74)</f>
        <v>36.010000000000012</v>
      </c>
      <c r="L74" s="13">
        <f t="shared" si="7"/>
        <v>9.5</v>
      </c>
      <c r="N74" s="6"/>
      <c r="O74" s="6"/>
      <c r="P74" s="6"/>
    </row>
    <row r="75" spans="4:16" x14ac:dyDescent="0.25">
      <c r="D75" s="6">
        <v>72</v>
      </c>
      <c r="E75" s="9">
        <f t="shared" si="8"/>
        <v>101</v>
      </c>
      <c r="F75" s="7">
        <f>IFERROR(ROUND(-0.0002*$E75^2+0.045*$E75+0.25,2)*$B$3/1000,"")</f>
        <v>1.375</v>
      </c>
      <c r="G75" s="6">
        <f>IFERROR(MEDIAN($B$5,INT($E75/25),1),"")</f>
        <v>4</v>
      </c>
      <c r="H75" s="7">
        <f>IF(E75&lt;&gt;"",SUM($I$3:$I74)-SUM($F$3:$F75),"")</f>
        <v>7.8899999999999864</v>
      </c>
      <c r="I75" s="7" t="str">
        <f t="shared" si="6"/>
        <v/>
      </c>
      <c r="J75" s="12" t="str">
        <f>IF(I75="","",COUNTIF($I$3:$I75,"&gt;0"))</f>
        <v/>
      </c>
      <c r="K75" s="13">
        <f>SUMIFS($F$4:$F$103,$G$4:$G$103,$G75)-SUMIFS($I$2:$I74,$G$2:$G74,$G75)</f>
        <v>26.510000000000012</v>
      </c>
      <c r="L75" s="13">
        <f t="shared" si="7"/>
        <v>9.5</v>
      </c>
      <c r="N75" s="6"/>
      <c r="O75" s="6"/>
      <c r="P75" s="6"/>
    </row>
    <row r="76" spans="4:16" x14ac:dyDescent="0.25">
      <c r="D76" s="6">
        <v>73</v>
      </c>
      <c r="E76" s="9">
        <f t="shared" si="8"/>
        <v>102</v>
      </c>
      <c r="F76" s="7">
        <f>IFERROR(ROUND(-0.0002*$E76^2+0.045*$E76+0.25,2)*$B$3/1000,"")</f>
        <v>1.38</v>
      </c>
      <c r="G76" s="6">
        <f>IFERROR(MEDIAN($B$5,INT($E76/25),1),"")</f>
        <v>4</v>
      </c>
      <c r="H76" s="7">
        <f>IF(E76&lt;&gt;"",SUM($I$3:$I75)-SUM($F$3:$F76),"")</f>
        <v>6.5099999999999909</v>
      </c>
      <c r="I76" s="7" t="str">
        <f t="shared" si="6"/>
        <v/>
      </c>
      <c r="J76" s="12" t="str">
        <f>IF(I76="","",COUNTIF($I$3:$I76,"&gt;0"))</f>
        <v/>
      </c>
      <c r="K76" s="13">
        <f>SUMIFS($F$4:$F$103,$G$4:$G$103,$G76)-SUMIFS($I$2:$I75,$G$2:$G75,$G76)</f>
        <v>26.510000000000012</v>
      </c>
      <c r="L76" s="13">
        <f t="shared" si="7"/>
        <v>9.5</v>
      </c>
      <c r="N76" s="6"/>
      <c r="O76" s="6"/>
      <c r="P76" s="6"/>
    </row>
    <row r="77" spans="4:16" x14ac:dyDescent="0.25">
      <c r="D77" s="6">
        <v>74</v>
      </c>
      <c r="E77" s="9">
        <f t="shared" si="8"/>
        <v>103</v>
      </c>
      <c r="F77" s="7">
        <f>IFERROR(ROUND(-0.0002*$E77^2+0.045*$E77+0.25,2)*$B$3/1000,"")</f>
        <v>1.38</v>
      </c>
      <c r="G77" s="6">
        <f>IFERROR(MEDIAN($B$5,INT($E77/25),1),"")</f>
        <v>4</v>
      </c>
      <c r="H77" s="7">
        <f>IF(E77&lt;&gt;"",SUM($I$3:$I76)-SUM($F$3:$F77),"")</f>
        <v>5.1299999999999955</v>
      </c>
      <c r="I77" s="7" t="str">
        <f t="shared" si="6"/>
        <v/>
      </c>
      <c r="J77" s="12" t="str">
        <f>IF(I77="","",COUNTIF($I$3:$I77,"&gt;0"))</f>
        <v/>
      </c>
      <c r="K77" s="13">
        <f>SUMIFS($F$4:$F$103,$G$4:$G$103,$G77)-SUMIFS($I$2:$I76,$G$2:$G76,$G77)</f>
        <v>26.510000000000012</v>
      </c>
      <c r="L77" s="13">
        <f t="shared" si="7"/>
        <v>9.5</v>
      </c>
      <c r="N77" s="6"/>
      <c r="O77" s="6"/>
      <c r="P77" s="6"/>
    </row>
    <row r="78" spans="4:16" x14ac:dyDescent="0.25">
      <c r="D78" s="6">
        <v>75</v>
      </c>
      <c r="E78" s="9">
        <f t="shared" si="8"/>
        <v>104</v>
      </c>
      <c r="F78" s="7">
        <f>IFERROR(ROUND(-0.0002*$E78^2+0.045*$E78+0.25,2)*$B$3/1000,"")</f>
        <v>1.385</v>
      </c>
      <c r="G78" s="6">
        <f>IFERROR(MEDIAN($B$5,INT($E78/25),1),"")</f>
        <v>4</v>
      </c>
      <c r="H78" s="7">
        <f>IF(E78&lt;&gt;"",SUM($I$3:$I77)-SUM($F$3:$F78),"")</f>
        <v>3.7449999999999903</v>
      </c>
      <c r="I78" s="7" t="str">
        <f t="shared" si="6"/>
        <v/>
      </c>
      <c r="J78" s="12" t="str">
        <f>IF(I78="","",COUNTIF($I$3:$I78,"&gt;0"))</f>
        <v/>
      </c>
      <c r="K78" s="13">
        <f>SUMIFS($F$4:$F$103,$G$4:$G$103,$G78)-SUMIFS($I$2:$I77,$G$2:$G77,$G78)</f>
        <v>26.510000000000012</v>
      </c>
      <c r="L78" s="13">
        <f t="shared" si="7"/>
        <v>9.5</v>
      </c>
      <c r="N78" s="6"/>
      <c r="O78" s="6"/>
      <c r="P78" s="6"/>
    </row>
    <row r="79" spans="4:16" x14ac:dyDescent="0.25">
      <c r="D79" s="6">
        <v>76</v>
      </c>
      <c r="E79" s="9">
        <f t="shared" si="8"/>
        <v>105</v>
      </c>
      <c r="F79" s="7">
        <f>IFERROR(ROUND(-0.0002*$E79^2+0.045*$E79+0.25,2)*$B$3/1000,"")</f>
        <v>1.385</v>
      </c>
      <c r="G79" s="6">
        <f>IFERROR(MEDIAN($B$5,INT($E79/25),1),"")</f>
        <v>4</v>
      </c>
      <c r="H79" s="7">
        <f>IF(E79&lt;&gt;"",SUM($I$3:$I78)-SUM($F$3:$F79),"")</f>
        <v>2.3599999999999852</v>
      </c>
      <c r="I79" s="7" t="str">
        <f t="shared" si="6"/>
        <v/>
      </c>
      <c r="J79" s="12" t="str">
        <f>IF(I79="","",COUNTIF($I$3:$I79,"&gt;0"))</f>
        <v/>
      </c>
      <c r="K79" s="13">
        <f>SUMIFS($F$4:$F$103,$G$4:$G$103,$G79)-SUMIFS($I$2:$I78,$G$2:$G78,$G79)</f>
        <v>26.510000000000012</v>
      </c>
      <c r="L79" s="13">
        <f t="shared" si="7"/>
        <v>9.5</v>
      </c>
      <c r="N79" s="6"/>
      <c r="O79" s="6"/>
      <c r="P79" s="6"/>
    </row>
    <row r="80" spans="4:16" x14ac:dyDescent="0.25">
      <c r="D80" s="6">
        <v>77</v>
      </c>
      <c r="E80" s="9">
        <f t="shared" si="8"/>
        <v>106</v>
      </c>
      <c r="F80" s="7">
        <f>IFERROR(ROUND(-0.0002*$E80^2+0.045*$E80+0.25,2)*$B$3/1000,"")</f>
        <v>1.385</v>
      </c>
      <c r="G80" s="6">
        <f>IFERROR(MEDIAN($B$5,INT($E80/25),1),"")</f>
        <v>4</v>
      </c>
      <c r="H80" s="7">
        <f>IF(E80&lt;&gt;"",SUM($I$3:$I79)-SUM($F$3:$F80),"")</f>
        <v>0.9749999999999801</v>
      </c>
      <c r="I80" s="7" t="str">
        <f t="shared" si="6"/>
        <v/>
      </c>
      <c r="J80" s="12" t="str">
        <f>IF(I80="","",COUNTIF($I$3:$I80,"&gt;0"))</f>
        <v/>
      </c>
      <c r="K80" s="13">
        <f>SUMIFS($F$4:$F$103,$G$4:$G$103,$G80)-SUMIFS($I$2:$I79,$G$2:$G79,$G80)</f>
        <v>26.510000000000012</v>
      </c>
      <c r="L80" s="13">
        <f t="shared" si="7"/>
        <v>9.5</v>
      </c>
      <c r="N80" s="6"/>
      <c r="O80" s="6"/>
      <c r="P80" s="6"/>
    </row>
    <row r="81" spans="4:16" x14ac:dyDescent="0.25">
      <c r="D81" s="6">
        <v>78</v>
      </c>
      <c r="E81" s="9">
        <f t="shared" si="8"/>
        <v>107</v>
      </c>
      <c r="F81" s="7">
        <f>IFERROR(ROUND(-0.0002*$E81^2+0.045*$E81+0.25,2)*$B$3/1000,"")</f>
        <v>1.39</v>
      </c>
      <c r="G81" s="6">
        <f>IFERROR(MEDIAN($B$5,INT($E81/25),1),"")</f>
        <v>4</v>
      </c>
      <c r="H81" s="7">
        <f>IF(E81&lt;&gt;"",SUM($I$3:$I80)-SUM($F$3:$F81),"")</f>
        <v>-0.41500000000002046</v>
      </c>
      <c r="I81" s="7">
        <f t="shared" si="6"/>
        <v>9.5</v>
      </c>
      <c r="J81" s="12">
        <f>IF(I81="","",COUNTIF($I$3:$I81,"&gt;0"))</f>
        <v>10</v>
      </c>
      <c r="K81" s="13">
        <f>SUMIFS($F$4:$F$103,$G$4:$G$103,$G81)-SUMIFS($I$2:$I80,$G$2:$G80,$G81)</f>
        <v>26.510000000000012</v>
      </c>
      <c r="L81" s="13">
        <f t="shared" si="7"/>
        <v>9.5</v>
      </c>
      <c r="N81" s="6"/>
      <c r="O81" s="6"/>
      <c r="P81" s="6"/>
    </row>
    <row r="82" spans="4:16" x14ac:dyDescent="0.25">
      <c r="D82" s="6">
        <v>79</v>
      </c>
      <c r="E82" s="9">
        <f t="shared" si="8"/>
        <v>108</v>
      </c>
      <c r="F82" s="7">
        <f>IFERROR(ROUND(-0.0002*$E82^2+0.045*$E82+0.25,2)*$B$3/1000,"")</f>
        <v>1.39</v>
      </c>
      <c r="G82" s="6">
        <f>IFERROR(MEDIAN($B$5,INT($E82/25),1),"")</f>
        <v>4</v>
      </c>
      <c r="H82" s="7">
        <f>IF(E82&lt;&gt;"",SUM($I$3:$I81)-SUM($F$3:$F82),"")</f>
        <v>7.694999999999979</v>
      </c>
      <c r="I82" s="7" t="str">
        <f t="shared" si="6"/>
        <v/>
      </c>
      <c r="J82" s="12" t="str">
        <f>IF(I82="","",COUNTIF($I$3:$I82,"&gt;0"))</f>
        <v/>
      </c>
      <c r="K82" s="13">
        <f>SUMIFS($F$4:$F$103,$G$4:$G$103,$G82)-SUMIFS($I$2:$I81,$G$2:$G81,$G82)</f>
        <v>17.010000000000012</v>
      </c>
      <c r="L82" s="13">
        <f t="shared" si="7"/>
        <v>9.5</v>
      </c>
      <c r="N82" s="6"/>
      <c r="O82" s="6"/>
      <c r="P82" s="6"/>
    </row>
    <row r="83" spans="4:16" x14ac:dyDescent="0.25">
      <c r="D83" s="6">
        <v>80</v>
      </c>
      <c r="E83" s="9">
        <f t="shared" si="8"/>
        <v>109</v>
      </c>
      <c r="F83" s="7">
        <f>IFERROR(ROUND(-0.0002*$E83^2+0.045*$E83+0.25,2)*$B$3/1000,"")</f>
        <v>1.39</v>
      </c>
      <c r="G83" s="6">
        <f>IFERROR(MEDIAN($B$5,INT($E83/25),1),"")</f>
        <v>4</v>
      </c>
      <c r="H83" s="7">
        <f>IF(E83&lt;&gt;"",SUM($I$3:$I82)-SUM($F$3:$F83),"")</f>
        <v>6.3049999999999784</v>
      </c>
      <c r="I83" s="7" t="str">
        <f t="shared" si="6"/>
        <v/>
      </c>
      <c r="J83" s="12" t="str">
        <f>IF(I83="","",COUNTIF($I$3:$I83,"&gt;0"))</f>
        <v/>
      </c>
      <c r="K83" s="13">
        <f>SUMIFS($F$4:$F$103,$G$4:$G$103,$G83)-SUMIFS($I$2:$I82,$G$2:$G82,$G83)</f>
        <v>17.010000000000012</v>
      </c>
      <c r="L83" s="13">
        <f t="shared" si="7"/>
        <v>9.5</v>
      </c>
      <c r="N83" s="6"/>
      <c r="O83" s="6"/>
      <c r="P83" s="6"/>
    </row>
    <row r="84" spans="4:16" x14ac:dyDescent="0.25">
      <c r="D84" s="6">
        <v>81</v>
      </c>
      <c r="E84" s="9">
        <f t="shared" si="8"/>
        <v>110</v>
      </c>
      <c r="F84" s="7">
        <f>IFERROR(ROUND(-0.0002*$E84^2+0.045*$E84+0.25,2)*$B$3/1000,"")</f>
        <v>1.39</v>
      </c>
      <c r="G84" s="6">
        <f>IFERROR(MEDIAN($B$5,INT($E84/25),1),"")</f>
        <v>4</v>
      </c>
      <c r="H84" s="7">
        <f>IF(E84&lt;&gt;"",SUM($I$3:$I83)-SUM($F$3:$F84),"")</f>
        <v>4.9149999999999778</v>
      </c>
      <c r="I84" s="7" t="str">
        <f t="shared" si="6"/>
        <v/>
      </c>
      <c r="J84" s="12" t="str">
        <f>IF(I84="","",COUNTIF($I$3:$I84,"&gt;0"))</f>
        <v/>
      </c>
      <c r="K84" s="13">
        <f>SUMIFS($F$4:$F$103,$G$4:$G$103,$G84)-SUMIFS($I$2:$I83,$G$2:$G83,$G84)</f>
        <v>17.010000000000012</v>
      </c>
      <c r="L84" s="13">
        <f t="shared" si="7"/>
        <v>9.5</v>
      </c>
      <c r="N84" s="6"/>
      <c r="O84" s="6"/>
      <c r="P84" s="6"/>
    </row>
    <row r="85" spans="4:16" x14ac:dyDescent="0.25">
      <c r="D85" s="6">
        <v>82</v>
      </c>
      <c r="E85" s="9">
        <f t="shared" si="8"/>
        <v>111</v>
      </c>
      <c r="F85" s="7">
        <f>IFERROR(ROUND(-0.0002*$E85^2+0.045*$E85+0.25,2)*$B$3/1000,"")</f>
        <v>1.39</v>
      </c>
      <c r="G85" s="6">
        <f>IFERROR(MEDIAN($B$5,INT($E85/25),1),"")</f>
        <v>4</v>
      </c>
      <c r="H85" s="7">
        <f>IF(E85&lt;&gt;"",SUM($I$3:$I84)-SUM($F$3:$F85),"")</f>
        <v>3.5249999999999773</v>
      </c>
      <c r="I85" s="7" t="str">
        <f t="shared" si="6"/>
        <v/>
      </c>
      <c r="J85" s="12" t="str">
        <f>IF(I85="","",COUNTIF($I$3:$I85,"&gt;0"))</f>
        <v/>
      </c>
      <c r="K85" s="13">
        <f>SUMIFS($F$4:$F$103,$G$4:$G$103,$G85)-SUMIFS($I$2:$I84,$G$2:$G84,$G85)</f>
        <v>17.010000000000012</v>
      </c>
      <c r="L85" s="13">
        <f t="shared" si="7"/>
        <v>9.5</v>
      </c>
      <c r="N85" s="6"/>
      <c r="O85" s="6"/>
      <c r="P85" s="6"/>
    </row>
    <row r="86" spans="4:16" x14ac:dyDescent="0.25">
      <c r="D86" s="6">
        <v>83</v>
      </c>
      <c r="E86" s="9">
        <f t="shared" si="8"/>
        <v>112</v>
      </c>
      <c r="F86" s="7">
        <f>IFERROR(ROUND(-0.0002*$E86^2+0.045*$E86+0.25,2)*$B$3/1000,"")</f>
        <v>1.39</v>
      </c>
      <c r="G86" s="6">
        <f>IFERROR(MEDIAN($B$5,INT($E86/25),1),"")</f>
        <v>4</v>
      </c>
      <c r="H86" s="7">
        <f>IF(E86&lt;&gt;"",SUM($I$3:$I85)-SUM($F$3:$F86),"")</f>
        <v>2.1349999999999767</v>
      </c>
      <c r="I86" s="7" t="str">
        <f t="shared" si="6"/>
        <v/>
      </c>
      <c r="J86" s="12" t="str">
        <f>IF(I86="","",COUNTIF($I$3:$I86,"&gt;0"))</f>
        <v/>
      </c>
      <c r="K86" s="13">
        <f>SUMIFS($F$4:$F$103,$G$4:$G$103,$G86)-SUMIFS($I$2:$I85,$G$2:$G85,$G86)</f>
        <v>17.010000000000012</v>
      </c>
      <c r="L86" s="13">
        <f t="shared" si="7"/>
        <v>9.5</v>
      </c>
      <c r="N86" s="6"/>
      <c r="O86" s="6"/>
      <c r="P86" s="6"/>
    </row>
    <row r="87" spans="4:16" x14ac:dyDescent="0.25">
      <c r="D87" s="6">
        <v>84</v>
      </c>
      <c r="E87" s="9">
        <f t="shared" si="8"/>
        <v>113</v>
      </c>
      <c r="F87" s="7">
        <f>IFERROR(ROUND(-0.0002*$E87^2+0.045*$E87+0.25,2)*$B$3/1000,"")</f>
        <v>1.39</v>
      </c>
      <c r="G87" s="6">
        <f>IFERROR(MEDIAN($B$5,INT($E87/25),1),"")</f>
        <v>4</v>
      </c>
      <c r="H87" s="7">
        <f>IF(E87&lt;&gt;"",SUM($I$3:$I86)-SUM($F$3:$F87),"")</f>
        <v>0.74499999999997613</v>
      </c>
      <c r="I87" s="7" t="str">
        <f t="shared" si="6"/>
        <v/>
      </c>
      <c r="J87" s="12" t="str">
        <f>IF(I87="","",COUNTIF($I$3:$I87,"&gt;0"))</f>
        <v/>
      </c>
      <c r="K87" s="13">
        <f>SUMIFS($F$4:$F$103,$G$4:$G$103,$G87)-SUMIFS($I$2:$I86,$G$2:$G86,$G87)</f>
        <v>17.010000000000012</v>
      </c>
      <c r="L87" s="13">
        <f t="shared" si="7"/>
        <v>9.5</v>
      </c>
      <c r="N87" s="6"/>
      <c r="O87" s="6"/>
      <c r="P87" s="6"/>
    </row>
    <row r="88" spans="4:16" x14ac:dyDescent="0.25">
      <c r="D88" s="6">
        <v>85</v>
      </c>
      <c r="E88" s="9">
        <f t="shared" si="8"/>
        <v>114</v>
      </c>
      <c r="F88" s="7">
        <f>IFERROR(ROUND(-0.0002*$E88^2+0.045*$E88+0.25,2)*$B$3/1000,"")</f>
        <v>1.39</v>
      </c>
      <c r="G88" s="6">
        <f>IFERROR(MEDIAN($B$5,INT($E88/25),1),"")</f>
        <v>4</v>
      </c>
      <c r="H88" s="7">
        <f>IF(E88&lt;&gt;"",SUM($I$3:$I87)-SUM($F$3:$F88),"")</f>
        <v>-0.64500000000002444</v>
      </c>
      <c r="I88" s="7">
        <f t="shared" si="6"/>
        <v>9.5</v>
      </c>
      <c r="J88" s="12">
        <f>IF(I88="","",COUNTIF($I$3:$I88,"&gt;0"))</f>
        <v>11</v>
      </c>
      <c r="K88" s="13">
        <f>SUMIFS($F$4:$F$103,$G$4:$G$103,$G88)-SUMIFS($I$2:$I87,$G$2:$G87,$G88)</f>
        <v>17.010000000000012</v>
      </c>
      <c r="L88" s="13">
        <f t="shared" si="7"/>
        <v>9.5</v>
      </c>
      <c r="N88" s="6"/>
      <c r="O88" s="6"/>
      <c r="P88" s="6"/>
    </row>
    <row r="89" spans="4:16" x14ac:dyDescent="0.25">
      <c r="D89" s="6">
        <v>86</v>
      </c>
      <c r="E89" s="9">
        <f t="shared" si="8"/>
        <v>115</v>
      </c>
      <c r="F89" s="7">
        <f>IFERROR(ROUND(-0.0002*$E89^2+0.045*$E89+0.25,2)*$B$3/1000,"")</f>
        <v>1.39</v>
      </c>
      <c r="G89" s="6">
        <f>IFERROR(MEDIAN($B$5,INT($E89/25),1),"")</f>
        <v>4</v>
      </c>
      <c r="H89" s="7">
        <f>IF(E89&lt;&gt;"",SUM($I$3:$I88)-SUM($F$3:$F89),"")</f>
        <v>7.464999999999975</v>
      </c>
      <c r="I89" s="7" t="str">
        <f t="shared" si="6"/>
        <v/>
      </c>
      <c r="J89" s="12" t="str">
        <f>IF(I89="","",COUNTIF($I$3:$I89,"&gt;0"))</f>
        <v/>
      </c>
      <c r="K89" s="13">
        <f>SUMIFS($F$4:$F$103,$G$4:$G$103,$G89)-SUMIFS($I$2:$I88,$G$2:$G88,$G89)</f>
        <v>7.5100000000000122</v>
      </c>
      <c r="L89" s="13">
        <f t="shared" si="7"/>
        <v>9.5</v>
      </c>
      <c r="N89" s="6"/>
      <c r="O89" s="6"/>
      <c r="P89" s="6"/>
    </row>
    <row r="90" spans="4:16" x14ac:dyDescent="0.25">
      <c r="D90" s="6">
        <v>87</v>
      </c>
      <c r="E90" s="9">
        <f t="shared" si="8"/>
        <v>116</v>
      </c>
      <c r="F90" s="7">
        <f>IFERROR(ROUND(-0.0002*$E90^2+0.045*$E90+0.25,2)*$B$3/1000,"")</f>
        <v>1.39</v>
      </c>
      <c r="G90" s="6">
        <f>IFERROR(MEDIAN($B$5,INT($E90/25),1),"")</f>
        <v>4</v>
      </c>
      <c r="H90" s="7">
        <f>IF(E90&lt;&gt;"",SUM($I$3:$I89)-SUM($F$3:$F90),"")</f>
        <v>6.0749999999999744</v>
      </c>
      <c r="I90" s="7" t="str">
        <f t="shared" si="6"/>
        <v/>
      </c>
      <c r="J90" s="12" t="str">
        <f>IF(I90="","",COUNTIF($I$3:$I90,"&gt;0"))</f>
        <v/>
      </c>
      <c r="K90" s="13">
        <f>SUMIFS($F$4:$F$103,$G$4:$G$103,$G90)-SUMIFS($I$2:$I89,$G$2:$G89,$G90)</f>
        <v>7.5100000000000122</v>
      </c>
      <c r="L90" s="13">
        <f t="shared" si="7"/>
        <v>9.5</v>
      </c>
      <c r="N90" s="6"/>
      <c r="O90" s="6"/>
      <c r="P90" s="6"/>
    </row>
    <row r="91" spans="4:16" x14ac:dyDescent="0.25">
      <c r="D91" s="6">
        <v>88</v>
      </c>
      <c r="E91" s="9">
        <f t="shared" si="8"/>
        <v>117</v>
      </c>
      <c r="F91" s="7">
        <f>IFERROR(ROUND(-0.0002*$E91^2+0.045*$E91+0.25,2)*$B$3/1000,"")</f>
        <v>1.39</v>
      </c>
      <c r="G91" s="6">
        <f>IFERROR(MEDIAN($B$5,INT($E91/25),1),"")</f>
        <v>4</v>
      </c>
      <c r="H91" s="7">
        <f>IF(E91&lt;&gt;"",SUM($I$3:$I90)-SUM($F$3:$F91),"")</f>
        <v>4.6849999999999739</v>
      </c>
      <c r="I91" s="7" t="str">
        <f t="shared" si="6"/>
        <v/>
      </c>
      <c r="J91" s="12" t="str">
        <f>IF(I91="","",COUNTIF($I$3:$I91,"&gt;0"))</f>
        <v/>
      </c>
      <c r="K91" s="13">
        <f>SUMIFS($F$4:$F$103,$G$4:$G$103,$G91)-SUMIFS($I$2:$I90,$G$2:$G90,$G91)</f>
        <v>7.5100000000000122</v>
      </c>
      <c r="L91" s="13">
        <f t="shared" si="7"/>
        <v>9.5</v>
      </c>
      <c r="N91" s="6"/>
      <c r="O91" s="6"/>
      <c r="P91" s="6"/>
    </row>
    <row r="92" spans="4:16" x14ac:dyDescent="0.25">
      <c r="D92" s="6">
        <v>89</v>
      </c>
      <c r="E92" s="9">
        <f t="shared" si="8"/>
        <v>118</v>
      </c>
      <c r="F92" s="7">
        <f>IFERROR(ROUND(-0.0002*$E92^2+0.045*$E92+0.25,2)*$B$3/1000,"")</f>
        <v>1.39</v>
      </c>
      <c r="G92" s="6">
        <f>IFERROR(MEDIAN($B$5,INT($E92/25),1),"")</f>
        <v>4</v>
      </c>
      <c r="H92" s="7">
        <f>IF(E92&lt;&gt;"",SUM($I$3:$I91)-SUM($F$3:$F92),"")</f>
        <v>3.2949999999999733</v>
      </c>
      <c r="I92" s="7" t="str">
        <f t="shared" si="6"/>
        <v/>
      </c>
      <c r="J92" s="12" t="str">
        <f>IF(I92="","",COUNTIF($I$3:$I92,"&gt;0"))</f>
        <v/>
      </c>
      <c r="K92" s="13">
        <f>SUMIFS($F$4:$F$103,$G$4:$G$103,$G92)-SUMIFS($I$2:$I91,$G$2:$G91,$G92)</f>
        <v>7.5100000000000122</v>
      </c>
      <c r="L92" s="13">
        <f t="shared" si="7"/>
        <v>9.5</v>
      </c>
      <c r="N92" s="6"/>
      <c r="O92" s="6"/>
      <c r="P92" s="6"/>
    </row>
    <row r="93" spans="4:16" x14ac:dyDescent="0.25">
      <c r="D93" s="6">
        <v>90</v>
      </c>
      <c r="E93" s="9">
        <f t="shared" si="8"/>
        <v>119</v>
      </c>
      <c r="F93" s="7">
        <f>IFERROR(ROUND(-0.0002*$E93^2+0.045*$E93+0.25,2)*$B$3/1000,"")</f>
        <v>1.385</v>
      </c>
      <c r="G93" s="6">
        <f>IFERROR(MEDIAN($B$5,INT($E93/25),1),"")</f>
        <v>4</v>
      </c>
      <c r="H93" s="7">
        <f>IF(E93&lt;&gt;"",SUM($I$3:$I92)-SUM($F$3:$F93),"")</f>
        <v>1.9099999999999682</v>
      </c>
      <c r="I93" s="7" t="str">
        <f t="shared" si="6"/>
        <v/>
      </c>
      <c r="J93" s="12" t="str">
        <f>IF(I93="","",COUNTIF($I$3:$I93,"&gt;0"))</f>
        <v/>
      </c>
      <c r="K93" s="13">
        <f>SUMIFS($F$4:$F$103,$G$4:$G$103,$G93)-SUMIFS($I$2:$I92,$G$2:$G92,$G93)</f>
        <v>7.5100000000000122</v>
      </c>
      <c r="L93" s="13">
        <f t="shared" si="7"/>
        <v>9.5</v>
      </c>
      <c r="N93" s="6"/>
      <c r="O93" s="6"/>
      <c r="P93" s="6"/>
    </row>
    <row r="94" spans="4:16" x14ac:dyDescent="0.25">
      <c r="D94" s="6">
        <v>91</v>
      </c>
      <c r="E94" s="9">
        <f t="shared" si="8"/>
        <v>120</v>
      </c>
      <c r="F94" s="7">
        <f>IFERROR(ROUND(-0.0002*$E94^2+0.045*$E94+0.25,2)*$B$3/1000,"")</f>
        <v>1.385</v>
      </c>
      <c r="G94" s="6">
        <f>IFERROR(MEDIAN($B$5,INT($E94/25),1),"")</f>
        <v>4</v>
      </c>
      <c r="H94" s="7">
        <f>IF(E94&lt;&gt;"",SUM($I$3:$I93)-SUM($F$3:$F94),"")</f>
        <v>0.52499999999996305</v>
      </c>
      <c r="I94" s="7" t="str">
        <f t="shared" si="6"/>
        <v/>
      </c>
      <c r="J94" s="12" t="str">
        <f>IF(I94="","",COUNTIF($I$3:$I94,"&gt;0"))</f>
        <v/>
      </c>
      <c r="K94" s="13">
        <f>SUMIFS($F$4:$F$103,$G$4:$G$103,$G94)-SUMIFS($I$2:$I93,$G$2:$G93,$G94)</f>
        <v>7.5100000000000122</v>
      </c>
      <c r="L94" s="13">
        <f t="shared" si="7"/>
        <v>9.5</v>
      </c>
      <c r="N94" s="6"/>
      <c r="O94" s="6"/>
      <c r="P94" s="6"/>
    </row>
    <row r="95" spans="4:16" x14ac:dyDescent="0.25">
      <c r="D95" s="6">
        <v>92</v>
      </c>
      <c r="E95" s="9">
        <f t="shared" si="8"/>
        <v>121</v>
      </c>
      <c r="F95" s="7">
        <f>IFERROR(ROUND(-0.0002*$E95^2+0.045*$E95+0.25,2)*$B$3/1000,"")</f>
        <v>1.385</v>
      </c>
      <c r="G95" s="6">
        <f>IFERROR(MEDIAN($B$5,INT($E95/25),1),"")</f>
        <v>4</v>
      </c>
      <c r="H95" s="7">
        <f>IF(E95&lt;&gt;"",SUM($I$3:$I94)-SUM($F$3:$F95),"")</f>
        <v>-0.86000000000004206</v>
      </c>
      <c r="I95" s="7">
        <f t="shared" si="6"/>
        <v>8</v>
      </c>
      <c r="J95" s="12">
        <f>IF(I95="","",COUNTIF($I$3:$I95,"&gt;0"))</f>
        <v>12</v>
      </c>
      <c r="K95" s="13">
        <f>SUMIFS($F$4:$F$103,$G$4:$G$103,$G95)-SUMIFS($I$2:$I94,$G$2:$G94,$G95)</f>
        <v>7.5100000000000122</v>
      </c>
      <c r="L95" s="13">
        <f t="shared" si="7"/>
        <v>9.5</v>
      </c>
      <c r="N95" s="6"/>
      <c r="O95" s="6"/>
      <c r="P95" s="6"/>
    </row>
    <row r="96" spans="4:16" x14ac:dyDescent="0.25">
      <c r="D96" s="6">
        <v>93</v>
      </c>
      <c r="E96" s="9">
        <f t="shared" si="8"/>
        <v>122</v>
      </c>
      <c r="F96" s="7">
        <f>IFERROR(ROUND(-0.0002*$E96^2+0.045*$E96+0.25,2)*$B$3/1000,"")</f>
        <v>1.38</v>
      </c>
      <c r="G96" s="6">
        <f>IFERROR(MEDIAN($B$5,INT($E96/25),1),"")</f>
        <v>4</v>
      </c>
      <c r="H96" s="7">
        <f>IF(E96&lt;&gt;"",SUM($I$3:$I95)-SUM($F$3:$F96),"")</f>
        <v>5.7599999999999625</v>
      </c>
      <c r="I96" s="7" t="str">
        <f t="shared" si="6"/>
        <v/>
      </c>
      <c r="J96" s="12" t="str">
        <f>IF(I96="","",COUNTIF($I$3:$I96,"&gt;0"))</f>
        <v/>
      </c>
      <c r="K96" s="13">
        <f>SUMIFS($F$4:$F$103,$G$4:$G$103,$G96)-SUMIFS($I$2:$I95,$G$2:$G95,$G96)</f>
        <v>-0.48999999999998778</v>
      </c>
      <c r="L96" s="13">
        <f t="shared" si="7"/>
        <v>9.5</v>
      </c>
      <c r="N96" s="6"/>
      <c r="O96" s="6"/>
      <c r="P96" s="6"/>
    </row>
    <row r="97" spans="4:16" x14ac:dyDescent="0.25">
      <c r="D97" s="6">
        <v>94</v>
      </c>
      <c r="E97" s="9">
        <f t="shared" si="8"/>
        <v>123</v>
      </c>
      <c r="F97" s="7">
        <f>IFERROR(ROUND(-0.0002*$E97^2+0.045*$E97+0.25,2)*$B$3/1000,"")</f>
        <v>1.38</v>
      </c>
      <c r="G97" s="6">
        <f>IFERROR(MEDIAN($B$5,INT($E97/25),1),"")</f>
        <v>4</v>
      </c>
      <c r="H97" s="7">
        <f>IF(E97&lt;&gt;"",SUM($I$3:$I96)-SUM($F$3:$F97),"")</f>
        <v>4.379999999999967</v>
      </c>
      <c r="I97" s="7" t="str">
        <f t="shared" si="6"/>
        <v/>
      </c>
      <c r="J97" s="12" t="str">
        <f>IF(I97="","",COUNTIF($I$3:$I97,"&gt;0"))</f>
        <v/>
      </c>
      <c r="K97" s="13">
        <f>SUMIFS($F$4:$F$103,$G$4:$G$103,$G97)-SUMIFS($I$2:$I96,$G$2:$G96,$G97)</f>
        <v>-0.48999999999998778</v>
      </c>
      <c r="L97" s="13">
        <f t="shared" si="7"/>
        <v>9.5</v>
      </c>
      <c r="N97" s="6"/>
      <c r="O97" s="6"/>
      <c r="P97" s="6"/>
    </row>
    <row r="98" spans="4:16" x14ac:dyDescent="0.25">
      <c r="D98" s="6">
        <v>95</v>
      </c>
      <c r="E98" s="9">
        <f t="shared" si="8"/>
        <v>124</v>
      </c>
      <c r="F98" s="7">
        <f>IFERROR(ROUND(-0.0002*$E98^2+0.045*$E98+0.25,2)*$B$3/1000,"")</f>
        <v>1.375</v>
      </c>
      <c r="G98" s="6">
        <f>IFERROR(MEDIAN($B$5,INT($E98/25),1),"")</f>
        <v>4</v>
      </c>
      <c r="H98" s="7">
        <f>IF(E98&lt;&gt;"",SUM($I$3:$I97)-SUM($F$3:$F98),"")</f>
        <v>3.004999999999967</v>
      </c>
      <c r="I98" s="7" t="str">
        <f t="shared" si="6"/>
        <v/>
      </c>
      <c r="J98" s="12" t="str">
        <f>IF(I98="","",COUNTIF($I$3:$I98,"&gt;0"))</f>
        <v/>
      </c>
      <c r="K98" s="13">
        <f>SUMIFS($F$4:$F$103,$G$4:$G$103,$G98)-SUMIFS($I$2:$I97,$G$2:$G97,$G98)</f>
        <v>-0.48999999999998778</v>
      </c>
      <c r="L98" s="13">
        <f t="shared" si="7"/>
        <v>9.5</v>
      </c>
      <c r="N98" s="6"/>
      <c r="O98" s="6"/>
      <c r="P98" s="6"/>
    </row>
    <row r="99" spans="4:16" x14ac:dyDescent="0.25">
      <c r="D99" s="6">
        <v>96</v>
      </c>
      <c r="E99" s="9">
        <f t="shared" si="8"/>
        <v>125</v>
      </c>
      <c r="F99" s="7">
        <f>IFERROR(ROUND(-0.0002*$E99^2+0.045*$E99+0.25,2)*$B$3/1000,"")</f>
        <v>1.375</v>
      </c>
      <c r="G99" s="6">
        <f>IFERROR(MEDIAN($B$5,INT($E99/25),1),"")</f>
        <v>4</v>
      </c>
      <c r="H99" s="7">
        <f>IF(E99&lt;&gt;"",SUM($I$3:$I98)-SUM($F$3:$F99),"")</f>
        <v>1.629999999999967</v>
      </c>
      <c r="I99" s="7" t="str">
        <f t="shared" si="6"/>
        <v/>
      </c>
      <c r="J99" s="12" t="str">
        <f>IF(I99="","",COUNTIF($I$3:$I99,"&gt;0"))</f>
        <v/>
      </c>
      <c r="K99" s="13">
        <f>SUMIFS($F$4:$F$103,$G$4:$G$103,$G99)-SUMIFS($I$2:$I98,$G$2:$G98,$G99)</f>
        <v>-0.48999999999998778</v>
      </c>
      <c r="L99" s="13">
        <f t="shared" si="7"/>
        <v>9.5</v>
      </c>
      <c r="N99" s="6"/>
      <c r="O99" s="6"/>
      <c r="P99" s="6"/>
    </row>
    <row r="100" spans="4:16" x14ac:dyDescent="0.25">
      <c r="D100" s="6">
        <v>97</v>
      </c>
      <c r="E100" s="9" t="str">
        <f t="shared" si="8"/>
        <v/>
      </c>
      <c r="F100" s="7" t="str">
        <f>IFERROR(ROUND(-0.0002*$E100^2+0.045*$E100+0.25,2)*$B$3/1000,"")</f>
        <v/>
      </c>
      <c r="G100" s="6" t="str">
        <f>IFERROR(MEDIAN($B$5,INT($E100/25),1),"")</f>
        <v/>
      </c>
      <c r="H100" s="7" t="str">
        <f>IF(E100&lt;&gt;"",SUM($I$3:$I99)-SUM($F$3:$F100),"")</f>
        <v/>
      </c>
      <c r="I100" s="7" t="str">
        <f t="shared" si="6"/>
        <v/>
      </c>
      <c r="J100" s="12" t="str">
        <f>IF(I100="","",COUNTIF($I$3:$I100,"&gt;0"))</f>
        <v/>
      </c>
      <c r="K100" s="13">
        <f>SUMIFS($F$4:$F$103,$G$4:$G$103,$G100)-SUMIFS($I$2:$I99,$G$2:$G99,$G100)</f>
        <v>0</v>
      </c>
      <c r="L100" s="13" t="str">
        <f t="shared" si="7"/>
        <v/>
      </c>
      <c r="N100" s="6"/>
      <c r="O100" s="6"/>
      <c r="P100" s="6"/>
    </row>
    <row r="101" spans="4:16" x14ac:dyDescent="0.25">
      <c r="D101" s="6">
        <v>98</v>
      </c>
      <c r="E101" s="9" t="str">
        <f t="shared" si="8"/>
        <v/>
      </c>
      <c r="F101" s="7" t="str">
        <f>IFERROR(ROUND(-0.0002*$E101^2+0.045*$E101+0.25,2)*$B$3/1000,"")</f>
        <v/>
      </c>
      <c r="G101" s="6" t="str">
        <f>IFERROR(MEDIAN($B$5,INT($E101/25),1),"")</f>
        <v/>
      </c>
      <c r="H101" s="7" t="str">
        <f>IF(E101&lt;&gt;"",SUM($I$3:$I100)-SUM($F$3:$F101),"")</f>
        <v/>
      </c>
      <c r="I101" s="7" t="str">
        <f t="shared" si="6"/>
        <v/>
      </c>
      <c r="J101" s="12" t="str">
        <f>IF(I101="","",COUNTIF($I$3:$I101,"&gt;0"))</f>
        <v/>
      </c>
      <c r="K101" s="13">
        <f>SUMIFS($F$4:$F$103,$G$4:$G$103,$G101)-SUMIFS($I$2:$I100,$G$2:$G100,$G101)</f>
        <v>0</v>
      </c>
      <c r="L101" s="13" t="str">
        <f t="shared" si="7"/>
        <v/>
      </c>
      <c r="N101" s="6"/>
      <c r="O101" s="6"/>
      <c r="P101" s="6"/>
    </row>
    <row r="102" spans="4:16" x14ac:dyDescent="0.25">
      <c r="D102" s="6">
        <v>99</v>
      </c>
      <c r="E102" s="9" t="str">
        <f t="shared" si="8"/>
        <v/>
      </c>
      <c r="F102" s="7" t="str">
        <f>IFERROR(ROUND(-0.0002*$E102^2+0.045*$E102+0.25,2)*$B$3/1000,"")</f>
        <v/>
      </c>
      <c r="G102" s="6" t="str">
        <f>IFERROR(MEDIAN($B$5,INT($E102/25),1),"")</f>
        <v/>
      </c>
      <c r="H102" s="7" t="str">
        <f>IF(E102&lt;&gt;"",SUM($I$3:$I101)-SUM($F$3:$F102),"")</f>
        <v/>
      </c>
      <c r="I102" s="7" t="str">
        <f t="shared" si="6"/>
        <v/>
      </c>
      <c r="J102" s="12" t="str">
        <f>IF(I102="","",COUNTIF($I$3:$I102,"&gt;0"))</f>
        <v/>
      </c>
      <c r="K102" s="13">
        <f>SUMIFS($F$4:$F$103,$G$4:$G$103,$G102)-SUMIFS($I$2:$I101,$G$2:$G101,$G102)</f>
        <v>0</v>
      </c>
      <c r="L102" s="13" t="str">
        <f t="shared" si="7"/>
        <v/>
      </c>
      <c r="N102" s="6" t="str">
        <f t="shared" ref="N68:P103" si="9">IFERROR(INDEX($D$3:$D$103,MATCH($M102,$J$3:$J$103,0)),"")</f>
        <v/>
      </c>
      <c r="O102" s="6" t="str">
        <f t="shared" si="9"/>
        <v/>
      </c>
      <c r="P102" s="6" t="str">
        <f t="shared" si="9"/>
        <v/>
      </c>
    </row>
    <row r="103" spans="4:16" x14ac:dyDescent="0.25">
      <c r="D103" s="6">
        <v>100</v>
      </c>
      <c r="E103" s="9" t="str">
        <f t="shared" si="8"/>
        <v/>
      </c>
      <c r="F103" s="7" t="str">
        <f>IFERROR(ROUND(-0.0002*$E103^2+0.045*$E103+0.25,2)*$B$3/1000,"")</f>
        <v/>
      </c>
      <c r="G103" s="6" t="str">
        <f>IFERROR(MEDIAN($B$5,INT($E103/25),1),"")</f>
        <v/>
      </c>
      <c r="H103" s="7" t="str">
        <f>IF(E103&lt;&gt;"",SUM($I$3:$I102)-SUM($F$3:$F103),"")</f>
        <v/>
      </c>
      <c r="I103" s="7" t="str">
        <f t="shared" si="6"/>
        <v/>
      </c>
      <c r="J103" s="12" t="str">
        <f>IF(I103="","",COUNTIF($I$3:$I103,"&gt;0"))</f>
        <v/>
      </c>
      <c r="K103" s="13">
        <f>SUMIFS($F$4:$F$103,$G$4:$G$103,$G103)-SUMIFS($I$2:$I102,$G$2:$G102,$G103)</f>
        <v>0</v>
      </c>
      <c r="L103" s="13" t="str">
        <f t="shared" si="7"/>
        <v/>
      </c>
      <c r="N103" s="6" t="str">
        <f t="shared" si="9"/>
        <v/>
      </c>
      <c r="O103" s="6" t="str">
        <f t="shared" si="9"/>
        <v/>
      </c>
      <c r="P103" s="6" t="str">
        <f t="shared" si="9"/>
        <v/>
      </c>
    </row>
  </sheetData>
  <conditionalFormatting sqref="H3:H10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2023-04-11T08:29:16Z</dcterms:created>
  <dcterms:modified xsi:type="dcterms:W3CDTF">2023-04-17T13:34:44Z</dcterms:modified>
</cp:coreProperties>
</file>