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425"/>
  </bookViews>
  <sheets>
    <sheet name="BDD" sheetId="1" r:id="rId1"/>
    <sheet name="ABSENCE SALARIESS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3" i="1" l="1"/>
  <c r="AF4" i="1"/>
  <c r="AF5" i="1"/>
  <c r="AF2" i="1"/>
  <c r="N2" i="2"/>
  <c r="N3" i="2"/>
  <c r="N4" i="2"/>
  <c r="N5" i="2"/>
  <c r="N6" i="2"/>
</calcChain>
</file>

<file path=xl/sharedStrings.xml><?xml version="1.0" encoding="utf-8"?>
<sst xmlns="http://schemas.openxmlformats.org/spreadsheetml/2006/main" count="113" uniqueCount="75">
  <si>
    <t>Identifiant</t>
  </si>
  <si>
    <t>Marque</t>
  </si>
  <si>
    <t>Modèle</t>
  </si>
  <si>
    <t>Identifiant agent</t>
  </si>
  <si>
    <t>Nom agent de rattachement</t>
  </si>
  <si>
    <t>Prénom agent de rattachement</t>
  </si>
  <si>
    <t>Affectation 1</t>
  </si>
  <si>
    <t>Centre de coût</t>
  </si>
  <si>
    <t>Catégorie agent</t>
  </si>
  <si>
    <t>Direction régionale</t>
  </si>
  <si>
    <t>Région</t>
  </si>
  <si>
    <t>Code Agence</t>
  </si>
  <si>
    <t>Centre de coût Région</t>
  </si>
  <si>
    <t>Index compteur</t>
  </si>
  <si>
    <t>Capacité du réservoir</t>
  </si>
  <si>
    <t>Quantité</t>
  </si>
  <si>
    <t>Consommation aux 100 km</t>
  </si>
  <si>
    <t>Jour de la prise</t>
  </si>
  <si>
    <t>Date/heure de la consommation</t>
  </si>
  <si>
    <t>Quantité entre deux pleins</t>
  </si>
  <si>
    <t>Date/heure conso précédente</t>
  </si>
  <si>
    <t>Activité entre prises</t>
  </si>
  <si>
    <t>Tiers fournisseur</t>
  </si>
  <si>
    <t>Bureau distributeur (conso)</t>
  </si>
  <si>
    <t>Code postal (conso)</t>
  </si>
  <si>
    <t>Produit consommé</t>
  </si>
  <si>
    <t>Montant HT</t>
  </si>
  <si>
    <t>Montant TTC</t>
  </si>
  <si>
    <t>DQ-674-FY</t>
  </si>
  <si>
    <t>OPEL</t>
  </si>
  <si>
    <t>COMBO</t>
  </si>
  <si>
    <t>Ouest</t>
  </si>
  <si>
    <t>mercredi</t>
  </si>
  <si>
    <t>British Petroleum</t>
  </si>
  <si>
    <t>Av. de l Aquitaine Centre Comm</t>
  </si>
  <si>
    <t>Gazole</t>
  </si>
  <si>
    <t>vendredi</t>
  </si>
  <si>
    <t>Av. de la Resistance 3 LORMONT</t>
  </si>
  <si>
    <t>Lavage</t>
  </si>
  <si>
    <t>DQ-678-FF</t>
  </si>
  <si>
    <t>MOVANO</t>
  </si>
  <si>
    <t>10R005-OPEDIR</t>
  </si>
  <si>
    <t>lundi</t>
  </si>
  <si>
    <t>Rue Mouexigne 66 LAMBALLE</t>
  </si>
  <si>
    <t>Matricule</t>
  </si>
  <si>
    <t>Nom</t>
  </si>
  <si>
    <t>Prénom</t>
  </si>
  <si>
    <t>Établissement</t>
  </si>
  <si>
    <t>Département</t>
  </si>
  <si>
    <t>Service</t>
  </si>
  <si>
    <t>Équipe</t>
  </si>
  <si>
    <t>Type d'absence</t>
  </si>
  <si>
    <t>Motif</t>
  </si>
  <si>
    <t>Début</t>
  </si>
  <si>
    <t>Fin</t>
  </si>
  <si>
    <t>Durée</t>
  </si>
  <si>
    <t>Unité</t>
  </si>
  <si>
    <t>COMMERCE</t>
  </si>
  <si>
    <t>KEY ACCOUNT</t>
  </si>
  <si>
    <t>~VIDE~</t>
  </si>
  <si>
    <t>Absence</t>
  </si>
  <si>
    <t>Maladie</t>
  </si>
  <si>
    <t>Jour(s)</t>
  </si>
  <si>
    <t>EXPLOITATION</t>
  </si>
  <si>
    <t>OPERATION</t>
  </si>
  <si>
    <t xml:space="preserve"> </t>
  </si>
  <si>
    <t>Covid-19 - Maladie</t>
  </si>
  <si>
    <t>Accident du travail</t>
  </si>
  <si>
    <t>DQ-674-FZ</t>
  </si>
  <si>
    <t>Plein &gt; réservoir+10%</t>
  </si>
  <si>
    <t>Autorisation le dimanche</t>
  </si>
  <si>
    <t>Surplus réservoir</t>
  </si>
  <si>
    <t>Type</t>
  </si>
  <si>
    <t>Type abs.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</si>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</sst>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22" fontId="0" fillId="0" borderId="0" xfId="0" applyNumberFormat="1"/>
    <xf numFmtId="0" fontId="2" fillId="0" borderId="1" xfId="0" applyFont="1" applyBorder="1"/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2" xfId="0" applyFont="1" applyFill="1" applyBorder="1"/>
    <xf numFmtId="0" fontId="2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2" fillId="0" borderId="0" xfId="0" applyFont="1" applyFill="1" applyBorder="1" applyAlignment="1">
      <alignment horizontal="center"/>
    </xf>
  </cellXfs>
  <cellStyles count="1"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numFmt numFmtId="19" formatCode="dd/mm/yyyy"/>
      <fill>
        <patternFill patternType="none">
          <bgColor auto="1"/>
        </patternFill>
      </fill>
    </dxf>
    <dxf>
      <numFmt numFmtId="19" formatCode="dd/mm/yyyy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Abs" displayName="TabAbs" ref="A1:N6" totalsRowShown="0" headerRowDxfId="19" dataDxfId="18" headerRowBorderDxfId="21" tableBorderDxfId="22" totalsRowBorderDxfId="20">
  <autoFilter ref="A1:N6"/>
  <tableColumns count="14">
    <tableColumn id="1" name="Matricule" dataDxfId="15"/>
    <tableColumn id="2" name="Nom" dataDxfId="14"/>
    <tableColumn id="3" name="Prénom" dataDxfId="13"/>
    <tableColumn id="4" name="Établissement" dataDxfId="12"/>
    <tableColumn id="5" name="Département" dataDxfId="11"/>
    <tableColumn id="6" name="Service" dataDxfId="10"/>
    <tableColumn id="7" name="Équipe" dataDxfId="9"/>
    <tableColumn id="8" name="Type d'absence" dataDxfId="8"/>
    <tableColumn id="9" name="Motif" dataDxfId="7"/>
    <tableColumn id="10" name="Début" dataDxfId="6"/>
    <tableColumn id="11" name="Fin" dataDxfId="5"/>
    <tableColumn id="12" name="Durée" dataDxfId="4"/>
    <tableColumn id="13" name="Unité" dataDxfId="3"/>
    <tableColumn id="14" name="Type" dataDxfId="0">
      <calculatedColumnFormula>VLOOKUP(TabAbs[[#This Row],[Motif]],TabType[],2,0)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Type" displayName="TabType" ref="Q1:R4" totalsRowShown="0" headerRowDxfId="17" dataDxfId="16">
  <autoFilter ref="Q1:R4"/>
  <tableColumns count="2">
    <tableColumn id="1" name="Type abs." dataDxfId="2"/>
    <tableColumn id="2" name="Cod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"/>
  <sheetViews>
    <sheetView tabSelected="1" topLeftCell="T1" workbookViewId="0">
      <selection activeCell="AF2" sqref="AF2"/>
    </sheetView>
  </sheetViews>
  <sheetFormatPr baseColWidth="10" defaultRowHeight="15" x14ac:dyDescent="0.25"/>
  <cols>
    <col min="19" max="19" width="28.140625" bestFit="1" customWidth="1"/>
    <col min="21" max="21" width="28" bestFit="1" customWidth="1"/>
    <col min="23" max="23" width="16.7109375" bestFit="1" customWidth="1"/>
    <col min="24" max="24" width="29.7109375" bestFit="1" customWidth="1"/>
    <col min="29" max="29" width="20.140625" bestFit="1" customWidth="1"/>
    <col min="30" max="30" width="23.5703125" bestFit="1" customWidth="1"/>
    <col min="31" max="31" width="16.140625" bestFit="1" customWidth="1"/>
  </cols>
  <sheetData>
    <row r="1" spans="1:3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s="4" t="s">
        <v>69</v>
      </c>
      <c r="AD1" s="4" t="s">
        <v>70</v>
      </c>
      <c r="AE1" s="4" t="s">
        <v>71</v>
      </c>
      <c r="AF1" s="3" t="s">
        <v>72</v>
      </c>
    </row>
    <row r="2" spans="1:32" ht="14.45" x14ac:dyDescent="0.35">
      <c r="A2" t="s">
        <v>28</v>
      </c>
      <c r="B2" t="s">
        <v>29</v>
      </c>
      <c r="C2" t="s">
        <v>30</v>
      </c>
      <c r="D2">
        <v>1881</v>
      </c>
      <c r="G2" t="s">
        <v>31</v>
      </c>
      <c r="N2">
        <v>149300</v>
      </c>
      <c r="O2">
        <v>0</v>
      </c>
      <c r="P2">
        <v>59.37</v>
      </c>
      <c r="Q2">
        <v>7.42</v>
      </c>
      <c r="R2" t="s">
        <v>32</v>
      </c>
      <c r="S2" s="1">
        <v>44685.388888888891</v>
      </c>
      <c r="T2">
        <v>59.37</v>
      </c>
      <c r="U2" s="1">
        <v>44671.782638888886</v>
      </c>
      <c r="V2">
        <v>800</v>
      </c>
      <c r="W2" t="s">
        <v>33</v>
      </c>
      <c r="X2" t="s">
        <v>34</v>
      </c>
      <c r="Z2" t="s">
        <v>35</v>
      </c>
      <c r="AA2">
        <v>95.39</v>
      </c>
      <c r="AB2">
        <v>114.47</v>
      </c>
      <c r="AF2" s="5" t="str">
        <f>IFERROR(INDEX(TabType[Type abs.],AVERAGEIFS(TabAbs[Type],TabAbs[Matricule],$D2,TabAbs[Début],"&lt;="&amp;$S2,TabAbs[Fin],"&gt;="&amp;$S2)),"")</f>
        <v/>
      </c>
    </row>
    <row r="3" spans="1:32" ht="14.45" x14ac:dyDescent="0.35">
      <c r="A3" t="s">
        <v>28</v>
      </c>
      <c r="B3" t="s">
        <v>29</v>
      </c>
      <c r="C3" t="s">
        <v>30</v>
      </c>
      <c r="D3">
        <v>1881</v>
      </c>
      <c r="G3" t="s">
        <v>31</v>
      </c>
      <c r="N3">
        <v>150092</v>
      </c>
      <c r="O3">
        <v>0</v>
      </c>
      <c r="P3">
        <v>57.14</v>
      </c>
      <c r="Q3">
        <v>7.21</v>
      </c>
      <c r="R3" t="s">
        <v>36</v>
      </c>
      <c r="S3" s="1">
        <v>44694.661805555559</v>
      </c>
      <c r="T3">
        <v>57.14</v>
      </c>
      <c r="U3" s="1">
        <v>44685.388888888891</v>
      </c>
      <c r="V3">
        <v>792</v>
      </c>
      <c r="W3" t="s">
        <v>33</v>
      </c>
      <c r="X3" t="s">
        <v>37</v>
      </c>
      <c r="Z3" t="s">
        <v>35</v>
      </c>
      <c r="AA3">
        <v>92.04</v>
      </c>
      <c r="AB3">
        <v>110.45</v>
      </c>
      <c r="AF3" s="5" t="str">
        <f>IFERROR(INDEX(TabType[Type abs.],AVERAGEIFS(TabAbs[Type],TabAbs[Matricule],$D3,TabAbs[Début],"&lt;="&amp;$S3,TabAbs[Fin],"&gt;="&amp;$S3)),"")</f>
        <v/>
      </c>
    </row>
    <row r="4" spans="1:32" ht="14.45" x14ac:dyDescent="0.35">
      <c r="A4" t="s">
        <v>68</v>
      </c>
      <c r="B4" t="s">
        <v>29</v>
      </c>
      <c r="C4" t="s">
        <v>30</v>
      </c>
      <c r="D4" s="2">
        <v>108572</v>
      </c>
      <c r="G4" t="s">
        <v>31</v>
      </c>
      <c r="N4">
        <v>150092</v>
      </c>
      <c r="P4">
        <v>1</v>
      </c>
      <c r="R4" t="s">
        <v>36</v>
      </c>
      <c r="S4" s="1">
        <v>44694.663194444445</v>
      </c>
      <c r="W4" t="s">
        <v>33</v>
      </c>
      <c r="X4" t="s">
        <v>37</v>
      </c>
      <c r="Z4" t="s">
        <v>38</v>
      </c>
      <c r="AA4">
        <v>11.25</v>
      </c>
      <c r="AB4">
        <v>13.5</v>
      </c>
      <c r="AF4" s="5" t="str">
        <f>IFERROR(INDEX(TabType[Type abs.],AVERAGEIFS(TabAbs[Type],TabAbs[Matricule],$D4,TabAbs[Début],"&lt;="&amp;$S4,TabAbs[Fin],"&gt;="&amp;$S4)),"")</f>
        <v>Maladie</v>
      </c>
    </row>
    <row r="5" spans="1:32" ht="14.45" x14ac:dyDescent="0.35">
      <c r="A5" t="s">
        <v>39</v>
      </c>
      <c r="B5" t="s">
        <v>29</v>
      </c>
      <c r="C5" t="s">
        <v>40</v>
      </c>
      <c r="D5">
        <v>1563</v>
      </c>
      <c r="M5" t="s">
        <v>41</v>
      </c>
      <c r="N5">
        <v>201634</v>
      </c>
      <c r="O5">
        <v>0</v>
      </c>
      <c r="P5">
        <v>64.69</v>
      </c>
      <c r="Q5">
        <v>10.67</v>
      </c>
      <c r="R5" t="s">
        <v>42</v>
      </c>
      <c r="S5" s="1">
        <v>44683.525694444441</v>
      </c>
      <c r="T5">
        <v>64.69</v>
      </c>
      <c r="U5" s="1">
        <v>44676.513194444444</v>
      </c>
      <c r="V5">
        <v>606</v>
      </c>
      <c r="W5" t="s">
        <v>33</v>
      </c>
      <c r="X5" t="s">
        <v>43</v>
      </c>
      <c r="Z5" t="s">
        <v>35</v>
      </c>
      <c r="AA5">
        <v>100.87</v>
      </c>
      <c r="AB5">
        <v>121.04</v>
      </c>
      <c r="AF5" s="5" t="str">
        <f>IFERROR(INDEX(TabType[Type abs.],AVERAGEIFS(TabAbs[Type],TabAbs[Matricule],$D5,TabAbs[Début],"&lt;="&amp;$S5,TabAbs[Fin],"&gt;="&amp;$S5)),"")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"/>
  <sheetViews>
    <sheetView workbookViewId="0">
      <selection activeCell="N2" sqref="N2"/>
    </sheetView>
  </sheetViews>
  <sheetFormatPr baseColWidth="10" defaultRowHeight="15" x14ac:dyDescent="0.25"/>
  <cols>
    <col min="1" max="1" width="11.7109375" style="8" customWidth="1"/>
    <col min="2" max="3" width="11.42578125" style="8"/>
    <col min="4" max="4" width="15.7109375" style="8" customWidth="1"/>
    <col min="5" max="5" width="15" style="8" customWidth="1"/>
    <col min="6" max="7" width="11.42578125" style="8"/>
    <col min="8" max="8" width="16.85546875" style="8" customWidth="1"/>
    <col min="9" max="9" width="16.42578125" style="8" bestFit="1" customWidth="1"/>
    <col min="10" max="16" width="11.42578125" style="8"/>
    <col min="17" max="17" width="17.5703125" style="8" bestFit="1" customWidth="1"/>
    <col min="18" max="16384" width="11.42578125" style="8"/>
  </cols>
  <sheetData>
    <row r="1" spans="1:18" x14ac:dyDescent="0.25">
      <c r="A1" s="7" t="s">
        <v>44</v>
      </c>
      <c r="B1" s="7" t="s">
        <v>45</v>
      </c>
      <c r="C1" s="7" t="s">
        <v>46</v>
      </c>
      <c r="D1" s="7" t="s">
        <v>47</v>
      </c>
      <c r="E1" s="7" t="s">
        <v>48</v>
      </c>
      <c r="F1" s="7" t="s">
        <v>49</v>
      </c>
      <c r="G1" s="7" t="s">
        <v>50</v>
      </c>
      <c r="H1" s="7" t="s">
        <v>51</v>
      </c>
      <c r="I1" s="7" t="s">
        <v>52</v>
      </c>
      <c r="J1" s="7" t="s">
        <v>53</v>
      </c>
      <c r="K1" s="7" t="s">
        <v>54</v>
      </c>
      <c r="L1" s="7" t="s">
        <v>55</v>
      </c>
      <c r="M1" s="7" t="s">
        <v>56</v>
      </c>
      <c r="N1" s="6" t="s">
        <v>72</v>
      </c>
      <c r="Q1" s="9" t="s">
        <v>73</v>
      </c>
      <c r="R1" s="9" t="s">
        <v>74</v>
      </c>
    </row>
    <row r="2" spans="1:18" x14ac:dyDescent="0.25">
      <c r="A2" s="7">
        <v>108006</v>
      </c>
      <c r="B2" s="7"/>
      <c r="C2" s="7"/>
      <c r="D2" s="7"/>
      <c r="E2" s="7" t="s">
        <v>57</v>
      </c>
      <c r="F2" s="7" t="s">
        <v>58</v>
      </c>
      <c r="G2" s="7" t="s">
        <v>59</v>
      </c>
      <c r="H2" s="7" t="s">
        <v>60</v>
      </c>
      <c r="I2" s="7" t="s">
        <v>61</v>
      </c>
      <c r="J2" s="10">
        <v>44675</v>
      </c>
      <c r="K2" s="10">
        <v>44696</v>
      </c>
      <c r="L2" s="7">
        <v>10.5</v>
      </c>
      <c r="M2" s="7" t="s">
        <v>62</v>
      </c>
      <c r="N2" s="7">
        <f>VLOOKUP(TabAbs[[#This Row],[Motif]],TabType[],2,0)</f>
        <v>1</v>
      </c>
      <c r="Q2" s="11" t="s">
        <v>61</v>
      </c>
      <c r="R2" s="9">
        <v>1</v>
      </c>
    </row>
    <row r="3" spans="1:18" x14ac:dyDescent="0.25">
      <c r="A3" s="7">
        <v>1934</v>
      </c>
      <c r="B3" s="7"/>
      <c r="C3" s="7"/>
      <c r="D3" s="7"/>
      <c r="E3" s="7" t="s">
        <v>63</v>
      </c>
      <c r="F3" s="7" t="s">
        <v>64</v>
      </c>
      <c r="G3" s="7" t="s">
        <v>65</v>
      </c>
      <c r="H3" s="7" t="s">
        <v>60</v>
      </c>
      <c r="I3" s="7" t="s">
        <v>66</v>
      </c>
      <c r="J3" s="10">
        <v>44677</v>
      </c>
      <c r="K3" s="10">
        <v>44685</v>
      </c>
      <c r="L3" s="7">
        <v>7</v>
      </c>
      <c r="M3" s="7" t="s">
        <v>62</v>
      </c>
      <c r="N3" s="7">
        <f>VLOOKUP(TabAbs[[#This Row],[Motif]],TabType[],2,0)</f>
        <v>2</v>
      </c>
      <c r="Q3" s="11" t="s">
        <v>66</v>
      </c>
      <c r="R3" s="9">
        <v>2</v>
      </c>
    </row>
    <row r="4" spans="1:18" x14ac:dyDescent="0.25">
      <c r="A4" s="7">
        <v>108572</v>
      </c>
      <c r="B4" s="7"/>
      <c r="C4" s="7"/>
      <c r="D4" s="7"/>
      <c r="E4" s="7" t="s">
        <v>63</v>
      </c>
      <c r="F4" s="7" t="s">
        <v>64</v>
      </c>
      <c r="G4" s="7" t="s">
        <v>59</v>
      </c>
      <c r="H4" s="7" t="s">
        <v>60</v>
      </c>
      <c r="I4" s="7" t="s">
        <v>61</v>
      </c>
      <c r="J4" s="10">
        <v>44677</v>
      </c>
      <c r="K4" s="10">
        <v>44698</v>
      </c>
      <c r="L4" s="7">
        <v>16</v>
      </c>
      <c r="M4" s="7" t="s">
        <v>62</v>
      </c>
      <c r="N4" s="7">
        <f>VLOOKUP(TabAbs[[#This Row],[Motif]],TabType[],2,0)</f>
        <v>1</v>
      </c>
      <c r="Q4" s="11" t="s">
        <v>67</v>
      </c>
      <c r="R4" s="9">
        <v>3</v>
      </c>
    </row>
    <row r="5" spans="1:18" x14ac:dyDescent="0.25">
      <c r="A5" s="7">
        <v>60869</v>
      </c>
      <c r="B5" s="7"/>
      <c r="C5" s="7"/>
      <c r="D5" s="7"/>
      <c r="E5" s="7" t="s">
        <v>63</v>
      </c>
      <c r="F5" s="7" t="s">
        <v>64</v>
      </c>
      <c r="G5" s="7" t="s">
        <v>59</v>
      </c>
      <c r="H5" s="7" t="s">
        <v>60</v>
      </c>
      <c r="I5" s="7" t="s">
        <v>67</v>
      </c>
      <c r="J5" s="10">
        <v>44679</v>
      </c>
      <c r="K5" s="10">
        <v>44712</v>
      </c>
      <c r="L5" s="7">
        <v>23</v>
      </c>
      <c r="M5" s="7" t="s">
        <v>62</v>
      </c>
      <c r="N5" s="7">
        <f>VLOOKUP(TabAbs[[#This Row],[Motif]],TabType[],2,0)</f>
        <v>3</v>
      </c>
    </row>
    <row r="6" spans="1:18" x14ac:dyDescent="0.25">
      <c r="A6" s="7">
        <v>107173</v>
      </c>
      <c r="B6" s="7"/>
      <c r="C6" s="7"/>
      <c r="D6" s="7"/>
      <c r="E6" s="7" t="s">
        <v>63</v>
      </c>
      <c r="F6" s="7" t="s">
        <v>64</v>
      </c>
      <c r="G6" s="7" t="s">
        <v>59</v>
      </c>
      <c r="H6" s="7" t="s">
        <v>60</v>
      </c>
      <c r="I6" s="7" t="s">
        <v>67</v>
      </c>
      <c r="J6" s="10">
        <v>44680</v>
      </c>
      <c r="K6" s="10">
        <v>44712</v>
      </c>
      <c r="L6" s="7">
        <v>22</v>
      </c>
      <c r="M6" s="7" t="s">
        <v>62</v>
      </c>
      <c r="N6" s="7">
        <f>VLOOKUP(TabAbs[[#This Row],[Motif]],TabType[],2,0)</f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ABSENCE SALARIESS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inconnu</cp:lastModifiedBy>
  <dcterms:created xsi:type="dcterms:W3CDTF">2022-06-13T13:35:55Z</dcterms:created>
  <dcterms:modified xsi:type="dcterms:W3CDTF">2022-06-13T13:59:40Z</dcterms:modified>
</cp:coreProperties>
</file>