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3256" windowHeight="11832" activeTab="1"/>
  </bookViews>
  <sheets>
    <sheet name="JoursFériés" sheetId="3" r:id="rId1"/>
    <sheet name="Feuil1" sheetId="1" r:id="rId2"/>
  </sheets>
  <definedNames>
    <definedName name="JoursFeriés">JoursFériés!$B$1:$B$13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12" i="1" l="1"/>
  <c r="AP6" i="1" l="1"/>
  <c r="AQ6" i="1"/>
  <c r="AW6" i="1"/>
  <c r="AX6" i="1"/>
  <c r="BD6" i="1"/>
  <c r="BE6" i="1"/>
  <c r="BK6" i="1"/>
  <c r="BL6" i="1"/>
  <c r="BR6" i="1"/>
  <c r="BS6" i="1"/>
  <c r="BY6" i="1"/>
  <c r="BZ6" i="1"/>
  <c r="CF6" i="1"/>
  <c r="CG6" i="1"/>
  <c r="CM6" i="1"/>
  <c r="CN6" i="1"/>
  <c r="CT6" i="1"/>
  <c r="CU6" i="1"/>
  <c r="F1" i="1" l="1"/>
  <c r="B4" i="1"/>
  <c r="A1" i="3"/>
  <c r="B1" i="3" s="1"/>
  <c r="B9" i="3" l="1"/>
  <c r="B12" i="3"/>
  <c r="B11" i="3"/>
  <c r="B2" i="3"/>
  <c r="B13" i="3"/>
  <c r="B4" i="3"/>
  <c r="B10" i="3"/>
  <c r="B5" i="3"/>
  <c r="B8" i="3" l="1"/>
  <c r="B7" i="3"/>
  <c r="B6" i="3"/>
  <c r="B3" i="3"/>
  <c r="H6" i="1" l="1"/>
  <c r="BF6" i="1" l="1"/>
  <c r="AR6" i="1"/>
  <c r="AV6" i="1"/>
  <c r="AZ6" i="1"/>
  <c r="BH6" i="1"/>
  <c r="BP6" i="1"/>
  <c r="BT6" i="1"/>
  <c r="BX6" i="1"/>
  <c r="CB6" i="1"/>
  <c r="CJ6" i="1"/>
  <c r="CR6" i="1"/>
  <c r="CV6" i="1"/>
  <c r="AS6" i="1"/>
  <c r="BM6" i="1"/>
  <c r="BU6" i="1"/>
  <c r="CC6" i="1"/>
  <c r="CK6" i="1"/>
  <c r="CS6" i="1"/>
  <c r="BB6" i="1"/>
  <c r="BN6" i="1"/>
  <c r="BV6" i="1"/>
  <c r="CD6" i="1"/>
  <c r="CL6" i="1"/>
  <c r="AY6" i="1"/>
  <c r="BG6" i="1"/>
  <c r="BO6" i="1"/>
  <c r="BW6" i="1"/>
  <c r="CE6" i="1"/>
  <c r="CY6" i="1"/>
  <c r="BA6" i="1"/>
  <c r="BI6" i="1"/>
  <c r="BQ6" i="1"/>
  <c r="CO6" i="1"/>
  <c r="CW6" i="1"/>
  <c r="AT6" i="1"/>
  <c r="BJ6" i="1"/>
  <c r="CH6" i="1"/>
  <c r="CP6" i="1"/>
  <c r="CX6" i="1"/>
  <c r="AU6" i="1"/>
  <c r="BC6" i="1"/>
  <c r="CA6" i="1"/>
  <c r="CI6" i="1"/>
  <c r="CQ6" i="1"/>
  <c r="I2" i="1" l="1"/>
  <c r="I6" i="1"/>
  <c r="C1" i="1" l="1"/>
  <c r="C2" i="1" l="1"/>
  <c r="I1" i="1" s="1"/>
  <c r="I3" i="1" s="1"/>
  <c r="P5" i="1" l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</calcChain>
</file>

<file path=xl/sharedStrings.xml><?xml version="1.0" encoding="utf-8"?>
<sst xmlns="http://schemas.openxmlformats.org/spreadsheetml/2006/main" count="72" uniqueCount="51">
  <si>
    <t>N° devis</t>
  </si>
  <si>
    <t>Nbre de jours</t>
  </si>
  <si>
    <t>Validé O/N</t>
  </si>
  <si>
    <t>Programmé O/N</t>
  </si>
  <si>
    <t>Date_début</t>
  </si>
  <si>
    <t>Date_fin</t>
  </si>
  <si>
    <t>Chantier achevé O/N</t>
  </si>
  <si>
    <t>Chantier facturé O/N</t>
  </si>
  <si>
    <t>N° facture</t>
  </si>
  <si>
    <t>Client</t>
  </si>
  <si>
    <t>Libellé</t>
  </si>
  <si>
    <t>Jours réalisés</t>
  </si>
  <si>
    <t>DATE($A$1;12;25)</t>
  </si>
  <si>
    <t>=</t>
  </si>
  <si>
    <t>Noël</t>
  </si>
  <si>
    <t>DATE($A$1;11;11)</t>
  </si>
  <si>
    <t>Armistice 14/18</t>
  </si>
  <si>
    <t>Armnistie 14/18</t>
  </si>
  <si>
    <t>DATE($A$1;11;1)</t>
  </si>
  <si>
    <t>Toussaint</t>
  </si>
  <si>
    <t>DATE($A$1;8;15)</t>
  </si>
  <si>
    <t>Assomption</t>
  </si>
  <si>
    <t>DATE($A$1;7;14)</t>
  </si>
  <si>
    <t>Fête Nationale</t>
  </si>
  <si>
    <t>Fête nationale</t>
  </si>
  <si>
    <t>B2 + 50</t>
  </si>
  <si>
    <t>Lundi de Pentecôte</t>
  </si>
  <si>
    <t>B2 + 49</t>
  </si>
  <si>
    <t>Pentecôte</t>
  </si>
  <si>
    <t>B2 + 39</t>
  </si>
  <si>
    <t>Ascension</t>
  </si>
  <si>
    <t>DATE($A$1;5;8)</t>
  </si>
  <si>
    <t>Armistice 39/45</t>
  </si>
  <si>
    <t>Armnistie 39/45</t>
  </si>
  <si>
    <t>DATE($A$1;5;1)</t>
  </si>
  <si>
    <t>Fête du travail</t>
  </si>
  <si>
    <t>B2 + 1</t>
  </si>
  <si>
    <t>Lundi de Pâques</t>
  </si>
  <si>
    <t>PLANCHER(JOUR(MINUTE($A$1/38)/2+56)&amp;"/5/"&amp;$A$1;7)-34</t>
  </si>
  <si>
    <t>Pâques (cellule D7)</t>
  </si>
  <si>
    <t>Pâques</t>
  </si>
  <si>
    <t>DATE($A$1;1;1)</t>
  </si>
  <si>
    <t>Jour de l’an</t>
  </si>
  <si>
    <t>Jour de l'an</t>
  </si>
  <si>
    <t>2022/030</t>
  </si>
  <si>
    <t>Bétonnage Costa de Clara</t>
  </si>
  <si>
    <t>O</t>
  </si>
  <si>
    <t>Dte du jour</t>
  </si>
  <si>
    <t>Jours programmés</t>
  </si>
  <si>
    <t>Jours programmés sur mois en cours</t>
  </si>
  <si>
    <t>Reste à programmer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</si>
</sst>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yyyy"/>
    <numFmt numFmtId="166" formatCode="mmmm"/>
  </numFmts>
  <fonts count="6" x14ac:knownFonts="1">
    <font>
      <sz val="11"/>
      <color theme="1"/>
      <name val="Calibri"/>
      <family val="2"/>
      <scheme val="minor"/>
    </font>
    <font>
      <sz val="11"/>
      <color rgb="FF08080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Font="1" applyAlignment="1">
      <alignment horizontal="center" vertical="center" textRotation="90"/>
    </xf>
    <xf numFmtId="164" fontId="0" fillId="0" borderId="0" xfId="0" applyNumberFormat="1" applyFont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/>
    </xf>
    <xf numFmtId="0" fontId="3" fillId="0" borderId="0" xfId="1"/>
    <xf numFmtId="0" fontId="2" fillId="0" borderId="1" xfId="1" applyFont="1" applyBorder="1"/>
    <xf numFmtId="14" fontId="3" fillId="0" borderId="1" xfId="1" applyNumberFormat="1" applyBorder="1"/>
    <xf numFmtId="0" fontId="4" fillId="2" borderId="0" xfId="1" applyFont="1" applyFill="1" applyAlignment="1">
      <alignment horizontal="center"/>
    </xf>
    <xf numFmtId="0" fontId="0" fillId="0" borderId="0" xfId="0" quotePrefix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0" borderId="0" xfId="0" applyNumberFormat="1" applyFont="1"/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10"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C29" sqref="C29"/>
    </sheetView>
  </sheetViews>
  <sheetFormatPr baseColWidth="10" defaultColWidth="11.44140625" defaultRowHeight="13.8" x14ac:dyDescent="0.25"/>
  <cols>
    <col min="1" max="2" width="11.44140625" style="11"/>
    <col min="3" max="3" width="22.5546875" style="11" customWidth="1"/>
    <col min="4" max="6" width="11.44140625" style="11"/>
    <col min="7" max="7" width="19.109375" style="11" bestFit="1" customWidth="1"/>
    <col min="8" max="16384" width="11.44140625" style="11"/>
  </cols>
  <sheetData>
    <row r="1" spans="1:9" ht="14.4" x14ac:dyDescent="0.3">
      <c r="A1" s="14">
        <f ca="1">YEAR(TODAY())</f>
        <v>2022</v>
      </c>
      <c r="B1" s="13">
        <f ca="1">DATE(A1,1,1)</f>
        <v>44562</v>
      </c>
      <c r="C1" s="12" t="s">
        <v>43</v>
      </c>
      <c r="G1" s="11" t="s">
        <v>42</v>
      </c>
      <c r="H1" s="11" t="s">
        <v>13</v>
      </c>
      <c r="I1" s="11" t="s">
        <v>41</v>
      </c>
    </row>
    <row r="2" spans="1:9" ht="14.4" x14ac:dyDescent="0.3">
      <c r="B2" s="13">
        <f ca="1">FLOOR(DAY(MINUTE(A1/38)/2+56)&amp;"/5/"&amp;A1,7)-34</f>
        <v>44668</v>
      </c>
      <c r="C2" s="12" t="s">
        <v>40</v>
      </c>
      <c r="G2" s="11" t="s">
        <v>39</v>
      </c>
      <c r="H2" s="11" t="s">
        <v>13</v>
      </c>
      <c r="I2" s="11" t="s">
        <v>38</v>
      </c>
    </row>
    <row r="3" spans="1:9" ht="14.4" x14ac:dyDescent="0.3">
      <c r="B3" s="13">
        <f ca="1">B2+1</f>
        <v>44669</v>
      </c>
      <c r="C3" s="12" t="s">
        <v>37</v>
      </c>
      <c r="G3" s="11" t="s">
        <v>37</v>
      </c>
      <c r="H3" s="11" t="s">
        <v>13</v>
      </c>
      <c r="I3" s="11" t="s">
        <v>36</v>
      </c>
    </row>
    <row r="4" spans="1:9" ht="14.4" x14ac:dyDescent="0.3">
      <c r="B4" s="13">
        <f ca="1">DATE(A1,5,8)</f>
        <v>44689</v>
      </c>
      <c r="C4" s="12" t="s">
        <v>35</v>
      </c>
      <c r="G4" s="11" t="s">
        <v>35</v>
      </c>
      <c r="H4" s="11" t="s">
        <v>13</v>
      </c>
      <c r="I4" s="11" t="s">
        <v>34</v>
      </c>
    </row>
    <row r="5" spans="1:9" ht="15" x14ac:dyDescent="0.25">
      <c r="B5" s="13">
        <f ca="1">+DATE(A1,5,8)</f>
        <v>44689</v>
      </c>
      <c r="C5" s="12" t="s">
        <v>33</v>
      </c>
      <c r="G5" s="11" t="s">
        <v>32</v>
      </c>
      <c r="H5" s="11" t="s">
        <v>13</v>
      </c>
      <c r="I5" s="11" t="s">
        <v>31</v>
      </c>
    </row>
    <row r="6" spans="1:9" ht="15" x14ac:dyDescent="0.25">
      <c r="B6" s="13">
        <f ca="1">B2+39</f>
        <v>44707</v>
      </c>
      <c r="C6" s="12" t="s">
        <v>30</v>
      </c>
      <c r="G6" s="11" t="s">
        <v>30</v>
      </c>
      <c r="H6" s="11" t="s">
        <v>13</v>
      </c>
      <c r="I6" s="11" t="s">
        <v>29</v>
      </c>
    </row>
    <row r="7" spans="1:9" ht="14.4" x14ac:dyDescent="0.3">
      <c r="B7" s="13">
        <f ca="1">B2+49</f>
        <v>44717</v>
      </c>
      <c r="C7" s="12" t="s">
        <v>28</v>
      </c>
      <c r="G7" s="11" t="s">
        <v>28</v>
      </c>
      <c r="H7" s="11" t="s">
        <v>13</v>
      </c>
      <c r="I7" s="11" t="s">
        <v>27</v>
      </c>
    </row>
    <row r="8" spans="1:9" ht="14.4" x14ac:dyDescent="0.3">
      <c r="B8" s="13">
        <f ca="1">B2+50</f>
        <v>44718</v>
      </c>
      <c r="C8" s="12" t="s">
        <v>26</v>
      </c>
      <c r="G8" s="11" t="s">
        <v>26</v>
      </c>
      <c r="H8" s="11" t="s">
        <v>13</v>
      </c>
      <c r="I8" s="11" t="s">
        <v>25</v>
      </c>
    </row>
    <row r="9" spans="1:9" ht="14.4" x14ac:dyDescent="0.3">
      <c r="B9" s="13">
        <f ca="1">DATE(A1,7,14)</f>
        <v>44756</v>
      </c>
      <c r="C9" s="12" t="s">
        <v>24</v>
      </c>
      <c r="G9" s="11" t="s">
        <v>23</v>
      </c>
      <c r="H9" s="11" t="s">
        <v>13</v>
      </c>
      <c r="I9" s="11" t="s">
        <v>22</v>
      </c>
    </row>
    <row r="10" spans="1:9" ht="15" x14ac:dyDescent="0.25">
      <c r="B10" s="13">
        <f ca="1">DATE(A1,8,15)</f>
        <v>44788</v>
      </c>
      <c r="C10" s="12" t="s">
        <v>21</v>
      </c>
      <c r="G10" s="11" t="s">
        <v>21</v>
      </c>
      <c r="H10" s="11" t="s">
        <v>13</v>
      </c>
      <c r="I10" s="11" t="s">
        <v>20</v>
      </c>
    </row>
    <row r="11" spans="1:9" ht="15" x14ac:dyDescent="0.25">
      <c r="B11" s="13">
        <f ca="1">DATE(A1,11,1)</f>
        <v>44866</v>
      </c>
      <c r="C11" s="12" t="s">
        <v>19</v>
      </c>
      <c r="G11" s="11" t="s">
        <v>19</v>
      </c>
      <c r="H11" s="11" t="s">
        <v>13</v>
      </c>
      <c r="I11" s="11" t="s">
        <v>18</v>
      </c>
    </row>
    <row r="12" spans="1:9" ht="15" x14ac:dyDescent="0.25">
      <c r="B12" s="13">
        <f ca="1">DATE(A1,11,11)</f>
        <v>44876</v>
      </c>
      <c r="C12" s="12" t="s">
        <v>17</v>
      </c>
      <c r="G12" s="11" t="s">
        <v>16</v>
      </c>
      <c r="H12" s="11" t="s">
        <v>13</v>
      </c>
      <c r="I12" s="11" t="s">
        <v>15</v>
      </c>
    </row>
    <row r="13" spans="1:9" ht="14.4" x14ac:dyDescent="0.3">
      <c r="B13" s="13">
        <f ca="1">DATE(A1,12,25)</f>
        <v>44920</v>
      </c>
      <c r="C13" s="12" t="s">
        <v>14</v>
      </c>
      <c r="G13" s="11" t="s">
        <v>14</v>
      </c>
      <c r="H13" s="11" t="s">
        <v>13</v>
      </c>
      <c r="I13" s="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Y22"/>
  <sheetViews>
    <sheetView tabSelected="1" topLeftCell="G1" workbookViewId="0">
      <selection activeCell="R6" sqref="R6"/>
    </sheetView>
  </sheetViews>
  <sheetFormatPr baseColWidth="10" defaultRowHeight="14.4" x14ac:dyDescent="0.3"/>
  <cols>
    <col min="1" max="1" width="15" bestFit="1" customWidth="1"/>
    <col min="2" max="2" width="13.33203125" customWidth="1"/>
    <col min="3" max="3" width="28.44140625" customWidth="1"/>
    <col min="4" max="4" width="6.88671875" customWidth="1"/>
    <col min="5" max="5" width="7.88671875" style="3" customWidth="1"/>
    <col min="9" max="10" width="12.109375" customWidth="1"/>
    <col min="12" max="12" width="9.5546875" customWidth="1"/>
    <col min="15" max="103" width="3.33203125" style="5" customWidth="1"/>
  </cols>
  <sheetData>
    <row r="1" spans="1:103" ht="15" x14ac:dyDescent="0.25">
      <c r="A1" s="7">
        <v>44682</v>
      </c>
      <c r="C1" s="6">
        <f>DATE(YEAR(A1),MONTH(A2),1)</f>
        <v>44682</v>
      </c>
      <c r="F1" t="str">
        <f>"Nbre jours ouvrés du mois de"&amp;" "&amp;TEXT(A2,"mmmm")&amp;" :"</f>
        <v>Nbre jours ouvrés du mois de mai :</v>
      </c>
      <c r="I1" s="17">
        <f ca="1">NETWORKDAYS(C1,C2,JoursFeriés)</f>
        <v>21</v>
      </c>
    </row>
    <row r="2" spans="1:103" x14ac:dyDescent="0.3">
      <c r="A2" s="8">
        <v>44682</v>
      </c>
      <c r="C2" s="9">
        <f>EOMONTH(C1,0)</f>
        <v>44712</v>
      </c>
      <c r="F2" s="17" t="s">
        <v>49</v>
      </c>
      <c r="I2" s="21">
        <f ca="1">SUMIFS(O6:CY6,O5:CY5,"&gt;="&amp;C$1,O5:CY5,"&lt;="&amp;EOMONTH(C$1,0))</f>
        <v>0</v>
      </c>
    </row>
    <row r="3" spans="1:103" x14ac:dyDescent="0.3">
      <c r="F3" t="s">
        <v>50</v>
      </c>
      <c r="I3" s="10">
        <f ca="1">I1-I2</f>
        <v>21</v>
      </c>
    </row>
    <row r="4" spans="1:103" ht="15" x14ac:dyDescent="0.25">
      <c r="A4" t="s">
        <v>47</v>
      </c>
      <c r="B4" s="6">
        <f ca="1">TODAY()</f>
        <v>44693</v>
      </c>
    </row>
    <row r="5" spans="1:103" s="1" customFormat="1" ht="57.75" customHeight="1" x14ac:dyDescent="0.3">
      <c r="A5" s="1" t="s">
        <v>0</v>
      </c>
      <c r="B5" s="1" t="s">
        <v>9</v>
      </c>
      <c r="C5" s="1" t="s">
        <v>10</v>
      </c>
      <c r="D5" s="2" t="s">
        <v>1</v>
      </c>
      <c r="E5" s="2" t="s">
        <v>2</v>
      </c>
      <c r="F5" s="2" t="s">
        <v>3</v>
      </c>
      <c r="G5" s="1" t="s">
        <v>4</v>
      </c>
      <c r="H5" s="3" t="s">
        <v>5</v>
      </c>
      <c r="I5" s="2" t="s">
        <v>48</v>
      </c>
      <c r="K5" s="2" t="s">
        <v>6</v>
      </c>
      <c r="L5" s="2" t="s">
        <v>11</v>
      </c>
      <c r="M5" s="2" t="s">
        <v>7</v>
      </c>
      <c r="N5" s="3" t="s">
        <v>8</v>
      </c>
      <c r="O5" s="4">
        <v>44682</v>
      </c>
      <c r="P5" s="4">
        <f>O5+1</f>
        <v>44683</v>
      </c>
      <c r="Q5" s="4">
        <f t="shared" ref="Q5:CB5" si="0">P5+1</f>
        <v>44684</v>
      </c>
      <c r="R5" s="4">
        <f t="shared" si="0"/>
        <v>44685</v>
      </c>
      <c r="S5" s="4">
        <f t="shared" si="0"/>
        <v>44686</v>
      </c>
      <c r="T5" s="4">
        <f t="shared" si="0"/>
        <v>44687</v>
      </c>
      <c r="U5" s="4">
        <f t="shared" si="0"/>
        <v>44688</v>
      </c>
      <c r="V5" s="4">
        <f t="shared" si="0"/>
        <v>44689</v>
      </c>
      <c r="W5" s="4">
        <f t="shared" si="0"/>
        <v>44690</v>
      </c>
      <c r="X5" s="4">
        <f t="shared" si="0"/>
        <v>44691</v>
      </c>
      <c r="Y5" s="4">
        <f t="shared" si="0"/>
        <v>44692</v>
      </c>
      <c r="Z5" s="4">
        <f t="shared" si="0"/>
        <v>44693</v>
      </c>
      <c r="AA5" s="4">
        <f t="shared" si="0"/>
        <v>44694</v>
      </c>
      <c r="AB5" s="4">
        <f t="shared" si="0"/>
        <v>44695</v>
      </c>
      <c r="AC5" s="4">
        <f t="shared" si="0"/>
        <v>44696</v>
      </c>
      <c r="AD5" s="4">
        <f t="shared" si="0"/>
        <v>44697</v>
      </c>
      <c r="AE5" s="4">
        <f t="shared" si="0"/>
        <v>44698</v>
      </c>
      <c r="AF5" s="4">
        <f t="shared" si="0"/>
        <v>44699</v>
      </c>
      <c r="AG5" s="4">
        <f t="shared" si="0"/>
        <v>44700</v>
      </c>
      <c r="AH5" s="4">
        <f t="shared" si="0"/>
        <v>44701</v>
      </c>
      <c r="AI5" s="4">
        <f t="shared" si="0"/>
        <v>44702</v>
      </c>
      <c r="AJ5" s="4">
        <f t="shared" si="0"/>
        <v>44703</v>
      </c>
      <c r="AK5" s="4">
        <f t="shared" si="0"/>
        <v>44704</v>
      </c>
      <c r="AL5" s="4">
        <f t="shared" si="0"/>
        <v>44705</v>
      </c>
      <c r="AM5" s="4">
        <f t="shared" si="0"/>
        <v>44706</v>
      </c>
      <c r="AN5" s="4">
        <f t="shared" si="0"/>
        <v>44707</v>
      </c>
      <c r="AO5" s="4">
        <f t="shared" si="0"/>
        <v>44708</v>
      </c>
      <c r="AP5" s="4">
        <f t="shared" si="0"/>
        <v>44709</v>
      </c>
      <c r="AQ5" s="4">
        <f t="shared" si="0"/>
        <v>44710</v>
      </c>
      <c r="AR5" s="4">
        <f t="shared" si="0"/>
        <v>44711</v>
      </c>
      <c r="AS5" s="4">
        <f t="shared" si="0"/>
        <v>44712</v>
      </c>
      <c r="AT5" s="4">
        <f t="shared" si="0"/>
        <v>44713</v>
      </c>
      <c r="AU5" s="4">
        <f t="shared" si="0"/>
        <v>44714</v>
      </c>
      <c r="AV5" s="4">
        <f t="shared" si="0"/>
        <v>44715</v>
      </c>
      <c r="AW5" s="4">
        <f t="shared" si="0"/>
        <v>44716</v>
      </c>
      <c r="AX5" s="4">
        <f t="shared" si="0"/>
        <v>44717</v>
      </c>
      <c r="AY5" s="4">
        <f t="shared" si="0"/>
        <v>44718</v>
      </c>
      <c r="AZ5" s="4">
        <f t="shared" si="0"/>
        <v>44719</v>
      </c>
      <c r="BA5" s="4">
        <f t="shared" si="0"/>
        <v>44720</v>
      </c>
      <c r="BB5" s="4">
        <f t="shared" si="0"/>
        <v>44721</v>
      </c>
      <c r="BC5" s="4">
        <f t="shared" si="0"/>
        <v>44722</v>
      </c>
      <c r="BD5" s="4">
        <f t="shared" si="0"/>
        <v>44723</v>
      </c>
      <c r="BE5" s="4">
        <f t="shared" si="0"/>
        <v>44724</v>
      </c>
      <c r="BF5" s="4">
        <f t="shared" si="0"/>
        <v>44725</v>
      </c>
      <c r="BG5" s="4">
        <f t="shared" si="0"/>
        <v>44726</v>
      </c>
      <c r="BH5" s="4">
        <f t="shared" si="0"/>
        <v>44727</v>
      </c>
      <c r="BI5" s="4">
        <f t="shared" si="0"/>
        <v>44728</v>
      </c>
      <c r="BJ5" s="4">
        <f t="shared" si="0"/>
        <v>44729</v>
      </c>
      <c r="BK5" s="4">
        <f t="shared" si="0"/>
        <v>44730</v>
      </c>
      <c r="BL5" s="4">
        <f t="shared" si="0"/>
        <v>44731</v>
      </c>
      <c r="BM5" s="4">
        <f t="shared" si="0"/>
        <v>44732</v>
      </c>
      <c r="BN5" s="4">
        <f t="shared" si="0"/>
        <v>44733</v>
      </c>
      <c r="BO5" s="4">
        <f t="shared" si="0"/>
        <v>44734</v>
      </c>
      <c r="BP5" s="4">
        <f t="shared" si="0"/>
        <v>44735</v>
      </c>
      <c r="BQ5" s="4">
        <f t="shared" si="0"/>
        <v>44736</v>
      </c>
      <c r="BR5" s="4">
        <f t="shared" si="0"/>
        <v>44737</v>
      </c>
      <c r="BS5" s="4">
        <f t="shared" si="0"/>
        <v>44738</v>
      </c>
      <c r="BT5" s="4">
        <f t="shared" si="0"/>
        <v>44739</v>
      </c>
      <c r="BU5" s="4">
        <f t="shared" si="0"/>
        <v>44740</v>
      </c>
      <c r="BV5" s="4">
        <f t="shared" si="0"/>
        <v>44741</v>
      </c>
      <c r="BW5" s="4">
        <f t="shared" si="0"/>
        <v>44742</v>
      </c>
      <c r="BX5" s="4">
        <f t="shared" si="0"/>
        <v>44743</v>
      </c>
      <c r="BY5" s="4">
        <f t="shared" si="0"/>
        <v>44744</v>
      </c>
      <c r="BZ5" s="4">
        <f t="shared" si="0"/>
        <v>44745</v>
      </c>
      <c r="CA5" s="4">
        <f t="shared" si="0"/>
        <v>44746</v>
      </c>
      <c r="CB5" s="4">
        <f t="shared" si="0"/>
        <v>44747</v>
      </c>
      <c r="CC5" s="4">
        <f t="shared" ref="CC5:CY5" si="1">CB5+1</f>
        <v>44748</v>
      </c>
      <c r="CD5" s="4">
        <f t="shared" si="1"/>
        <v>44749</v>
      </c>
      <c r="CE5" s="4">
        <f t="shared" si="1"/>
        <v>44750</v>
      </c>
      <c r="CF5" s="4">
        <f t="shared" si="1"/>
        <v>44751</v>
      </c>
      <c r="CG5" s="4">
        <f t="shared" si="1"/>
        <v>44752</v>
      </c>
      <c r="CH5" s="4">
        <f t="shared" si="1"/>
        <v>44753</v>
      </c>
      <c r="CI5" s="4">
        <f t="shared" si="1"/>
        <v>44754</v>
      </c>
      <c r="CJ5" s="4">
        <f t="shared" si="1"/>
        <v>44755</v>
      </c>
      <c r="CK5" s="4">
        <f t="shared" si="1"/>
        <v>44756</v>
      </c>
      <c r="CL5" s="4">
        <f t="shared" si="1"/>
        <v>44757</v>
      </c>
      <c r="CM5" s="4">
        <f t="shared" si="1"/>
        <v>44758</v>
      </c>
      <c r="CN5" s="4">
        <f t="shared" si="1"/>
        <v>44759</v>
      </c>
      <c r="CO5" s="4">
        <f t="shared" si="1"/>
        <v>44760</v>
      </c>
      <c r="CP5" s="4">
        <f t="shared" si="1"/>
        <v>44761</v>
      </c>
      <c r="CQ5" s="4">
        <f t="shared" si="1"/>
        <v>44762</v>
      </c>
      <c r="CR5" s="4">
        <f t="shared" si="1"/>
        <v>44763</v>
      </c>
      <c r="CS5" s="4">
        <f t="shared" si="1"/>
        <v>44764</v>
      </c>
      <c r="CT5" s="4">
        <f t="shared" si="1"/>
        <v>44765</v>
      </c>
      <c r="CU5" s="4">
        <f t="shared" si="1"/>
        <v>44766</v>
      </c>
      <c r="CV5" s="4">
        <f t="shared" si="1"/>
        <v>44767</v>
      </c>
      <c r="CW5" s="4">
        <f t="shared" si="1"/>
        <v>44768</v>
      </c>
      <c r="CX5" s="4">
        <f t="shared" si="1"/>
        <v>44769</v>
      </c>
      <c r="CY5" s="4">
        <f t="shared" si="1"/>
        <v>44770</v>
      </c>
    </row>
    <row r="6" spans="1:103" x14ac:dyDescent="0.3">
      <c r="A6" t="s">
        <v>44</v>
      </c>
      <c r="C6" t="s">
        <v>45</v>
      </c>
      <c r="D6" s="3">
        <v>20</v>
      </c>
      <c r="E6" s="3" t="s">
        <v>46</v>
      </c>
      <c r="F6" s="3" t="s">
        <v>46</v>
      </c>
      <c r="G6" s="6">
        <v>44682</v>
      </c>
      <c r="H6" s="6">
        <f ca="1">WORKDAY(G6,D6,JoursFeriés)-1</f>
        <v>44710</v>
      </c>
      <c r="I6" s="16">
        <f ca="1">COUNTIF(O6:CY6,1)</f>
        <v>0</v>
      </c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 t="str">
        <f t="shared" ref="O6:AT6" si="2">IFERROR(IF(OR(WEEKDAY(AP$5,2)=6,WEEKDAY(AP$5,2)=7),"",IF(AND(AP$5&gt;=$G6,AP$5&lt;=$H6,AP$5&lt;&gt;JoursFeriés),1,"")),"")</f>
        <v/>
      </c>
      <c r="AQ6" s="20" t="str">
        <f t="shared" si="2"/>
        <v/>
      </c>
      <c r="AR6" s="20" t="str">
        <f t="shared" ca="1" si="2"/>
        <v/>
      </c>
      <c r="AS6" s="20" t="str">
        <f t="shared" ca="1" si="2"/>
        <v/>
      </c>
      <c r="AT6" s="20" t="str">
        <f t="shared" ca="1" si="2"/>
        <v/>
      </c>
      <c r="AU6" s="20" t="str">
        <f t="shared" ref="AU6:BZ6" ca="1" si="3">IFERROR(IF(OR(WEEKDAY(AU$5,2)=6,WEEKDAY(AU$5,2)=7),"",IF(AND(AU$5&gt;=$G6,AU$5&lt;=$H6,AU$5&lt;&gt;JoursFeriés),1,"")),"")</f>
        <v/>
      </c>
      <c r="AV6" s="20" t="str">
        <f t="shared" ca="1" si="3"/>
        <v/>
      </c>
      <c r="AW6" s="20" t="str">
        <f t="shared" si="3"/>
        <v/>
      </c>
      <c r="AX6" s="20" t="str">
        <f t="shared" si="3"/>
        <v/>
      </c>
      <c r="AY6" s="20" t="str">
        <f t="shared" ca="1" si="3"/>
        <v/>
      </c>
      <c r="AZ6" s="20" t="str">
        <f t="shared" ca="1" si="3"/>
        <v/>
      </c>
      <c r="BA6" s="20" t="str">
        <f t="shared" ca="1" si="3"/>
        <v/>
      </c>
      <c r="BB6" s="20" t="str">
        <f t="shared" ca="1" si="3"/>
        <v/>
      </c>
      <c r="BC6" s="20" t="str">
        <f t="shared" ca="1" si="3"/>
        <v/>
      </c>
      <c r="BD6" s="20" t="str">
        <f t="shared" si="3"/>
        <v/>
      </c>
      <c r="BE6" s="20" t="str">
        <f t="shared" si="3"/>
        <v/>
      </c>
      <c r="BF6" s="20" t="str">
        <f t="shared" ca="1" si="3"/>
        <v/>
      </c>
      <c r="BG6" s="20" t="str">
        <f t="shared" ca="1" si="3"/>
        <v/>
      </c>
      <c r="BH6" s="20" t="str">
        <f t="shared" ca="1" si="3"/>
        <v/>
      </c>
      <c r="BI6" s="20" t="str">
        <f t="shared" ca="1" si="3"/>
        <v/>
      </c>
      <c r="BJ6" s="20" t="str">
        <f t="shared" ca="1" si="3"/>
        <v/>
      </c>
      <c r="BK6" s="20" t="str">
        <f t="shared" si="3"/>
        <v/>
      </c>
      <c r="BL6" s="20" t="str">
        <f t="shared" si="3"/>
        <v/>
      </c>
      <c r="BM6" s="20" t="str">
        <f t="shared" ca="1" si="3"/>
        <v/>
      </c>
      <c r="BN6" s="20" t="str">
        <f t="shared" ca="1" si="3"/>
        <v/>
      </c>
      <c r="BO6" s="20" t="str">
        <f t="shared" ca="1" si="3"/>
        <v/>
      </c>
      <c r="BP6" s="20" t="str">
        <f t="shared" ca="1" si="3"/>
        <v/>
      </c>
      <c r="BQ6" s="20" t="str">
        <f t="shared" ca="1" si="3"/>
        <v/>
      </c>
      <c r="BR6" s="20" t="str">
        <f t="shared" si="3"/>
        <v/>
      </c>
      <c r="BS6" s="20" t="str">
        <f t="shared" si="3"/>
        <v/>
      </c>
      <c r="BT6" s="20" t="str">
        <f t="shared" ca="1" si="3"/>
        <v/>
      </c>
      <c r="BU6" s="20" t="str">
        <f t="shared" ca="1" si="3"/>
        <v/>
      </c>
      <c r="BV6" s="20" t="str">
        <f t="shared" ca="1" si="3"/>
        <v/>
      </c>
      <c r="BW6" s="20" t="str">
        <f t="shared" ca="1" si="3"/>
        <v/>
      </c>
      <c r="BX6" s="20" t="str">
        <f t="shared" ca="1" si="3"/>
        <v/>
      </c>
      <c r="BY6" s="20" t="str">
        <f t="shared" si="3"/>
        <v/>
      </c>
      <c r="BZ6" s="20" t="str">
        <f t="shared" si="3"/>
        <v/>
      </c>
      <c r="CA6" s="20" t="str">
        <f t="shared" ref="CA6:CY6" ca="1" si="4">IFERROR(IF(OR(WEEKDAY(CA$5,2)=6,WEEKDAY(CA$5,2)=7),"",IF(AND(CA$5&gt;=$G6,CA$5&lt;=$H6,CA$5&lt;&gt;JoursFeriés),1,"")),"")</f>
        <v/>
      </c>
      <c r="CB6" s="20" t="str">
        <f t="shared" ca="1" si="4"/>
        <v/>
      </c>
      <c r="CC6" s="20" t="str">
        <f t="shared" ca="1" si="4"/>
        <v/>
      </c>
      <c r="CD6" s="20" t="str">
        <f t="shared" ca="1" si="4"/>
        <v/>
      </c>
      <c r="CE6" s="20" t="str">
        <f t="shared" ca="1" si="4"/>
        <v/>
      </c>
      <c r="CF6" s="20" t="str">
        <f t="shared" si="4"/>
        <v/>
      </c>
      <c r="CG6" s="20" t="str">
        <f t="shared" si="4"/>
        <v/>
      </c>
      <c r="CH6" s="20" t="str">
        <f t="shared" ca="1" si="4"/>
        <v/>
      </c>
      <c r="CI6" s="20" t="str">
        <f t="shared" ca="1" si="4"/>
        <v/>
      </c>
      <c r="CJ6" s="20" t="str">
        <f t="shared" ca="1" si="4"/>
        <v/>
      </c>
      <c r="CK6" s="20" t="str">
        <f t="shared" ca="1" si="4"/>
        <v/>
      </c>
      <c r="CL6" s="20" t="str">
        <f t="shared" ca="1" si="4"/>
        <v/>
      </c>
      <c r="CM6" s="20" t="str">
        <f t="shared" si="4"/>
        <v/>
      </c>
      <c r="CN6" s="20" t="str">
        <f t="shared" si="4"/>
        <v/>
      </c>
      <c r="CO6" s="20" t="str">
        <f t="shared" ca="1" si="4"/>
        <v/>
      </c>
      <c r="CP6" s="20" t="str">
        <f t="shared" ca="1" si="4"/>
        <v/>
      </c>
      <c r="CQ6" s="20" t="str">
        <f t="shared" ca="1" si="4"/>
        <v/>
      </c>
      <c r="CR6" s="20" t="str">
        <f t="shared" ca="1" si="4"/>
        <v/>
      </c>
      <c r="CS6" s="20" t="str">
        <f t="shared" ca="1" si="4"/>
        <v/>
      </c>
      <c r="CT6" s="20" t="str">
        <f t="shared" si="4"/>
        <v/>
      </c>
      <c r="CU6" s="20" t="str">
        <f t="shared" si="4"/>
        <v/>
      </c>
      <c r="CV6" s="20" t="str">
        <f t="shared" ca="1" si="4"/>
        <v/>
      </c>
      <c r="CW6" s="20" t="str">
        <f t="shared" ca="1" si="4"/>
        <v/>
      </c>
      <c r="CX6" s="20" t="str">
        <f t="shared" ca="1" si="4"/>
        <v/>
      </c>
      <c r="CY6" s="20" t="str">
        <f t="shared" ca="1" si="4"/>
        <v/>
      </c>
    </row>
    <row r="10" spans="1:103" ht="15" x14ac:dyDescent="0.25"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2" spans="1:103" x14ac:dyDescent="0.3"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 t="str">
        <f t="shared" ref="O12:AW12" si="5">IFERROR(IF(WEEKDAY(AW$5,2)&gt;=6,"",IF(AND(AW$5&gt;=$G6,AW$5&lt;=$H6,AW$5&lt;&gt;JoursFeriés),1,"")),"")</f>
        <v/>
      </c>
    </row>
    <row r="13" spans="1:103" ht="15" x14ac:dyDescent="0.25"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</row>
    <row r="14" spans="1:103" ht="15" x14ac:dyDescent="0.25">
      <c r="C14" s="15"/>
      <c r="E14" s="18"/>
    </row>
    <row r="16" spans="1:103" ht="15" x14ac:dyDescent="0.25">
      <c r="F16" s="15"/>
    </row>
    <row r="17" spans="3:3" ht="15" x14ac:dyDescent="0.25">
      <c r="C17" s="15"/>
    </row>
    <row r="19" spans="3:3" ht="15" x14ac:dyDescent="0.25">
      <c r="C19" s="15"/>
    </row>
    <row r="22" spans="3:3" ht="15" x14ac:dyDescent="0.25">
      <c r="C22" s="15"/>
    </row>
  </sheetData>
  <conditionalFormatting sqref="O5:CY5">
    <cfRule type="expression" dxfId="4" priority="4">
      <formula>OR(O5=$B$4)</formula>
    </cfRule>
  </conditionalFormatting>
  <conditionalFormatting sqref="O6:CY100">
    <cfRule type="expression" dxfId="3" priority="1">
      <formula>IFERROR(IF(AND(O$5&gt;=$G6,O$5&lt;=$H6,COUNTIF(JoursFeriés,O$5)=0,WEEKDAY(O$5,2)&lt;6),1,0),0)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JoursFériés</vt:lpstr>
      <vt:lpstr>Feuil1</vt:lpstr>
      <vt:lpstr>JoursFeriés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</dc:creator>
  <cp:lastModifiedBy>inconnu</cp:lastModifiedBy>
  <dcterms:created xsi:type="dcterms:W3CDTF">2022-05-10T13:45:08Z</dcterms:created>
  <dcterms:modified xsi:type="dcterms:W3CDTF">2022-05-12T09:30:01Z</dcterms:modified>
</cp:coreProperties>
</file>