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.xml" ContentType="application/vnd.ms-excel.rdrichvalue+xml"/>
  <Override PartName="/xl/richData/rdRichValueTypes.xml" ContentType="application/vnd.ms-excel.rdrichvaluetyp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6" windowHeight="11160" activeTab="1"/>
  </bookViews>
  <sheets>
    <sheet name="Horaires" sheetId="2" r:id="rId1"/>
    <sheet name="Source" sheetId="1" r:id="rId2"/>
  </sheets>
  <definedNames>
    <definedName name="ListeChauffeurs">Tchauffeurs[Chauffeurs]</definedName>
    <definedName name="ListeCircuits">Tcircuits[Circuits]</definedName>
    <definedName name="listejours">Tjours[Jours]</definedName>
    <definedName name="ListeVendredi">Tableau1[Vendredi]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E45" i="1" l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B136" i="1"/>
  <c r="B137" i="1"/>
  <c r="B138" i="1"/>
  <c r="B139" i="1"/>
  <c r="B140" i="1"/>
  <c r="B141" i="1"/>
  <c r="B135" i="1"/>
  <c r="B129" i="1"/>
  <c r="B130" i="1"/>
  <c r="B131" i="1"/>
  <c r="B132" i="1"/>
  <c r="B133" i="1"/>
  <c r="B134" i="1"/>
  <c r="B128" i="1"/>
  <c r="B122" i="1"/>
  <c r="B123" i="1"/>
  <c r="B124" i="1"/>
  <c r="B125" i="1"/>
  <c r="B126" i="1"/>
  <c r="B127" i="1"/>
  <c r="B121" i="1"/>
  <c r="I141" i="1" l="1"/>
  <c r="G141" i="1"/>
  <c r="I140" i="1"/>
  <c r="G140" i="1"/>
  <c r="H139" i="1"/>
  <c r="G139" i="1"/>
  <c r="G138" i="1"/>
  <c r="I137" i="1"/>
  <c r="G137" i="1"/>
  <c r="G136" i="1"/>
  <c r="I136" i="1"/>
  <c r="I139" i="1"/>
  <c r="H141" i="1"/>
  <c r="H137" i="1"/>
  <c r="H138" i="1"/>
  <c r="I138" i="1"/>
  <c r="H140" i="1"/>
  <c r="H136" i="1"/>
  <c r="G135" i="1"/>
  <c r="H128" i="1"/>
  <c r="H135" i="1"/>
  <c r="I135" i="1"/>
  <c r="H132" i="1"/>
  <c r="I134" i="1"/>
  <c r="G134" i="1"/>
  <c r="I133" i="1"/>
  <c r="G133" i="1"/>
  <c r="G131" i="1"/>
  <c r="I130" i="1"/>
  <c r="G130" i="1"/>
  <c r="I129" i="1"/>
  <c r="G129" i="1"/>
  <c r="I132" i="1"/>
  <c r="H134" i="1"/>
  <c r="H130" i="1"/>
  <c r="G132" i="1"/>
  <c r="H131" i="1"/>
  <c r="I131" i="1"/>
  <c r="H133" i="1"/>
  <c r="H129" i="1"/>
  <c r="I128" i="1"/>
  <c r="G128" i="1"/>
  <c r="I127" i="1"/>
  <c r="G127" i="1"/>
  <c r="H126" i="1"/>
  <c r="G126" i="1"/>
  <c r="I126" i="1"/>
  <c r="G125" i="1"/>
  <c r="H125" i="1"/>
  <c r="I124" i="1"/>
  <c r="G124" i="1"/>
  <c r="H124" i="1"/>
  <c r="I123" i="1"/>
  <c r="G123" i="1"/>
  <c r="G122" i="1"/>
  <c r="I122" i="1"/>
  <c r="H122" i="1"/>
  <c r="I125" i="1"/>
  <c r="H127" i="1"/>
  <c r="H123" i="1"/>
  <c r="I121" i="1"/>
  <c r="G121" i="1"/>
  <c r="H121" i="1"/>
  <c r="K139" i="1" l="1"/>
  <c r="K137" i="1"/>
  <c r="K141" i="1"/>
  <c r="K140" i="1"/>
  <c r="K138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B115" i="1" l="1"/>
  <c r="B116" i="1"/>
  <c r="B117" i="1"/>
  <c r="B118" i="1"/>
  <c r="B119" i="1"/>
  <c r="B120" i="1"/>
  <c r="B114" i="1"/>
  <c r="H117" i="1" l="1"/>
  <c r="I120" i="1"/>
  <c r="G120" i="1"/>
  <c r="I119" i="1"/>
  <c r="G119" i="1"/>
  <c r="G118" i="1"/>
  <c r="G117" i="1"/>
  <c r="I116" i="1"/>
  <c r="G116" i="1"/>
  <c r="I115" i="1"/>
  <c r="G115" i="1"/>
  <c r="H118" i="1"/>
  <c r="I118" i="1"/>
  <c r="H120" i="1"/>
  <c r="H116" i="1"/>
  <c r="I117" i="1"/>
  <c r="H119" i="1"/>
  <c r="H115" i="1"/>
  <c r="I114" i="1"/>
  <c r="H114" i="1"/>
  <c r="G114" i="1"/>
  <c r="K114" i="1" l="1"/>
  <c r="K115" i="1"/>
  <c r="K117" i="1"/>
  <c r="K120" i="1"/>
  <c r="K118" i="1"/>
  <c r="K116" i="1"/>
  <c r="K119" i="1"/>
  <c r="B108" i="1" l="1"/>
  <c r="B109" i="1"/>
  <c r="B110" i="1"/>
  <c r="B111" i="1"/>
  <c r="B112" i="1"/>
  <c r="B113" i="1"/>
  <c r="B107" i="1"/>
  <c r="B2" i="1"/>
  <c r="H113" i="1" l="1"/>
  <c r="G113" i="1"/>
  <c r="I112" i="1"/>
  <c r="H112" i="1"/>
  <c r="G112" i="1"/>
  <c r="G111" i="1"/>
  <c r="I111" i="1"/>
  <c r="I110" i="1"/>
  <c r="G110" i="1"/>
  <c r="H110" i="1"/>
  <c r="H109" i="1"/>
  <c r="G109" i="1"/>
  <c r="I108" i="1"/>
  <c r="H108" i="1"/>
  <c r="G108" i="1"/>
  <c r="I113" i="1"/>
  <c r="I109" i="1"/>
  <c r="H111" i="1"/>
  <c r="I107" i="1"/>
  <c r="H107" i="1"/>
  <c r="G107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K107" i="1" l="1"/>
  <c r="K110" i="1"/>
  <c r="K112" i="1"/>
  <c r="K109" i="1"/>
  <c r="K108" i="1"/>
  <c r="K111" i="1"/>
  <c r="K113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H15" i="1" s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I28" i="1" s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H47" i="1"/>
  <c r="H48" i="1"/>
  <c r="G50" i="1"/>
  <c r="I54" i="1"/>
  <c r="G56" i="1"/>
  <c r="I58" i="1"/>
  <c r="I60" i="1"/>
  <c r="H63" i="1"/>
  <c r="H64" i="1"/>
  <c r="G65" i="1"/>
  <c r="G66" i="1"/>
  <c r="G72" i="1"/>
  <c r="I73" i="1"/>
  <c r="I74" i="1"/>
  <c r="H75" i="1"/>
  <c r="I76" i="1"/>
  <c r="G77" i="1"/>
  <c r="H79" i="1"/>
  <c r="H80" i="1"/>
  <c r="H81" i="1"/>
  <c r="G82" i="1"/>
  <c r="I86" i="1"/>
  <c r="I89" i="1"/>
  <c r="I91" i="1"/>
  <c r="I92" i="1"/>
  <c r="H93" i="1"/>
  <c r="H96" i="1"/>
  <c r="H97" i="1"/>
  <c r="G98" i="1"/>
  <c r="I99" i="1"/>
  <c r="H103" i="1"/>
  <c r="G104" i="1"/>
  <c r="I105" i="1"/>
  <c r="I106" i="1"/>
  <c r="H18" i="1" l="1"/>
  <c r="G10" i="1"/>
  <c r="I6" i="1"/>
  <c r="I41" i="1"/>
  <c r="G33" i="1"/>
  <c r="I25" i="1"/>
  <c r="H17" i="1"/>
  <c r="H13" i="1"/>
  <c r="I9" i="1"/>
  <c r="I26" i="1"/>
  <c r="I44" i="1"/>
  <c r="H32" i="1"/>
  <c r="H16" i="1"/>
  <c r="I12" i="1"/>
  <c r="I42" i="1"/>
  <c r="I38" i="1"/>
  <c r="H34" i="1"/>
  <c r="G39" i="1"/>
  <c r="H31" i="1"/>
  <c r="G23" i="1"/>
  <c r="G19" i="1"/>
  <c r="I11" i="1"/>
  <c r="G3" i="1"/>
  <c r="I3" i="1"/>
  <c r="H7" i="1"/>
  <c r="I23" i="1"/>
  <c r="H39" i="1"/>
  <c r="I47" i="1"/>
  <c r="H55" i="1"/>
  <c r="H59" i="1"/>
  <c r="H71" i="1"/>
  <c r="G79" i="1"/>
  <c r="H87" i="1"/>
  <c r="G12" i="1"/>
  <c r="H36" i="1"/>
  <c r="I48" i="1"/>
  <c r="G64" i="1"/>
  <c r="G76" i="1"/>
  <c r="G88" i="1"/>
  <c r="H100" i="1"/>
  <c r="H14" i="1"/>
  <c r="H26" i="1"/>
  <c r="H54" i="1"/>
  <c r="H58" i="1"/>
  <c r="I66" i="1"/>
  <c r="H78" i="1"/>
  <c r="H90" i="1"/>
  <c r="I98" i="1"/>
  <c r="H3" i="1"/>
  <c r="G31" i="1"/>
  <c r="H35" i="1"/>
  <c r="H43" i="1"/>
  <c r="G51" i="1"/>
  <c r="G63" i="1"/>
  <c r="I67" i="1"/>
  <c r="H83" i="1"/>
  <c r="G103" i="1"/>
  <c r="H52" i="1"/>
  <c r="I64" i="1"/>
  <c r="G80" i="1"/>
  <c r="G92" i="1"/>
  <c r="I10" i="1"/>
  <c r="I18" i="1"/>
  <c r="G22" i="1"/>
  <c r="I30" i="1"/>
  <c r="G42" i="1"/>
  <c r="I50" i="1"/>
  <c r="G54" i="1"/>
  <c r="I62" i="1"/>
  <c r="G74" i="1"/>
  <c r="I82" i="1"/>
  <c r="G86" i="1"/>
  <c r="H94" i="1"/>
  <c r="G106" i="1"/>
  <c r="I7" i="1"/>
  <c r="G11" i="1"/>
  <c r="I19" i="1"/>
  <c r="H23" i="1"/>
  <c r="I39" i="1"/>
  <c r="K39" i="1" s="1"/>
  <c r="I43" i="1"/>
  <c r="H51" i="1"/>
  <c r="G55" i="1"/>
  <c r="I63" i="1"/>
  <c r="G83" i="1"/>
  <c r="G87" i="1"/>
  <c r="G99" i="1"/>
  <c r="H4" i="1"/>
  <c r="I16" i="1"/>
  <c r="G32" i="1"/>
  <c r="H68" i="1"/>
  <c r="I80" i="1"/>
  <c r="H10" i="1"/>
  <c r="G18" i="1"/>
  <c r="H42" i="1"/>
  <c r="H70" i="1"/>
  <c r="H74" i="1"/>
  <c r="H82" i="1"/>
  <c r="I102" i="1"/>
  <c r="H106" i="1"/>
  <c r="G7" i="1"/>
  <c r="I15" i="1"/>
  <c r="H19" i="1"/>
  <c r="I27" i="1"/>
  <c r="G35" i="1"/>
  <c r="G47" i="1"/>
  <c r="I51" i="1"/>
  <c r="H67" i="1"/>
  <c r="G71" i="1"/>
  <c r="I83" i="1"/>
  <c r="I95" i="1"/>
  <c r="I103" i="1"/>
  <c r="H20" i="1"/>
  <c r="I32" i="1"/>
  <c r="G48" i="1"/>
  <c r="H84" i="1"/>
  <c r="I96" i="1"/>
  <c r="G6" i="1"/>
  <c r="G26" i="1"/>
  <c r="I34" i="1"/>
  <c r="G38" i="1"/>
  <c r="I46" i="1"/>
  <c r="G58" i="1"/>
  <c r="H66" i="1"/>
  <c r="G70" i="1"/>
  <c r="G90" i="1"/>
  <c r="H98" i="1"/>
  <c r="G102" i="1"/>
  <c r="G91" i="1"/>
  <c r="H9" i="1"/>
  <c r="G17" i="1"/>
  <c r="G37" i="1"/>
  <c r="G49" i="1"/>
  <c r="I77" i="1"/>
  <c r="I93" i="1"/>
  <c r="H105" i="1"/>
  <c r="G4" i="1"/>
  <c r="H8" i="1"/>
  <c r="G20" i="1"/>
  <c r="H24" i="1"/>
  <c r="G36" i="1"/>
  <c r="I52" i="1"/>
  <c r="I84" i="1"/>
  <c r="G96" i="1"/>
  <c r="H104" i="1"/>
  <c r="G13" i="1"/>
  <c r="G41" i="1"/>
  <c r="I49" i="1"/>
  <c r="H69" i="1"/>
  <c r="H77" i="1"/>
  <c r="I81" i="1"/>
  <c r="H85" i="1"/>
  <c r="I97" i="1"/>
  <c r="H101" i="1"/>
  <c r="G105" i="1"/>
  <c r="H91" i="1"/>
  <c r="G21" i="1"/>
  <c r="K21" i="1" s="1"/>
  <c r="H41" i="1"/>
  <c r="I45" i="1"/>
  <c r="G57" i="1"/>
  <c r="H65" i="1"/>
  <c r="G81" i="1"/>
  <c r="G97" i="1"/>
  <c r="I4" i="1"/>
  <c r="G16" i="1"/>
  <c r="I36" i="1"/>
  <c r="H56" i="1"/>
  <c r="H72" i="1"/>
  <c r="H5" i="1"/>
  <c r="I33" i="1"/>
  <c r="H37" i="1"/>
  <c r="H53" i="1"/>
  <c r="H61" i="1"/>
  <c r="I65" i="1"/>
  <c r="K65" i="1" s="1"/>
  <c r="G89" i="1"/>
  <c r="G15" i="1"/>
  <c r="H27" i="1"/>
  <c r="I35" i="1"/>
  <c r="G43" i="1"/>
  <c r="G59" i="1"/>
  <c r="G67" i="1"/>
  <c r="G75" i="1"/>
  <c r="I75" i="1"/>
  <c r="I87" i="1"/>
  <c r="G95" i="1"/>
  <c r="H95" i="1"/>
  <c r="H99" i="1"/>
  <c r="G8" i="1"/>
  <c r="I8" i="1"/>
  <c r="H12" i="1"/>
  <c r="G24" i="1"/>
  <c r="I24" i="1"/>
  <c r="H28" i="1"/>
  <c r="G40" i="1"/>
  <c r="I40" i="1"/>
  <c r="H44" i="1"/>
  <c r="I56" i="1"/>
  <c r="H60" i="1"/>
  <c r="G68" i="1"/>
  <c r="I72" i="1"/>
  <c r="H76" i="1"/>
  <c r="G84" i="1"/>
  <c r="I88" i="1"/>
  <c r="H92" i="1"/>
  <c r="G100" i="1"/>
  <c r="I104" i="1"/>
  <c r="G9" i="1"/>
  <c r="H25" i="1"/>
  <c r="G29" i="1"/>
  <c r="I37" i="1"/>
  <c r="H45" i="1"/>
  <c r="H49" i="1"/>
  <c r="I53" i="1"/>
  <c r="H57" i="1"/>
  <c r="G61" i="1"/>
  <c r="I69" i="1"/>
  <c r="H73" i="1"/>
  <c r="H89" i="1"/>
  <c r="G93" i="1"/>
  <c r="I101" i="1"/>
  <c r="H6" i="1"/>
  <c r="I14" i="1"/>
  <c r="H22" i="1"/>
  <c r="G30" i="1"/>
  <c r="G34" i="1"/>
  <c r="K34" i="1" s="1"/>
  <c r="H38" i="1"/>
  <c r="G46" i="1"/>
  <c r="H50" i="1"/>
  <c r="G62" i="1"/>
  <c r="I70" i="1"/>
  <c r="G78" i="1"/>
  <c r="H86" i="1"/>
  <c r="I90" i="1"/>
  <c r="G94" i="1"/>
  <c r="K98" i="1"/>
  <c r="H102" i="1"/>
  <c r="G5" i="1"/>
  <c r="I13" i="1"/>
  <c r="G25" i="1"/>
  <c r="H33" i="1"/>
  <c r="G53" i="1"/>
  <c r="I61" i="1"/>
  <c r="G73" i="1"/>
  <c r="I20" i="1"/>
  <c r="H40" i="1"/>
  <c r="G52" i="1"/>
  <c r="I68" i="1"/>
  <c r="H88" i="1"/>
  <c r="I100" i="1"/>
  <c r="I17" i="1"/>
  <c r="H29" i="1"/>
  <c r="G45" i="1"/>
  <c r="H11" i="1"/>
  <c r="G27" i="1"/>
  <c r="I31" i="1"/>
  <c r="I55" i="1"/>
  <c r="I59" i="1"/>
  <c r="G2" i="1"/>
  <c r="I2" i="1"/>
  <c r="H2" i="1"/>
  <c r="I79" i="1"/>
  <c r="G28" i="1"/>
  <c r="G44" i="1"/>
  <c r="G60" i="1"/>
  <c r="G69" i="1"/>
  <c r="G85" i="1"/>
  <c r="G101" i="1"/>
  <c r="G14" i="1"/>
  <c r="H30" i="1"/>
  <c r="H46" i="1"/>
  <c r="H62" i="1"/>
  <c r="I94" i="1"/>
  <c r="H50" i="2"/>
  <c r="K23" i="1" l="1"/>
  <c r="K77" i="1"/>
  <c r="K7" i="1"/>
  <c r="K15" i="1"/>
  <c r="K66" i="1"/>
  <c r="K84" i="1"/>
  <c r="K14" i="1"/>
  <c r="K82" i="1"/>
  <c r="K52" i="1"/>
  <c r="K44" i="1"/>
  <c r="K27" i="1"/>
  <c r="K5" i="1"/>
  <c r="K71" i="1"/>
  <c r="K60" i="1"/>
  <c r="K104" i="1"/>
  <c r="K72" i="1"/>
  <c r="K78" i="1"/>
  <c r="K43" i="1"/>
  <c r="K85" i="1"/>
  <c r="K10" i="1"/>
  <c r="K67" i="1"/>
  <c r="K3" i="1"/>
  <c r="K96" i="1"/>
  <c r="K28" i="1"/>
  <c r="K101" i="1"/>
  <c r="K33" i="1"/>
  <c r="K75" i="1"/>
  <c r="K56" i="1"/>
  <c r="K69" i="1"/>
  <c r="K45" i="1"/>
  <c r="K73" i="1"/>
  <c r="K25" i="1"/>
  <c r="K93" i="1"/>
  <c r="K50" i="1"/>
  <c r="K19" i="1"/>
  <c r="K2" i="1"/>
  <c r="K8" i="1"/>
  <c r="K59" i="1"/>
  <c r="K89" i="1"/>
  <c r="K97" i="1"/>
  <c r="K105" i="1"/>
  <c r="K49" i="1"/>
  <c r="K91" i="1"/>
  <c r="K6" i="1"/>
  <c r="K48" i="1"/>
  <c r="K18" i="1"/>
  <c r="K32" i="1"/>
  <c r="K87" i="1"/>
  <c r="K55" i="1"/>
  <c r="K106" i="1"/>
  <c r="K74" i="1"/>
  <c r="K42" i="1"/>
  <c r="K51" i="1"/>
  <c r="K76" i="1"/>
  <c r="K95" i="1"/>
  <c r="K81" i="1"/>
  <c r="K36" i="1"/>
  <c r="K4" i="1"/>
  <c r="K37" i="1"/>
  <c r="K102" i="1"/>
  <c r="K70" i="1"/>
  <c r="K38" i="1"/>
  <c r="K83" i="1"/>
  <c r="K92" i="1"/>
  <c r="K64" i="1"/>
  <c r="K12" i="1"/>
  <c r="K53" i="1"/>
  <c r="K94" i="1"/>
  <c r="K62" i="1"/>
  <c r="K46" i="1"/>
  <c r="K30" i="1"/>
  <c r="K100" i="1"/>
  <c r="K68" i="1"/>
  <c r="K40" i="1"/>
  <c r="K16" i="1"/>
  <c r="K41" i="1"/>
  <c r="K17" i="1"/>
  <c r="K47" i="1"/>
  <c r="K11" i="1"/>
  <c r="K86" i="1"/>
  <c r="K54" i="1"/>
  <c r="K22" i="1"/>
  <c r="K80" i="1"/>
  <c r="K103" i="1"/>
  <c r="K63" i="1"/>
  <c r="K61" i="1"/>
  <c r="K29" i="1"/>
  <c r="K9" i="1"/>
  <c r="K24" i="1"/>
  <c r="K57" i="1"/>
  <c r="K13" i="1"/>
  <c r="K20" i="1"/>
  <c r="K90" i="1"/>
  <c r="K58" i="1"/>
  <c r="K26" i="1"/>
  <c r="K35" i="1"/>
  <c r="K99" i="1"/>
  <c r="K31" i="1"/>
  <c r="K88" i="1"/>
  <c r="K79" i="1"/>
  <c r="H3" i="2"/>
  <c r="H4" i="2"/>
  <c r="H5" i="2"/>
  <c r="H6" i="2"/>
  <c r="H7" i="2"/>
  <c r="H8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8" i="2"/>
  <c r="H39" i="2"/>
  <c r="H40" i="2"/>
  <c r="H41" i="2"/>
  <c r="H42" i="2"/>
  <c r="H43" i="2"/>
  <c r="H44" i="2"/>
  <c r="H45" i="2"/>
  <c r="H46" i="2"/>
  <c r="H47" i="2"/>
  <c r="H48" i="2"/>
  <c r="H49" i="2"/>
  <c r="H2" i="2"/>
</calcChain>
</file>

<file path=xl/sharedStrings.xml><?xml version="1.0" encoding="utf-8"?>
<sst xmlns="http://schemas.openxmlformats.org/spreadsheetml/2006/main" count="340" uniqueCount="36">
  <si>
    <t>Heures</t>
  </si>
  <si>
    <t>Lundi</t>
  </si>
  <si>
    <t>Mardi</t>
  </si>
  <si>
    <t>Mercredi</t>
  </si>
  <si>
    <t>Jeudi</t>
  </si>
  <si>
    <t>Vendredi</t>
  </si>
  <si>
    <t>Samir</t>
  </si>
  <si>
    <t>Dominique</t>
  </si>
  <si>
    <t>Albert</t>
  </si>
  <si>
    <t>Michaël</t>
  </si>
  <si>
    <t>Yolaine</t>
  </si>
  <si>
    <t>Maryse</t>
  </si>
  <si>
    <t>Robert</t>
  </si>
  <si>
    <t>Circuit 1</t>
  </si>
  <si>
    <t>Circuit 2</t>
  </si>
  <si>
    <t>Circuit 3</t>
  </si>
  <si>
    <t>Circuit 4</t>
  </si>
  <si>
    <t>Circuit 5</t>
  </si>
  <si>
    <t>Circuit 6</t>
  </si>
  <si>
    <t>Circuit 7</t>
  </si>
  <si>
    <t>Date</t>
  </si>
  <si>
    <t>Circuits</t>
  </si>
  <si>
    <t>Chauffeurs</t>
  </si>
  <si>
    <t>Depart 1</t>
  </si>
  <si>
    <t>Arrivé 1</t>
  </si>
  <si>
    <t>Depart 2</t>
  </si>
  <si>
    <t>Arrivé 2</t>
  </si>
  <si>
    <t>Vendredi Vacances</t>
  </si>
  <si>
    <t>Jours</t>
  </si>
  <si>
    <t>Heures supplementaires</t>
  </si>
  <si>
    <t>vendredi institutionnel</t>
  </si>
  <si>
    <t>vendredi vacances</t>
  </si>
  <si>
    <t>Départ 1</t>
  </si>
  <si>
    <t>Institutionnel</t>
  </si>
  <si>
    <t>Vacances</t>
  </si>
  <si>
    <t>Vendredi Institutionnel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</si>
</sst>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 style="medium">
        <color indexed="6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46">
    <xf numFmtId="0" fontId="0" fillId="0" borderId="0" xfId="0"/>
    <xf numFmtId="165" fontId="0" fillId="0" borderId="0" xfId="0" applyNumberFormat="1"/>
    <xf numFmtId="0" fontId="4" fillId="0" borderId="0" xfId="0" applyFont="1"/>
    <xf numFmtId="14" fontId="4" fillId="0" borderId="1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0" fontId="4" fillId="0" borderId="2" xfId="0" applyFont="1" applyBorder="1"/>
    <xf numFmtId="165" fontId="4" fillId="0" borderId="2" xfId="0" applyNumberFormat="1" applyFont="1" applyBorder="1" applyAlignment="1">
      <alignment horizontal="center"/>
    </xf>
    <xf numFmtId="14" fontId="4" fillId="0" borderId="4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/>
    <xf numFmtId="165" fontId="4" fillId="0" borderId="0" xfId="0" applyNumberFormat="1" applyFont="1" applyBorder="1" applyAlignment="1">
      <alignment horizontal="center"/>
    </xf>
    <xf numFmtId="14" fontId="4" fillId="0" borderId="6" xfId="0" applyNumberFormat="1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0" fontId="4" fillId="0" borderId="7" xfId="0" applyFont="1" applyBorder="1"/>
    <xf numFmtId="165" fontId="4" fillId="0" borderId="7" xfId="0" applyNumberFormat="1" applyFont="1" applyBorder="1" applyAlignment="1">
      <alignment horizontal="center"/>
    </xf>
    <xf numFmtId="0" fontId="4" fillId="0" borderId="2" xfId="0" applyNumberFormat="1" applyFont="1" applyBorder="1"/>
    <xf numFmtId="0" fontId="4" fillId="0" borderId="0" xfId="0" applyNumberFormat="1" applyFont="1" applyBorder="1"/>
    <xf numFmtId="0" fontId="4" fillId="0" borderId="7" xfId="0" applyNumberFormat="1" applyFont="1" applyBorder="1"/>
    <xf numFmtId="14" fontId="4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4" fillId="0" borderId="0" xfId="0" applyNumberFormat="1" applyFont="1"/>
    <xf numFmtId="165" fontId="4" fillId="0" borderId="0" xfId="0" applyNumberFormat="1" applyFont="1" applyAlignment="1">
      <alignment horizontal="center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165" fontId="4" fillId="0" borderId="0" xfId="0" applyNumberFormat="1" applyFont="1"/>
    <xf numFmtId="0" fontId="4" fillId="0" borderId="0" xfId="0" applyFont="1" applyAlignment="1">
      <alignment horizontal="center"/>
    </xf>
    <xf numFmtId="2" fontId="2" fillId="0" borderId="2" xfId="1" applyNumberFormat="1" applyFont="1" applyBorder="1" applyAlignment="1">
      <alignment horizontal="center"/>
    </xf>
    <xf numFmtId="2" fontId="2" fillId="0" borderId="0" xfId="1" applyNumberFormat="1" applyFont="1" applyBorder="1" applyAlignment="1">
      <alignment horizontal="center"/>
    </xf>
    <xf numFmtId="2" fontId="2" fillId="0" borderId="7" xfId="1" applyNumberFormat="1" applyFont="1" applyBorder="1" applyAlignment="1">
      <alignment horizontal="center"/>
    </xf>
    <xf numFmtId="2" fontId="2" fillId="0" borderId="0" xfId="1" applyNumberFormat="1" applyFont="1" applyAlignment="1">
      <alignment horizontal="center"/>
    </xf>
    <xf numFmtId="2" fontId="2" fillId="0" borderId="3" xfId="1" applyNumberFormat="1" applyFont="1" applyBorder="1" applyAlignment="1">
      <alignment horizontal="center"/>
    </xf>
    <xf numFmtId="2" fontId="2" fillId="0" borderId="5" xfId="1" applyNumberFormat="1" applyFont="1" applyBorder="1" applyAlignment="1">
      <alignment horizontal="center"/>
    </xf>
    <xf numFmtId="2" fontId="2" fillId="0" borderId="8" xfId="1" applyNumberFormat="1" applyFont="1" applyBorder="1" applyAlignment="1">
      <alignment horizontal="center"/>
    </xf>
    <xf numFmtId="2" fontId="2" fillId="0" borderId="0" xfId="1" applyNumberFormat="1" applyFont="1"/>
    <xf numFmtId="165" fontId="5" fillId="2" borderId="2" xfId="0" applyNumberFormat="1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2" fontId="2" fillId="2" borderId="9" xfId="1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165" fontId="4" fillId="0" borderId="0" xfId="1" applyNumberFormat="1" applyFont="1" applyAlignment="1">
      <alignment horizontal="center"/>
    </xf>
    <xf numFmtId="165" fontId="4" fillId="0" borderId="2" xfId="0" applyNumberFormat="1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h:mm;@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h:mm;@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165" formatCode="h:mm;@"/>
    </dxf>
    <dxf>
      <numFmt numFmtId="165" formatCode="h:mm;@"/>
    </dxf>
    <dxf>
      <numFmt numFmtId="165" formatCode="h:mm;@"/>
    </dxf>
    <dxf>
      <numFmt numFmtId="165" formatCode="h:mm;@"/>
    </dxf>
    <dxf>
      <numFmt numFmtId="165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8</v>
    <v>139</v>
    <v>5</v>
  </rv>
  <rv s="1">
    <v>8</v>
    <v>1</v>
  </rv>
</rvData>
</file>

<file path=xl/richData/rdrichvaluestructure.xml><?xml version="1.0" encoding="utf-8"?>
<rvStructures xmlns="http://schemas.microsoft.com/office/spreadsheetml/2017/richdata" count="2">
  <s t="_error">
    <k n="colOffset" t="i"/>
    <k n="errorType" t="i"/>
    <k n="rwOffset" t="i"/>
    <k n="subType" t="i"/>
  </s>
  <s t="_error">
    <k n="errorType" t="i"/>
    <k n="propagated" t="b"/>
  </s>
</rvStructures>
</file>

<file path=xl/tables/table1.xml><?xml version="1.0" encoding="utf-8"?>
<table xmlns="http://schemas.openxmlformats.org/spreadsheetml/2006/main" id="2" name="Thoraires" displayName="Thoraires" ref="A1:H50" totalsRowShown="0">
  <autoFilter ref="A1:H50"/>
  <tableColumns count="8">
    <tableColumn id="1" name="Date"/>
    <tableColumn id="2" name="Circuits"/>
    <tableColumn id="3" name="Chauffeurs"/>
    <tableColumn id="4" name="Depart 1" dataDxfId="17"/>
    <tableColumn id="5" name="Arrivé 1" dataDxfId="16"/>
    <tableColumn id="6" name="Depart 2" dataDxfId="15"/>
    <tableColumn id="7" name="Arrivé 2" dataDxfId="14"/>
    <tableColumn id="8" name="Heures" dataDxfId="13">
      <calculatedColumnFormula>(Thoraires[[#This Row],[Arrivé 1]]-Thoraires[[#This Row],[Depart 1]])+(Thoraires[[#This Row],[Arrivé 2]]-Thoraires[[#This Row],[Depart 2]])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jours" displayName="Tjours" ref="J1:J8" totalsRowShown="0">
  <autoFilter ref="J1:J8"/>
  <tableColumns count="1">
    <tableColumn id="1" name="Jo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circuits" displayName="Tcircuits" ref="L1:L8" totalsRowShown="0">
  <autoFilter ref="L1:L8"/>
  <tableColumns count="1">
    <tableColumn id="1" name="Circui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chauffeurs" displayName="Tchauffeurs" ref="M1:M8" totalsRowShown="0">
  <autoFilter ref="M1:M8"/>
  <tableColumns count="1">
    <tableColumn id="1" name="Chauffeu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O1:O4" totalsRowShown="0">
  <autoFilter ref="O1:O4"/>
  <tableColumns count="1">
    <tableColumn id="1" name="Vendredi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K141" totalsRowShown="0" headerRowDxfId="12" dataDxfId="11">
  <autoFilter ref="A1:K141"/>
  <tableColumns count="11">
    <tableColumn id="1" name="Date" dataDxfId="10"/>
    <tableColumn id="11" name="Jours" dataDxfId="9">
      <calculatedColumnFormula>TEXT(Tableau6[[#This Row],[Date]],"JJJJ")</calculatedColumnFormula>
    </tableColumn>
    <tableColumn id="12" name="Vendredi" dataDxfId="8"/>
    <tableColumn id="2" name="Circuits" dataDxfId="7"/>
    <tableColumn id="3" name="Chauffeurs" dataDxfId="6">
      <calculatedColumnFormula>IFERROR(VLOOKUP(Tableau6[[#This Row],[Circuits]],Horaires!L$1:M8,2,0),"")</calculatedColumnFormula>
    </tableColumn>
    <tableColumn id="4" name="Départ 1" dataDxfId="0">
      <calculatedColumnFormula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calculatedColumnFormula>
    </tableColumn>
    <tableColumn id="5" name="Arrivé 1" dataDxfId="5">
      <calculatedColumnFormula>IFERROR(AVERAGEIFS(Thoraires[Arrivé 1],Thoraires[Date],Tableau6[[#This Row],[Jours]],Thoraires[Circuits],Tableau6[[#This Row],[Circuits]],Thoraires[Chauffeurs],Tableau6[[#This Row],[Chauffeurs]]),"")</calculatedColumnFormula>
    </tableColumn>
    <tableColumn id="6" name="Depart 2" dataDxfId="4">
      <calculatedColumnFormula>IFERROR(AVERAGEIFS(Thoraires[Depart 2],Thoraires[Date],Tableau6[[#This Row],[Jours]],Thoraires[Circuits],Tableau6[[#This Row],[Circuits]],Thoraires[Chauffeurs],Tableau6[[#This Row],[Chauffeurs]]),"")</calculatedColumnFormula>
    </tableColumn>
    <tableColumn id="7" name="Arrivé 2" dataDxfId="3">
      <calculatedColumnFormula>IFERROR(AVERAGEIFS(Thoraires[Arrivé 2],Thoraires[Date],Tableau6[[#This Row],[Jours]],Thoraires[Circuits],Tableau6[[#This Row],[Circuits]],Thoraires[Chauffeurs],Tableau6[[#This Row],[Chauffeurs]]),"")</calculatedColumnFormula>
    </tableColumn>
    <tableColumn id="10" name="Heures supplementaires" dataDxfId="2"/>
    <tableColumn id="8" name="Heures" dataDxfId="1" dataCellStyle="Milliers">
      <calculatedColumnFormula>((Tableau6[[#This Row],[Arrivé 1]]-Tableau6[[#This Row],[Départ 1]])+(Tableau6[[#This Row],[Arrivé 2]]-Tableau6[[#This Row],[Depart 2]])+Tableau6[[#This Row],[Heures supplementaires]])*24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opLeftCell="A16" workbookViewId="0">
      <selection activeCell="A43" sqref="A43"/>
    </sheetView>
  </sheetViews>
  <sheetFormatPr baseColWidth="10" defaultRowHeight="14.4" x14ac:dyDescent="0.3"/>
  <cols>
    <col min="1" max="1" width="20.88671875" bestFit="1" customWidth="1"/>
    <col min="2" max="2" width="12.88671875" customWidth="1"/>
    <col min="3" max="3" width="10.6640625" style="1" bestFit="1" customWidth="1"/>
    <col min="4" max="4" width="10.109375" style="1" bestFit="1" customWidth="1"/>
    <col min="5" max="7" width="11.44140625" style="1"/>
    <col min="8" max="8" width="9.5546875" bestFit="1" customWidth="1"/>
    <col min="9" max="9" width="4" customWidth="1"/>
    <col min="10" max="10" width="21.88671875" bestFit="1" customWidth="1"/>
    <col min="11" max="11" width="6" customWidth="1"/>
    <col min="12" max="12" width="9.88671875" bestFit="1" customWidth="1"/>
    <col min="13" max="13" width="13" bestFit="1" customWidth="1"/>
    <col min="14" max="14" width="4.88671875" customWidth="1"/>
    <col min="15" max="15" width="13.109375" bestFit="1" customWidth="1"/>
  </cols>
  <sheetData>
    <row r="1" spans="1:15" x14ac:dyDescent="0.3">
      <c r="A1" t="s">
        <v>20</v>
      </c>
      <c r="B1" t="s">
        <v>21</v>
      </c>
      <c r="C1" t="s">
        <v>22</v>
      </c>
      <c r="D1" s="1" t="s">
        <v>23</v>
      </c>
      <c r="E1" s="1" t="s">
        <v>24</v>
      </c>
      <c r="F1" s="1" t="s">
        <v>25</v>
      </c>
      <c r="G1" s="1" t="s">
        <v>26</v>
      </c>
      <c r="H1" s="1" t="s">
        <v>0</v>
      </c>
      <c r="J1" t="s">
        <v>28</v>
      </c>
      <c r="L1" t="s">
        <v>21</v>
      </c>
      <c r="M1" t="s">
        <v>22</v>
      </c>
      <c r="O1" t="s">
        <v>5</v>
      </c>
    </row>
    <row r="2" spans="1:15" x14ac:dyDescent="0.3">
      <c r="A2" t="s">
        <v>1</v>
      </c>
      <c r="B2" t="s">
        <v>13</v>
      </c>
      <c r="C2" t="s">
        <v>6</v>
      </c>
      <c r="D2" s="1">
        <v>0</v>
      </c>
      <c r="E2" s="1">
        <v>0</v>
      </c>
      <c r="F2" s="1">
        <v>0</v>
      </c>
      <c r="G2" s="1">
        <v>0</v>
      </c>
      <c r="H2" s="1">
        <f>(Thoraires[[#This Row],[Arrivé 1]]-Thoraires[[#This Row],[Depart 1]])+(Thoraires[[#This Row],[Arrivé 2]]-Thoraires[[#This Row],[Depart 2]])</f>
        <v>0</v>
      </c>
      <c r="J2" t="s">
        <v>1</v>
      </c>
      <c r="L2" t="s">
        <v>13</v>
      </c>
      <c r="M2" t="s">
        <v>6</v>
      </c>
      <c r="O2" t="s">
        <v>33</v>
      </c>
    </row>
    <row r="3" spans="1:15" x14ac:dyDescent="0.3">
      <c r="A3" t="s">
        <v>1</v>
      </c>
      <c r="B3" t="s">
        <v>14</v>
      </c>
      <c r="C3" t="s">
        <v>7</v>
      </c>
      <c r="D3" s="1">
        <v>0.3298611111111111</v>
      </c>
      <c r="E3" s="1">
        <v>0.375</v>
      </c>
      <c r="F3" s="1">
        <v>0.6875</v>
      </c>
      <c r="G3" s="1">
        <v>0.73263888888888884</v>
      </c>
      <c r="H3" s="1">
        <f>(Thoraires[[#This Row],[Arrivé 1]]-Thoraires[[#This Row],[Depart 1]])+(Thoraires[[#This Row],[Arrivé 2]]-Thoraires[[#This Row],[Depart 2]])</f>
        <v>9.0277777777777735E-2</v>
      </c>
      <c r="J3" t="s">
        <v>2</v>
      </c>
      <c r="L3" t="s">
        <v>14</v>
      </c>
      <c r="M3" t="s">
        <v>7</v>
      </c>
      <c r="O3" t="s">
        <v>34</v>
      </c>
    </row>
    <row r="4" spans="1:15" x14ac:dyDescent="0.3">
      <c r="A4" t="s">
        <v>1</v>
      </c>
      <c r="B4" t="s">
        <v>15</v>
      </c>
      <c r="C4" t="s">
        <v>8</v>
      </c>
      <c r="D4" s="1">
        <v>0.3263888888888889</v>
      </c>
      <c r="E4" s="1">
        <v>0.375</v>
      </c>
      <c r="F4" s="1">
        <v>0.6875</v>
      </c>
      <c r="G4" s="1">
        <v>0.72916666666666663</v>
      </c>
      <c r="H4" s="1">
        <f>(Thoraires[[#This Row],[Arrivé 1]]-Thoraires[[#This Row],[Depart 1]])+(Thoraires[[#This Row],[Arrivé 2]]-Thoraires[[#This Row],[Depart 2]])</f>
        <v>9.0277777777777735E-2</v>
      </c>
      <c r="J4" t="s">
        <v>3</v>
      </c>
      <c r="L4" t="s">
        <v>15</v>
      </c>
      <c r="M4" t="s">
        <v>8</v>
      </c>
    </row>
    <row r="5" spans="1:15" x14ac:dyDescent="0.3">
      <c r="A5" t="s">
        <v>1</v>
      </c>
      <c r="B5" t="s">
        <v>16</v>
      </c>
      <c r="C5" t="s">
        <v>9</v>
      </c>
      <c r="D5" s="1">
        <v>0.32291666666666669</v>
      </c>
      <c r="E5" s="1">
        <v>0.375</v>
      </c>
      <c r="F5" s="1">
        <v>0.55208333333333337</v>
      </c>
      <c r="G5" s="1">
        <v>0.62152777777777779</v>
      </c>
      <c r="H5" s="1">
        <f>(Thoraires[[#This Row],[Arrivé 1]]-Thoraires[[#This Row],[Depart 1]])+(Thoraires[[#This Row],[Arrivé 2]]-Thoraires[[#This Row],[Depart 2]])</f>
        <v>0.12152777777777773</v>
      </c>
      <c r="J5" t="s">
        <v>4</v>
      </c>
      <c r="L5" t="s">
        <v>16</v>
      </c>
      <c r="M5" t="s">
        <v>9</v>
      </c>
    </row>
    <row r="6" spans="1:15" x14ac:dyDescent="0.3">
      <c r="A6" t="s">
        <v>1</v>
      </c>
      <c r="B6" t="s">
        <v>17</v>
      </c>
      <c r="C6" t="s">
        <v>10</v>
      </c>
      <c r="D6" s="1">
        <v>0.31597222222222221</v>
      </c>
      <c r="E6" s="1">
        <v>0.3923611111111111</v>
      </c>
      <c r="F6" s="1">
        <v>0.6875</v>
      </c>
      <c r="G6" s="1">
        <v>0.74652777777777779</v>
      </c>
      <c r="H6" s="1">
        <f>(Thoraires[[#This Row],[Arrivé 1]]-Thoraires[[#This Row],[Depart 1]])+(Thoraires[[#This Row],[Arrivé 2]]-Thoraires[[#This Row],[Depart 2]])</f>
        <v>0.13541666666666669</v>
      </c>
      <c r="J6" t="s">
        <v>5</v>
      </c>
      <c r="L6" t="s">
        <v>17</v>
      </c>
      <c r="M6" t="s">
        <v>10</v>
      </c>
    </row>
    <row r="7" spans="1:15" x14ac:dyDescent="0.3">
      <c r="A7" t="s">
        <v>1</v>
      </c>
      <c r="B7" t="s">
        <v>18</v>
      </c>
      <c r="C7" t="s">
        <v>11</v>
      </c>
      <c r="D7" s="1">
        <v>0.2951388888888889</v>
      </c>
      <c r="E7" s="1">
        <v>0.375</v>
      </c>
      <c r="F7" s="1">
        <v>0.6875</v>
      </c>
      <c r="G7" s="1">
        <v>0.76736111111111116</v>
      </c>
      <c r="H7" s="1">
        <f>(Thoraires[[#This Row],[Arrivé 1]]-Thoraires[[#This Row],[Depart 1]])+(Thoraires[[#This Row],[Arrivé 2]]-Thoraires[[#This Row],[Depart 2]])</f>
        <v>0.15972222222222227</v>
      </c>
      <c r="J7" t="s">
        <v>30</v>
      </c>
      <c r="L7" t="s">
        <v>18</v>
      </c>
      <c r="M7" t="s">
        <v>11</v>
      </c>
    </row>
    <row r="8" spans="1:15" x14ac:dyDescent="0.3">
      <c r="A8" t="s">
        <v>1</v>
      </c>
      <c r="B8" t="s">
        <v>19</v>
      </c>
      <c r="C8" t="s">
        <v>12</v>
      </c>
      <c r="D8" s="1">
        <v>0.32291666666666669</v>
      </c>
      <c r="E8" s="1">
        <v>0.375</v>
      </c>
      <c r="F8" s="1">
        <v>0.6875</v>
      </c>
      <c r="G8" s="1">
        <v>0.73958333333333337</v>
      </c>
      <c r="H8" s="1">
        <f>(Thoraires[[#This Row],[Arrivé 1]]-Thoraires[[#This Row],[Depart 1]])+(Thoraires[[#This Row],[Arrivé 2]]-Thoraires[[#This Row],[Depart 2]])</f>
        <v>0.10416666666666669</v>
      </c>
      <c r="J8" t="s">
        <v>31</v>
      </c>
      <c r="L8" t="s">
        <v>19</v>
      </c>
      <c r="M8" t="s">
        <v>12</v>
      </c>
    </row>
    <row r="9" spans="1:15" x14ac:dyDescent="0.3">
      <c r="A9" t="s">
        <v>2</v>
      </c>
      <c r="B9" t="s">
        <v>13</v>
      </c>
      <c r="C9" t="s">
        <v>6</v>
      </c>
      <c r="D9" s="1">
        <v>0</v>
      </c>
      <c r="E9" s="1">
        <v>0</v>
      </c>
      <c r="F9" s="1">
        <v>0</v>
      </c>
      <c r="G9" s="1">
        <v>0</v>
      </c>
      <c r="H9" s="1">
        <v>0</v>
      </c>
    </row>
    <row r="10" spans="1:15" x14ac:dyDescent="0.3">
      <c r="A10" t="s">
        <v>2</v>
      </c>
      <c r="B10" t="s">
        <v>14</v>
      </c>
      <c r="C10" t="s">
        <v>7</v>
      </c>
      <c r="D10" s="1">
        <v>0.3298611111111111</v>
      </c>
      <c r="E10" s="1">
        <v>0.375</v>
      </c>
      <c r="F10" s="1">
        <v>0.6875</v>
      </c>
      <c r="G10" s="1">
        <v>0.73958333333333337</v>
      </c>
      <c r="H10" s="1">
        <f>(Thoraires[[#This Row],[Arrivé 1]]-Thoraires[[#This Row],[Depart 1]])+(Thoraires[[#This Row],[Arrivé 2]]-Thoraires[[#This Row],[Depart 2]])</f>
        <v>9.7222222222222265E-2</v>
      </c>
    </row>
    <row r="11" spans="1:15" x14ac:dyDescent="0.3">
      <c r="A11" t="s">
        <v>2</v>
      </c>
      <c r="B11" t="s">
        <v>15</v>
      </c>
      <c r="C11" t="s">
        <v>8</v>
      </c>
      <c r="D11" s="1">
        <v>0.33333333333333331</v>
      </c>
      <c r="E11" s="1">
        <v>0.375</v>
      </c>
      <c r="F11" s="1">
        <v>0.6875</v>
      </c>
      <c r="G11" s="1">
        <v>0.73611111111111116</v>
      </c>
      <c r="H11" s="1">
        <f>(Thoraires[[#This Row],[Arrivé 1]]-Thoraires[[#This Row],[Depart 1]])+(Thoraires[[#This Row],[Arrivé 2]]-Thoraires[[#This Row],[Depart 2]])</f>
        <v>9.0277777777777846E-2</v>
      </c>
    </row>
    <row r="12" spans="1:15" x14ac:dyDescent="0.3">
      <c r="A12" t="s">
        <v>2</v>
      </c>
      <c r="B12" t="s">
        <v>16</v>
      </c>
      <c r="C12" t="s">
        <v>9</v>
      </c>
      <c r="D12" s="1">
        <v>0.3263888888888889</v>
      </c>
      <c r="E12" s="1">
        <v>0.375</v>
      </c>
      <c r="F12" s="1">
        <v>0.6875</v>
      </c>
      <c r="G12" s="1">
        <v>0.73611111111111116</v>
      </c>
      <c r="H12" s="1">
        <f>(Thoraires[[#This Row],[Arrivé 1]]-Thoraires[[#This Row],[Depart 1]])+(Thoraires[[#This Row],[Arrivé 2]]-Thoraires[[#This Row],[Depart 2]])</f>
        <v>9.7222222222222265E-2</v>
      </c>
    </row>
    <row r="13" spans="1:15" x14ac:dyDescent="0.3">
      <c r="A13" t="s">
        <v>2</v>
      </c>
      <c r="B13" t="s">
        <v>17</v>
      </c>
      <c r="C13" t="s">
        <v>10</v>
      </c>
      <c r="D13" s="1">
        <v>0.31597222222222221</v>
      </c>
      <c r="E13" s="1">
        <v>0.375</v>
      </c>
      <c r="F13" s="1">
        <v>0.6875</v>
      </c>
      <c r="G13" s="1">
        <v>0.74652777777777779</v>
      </c>
      <c r="H13" s="1">
        <f>(Thoraires[[#This Row],[Arrivé 1]]-Thoraires[[#This Row],[Depart 1]])+(Thoraires[[#This Row],[Arrivé 2]]-Thoraires[[#This Row],[Depart 2]])</f>
        <v>0.11805555555555558</v>
      </c>
    </row>
    <row r="14" spans="1:15" x14ac:dyDescent="0.3">
      <c r="A14" t="s">
        <v>2</v>
      </c>
      <c r="B14" t="s">
        <v>18</v>
      </c>
      <c r="C14" t="s">
        <v>11</v>
      </c>
      <c r="D14" s="1">
        <v>0.30555555555555552</v>
      </c>
      <c r="E14" s="1">
        <v>0.375</v>
      </c>
      <c r="F14" s="1">
        <v>0.6875</v>
      </c>
      <c r="G14" s="1">
        <v>0.77777777777777779</v>
      </c>
      <c r="H14" s="1">
        <f>(Thoraires[[#This Row],[Arrivé 1]]-Thoraires[[#This Row],[Depart 1]])+(Thoraires[[#This Row],[Arrivé 2]]-Thoraires[[#This Row],[Depart 2]])</f>
        <v>0.15972222222222227</v>
      </c>
    </row>
    <row r="15" spans="1:15" x14ac:dyDescent="0.3">
      <c r="A15" t="s">
        <v>2</v>
      </c>
      <c r="B15" t="s">
        <v>19</v>
      </c>
      <c r="C15" t="s">
        <v>12</v>
      </c>
      <c r="D15" s="1">
        <v>0.32291666666666669</v>
      </c>
      <c r="E15" s="1">
        <v>0.375</v>
      </c>
      <c r="F15" s="1">
        <v>0.6875</v>
      </c>
      <c r="G15" s="1">
        <v>0.73958333333333337</v>
      </c>
      <c r="H15" s="1">
        <f>(Thoraires[[#This Row],[Arrivé 1]]-Thoraires[[#This Row],[Depart 1]])+(Thoraires[[#This Row],[Arrivé 2]]-Thoraires[[#This Row],[Depart 2]])</f>
        <v>0.10416666666666669</v>
      </c>
    </row>
    <row r="16" spans="1:15" x14ac:dyDescent="0.3">
      <c r="A16" t="s">
        <v>3</v>
      </c>
      <c r="B16" t="s">
        <v>13</v>
      </c>
      <c r="C16" t="s">
        <v>6</v>
      </c>
      <c r="D16" s="1">
        <v>0</v>
      </c>
      <c r="E16" s="1">
        <v>0</v>
      </c>
      <c r="F16" s="1">
        <v>0</v>
      </c>
      <c r="G16" s="1">
        <v>0</v>
      </c>
      <c r="H16" s="1">
        <f>(Thoraires[[#This Row],[Arrivé 1]]-Thoraires[[#This Row],[Depart 1]])+(Thoraires[[#This Row],[Arrivé 2]]-Thoraires[[#This Row],[Depart 2]])</f>
        <v>0</v>
      </c>
    </row>
    <row r="17" spans="1:8" x14ac:dyDescent="0.3">
      <c r="A17" t="s">
        <v>3</v>
      </c>
      <c r="B17" t="s">
        <v>14</v>
      </c>
      <c r="C17" t="s">
        <v>7</v>
      </c>
      <c r="D17" s="1">
        <v>0.3263888888888889</v>
      </c>
      <c r="E17" s="1">
        <v>0.375</v>
      </c>
      <c r="F17" s="1">
        <v>0.54166666666666663</v>
      </c>
      <c r="G17" s="1">
        <v>0.59027777777777779</v>
      </c>
      <c r="H17" s="1">
        <f>(Thoraires[[#This Row],[Arrivé 1]]-Thoraires[[#This Row],[Depart 1]])+(Thoraires[[#This Row],[Arrivé 2]]-Thoraires[[#This Row],[Depart 2]])</f>
        <v>9.7222222222222265E-2</v>
      </c>
    </row>
    <row r="18" spans="1:8" x14ac:dyDescent="0.3">
      <c r="A18" t="s">
        <v>3</v>
      </c>
      <c r="B18" t="s">
        <v>15</v>
      </c>
      <c r="C18" t="s">
        <v>8</v>
      </c>
      <c r="D18" s="1">
        <v>0.3263888888888889</v>
      </c>
      <c r="E18" s="1">
        <v>0.375</v>
      </c>
      <c r="F18" s="1">
        <v>0.54166666666666663</v>
      </c>
      <c r="G18" s="1">
        <v>0.59027777777777779</v>
      </c>
      <c r="H18" s="1">
        <f>(Thoraires[[#This Row],[Arrivé 1]]-Thoraires[[#This Row],[Depart 1]])+(Thoraires[[#This Row],[Arrivé 2]]-Thoraires[[#This Row],[Depart 2]])</f>
        <v>9.7222222222222265E-2</v>
      </c>
    </row>
    <row r="19" spans="1:8" x14ac:dyDescent="0.3">
      <c r="A19" t="s">
        <v>3</v>
      </c>
      <c r="B19" t="s">
        <v>16</v>
      </c>
      <c r="C19" t="s">
        <v>9</v>
      </c>
      <c r="D19" s="1">
        <v>0.3263888888888889</v>
      </c>
      <c r="E19" s="1">
        <v>0.375</v>
      </c>
      <c r="F19" s="1">
        <v>0.54166666666666663</v>
      </c>
      <c r="G19" s="1">
        <v>0.57986111111111105</v>
      </c>
      <c r="H19" s="1">
        <f>(Thoraires[[#This Row],[Arrivé 1]]-Thoraires[[#This Row],[Depart 1]])+(Thoraires[[#This Row],[Arrivé 2]]-Thoraires[[#This Row],[Depart 2]])</f>
        <v>8.6805555555555525E-2</v>
      </c>
    </row>
    <row r="20" spans="1:8" x14ac:dyDescent="0.3">
      <c r="A20" t="s">
        <v>3</v>
      </c>
      <c r="B20" t="s">
        <v>17</v>
      </c>
      <c r="C20" t="s">
        <v>10</v>
      </c>
      <c r="D20" s="1">
        <v>0.31597222222222221</v>
      </c>
      <c r="E20" s="1">
        <v>0.375</v>
      </c>
      <c r="F20" s="1">
        <v>0.54166666666666663</v>
      </c>
      <c r="G20" s="1">
        <v>0.59375</v>
      </c>
      <c r="H20" s="1">
        <f>(Thoraires[[#This Row],[Arrivé 1]]-Thoraires[[#This Row],[Depart 1]])+(Thoraires[[#This Row],[Arrivé 2]]-Thoraires[[#This Row],[Depart 2]])</f>
        <v>0.11111111111111116</v>
      </c>
    </row>
    <row r="21" spans="1:8" x14ac:dyDescent="0.3">
      <c r="A21" t="s">
        <v>3</v>
      </c>
      <c r="B21" t="s">
        <v>18</v>
      </c>
      <c r="C21" t="s">
        <v>11</v>
      </c>
      <c r="D21" s="1">
        <v>0.30208333333333331</v>
      </c>
      <c r="E21" s="1">
        <v>0.375</v>
      </c>
      <c r="F21" s="1">
        <v>0.54166666666666663</v>
      </c>
      <c r="G21" s="1">
        <v>0.60416666666666663</v>
      </c>
      <c r="H21" s="1">
        <f>(Thoraires[[#This Row],[Arrivé 1]]-Thoraires[[#This Row],[Depart 1]])+(Thoraires[[#This Row],[Arrivé 2]]-Thoraires[[#This Row],[Depart 2]])</f>
        <v>0.13541666666666669</v>
      </c>
    </row>
    <row r="22" spans="1:8" x14ac:dyDescent="0.3">
      <c r="A22" t="s">
        <v>3</v>
      </c>
      <c r="B22" t="s">
        <v>19</v>
      </c>
      <c r="C22" t="s">
        <v>12</v>
      </c>
      <c r="D22" s="1">
        <v>0.32291666666666669</v>
      </c>
      <c r="E22" s="1">
        <v>0.375</v>
      </c>
      <c r="F22" s="1">
        <v>0.54166666666666663</v>
      </c>
      <c r="G22" s="1">
        <v>0.59375</v>
      </c>
      <c r="H22" s="1">
        <f>(Thoraires[[#This Row],[Arrivé 1]]-Thoraires[[#This Row],[Depart 1]])+(Thoraires[[#This Row],[Arrivé 2]]-Thoraires[[#This Row],[Depart 2]])</f>
        <v>0.10416666666666669</v>
      </c>
    </row>
    <row r="23" spans="1:8" x14ac:dyDescent="0.3">
      <c r="A23" t="s">
        <v>4</v>
      </c>
      <c r="B23" t="s">
        <v>13</v>
      </c>
      <c r="C23" t="s">
        <v>6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</row>
    <row r="24" spans="1:8" x14ac:dyDescent="0.3">
      <c r="A24" t="s">
        <v>4</v>
      </c>
      <c r="B24" t="s">
        <v>14</v>
      </c>
      <c r="C24" t="s">
        <v>7</v>
      </c>
      <c r="D24" s="1">
        <v>0.3298611111111111</v>
      </c>
      <c r="E24" s="1">
        <v>0.375</v>
      </c>
      <c r="F24" s="1">
        <v>0.6875</v>
      </c>
      <c r="G24" s="1">
        <v>0.73263888888888884</v>
      </c>
      <c r="H24" s="1">
        <f>(Thoraires[[#This Row],[Arrivé 1]]-Thoraires[[#This Row],[Depart 1]])+(Thoraires[[#This Row],[Arrivé 2]]-Thoraires[[#This Row],[Depart 2]])</f>
        <v>9.0277777777777735E-2</v>
      </c>
    </row>
    <row r="25" spans="1:8" x14ac:dyDescent="0.3">
      <c r="A25" t="s">
        <v>4</v>
      </c>
      <c r="B25" t="s">
        <v>15</v>
      </c>
      <c r="C25" t="s">
        <v>8</v>
      </c>
      <c r="D25" s="1">
        <v>0.3263888888888889</v>
      </c>
      <c r="E25" s="1">
        <v>0.375</v>
      </c>
      <c r="F25" s="1">
        <v>0.6875</v>
      </c>
      <c r="G25" s="1">
        <v>0.72916666666666663</v>
      </c>
      <c r="H25" s="1">
        <f>(Thoraires[[#This Row],[Arrivé 1]]-Thoraires[[#This Row],[Depart 1]])+(Thoraires[[#This Row],[Arrivé 2]]-Thoraires[[#This Row],[Depart 2]])</f>
        <v>9.0277777777777735E-2</v>
      </c>
    </row>
    <row r="26" spans="1:8" x14ac:dyDescent="0.3">
      <c r="A26" t="s">
        <v>4</v>
      </c>
      <c r="B26" t="s">
        <v>16</v>
      </c>
      <c r="C26" t="s">
        <v>9</v>
      </c>
      <c r="D26" s="1">
        <v>0.3263888888888889</v>
      </c>
      <c r="E26" s="1">
        <v>0.375</v>
      </c>
      <c r="F26" s="1">
        <v>0.6875</v>
      </c>
      <c r="G26" s="1">
        <v>0.74305555555555547</v>
      </c>
      <c r="H26" s="1">
        <f>(Thoraires[[#This Row],[Arrivé 1]]-Thoraires[[#This Row],[Depart 1]])+(Thoraires[[#This Row],[Arrivé 2]]-Thoraires[[#This Row],[Depart 2]])</f>
        <v>0.10416666666666657</v>
      </c>
    </row>
    <row r="27" spans="1:8" x14ac:dyDescent="0.3">
      <c r="A27" t="s">
        <v>4</v>
      </c>
      <c r="B27" t="s">
        <v>17</v>
      </c>
      <c r="C27" t="s">
        <v>10</v>
      </c>
      <c r="D27" s="1">
        <v>0.31597222222222221</v>
      </c>
      <c r="E27" s="1">
        <v>0.375</v>
      </c>
      <c r="F27" s="1">
        <v>0.6875</v>
      </c>
      <c r="G27" s="1">
        <v>0.74652777777777779</v>
      </c>
      <c r="H27" s="1">
        <f>(Thoraires[[#This Row],[Arrivé 1]]-Thoraires[[#This Row],[Depart 1]])+(Thoraires[[#This Row],[Arrivé 2]]-Thoraires[[#This Row],[Depart 2]])</f>
        <v>0.11805555555555558</v>
      </c>
    </row>
    <row r="28" spans="1:8" x14ac:dyDescent="0.3">
      <c r="A28" t="s">
        <v>4</v>
      </c>
      <c r="B28" t="s">
        <v>18</v>
      </c>
      <c r="C28" t="s">
        <v>11</v>
      </c>
      <c r="D28" s="1">
        <v>0.30208333333333331</v>
      </c>
      <c r="E28" s="1">
        <v>0.375</v>
      </c>
      <c r="F28" s="1">
        <v>0.6875</v>
      </c>
      <c r="G28" s="1">
        <v>0.77777777777777779</v>
      </c>
      <c r="H28" s="1">
        <f>(Thoraires[[#This Row],[Arrivé 1]]-Thoraires[[#This Row],[Depart 1]])+(Thoraires[[#This Row],[Arrivé 2]]-Thoraires[[#This Row],[Depart 2]])</f>
        <v>0.16319444444444448</v>
      </c>
    </row>
    <row r="29" spans="1:8" x14ac:dyDescent="0.3">
      <c r="A29" t="s">
        <v>4</v>
      </c>
      <c r="B29" t="s">
        <v>19</v>
      </c>
      <c r="C29" t="s">
        <v>12</v>
      </c>
      <c r="D29" s="1">
        <v>0.32291666666666669</v>
      </c>
      <c r="E29" s="1">
        <v>0.375</v>
      </c>
      <c r="F29" s="1">
        <v>0.6875</v>
      </c>
      <c r="G29" s="1">
        <v>0.73958333333333337</v>
      </c>
      <c r="H29" s="1">
        <f>(Thoraires[[#This Row],[Arrivé 1]]-Thoraires[[#This Row],[Depart 1]])+(Thoraires[[#This Row],[Arrivé 2]]-Thoraires[[#This Row],[Depart 2]])</f>
        <v>0.10416666666666669</v>
      </c>
    </row>
    <row r="30" spans="1:8" x14ac:dyDescent="0.3">
      <c r="A30" t="s">
        <v>5</v>
      </c>
      <c r="B30" t="s">
        <v>13</v>
      </c>
      <c r="C30" t="s">
        <v>6</v>
      </c>
      <c r="D30" s="1">
        <v>0</v>
      </c>
      <c r="E30" s="1">
        <v>0</v>
      </c>
      <c r="F30" s="1">
        <v>0</v>
      </c>
      <c r="G30" s="1">
        <v>0</v>
      </c>
      <c r="H30" s="1">
        <f>(Thoraires[[#This Row],[Arrivé 1]]-Thoraires[[#This Row],[Depart 1]])+(Thoraires[[#This Row],[Arrivé 2]]-Thoraires[[#This Row],[Depart 2]])</f>
        <v>0</v>
      </c>
    </row>
    <row r="31" spans="1:8" x14ac:dyDescent="0.3">
      <c r="A31" t="s">
        <v>5</v>
      </c>
      <c r="B31" t="s">
        <v>14</v>
      </c>
      <c r="C31" t="s">
        <v>7</v>
      </c>
      <c r="D31" s="1">
        <v>0.3298611111111111</v>
      </c>
      <c r="E31" s="1">
        <v>0.375</v>
      </c>
      <c r="F31" s="1">
        <v>0.6875</v>
      </c>
      <c r="G31" s="1">
        <v>0.73263888888888884</v>
      </c>
      <c r="H31" s="1">
        <f>(Thoraires[[#This Row],[Arrivé 1]]-Thoraires[[#This Row],[Depart 1]])+(Thoraires[[#This Row],[Arrivé 2]]-Thoraires[[#This Row],[Depart 2]])</f>
        <v>9.0277777777777735E-2</v>
      </c>
    </row>
    <row r="32" spans="1:8" x14ac:dyDescent="0.3">
      <c r="A32" t="s">
        <v>5</v>
      </c>
      <c r="B32" t="s">
        <v>15</v>
      </c>
      <c r="C32" t="s">
        <v>8</v>
      </c>
      <c r="D32" s="1">
        <v>0.33333333333333331</v>
      </c>
      <c r="E32" s="1">
        <v>0.375</v>
      </c>
      <c r="F32" s="1">
        <v>0.6875</v>
      </c>
      <c r="G32" s="1">
        <v>0.73958333333333337</v>
      </c>
      <c r="H32" s="1">
        <f>(Thoraires[[#This Row],[Arrivé 1]]-Thoraires[[#This Row],[Depart 1]])+(Thoraires[[#This Row],[Arrivé 2]]-Thoraires[[#This Row],[Depart 2]])</f>
        <v>9.3750000000000056E-2</v>
      </c>
    </row>
    <row r="33" spans="1:8" x14ac:dyDescent="0.3">
      <c r="A33" t="s">
        <v>5</v>
      </c>
      <c r="B33" t="s">
        <v>16</v>
      </c>
      <c r="C33" t="s">
        <v>9</v>
      </c>
      <c r="D33" s="1">
        <v>0.3263888888888889</v>
      </c>
      <c r="E33" s="1">
        <v>0.375</v>
      </c>
      <c r="F33" s="1">
        <v>0.6875</v>
      </c>
      <c r="G33" s="1">
        <v>0.75694444444444453</v>
      </c>
      <c r="H33" s="1">
        <f>(Thoraires[[#This Row],[Arrivé 1]]-Thoraires[[#This Row],[Depart 1]])+(Thoraires[[#This Row],[Arrivé 2]]-Thoraires[[#This Row],[Depart 2]])</f>
        <v>0.11805555555555564</v>
      </c>
    </row>
    <row r="34" spans="1:8" x14ac:dyDescent="0.3">
      <c r="A34" t="s">
        <v>5</v>
      </c>
      <c r="B34" t="s">
        <v>17</v>
      </c>
      <c r="C34" t="s">
        <v>10</v>
      </c>
      <c r="D34" s="1">
        <v>0.31597222222222221</v>
      </c>
      <c r="E34" s="1">
        <v>0.375</v>
      </c>
      <c r="F34" s="1">
        <v>0.6875</v>
      </c>
      <c r="G34" s="1">
        <v>0.74652777777777779</v>
      </c>
      <c r="H34" s="1">
        <f>(Thoraires[[#This Row],[Arrivé 1]]-Thoraires[[#This Row],[Depart 1]])+(Thoraires[[#This Row],[Arrivé 2]]-Thoraires[[#This Row],[Depart 2]])</f>
        <v>0.11805555555555558</v>
      </c>
    </row>
    <row r="35" spans="1:8" x14ac:dyDescent="0.3">
      <c r="A35" t="s">
        <v>5</v>
      </c>
      <c r="B35" t="s">
        <v>18</v>
      </c>
      <c r="C35" t="s">
        <v>11</v>
      </c>
      <c r="D35" s="1">
        <v>0.30208333333333331</v>
      </c>
      <c r="E35" s="1">
        <v>0.375</v>
      </c>
      <c r="F35" s="1">
        <v>0.6875</v>
      </c>
      <c r="G35" s="1">
        <v>0.76388888888888884</v>
      </c>
      <c r="H35" s="1">
        <f>(Thoraires[[#This Row],[Arrivé 1]]-Thoraires[[#This Row],[Depart 1]])+(Thoraires[[#This Row],[Arrivé 2]]-Thoraires[[#This Row],[Depart 2]])</f>
        <v>0.14930555555555552</v>
      </c>
    </row>
    <row r="36" spans="1:8" x14ac:dyDescent="0.3">
      <c r="A36" t="s">
        <v>5</v>
      </c>
      <c r="B36" t="s">
        <v>19</v>
      </c>
      <c r="C36" t="s">
        <v>12</v>
      </c>
      <c r="D36" s="1">
        <v>0.32291666666666669</v>
      </c>
      <c r="E36" s="1">
        <v>0.375</v>
      </c>
      <c r="F36" s="1">
        <v>0.6875</v>
      </c>
      <c r="G36" s="1">
        <v>0.73958333333333337</v>
      </c>
      <c r="H36" s="1">
        <f>(Thoraires[[#This Row],[Arrivé 1]]-Thoraires[[#This Row],[Depart 1]])+(Thoraires[[#This Row],[Arrivé 2]]-Thoraires[[#This Row],[Depart 2]])</f>
        <v>0.10416666666666669</v>
      </c>
    </row>
    <row r="37" spans="1:8" x14ac:dyDescent="0.3">
      <c r="A37" t="s">
        <v>35</v>
      </c>
      <c r="B37" t="s">
        <v>13</v>
      </c>
      <c r="C37" t="s">
        <v>6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</row>
    <row r="38" spans="1:8" x14ac:dyDescent="0.3">
      <c r="A38" t="s">
        <v>35</v>
      </c>
      <c r="B38" t="s">
        <v>14</v>
      </c>
      <c r="C38" t="s">
        <v>7</v>
      </c>
      <c r="D38" s="1">
        <v>0.3298611111111111</v>
      </c>
      <c r="E38" s="1">
        <v>0.375</v>
      </c>
      <c r="F38" s="1">
        <v>0.63541666666666663</v>
      </c>
      <c r="G38" s="1">
        <v>0.67361111111111116</v>
      </c>
      <c r="H38" s="1">
        <f>(Thoraires[[#This Row],[Arrivé 1]]-Thoraires[[#This Row],[Depart 1]])+(Thoraires[[#This Row],[Arrivé 2]]-Thoraires[[#This Row],[Depart 2]])</f>
        <v>8.3333333333333426E-2</v>
      </c>
    </row>
    <row r="39" spans="1:8" x14ac:dyDescent="0.3">
      <c r="A39" t="s">
        <v>35</v>
      </c>
      <c r="B39" t="s">
        <v>15</v>
      </c>
      <c r="C39" t="s">
        <v>8</v>
      </c>
      <c r="D39" s="1">
        <v>0.33333333333333331</v>
      </c>
      <c r="E39" s="1">
        <v>0.375</v>
      </c>
      <c r="F39" s="1">
        <v>0.63541666666666663</v>
      </c>
      <c r="G39" s="1">
        <v>0.68055555555555547</v>
      </c>
      <c r="H39" s="1">
        <f>(Thoraires[[#This Row],[Arrivé 1]]-Thoraires[[#This Row],[Depart 1]])+(Thoraires[[#This Row],[Arrivé 2]]-Thoraires[[#This Row],[Depart 2]])</f>
        <v>8.6805555555555525E-2</v>
      </c>
    </row>
    <row r="40" spans="1:8" x14ac:dyDescent="0.3">
      <c r="A40" t="s">
        <v>35</v>
      </c>
      <c r="B40" t="s">
        <v>16</v>
      </c>
      <c r="C40" t="s">
        <v>9</v>
      </c>
      <c r="D40" s="1">
        <v>0.3263888888888889</v>
      </c>
      <c r="E40" s="1">
        <v>0.375</v>
      </c>
      <c r="F40" s="1">
        <v>0.63541666666666663</v>
      </c>
      <c r="G40" s="1">
        <v>0.70138888888888884</v>
      </c>
      <c r="H40" s="1">
        <f>(Thoraires[[#This Row],[Arrivé 1]]-Thoraires[[#This Row],[Depart 1]])+(Thoraires[[#This Row],[Arrivé 2]]-Thoraires[[#This Row],[Depart 2]])</f>
        <v>0.11458333333333331</v>
      </c>
    </row>
    <row r="41" spans="1:8" x14ac:dyDescent="0.3">
      <c r="A41" t="s">
        <v>35</v>
      </c>
      <c r="B41" t="s">
        <v>17</v>
      </c>
      <c r="C41" t="s">
        <v>10</v>
      </c>
      <c r="D41" s="1">
        <v>0.31597222222222221</v>
      </c>
      <c r="E41" s="1">
        <v>0.375</v>
      </c>
      <c r="F41" s="1">
        <v>0.63541666666666663</v>
      </c>
      <c r="G41" s="1">
        <v>0.69791666666666663</v>
      </c>
      <c r="H41" s="1">
        <f>(Thoraires[[#This Row],[Arrivé 1]]-Thoraires[[#This Row],[Depart 1]])+(Thoraires[[#This Row],[Arrivé 2]]-Thoraires[[#This Row],[Depart 2]])</f>
        <v>0.12152777777777779</v>
      </c>
    </row>
    <row r="42" spans="1:8" x14ac:dyDescent="0.3">
      <c r="A42" t="s">
        <v>35</v>
      </c>
      <c r="B42" t="s">
        <v>18</v>
      </c>
      <c r="C42" t="s">
        <v>11</v>
      </c>
      <c r="D42" s="1">
        <v>0.30208333333333331</v>
      </c>
      <c r="E42" s="1">
        <v>0.375</v>
      </c>
      <c r="F42" s="1">
        <v>0.63541666666666663</v>
      </c>
      <c r="G42" s="1">
        <v>0.70138888888888884</v>
      </c>
      <c r="H42" s="1">
        <f>(Thoraires[[#This Row],[Arrivé 1]]-Thoraires[[#This Row],[Depart 1]])+(Thoraires[[#This Row],[Arrivé 2]]-Thoraires[[#This Row],[Depart 2]])</f>
        <v>0.1388888888888889</v>
      </c>
    </row>
    <row r="43" spans="1:8" x14ac:dyDescent="0.3">
      <c r="A43" t="s">
        <v>35</v>
      </c>
      <c r="B43" t="s">
        <v>19</v>
      </c>
      <c r="C43" t="s">
        <v>12</v>
      </c>
      <c r="D43" s="1">
        <v>0.32291666666666669</v>
      </c>
      <c r="E43" s="1">
        <v>0.375</v>
      </c>
      <c r="F43" s="1">
        <v>0.63541666666666663</v>
      </c>
      <c r="G43" s="1">
        <v>0.6875</v>
      </c>
      <c r="H43" s="1">
        <f>(Thoraires[[#This Row],[Arrivé 1]]-Thoraires[[#This Row],[Depart 1]])+(Thoraires[[#This Row],[Arrivé 2]]-Thoraires[[#This Row],[Depart 2]])</f>
        <v>0.10416666666666669</v>
      </c>
    </row>
    <row r="44" spans="1:8" x14ac:dyDescent="0.3">
      <c r="A44" t="s">
        <v>27</v>
      </c>
      <c r="B44" t="s">
        <v>13</v>
      </c>
      <c r="C44" t="s">
        <v>6</v>
      </c>
      <c r="D44" s="1">
        <v>0</v>
      </c>
      <c r="E44" s="1">
        <v>0</v>
      </c>
      <c r="F44" s="1">
        <v>0</v>
      </c>
      <c r="G44" s="1">
        <v>0</v>
      </c>
      <c r="H44" s="1">
        <f>(Thoraires[[#This Row],[Arrivé 1]]-Thoraires[[#This Row],[Depart 1]])+(Thoraires[[#This Row],[Arrivé 2]]-Thoraires[[#This Row],[Depart 2]])</f>
        <v>0</v>
      </c>
    </row>
    <row r="45" spans="1:8" x14ac:dyDescent="0.3">
      <c r="A45" t="s">
        <v>27</v>
      </c>
      <c r="B45" t="s">
        <v>14</v>
      </c>
      <c r="C45" t="s">
        <v>7</v>
      </c>
      <c r="D45" s="1">
        <v>0.3298611111111111</v>
      </c>
      <c r="E45" s="1">
        <v>0.375</v>
      </c>
      <c r="F45" s="1">
        <v>0.54166666666666663</v>
      </c>
      <c r="G45" s="1">
        <v>0.57986111111111105</v>
      </c>
      <c r="H45" s="1">
        <f>(Thoraires[[#This Row],[Arrivé 1]]-Thoraires[[#This Row],[Depart 1]])+(Thoraires[[#This Row],[Arrivé 2]]-Thoraires[[#This Row],[Depart 2]])</f>
        <v>8.3333333333333315E-2</v>
      </c>
    </row>
    <row r="46" spans="1:8" x14ac:dyDescent="0.3">
      <c r="A46" t="s">
        <v>27</v>
      </c>
      <c r="B46" t="s">
        <v>15</v>
      </c>
      <c r="C46" t="s">
        <v>8</v>
      </c>
      <c r="D46" s="1">
        <v>0.33333333333333331</v>
      </c>
      <c r="E46" s="1">
        <v>0.375</v>
      </c>
      <c r="F46" s="1">
        <v>0.54166666666666663</v>
      </c>
      <c r="G46" s="1">
        <v>0.58680555555555558</v>
      </c>
      <c r="H46" s="1">
        <f>(Thoraires[[#This Row],[Arrivé 1]]-Thoraires[[#This Row],[Depart 1]])+(Thoraires[[#This Row],[Arrivé 2]]-Thoraires[[#This Row],[Depart 2]])</f>
        <v>8.6805555555555636E-2</v>
      </c>
    </row>
    <row r="47" spans="1:8" x14ac:dyDescent="0.3">
      <c r="A47" t="s">
        <v>27</v>
      </c>
      <c r="B47" t="s">
        <v>16</v>
      </c>
      <c r="C47" t="s">
        <v>9</v>
      </c>
      <c r="D47" s="1">
        <v>0.3263888888888889</v>
      </c>
      <c r="E47" s="1">
        <v>0.375</v>
      </c>
      <c r="F47" s="1">
        <v>0.54166666666666663</v>
      </c>
      <c r="G47" s="1">
        <v>0.59375</v>
      </c>
      <c r="H47" s="1">
        <f>(Thoraires[[#This Row],[Arrivé 1]]-Thoraires[[#This Row],[Depart 1]])+(Thoraires[[#This Row],[Arrivé 2]]-Thoraires[[#This Row],[Depart 2]])</f>
        <v>0.10069444444444448</v>
      </c>
    </row>
    <row r="48" spans="1:8" x14ac:dyDescent="0.3">
      <c r="A48" t="s">
        <v>27</v>
      </c>
      <c r="B48" t="s">
        <v>17</v>
      </c>
      <c r="C48" t="s">
        <v>10</v>
      </c>
      <c r="D48" s="1">
        <v>0.31597222222222221</v>
      </c>
      <c r="E48" s="1">
        <v>0.375</v>
      </c>
      <c r="F48" s="1">
        <v>0.54166666666666663</v>
      </c>
      <c r="G48" s="1">
        <v>0.59027777777777779</v>
      </c>
      <c r="H48" s="1">
        <f>(Thoraires[[#This Row],[Arrivé 1]]-Thoraires[[#This Row],[Depart 1]])+(Thoraires[[#This Row],[Arrivé 2]]-Thoraires[[#This Row],[Depart 2]])</f>
        <v>0.10763888888888895</v>
      </c>
    </row>
    <row r="49" spans="1:8" x14ac:dyDescent="0.3">
      <c r="A49" t="s">
        <v>27</v>
      </c>
      <c r="B49" t="s">
        <v>18</v>
      </c>
      <c r="C49" t="s">
        <v>11</v>
      </c>
      <c r="D49" s="1">
        <v>0.30208333333333331</v>
      </c>
      <c r="E49" s="1">
        <v>0.375</v>
      </c>
      <c r="F49" s="1">
        <v>0.54166666666666663</v>
      </c>
      <c r="G49" s="1">
        <v>0.63541666666666663</v>
      </c>
      <c r="H49" s="1">
        <f>(Thoraires[[#This Row],[Arrivé 1]]-Thoraires[[#This Row],[Depart 1]])+(Thoraires[[#This Row],[Arrivé 2]]-Thoraires[[#This Row],[Depart 2]])</f>
        <v>0.16666666666666669</v>
      </c>
    </row>
    <row r="50" spans="1:8" x14ac:dyDescent="0.3">
      <c r="A50" t="s">
        <v>27</v>
      </c>
      <c r="B50" t="s">
        <v>19</v>
      </c>
      <c r="C50" t="s">
        <v>12</v>
      </c>
      <c r="D50" s="1">
        <v>0.32291666666666669</v>
      </c>
      <c r="E50" s="1">
        <v>0.375</v>
      </c>
      <c r="F50" s="1">
        <v>0.54166666666666663</v>
      </c>
      <c r="G50" s="1">
        <v>0.59375</v>
      </c>
      <c r="H50" s="1">
        <f>(Thoraires[[#This Row],[Arrivé 1]]-Thoraires[[#This Row],[Depart 1]])+(Thoraires[[#This Row],[Arrivé 2]]-Thoraires[[#This Row],[Depart 2]])</f>
        <v>0.10416666666666669</v>
      </c>
    </row>
  </sheetData>
  <phoneticPr fontId="1" type="noConversion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1"/>
  <sheetViews>
    <sheetView tabSelected="1" workbookViewId="0">
      <selection activeCell="F2" sqref="F2"/>
    </sheetView>
  </sheetViews>
  <sheetFormatPr baseColWidth="10" defaultColWidth="11.44140625" defaultRowHeight="14.4" x14ac:dyDescent="0.3"/>
  <cols>
    <col min="1" max="1" width="14.6640625" style="22" bestFit="1" customWidth="1"/>
    <col min="2" max="2" width="17.44140625" style="23" bestFit="1" customWidth="1"/>
    <col min="3" max="3" width="13.88671875" style="2" bestFit="1" customWidth="1"/>
    <col min="4" max="4" width="15.33203125" style="24" bestFit="1" customWidth="1"/>
    <col min="5" max="5" width="13" style="25" bestFit="1" customWidth="1"/>
    <col min="6" max="6" width="12.44140625" style="25" bestFit="1" customWidth="1"/>
    <col min="7" max="7" width="13" style="25" bestFit="1" customWidth="1"/>
    <col min="8" max="8" width="12.44140625" style="25" bestFit="1" customWidth="1"/>
    <col min="9" max="9" width="27.5546875" style="21" bestFit="1" customWidth="1"/>
    <col min="10" max="10" width="25.33203125" style="33" bestFit="1" customWidth="1"/>
    <col min="11" max="16384" width="11.44140625" style="2"/>
  </cols>
  <sheetData>
    <row r="1" spans="1:11" s="39" customFormat="1" ht="15" thickBot="1" x14ac:dyDescent="0.35">
      <c r="A1" s="37" t="s">
        <v>20</v>
      </c>
      <c r="B1" s="35" t="s">
        <v>28</v>
      </c>
      <c r="C1" s="35" t="s">
        <v>5</v>
      </c>
      <c r="D1" s="38" t="s">
        <v>21</v>
      </c>
      <c r="E1" s="38" t="s">
        <v>22</v>
      </c>
      <c r="F1" s="34" t="s">
        <v>32</v>
      </c>
      <c r="G1" s="34" t="s">
        <v>24</v>
      </c>
      <c r="H1" s="34" t="s">
        <v>25</v>
      </c>
      <c r="I1" s="34" t="s">
        <v>26</v>
      </c>
      <c r="J1" s="34" t="s">
        <v>29</v>
      </c>
      <c r="K1" s="36" t="s">
        <v>0</v>
      </c>
    </row>
    <row r="2" spans="1:11" ht="15.75" thickBot="1" x14ac:dyDescent="0.3">
      <c r="A2" s="3">
        <v>43836</v>
      </c>
      <c r="B2" s="4" t="str">
        <f>TEXT(Tableau6[[#This Row],[Date]],"JJJJ")</f>
        <v>lundi</v>
      </c>
      <c r="C2" s="4"/>
      <c r="D2" s="5" t="s">
        <v>13</v>
      </c>
      <c r="E2" s="5" t="str">
        <f>IFERROR(VLOOKUP(Tableau6[[#This Row],[Circuits]],Horaires!L$1:M8,2,0),"")</f>
        <v>Samir</v>
      </c>
      <c r="F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2" s="6">
        <f>IFERROR(AVERAGEIFS(Thoraires[Arrivé 1],Thoraires[Date],Tableau6[[#This Row],[Jours]],Thoraires[Circuits],Tableau6[[#This Row],[Circuits]],Thoraires[Chauffeurs],Tableau6[[#This Row],[Chauffeurs]]),"")</f>
        <v>0</v>
      </c>
      <c r="H2" s="6">
        <f>IFERROR(AVERAGEIFS(Thoraires[Depart 2],Thoraires[Date],Tableau6[[#This Row],[Jours]],Thoraires[Circuits],Tableau6[[#This Row],[Circuits]],Thoraires[Chauffeurs],Tableau6[[#This Row],[Chauffeurs]]),"")</f>
        <v>0</v>
      </c>
      <c r="I2" s="42">
        <f>IFERROR(AVERAGEIFS(Thoraires[Arrivé 2],Thoraires[Date],Tableau6[[#This Row],[Jours]],Thoraires[Circuits],Tableau6[[#This Row],[Circuits]],Thoraires[Chauffeurs],Tableau6[[#This Row],[Chauffeurs]]),"")</f>
        <v>0</v>
      </c>
      <c r="J2" s="6">
        <v>0</v>
      </c>
      <c r="K2" s="26">
        <f>((Tableau6[[#This Row],[Arrivé 1]]-Tableau6[[#This Row],[Départ 1]])+(Tableau6[[#This Row],[Arrivé 2]]-Tableau6[[#This Row],[Depart 2]])+Tableau6[[#This Row],[Heures supplementaires]])*24</f>
        <v>0</v>
      </c>
    </row>
    <row r="3" spans="1:11" ht="15.75" thickBot="1" x14ac:dyDescent="0.3">
      <c r="A3" s="7">
        <v>43836</v>
      </c>
      <c r="B3" s="8" t="str">
        <f>TEXT(Tableau6[[#This Row],[Date]],"JJJJ")</f>
        <v>lundi</v>
      </c>
      <c r="C3" s="8"/>
      <c r="D3" s="9" t="s">
        <v>14</v>
      </c>
      <c r="E3" s="9" t="str">
        <f>IFERROR(VLOOKUP(Tableau6[[#This Row],[Circuits]],Horaires!L$1:M9,2,0),"")</f>
        <v>Dominique</v>
      </c>
      <c r="F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3" s="10">
        <f>IFERROR(AVERAGEIFS(Thoraires[Arrivé 1],Thoraires[Date],Tableau6[[#This Row],[Jours]],Thoraires[Circuits],Tableau6[[#This Row],[Circuits]],Thoraires[Chauffeurs],Tableau6[[#This Row],[Chauffeurs]]),"")</f>
        <v>0.375</v>
      </c>
      <c r="H3" s="10">
        <f>IFERROR(AVERAGEIFS(Thoraires[Depart 2],Thoraires[Date],Tableau6[[#This Row],[Jours]],Thoraires[Circuits],Tableau6[[#This Row],[Circuits]],Thoraires[Chauffeurs],Tableau6[[#This Row],[Chauffeurs]]),"")</f>
        <v>0.6875</v>
      </c>
      <c r="I3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3" s="10">
        <v>4.1666666666666664E-2</v>
      </c>
      <c r="K3" s="27">
        <f>((Tableau6[[#This Row],[Arrivé 1]]-Tableau6[[#This Row],[Départ 1]])+(Tableau6[[#This Row],[Arrivé 2]]-Tableau6[[#This Row],[Depart 2]])+Tableau6[[#This Row],[Heures supplementaires]])*24</f>
        <v>3.1666666666666652</v>
      </c>
    </row>
    <row r="4" spans="1:11" ht="15.75" thickBot="1" x14ac:dyDescent="0.3">
      <c r="A4" s="7">
        <v>43836</v>
      </c>
      <c r="B4" s="8" t="str">
        <f>TEXT(Tableau6[[#This Row],[Date]],"JJJJ")</f>
        <v>lundi</v>
      </c>
      <c r="C4" s="8"/>
      <c r="D4" s="9" t="s">
        <v>15</v>
      </c>
      <c r="E4" s="9" t="str">
        <f>IFERROR(VLOOKUP(Tableau6[[#This Row],[Circuits]],Horaires!L$1:M10,2,0),"")</f>
        <v>Albert</v>
      </c>
      <c r="F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4" s="10">
        <f>IFERROR(AVERAGEIFS(Thoraires[Arrivé 1],Thoraires[Date],Tableau6[[#This Row],[Jours]],Thoraires[Circuits],Tableau6[[#This Row],[Circuits]],Thoraires[Chauffeurs],Tableau6[[#This Row],[Chauffeurs]]),"")</f>
        <v>0.375</v>
      </c>
      <c r="H4" s="10">
        <f>IFERROR(AVERAGEIFS(Thoraires[Depart 2],Thoraires[Date],Tableau6[[#This Row],[Jours]],Thoraires[Circuits],Tableau6[[#This Row],[Circuits]],Thoraires[Chauffeurs],Tableau6[[#This Row],[Chauffeurs]]),"")</f>
        <v>0.6875</v>
      </c>
      <c r="I4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4" s="10">
        <v>4.1666666666666664E-2</v>
      </c>
      <c r="K4" s="27">
        <f>((Tableau6[[#This Row],[Arrivé 1]]-Tableau6[[#This Row],[Départ 1]])+(Tableau6[[#This Row],[Arrivé 2]]-Tableau6[[#This Row],[Depart 2]])+Tableau6[[#This Row],[Heures supplementaires]])*24</f>
        <v>3.1666666666666652</v>
      </c>
    </row>
    <row r="5" spans="1:11" ht="15.75" thickBot="1" x14ac:dyDescent="0.3">
      <c r="A5" s="7">
        <v>43836</v>
      </c>
      <c r="B5" s="8" t="str">
        <f>TEXT(Tableau6[[#This Row],[Date]],"JJJJ")</f>
        <v>lundi</v>
      </c>
      <c r="C5" s="8"/>
      <c r="D5" s="9" t="s">
        <v>16</v>
      </c>
      <c r="E5" s="9" t="str">
        <f>IFERROR(VLOOKUP(Tableau6[[#This Row],[Circuits]],Horaires!L$1:M11,2,0),"")</f>
        <v>Michaël</v>
      </c>
      <c r="F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5" s="10">
        <f>IFERROR(AVERAGEIFS(Thoraires[Arrivé 1],Thoraires[Date],Tableau6[[#This Row],[Jours]],Thoraires[Circuits],Tableau6[[#This Row],[Circuits]],Thoraires[Chauffeurs],Tableau6[[#This Row],[Chauffeurs]]),"")</f>
        <v>0.375</v>
      </c>
      <c r="H5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5" s="43">
        <v>0.61805555555555558</v>
      </c>
      <c r="J5" s="10">
        <v>4.1666666666666664E-2</v>
      </c>
      <c r="K5" s="27">
        <f>((Tableau6[[#This Row],[Arrivé 1]]-Tableau6[[#This Row],[Départ 1]])+(Tableau6[[#This Row],[Arrivé 2]]-Tableau6[[#This Row],[Depart 2]])+Tableau6[[#This Row],[Heures supplementaires]])*24</f>
        <v>3.8333333333333321</v>
      </c>
    </row>
    <row r="6" spans="1:11" ht="15.75" thickBot="1" x14ac:dyDescent="0.3">
      <c r="A6" s="7">
        <v>43836</v>
      </c>
      <c r="B6" s="8" t="str">
        <f>TEXT(Tableau6[[#This Row],[Date]],"JJJJ")</f>
        <v>lundi</v>
      </c>
      <c r="C6" s="8"/>
      <c r="D6" s="9" t="s">
        <v>17</v>
      </c>
      <c r="E6" s="9" t="str">
        <f>IFERROR(VLOOKUP(Tableau6[[#This Row],[Circuits]],Horaires!L$1:M12,2,0),"")</f>
        <v>Yolaine</v>
      </c>
      <c r="F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6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6" s="10">
        <f>IFERROR(AVERAGEIFS(Thoraires[Depart 2],Thoraires[Date],Tableau6[[#This Row],[Jours]],Thoraires[Circuits],Tableau6[[#This Row],[Circuits]],Thoraires[Chauffeurs],Tableau6[[#This Row],[Chauffeurs]]),"")</f>
        <v>0.6875</v>
      </c>
      <c r="I6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6" s="10">
        <v>4.8611111111111112E-2</v>
      </c>
      <c r="K6" s="27">
        <f>((Tableau6[[#This Row],[Arrivé 1]]-Tableau6[[#This Row],[Départ 1]])+(Tableau6[[#This Row],[Arrivé 2]]-Tableau6[[#This Row],[Depart 2]])+Tableau6[[#This Row],[Heures supplementaires]])*24</f>
        <v>4.416666666666667</v>
      </c>
    </row>
    <row r="7" spans="1:11" ht="15.75" thickBot="1" x14ac:dyDescent="0.3">
      <c r="A7" s="7">
        <v>43836</v>
      </c>
      <c r="B7" s="8" t="str">
        <f>TEXT(Tableau6[[#This Row],[Date]],"JJJJ")</f>
        <v>lundi</v>
      </c>
      <c r="C7" s="8"/>
      <c r="D7" s="9" t="s">
        <v>18</v>
      </c>
      <c r="E7" s="9" t="str">
        <f>IFERROR(VLOOKUP(Tableau6[[#This Row],[Circuits]],Horaires!L$1:M13,2,0),"")</f>
        <v>Maryse</v>
      </c>
      <c r="F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0.2951388888888889</v>
      </c>
      <c r="G7" s="10">
        <f>IFERROR(AVERAGEIFS(Thoraires[Arrivé 1],Thoraires[Date],Tableau6[[#This Row],[Jours]],Thoraires[Circuits],Tableau6[[#This Row],[Circuits]],Thoraires[Chauffeurs],Tableau6[[#This Row],[Chauffeurs]]),"")</f>
        <v>0.375</v>
      </c>
      <c r="H7" s="10">
        <f>IFERROR(AVERAGEIFS(Thoraires[Depart 2],Thoraires[Date],Tableau6[[#This Row],[Jours]],Thoraires[Circuits],Tableau6[[#This Row],[Circuits]],Thoraires[Chauffeurs],Tableau6[[#This Row],[Chauffeurs]]),"")</f>
        <v>0.6875</v>
      </c>
      <c r="I7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7" s="10">
        <v>4.1666666666666664E-2</v>
      </c>
      <c r="K7" s="27">
        <f>((Tableau6[[#This Row],[Arrivé 1]]-Tableau6[[#This Row],[Départ 1]])+(Tableau6[[#This Row],[Arrivé 2]]-Tableau6[[#This Row],[Depart 2]])+Tableau6[[#This Row],[Heures supplementaires]])*24</f>
        <v>4.8333333333333339</v>
      </c>
    </row>
    <row r="8" spans="1:11" ht="15.75" thickBot="1" x14ac:dyDescent="0.3">
      <c r="A8" s="11">
        <v>43836</v>
      </c>
      <c r="B8" s="12" t="str">
        <f>TEXT(Tableau6[[#This Row],[Date]],"JJJJ")</f>
        <v>lundi</v>
      </c>
      <c r="C8" s="12"/>
      <c r="D8" s="13" t="s">
        <v>19</v>
      </c>
      <c r="E8" s="13" t="str">
        <f>IFERROR(VLOOKUP(Tableau6[[#This Row],[Circuits]],Horaires!L$1:M14,2,0),"")</f>
        <v>Robert</v>
      </c>
      <c r="F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8" s="14">
        <f>IFERROR(AVERAGEIFS(Thoraires[Arrivé 1],Thoraires[Date],Tableau6[[#This Row],[Jours]],Thoraires[Circuits],Tableau6[[#This Row],[Circuits]],Thoraires[Chauffeurs],Tableau6[[#This Row],[Chauffeurs]]),"")</f>
        <v>0.375</v>
      </c>
      <c r="H8" s="14">
        <f>IFERROR(AVERAGEIFS(Thoraires[Depart 2],Thoraires[Date],Tableau6[[#This Row],[Jours]],Thoraires[Circuits],Tableau6[[#This Row],[Circuits]],Thoraires[Chauffeurs],Tableau6[[#This Row],[Chauffeurs]]),"")</f>
        <v>0.6875</v>
      </c>
      <c r="I8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8" s="10">
        <v>4.1666666666666664E-2</v>
      </c>
      <c r="K8" s="28">
        <f>((Tableau6[[#This Row],[Arrivé 1]]-Tableau6[[#This Row],[Départ 1]])+(Tableau6[[#This Row],[Arrivé 2]]-Tableau6[[#This Row],[Depart 2]])+Tableau6[[#This Row],[Heures supplementaires]])*24</f>
        <v>3.5</v>
      </c>
    </row>
    <row r="9" spans="1:11" ht="15.75" thickBot="1" x14ac:dyDescent="0.3">
      <c r="A9" s="3">
        <v>43837</v>
      </c>
      <c r="B9" s="4" t="str">
        <f>TEXT(Tableau6[[#This Row],[Date]],"JJJJ")</f>
        <v>mardi</v>
      </c>
      <c r="C9" s="4"/>
      <c r="D9" s="5" t="s">
        <v>13</v>
      </c>
      <c r="E9" s="5" t="str">
        <f>IFERROR(VLOOKUP(Tableau6[[#This Row],[Circuits]],Horaires!L$1:M15,2,0),"")</f>
        <v>Samir</v>
      </c>
      <c r="F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9" s="6">
        <f>IFERROR(AVERAGEIFS(Thoraires[Arrivé 1],Thoraires[Date],Tableau6[[#This Row],[Jours]],Thoraires[Circuits],Tableau6[[#This Row],[Circuits]],Thoraires[Chauffeurs],Tableau6[[#This Row],[Chauffeurs]]),"")</f>
        <v>0</v>
      </c>
      <c r="H9" s="6">
        <f>IFERROR(AVERAGEIFS(Thoraires[Depart 2],Thoraires[Date],Tableau6[[#This Row],[Jours]],Thoraires[Circuits],Tableau6[[#This Row],[Circuits]],Thoraires[Chauffeurs],Tableau6[[#This Row],[Chauffeurs]]),"")</f>
        <v>0</v>
      </c>
      <c r="I9" s="42">
        <f>IFERROR(AVERAGEIFS(Thoraires[Arrivé 2],Thoraires[Date],Tableau6[[#This Row],[Jours]],Thoraires[Circuits],Tableau6[[#This Row],[Circuits]],Thoraires[Chauffeurs],Tableau6[[#This Row],[Chauffeurs]]),"")</f>
        <v>0</v>
      </c>
      <c r="J9" s="6">
        <v>0</v>
      </c>
      <c r="K9" s="26">
        <f>((Tableau6[[#This Row],[Arrivé 1]]-Tableau6[[#This Row],[Départ 1]])+(Tableau6[[#This Row],[Arrivé 2]]-Tableau6[[#This Row],[Depart 2]])+Tableau6[[#This Row],[Heures supplementaires]])*24</f>
        <v>0</v>
      </c>
    </row>
    <row r="10" spans="1:11" ht="15.75" thickBot="1" x14ac:dyDescent="0.3">
      <c r="A10" s="7">
        <v>43837</v>
      </c>
      <c r="B10" s="8" t="str">
        <f>TEXT(Tableau6[[#This Row],[Date]],"JJJJ")</f>
        <v>mardi</v>
      </c>
      <c r="C10" s="8"/>
      <c r="D10" s="9" t="s">
        <v>14</v>
      </c>
      <c r="E10" s="9" t="str">
        <f>IFERROR(VLOOKUP(Tableau6[[#This Row],[Circuits]],Horaires!L$1:M16,2,0),"")</f>
        <v>Dominique</v>
      </c>
      <c r="F1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10" s="10">
        <f>IFERROR(AVERAGEIFS(Thoraires[Arrivé 1],Thoraires[Date],Tableau6[[#This Row],[Jours]],Thoraires[Circuits],Tableau6[[#This Row],[Circuits]],Thoraires[Chauffeurs],Tableau6[[#This Row],[Chauffeurs]]),"")</f>
        <v>0.375</v>
      </c>
      <c r="H10" s="10">
        <f>IFERROR(AVERAGEIFS(Thoraires[Depart 2],Thoraires[Date],Tableau6[[#This Row],[Jours]],Thoraires[Circuits],Tableau6[[#This Row],[Circuits]],Thoraires[Chauffeurs],Tableau6[[#This Row],[Chauffeurs]]),"")</f>
        <v>0.6875</v>
      </c>
      <c r="I10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10" s="10">
        <v>0</v>
      </c>
      <c r="K10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11" spans="1:11" ht="15.75" thickBot="1" x14ac:dyDescent="0.3">
      <c r="A11" s="7">
        <v>43837</v>
      </c>
      <c r="B11" s="8" t="str">
        <f>TEXT(Tableau6[[#This Row],[Date]],"JJJJ")</f>
        <v>mardi</v>
      </c>
      <c r="C11" s="8"/>
      <c r="D11" s="9" t="s">
        <v>15</v>
      </c>
      <c r="E11" s="9" t="str">
        <f>IFERROR(VLOOKUP(Tableau6[[#This Row],[Circuits]],Horaires!L$1:M17,2,0),"")</f>
        <v>Albert</v>
      </c>
      <c r="F1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11" s="10">
        <f>IFERROR(AVERAGEIFS(Thoraires[Arrivé 1],Thoraires[Date],Tableau6[[#This Row],[Jours]],Thoraires[Circuits],Tableau6[[#This Row],[Circuits]],Thoraires[Chauffeurs],Tableau6[[#This Row],[Chauffeurs]]),"")</f>
        <v>0.375</v>
      </c>
      <c r="H11" s="10">
        <f>IFERROR(AVERAGEIFS(Thoraires[Depart 2],Thoraires[Date],Tableau6[[#This Row],[Jours]],Thoraires[Circuits],Tableau6[[#This Row],[Circuits]],Thoraires[Chauffeurs],Tableau6[[#This Row],[Chauffeurs]]),"")</f>
        <v>0.6875</v>
      </c>
      <c r="I11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11" s="10">
        <v>0</v>
      </c>
      <c r="K11" s="27">
        <f>((Tableau6[[#This Row],[Arrivé 1]]-Tableau6[[#This Row],[Départ 1]])+(Tableau6[[#This Row],[Arrivé 2]]-Tableau6[[#This Row],[Depart 2]])+Tableau6[[#This Row],[Heures supplementaires]])*24</f>
        <v>2.1666666666666683</v>
      </c>
    </row>
    <row r="12" spans="1:11" ht="15.75" thickBot="1" x14ac:dyDescent="0.3">
      <c r="A12" s="7">
        <v>43837</v>
      </c>
      <c r="B12" s="8" t="str">
        <f>TEXT(Tableau6[[#This Row],[Date]],"JJJJ")</f>
        <v>mardi</v>
      </c>
      <c r="C12" s="8"/>
      <c r="D12" s="9" t="s">
        <v>16</v>
      </c>
      <c r="E12" s="9" t="str">
        <f>IFERROR(VLOOKUP(Tableau6[[#This Row],[Circuits]],Horaires!L$1:M18,2,0),"")</f>
        <v>Michaël</v>
      </c>
      <c r="F1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2" s="10">
        <f>IFERROR(AVERAGEIFS(Thoraires[Arrivé 1],Thoraires[Date],Tableau6[[#This Row],[Jours]],Thoraires[Circuits],Tableau6[[#This Row],[Circuits]],Thoraires[Chauffeurs],Tableau6[[#This Row],[Chauffeurs]]),"")</f>
        <v>0.375</v>
      </c>
      <c r="H12" s="10">
        <f>IFERROR(AVERAGEIFS(Thoraires[Depart 2],Thoraires[Date],Tableau6[[#This Row],[Jours]],Thoraires[Circuits],Tableau6[[#This Row],[Circuits]],Thoraires[Chauffeurs],Tableau6[[#This Row],[Chauffeurs]]),"")</f>
        <v>0.6875</v>
      </c>
      <c r="I12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12" s="10">
        <v>0</v>
      </c>
      <c r="K12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13" spans="1:11" ht="15.75" thickBot="1" x14ac:dyDescent="0.3">
      <c r="A13" s="7">
        <v>43837</v>
      </c>
      <c r="B13" s="8" t="str">
        <f>TEXT(Tableau6[[#This Row],[Date]],"JJJJ")</f>
        <v>mardi</v>
      </c>
      <c r="C13" s="8"/>
      <c r="D13" s="9" t="s">
        <v>17</v>
      </c>
      <c r="E13" s="9" t="str">
        <f>IFERROR(VLOOKUP(Tableau6[[#This Row],[Circuits]],Horaires!L$1:M19,2,0),"")</f>
        <v>Yolaine</v>
      </c>
      <c r="F1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13" s="10">
        <f>IFERROR(AVERAGEIFS(Thoraires[Arrivé 1],Thoraires[Date],Tableau6[[#This Row],[Jours]],Thoraires[Circuits],Tableau6[[#This Row],[Circuits]],Thoraires[Chauffeurs],Tableau6[[#This Row],[Chauffeurs]]),"")</f>
        <v>0.375</v>
      </c>
      <c r="H13" s="10">
        <f>IFERROR(AVERAGEIFS(Thoraires[Depart 2],Thoraires[Date],Tableau6[[#This Row],[Jours]],Thoraires[Circuits],Tableau6[[#This Row],[Circuits]],Thoraires[Chauffeurs],Tableau6[[#This Row],[Chauffeurs]]),"")</f>
        <v>0.6875</v>
      </c>
      <c r="I13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3" s="10">
        <v>0</v>
      </c>
      <c r="K13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14" spans="1:11" ht="15.75" thickBot="1" x14ac:dyDescent="0.3">
      <c r="A14" s="7">
        <v>43837</v>
      </c>
      <c r="B14" s="8" t="str">
        <f>TEXT(Tableau6[[#This Row],[Date]],"JJJJ")</f>
        <v>mardi</v>
      </c>
      <c r="C14" s="8"/>
      <c r="D14" s="9" t="s">
        <v>18</v>
      </c>
      <c r="E14" s="9" t="str">
        <f>IFERROR(VLOOKUP(Tableau6[[#This Row],[Circuits]],Horaires!L$1:M20,2,0),"")</f>
        <v>Maryse</v>
      </c>
      <c r="F1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0.30555555555555552</v>
      </c>
      <c r="G14" s="10">
        <f>IFERROR(AVERAGEIFS(Thoraires[Arrivé 1],Thoraires[Date],Tableau6[[#This Row],[Jours]],Thoraires[Circuits],Tableau6[[#This Row],[Circuits]],Thoraires[Chauffeurs],Tableau6[[#This Row],[Chauffeurs]]),"")</f>
        <v>0.375</v>
      </c>
      <c r="H14" s="10">
        <f>IFERROR(AVERAGEIFS(Thoraires[Depart 2],Thoraires[Date],Tableau6[[#This Row],[Jours]],Thoraires[Circuits],Tableau6[[#This Row],[Circuits]],Thoraires[Chauffeurs],Tableau6[[#This Row],[Chauffeurs]]),"")</f>
        <v>0.6875</v>
      </c>
      <c r="I14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14" s="10">
        <v>0</v>
      </c>
      <c r="K14" s="27">
        <f>((Tableau6[[#This Row],[Arrivé 1]]-Tableau6[[#This Row],[Départ 1]])+(Tableau6[[#This Row],[Arrivé 2]]-Tableau6[[#This Row],[Depart 2]])+Tableau6[[#This Row],[Heures supplementaires]])*24</f>
        <v>3.8333333333333344</v>
      </c>
    </row>
    <row r="15" spans="1:11" ht="15.75" thickBot="1" x14ac:dyDescent="0.3">
      <c r="A15" s="11">
        <v>43837</v>
      </c>
      <c r="B15" s="12" t="str">
        <f>TEXT(Tableau6[[#This Row],[Date]],"JJJJ")</f>
        <v>mardi</v>
      </c>
      <c r="C15" s="12"/>
      <c r="D15" s="13" t="s">
        <v>19</v>
      </c>
      <c r="E15" s="13" t="str">
        <f>IFERROR(VLOOKUP(Tableau6[[#This Row],[Circuits]],Horaires!L$1:M21,2,0),"")</f>
        <v>Robert</v>
      </c>
      <c r="F1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5" s="14">
        <f>IFERROR(AVERAGEIFS(Thoraires[Arrivé 1],Thoraires[Date],Tableau6[[#This Row],[Jours]],Thoraires[Circuits],Tableau6[[#This Row],[Circuits]],Thoraires[Chauffeurs],Tableau6[[#This Row],[Chauffeurs]]),"")</f>
        <v>0.375</v>
      </c>
      <c r="H15" s="14">
        <f>IFERROR(AVERAGEIFS(Thoraires[Depart 2],Thoraires[Date],Tableau6[[#This Row],[Jours]],Thoraires[Circuits],Tableau6[[#This Row],[Circuits]],Thoraires[Chauffeurs],Tableau6[[#This Row],[Chauffeurs]]),"")</f>
        <v>0.6875</v>
      </c>
      <c r="I15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15" s="14">
        <v>0</v>
      </c>
      <c r="K15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16" spans="1:11" ht="15.75" thickBot="1" x14ac:dyDescent="0.3">
      <c r="A16" s="3">
        <v>43838</v>
      </c>
      <c r="B16" s="4" t="str">
        <f>TEXT(Tableau6[[#This Row],[Date]],"JJJJ")</f>
        <v>mercredi</v>
      </c>
      <c r="C16" s="4"/>
      <c r="D16" s="5" t="s">
        <v>13</v>
      </c>
      <c r="E16" s="5" t="str">
        <f>IFERROR(VLOOKUP(Tableau6[[#This Row],[Circuits]],Horaires!L$1:M22,2,0),"")</f>
        <v>Samir</v>
      </c>
      <c r="F1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16" s="6">
        <f>IFERROR(AVERAGEIFS(Thoraires[Arrivé 1],Thoraires[Date],Tableau6[[#This Row],[Jours]],Thoraires[Circuits],Tableau6[[#This Row],[Circuits]],Thoraires[Chauffeurs],Tableau6[[#This Row],[Chauffeurs]]),"")</f>
        <v>0</v>
      </c>
      <c r="H16" s="6">
        <f>IFERROR(AVERAGEIFS(Thoraires[Depart 2],Thoraires[Date],Tableau6[[#This Row],[Jours]],Thoraires[Circuits],Tableau6[[#This Row],[Circuits]],Thoraires[Chauffeurs],Tableau6[[#This Row],[Chauffeurs]]),"")</f>
        <v>0</v>
      </c>
      <c r="I16" s="42">
        <f>IFERROR(AVERAGEIFS(Thoraires[Arrivé 2],Thoraires[Date],Tableau6[[#This Row],[Jours]],Thoraires[Circuits],Tableau6[[#This Row],[Circuits]],Thoraires[Chauffeurs],Tableau6[[#This Row],[Chauffeurs]]),"")</f>
        <v>0</v>
      </c>
      <c r="J16" s="6">
        <v>0</v>
      </c>
      <c r="K16" s="26">
        <f>((Tableau6[[#This Row],[Arrivé 1]]-Tableau6[[#This Row],[Départ 1]])+(Tableau6[[#This Row],[Arrivé 2]]-Tableau6[[#This Row],[Depart 2]])+Tableau6[[#This Row],[Heures supplementaires]])*24</f>
        <v>0</v>
      </c>
    </row>
    <row r="17" spans="1:11" ht="15.75" thickBot="1" x14ac:dyDescent="0.3">
      <c r="A17" s="7">
        <v>43838</v>
      </c>
      <c r="B17" s="8" t="str">
        <f>TEXT(Tableau6[[#This Row],[Date]],"JJJJ")</f>
        <v>mercredi</v>
      </c>
      <c r="C17" s="8"/>
      <c r="D17" s="9" t="s">
        <v>14</v>
      </c>
      <c r="E17" s="9" t="str">
        <f>IFERROR(VLOOKUP(Tableau6[[#This Row],[Circuits]],Horaires!L$1:M23,2,0),"")</f>
        <v>Dominique</v>
      </c>
      <c r="F1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7" s="10">
        <f>IFERROR(AVERAGEIFS(Thoraires[Arrivé 1],Thoraires[Date],Tableau6[[#This Row],[Jours]],Thoraires[Circuits],Tableau6[[#This Row],[Circuits]],Thoraires[Chauffeurs],Tableau6[[#This Row],[Chauffeurs]]),"")</f>
        <v>0.375</v>
      </c>
      <c r="H17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7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7" s="10">
        <v>9.0277777777777787E-3</v>
      </c>
      <c r="K17" s="27">
        <f>((Tableau6[[#This Row],[Arrivé 1]]-Tableau6[[#This Row],[Départ 1]])+(Tableau6[[#This Row],[Arrivé 2]]-Tableau6[[#This Row],[Depart 2]])+Tableau6[[#This Row],[Heures supplementaires]])*24</f>
        <v>2.5500000000000007</v>
      </c>
    </row>
    <row r="18" spans="1:11" ht="15.75" thickBot="1" x14ac:dyDescent="0.3">
      <c r="A18" s="7">
        <v>43838</v>
      </c>
      <c r="B18" s="8" t="str">
        <f>TEXT(Tableau6[[#This Row],[Date]],"JJJJ")</f>
        <v>mercredi</v>
      </c>
      <c r="C18" s="8"/>
      <c r="D18" s="9" t="s">
        <v>15</v>
      </c>
      <c r="E18" s="9" t="str">
        <f>IFERROR(VLOOKUP(Tableau6[[#This Row],[Circuits]],Horaires!L$1:M24,2,0),"")</f>
        <v>Albert</v>
      </c>
      <c r="F1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8" s="10">
        <f>IFERROR(AVERAGEIFS(Thoraires[Arrivé 1],Thoraires[Date],Tableau6[[#This Row],[Jours]],Thoraires[Circuits],Tableau6[[#This Row],[Circuits]],Thoraires[Chauffeurs],Tableau6[[#This Row],[Chauffeurs]]),"")</f>
        <v>0.375</v>
      </c>
      <c r="H18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8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8" s="10">
        <v>0</v>
      </c>
      <c r="K18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19" spans="1:11" ht="15.75" thickBot="1" x14ac:dyDescent="0.3">
      <c r="A19" s="7">
        <v>43838</v>
      </c>
      <c r="B19" s="8" t="str">
        <f>TEXT(Tableau6[[#This Row],[Date]],"JJJJ")</f>
        <v>mercredi</v>
      </c>
      <c r="C19" s="8"/>
      <c r="D19" s="9" t="s">
        <v>16</v>
      </c>
      <c r="E19" s="9" t="str">
        <f>IFERROR(VLOOKUP(Tableau6[[#This Row],[Circuits]],Horaires!L$1:M25,2,0),"")</f>
        <v>Michaël</v>
      </c>
      <c r="F1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9" s="10">
        <f>IFERROR(AVERAGEIFS(Thoraires[Arrivé 1],Thoraires[Date],Tableau6[[#This Row],[Jours]],Thoraires[Circuits],Tableau6[[#This Row],[Circuits]],Thoraires[Chauffeurs],Tableau6[[#This Row],[Chauffeurs]]),"")</f>
        <v>0.375</v>
      </c>
      <c r="H19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9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19" s="10">
        <v>0</v>
      </c>
      <c r="K19" s="27">
        <f>((Tableau6[[#This Row],[Arrivé 1]]-Tableau6[[#This Row],[Départ 1]])+(Tableau6[[#This Row],[Arrivé 2]]-Tableau6[[#This Row],[Depart 2]])+Tableau6[[#This Row],[Heures supplementaires]])*24</f>
        <v>2.0833333333333326</v>
      </c>
    </row>
    <row r="20" spans="1:11" ht="15.75" thickBot="1" x14ac:dyDescent="0.3">
      <c r="A20" s="7">
        <v>43838</v>
      </c>
      <c r="B20" s="8" t="str">
        <f>TEXT(Tableau6[[#This Row],[Date]],"JJJJ")</f>
        <v>mercredi</v>
      </c>
      <c r="C20" s="8"/>
      <c r="D20" s="9" t="s">
        <v>17</v>
      </c>
      <c r="E20" s="9" t="str">
        <f>IFERROR(VLOOKUP(Tableau6[[#This Row],[Circuits]],Horaires!L$1:M26,2,0),"")</f>
        <v>Yolaine</v>
      </c>
      <c r="F2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20" s="10">
        <f>IFERROR(AVERAGEIFS(Thoraires[Arrivé 1],Thoraires[Date],Tableau6[[#This Row],[Jours]],Thoraires[Circuits],Tableau6[[#This Row],[Circuits]],Thoraires[Chauffeurs],Tableau6[[#This Row],[Chauffeurs]]),"")</f>
        <v>0.375</v>
      </c>
      <c r="H20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20" s="43">
        <f>IFERROR(AVERAGEIFS(Thoraires[Arrivé 2],Thoraires[Date],Tableau6[[#This Row],[Jours]],Thoraires[Circuits],Tableau6[[#This Row],[Circuits]],Thoraires[Chauffeurs],Tableau6[[#This Row],[Chauffeurs]]),"")</f>
        <v>0.59375</v>
      </c>
      <c r="J20" s="10">
        <v>0</v>
      </c>
      <c r="K20" s="27">
        <f>((Tableau6[[#This Row],[Arrivé 1]]-Tableau6[[#This Row],[Départ 1]])+(Tableau6[[#This Row],[Arrivé 2]]-Tableau6[[#This Row],[Depart 2]])+Tableau6[[#This Row],[Heures supplementaires]])*24</f>
        <v>2.6666666666666679</v>
      </c>
    </row>
    <row r="21" spans="1:11" ht="15.75" thickBot="1" x14ac:dyDescent="0.3">
      <c r="A21" s="7">
        <v>43838</v>
      </c>
      <c r="B21" s="8" t="str">
        <f>TEXT(Tableau6[[#This Row],[Date]],"JJJJ")</f>
        <v>mercredi</v>
      </c>
      <c r="C21" s="8"/>
      <c r="D21" s="9" t="s">
        <v>18</v>
      </c>
      <c r="E21" s="9" t="str">
        <f>IFERROR(VLOOKUP(Tableau6[[#This Row],[Circuits]],Horaires!L$1:M27,2,0),"")</f>
        <v>Maryse</v>
      </c>
      <c r="F2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21" s="10">
        <f>IFERROR(AVERAGEIFS(Thoraires[Arrivé 1],Thoraires[Date],Tableau6[[#This Row],[Jours]],Thoraires[Circuits],Tableau6[[#This Row],[Circuits]],Thoraires[Chauffeurs],Tableau6[[#This Row],[Chauffeurs]]),"")</f>
        <v>0.375</v>
      </c>
      <c r="H21" s="10">
        <v>0.54166666666666663</v>
      </c>
      <c r="I21" s="43">
        <v>0.625</v>
      </c>
      <c r="J21" s="10">
        <v>0</v>
      </c>
      <c r="K21" s="27">
        <f>((Tableau6[[#This Row],[Arrivé 1]]-Tableau6[[#This Row],[Départ 1]])+(Tableau6[[#This Row],[Arrivé 2]]-Tableau6[[#This Row],[Depart 2]])+Tableau6[[#This Row],[Heures supplementaires]])*24</f>
        <v>3.7500000000000013</v>
      </c>
    </row>
    <row r="22" spans="1:11" ht="15.75" thickBot="1" x14ac:dyDescent="0.3">
      <c r="A22" s="11">
        <v>43838</v>
      </c>
      <c r="B22" s="12" t="str">
        <f>TEXT(Tableau6[[#This Row],[Date]],"JJJJ")</f>
        <v>mercredi</v>
      </c>
      <c r="C22" s="12"/>
      <c r="D22" s="13" t="s">
        <v>19</v>
      </c>
      <c r="E22" s="13" t="str">
        <f>IFERROR(VLOOKUP(Tableau6[[#This Row],[Circuits]],Horaires!L$1:M28,2,0),"")</f>
        <v>Robert</v>
      </c>
      <c r="F2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22" s="14">
        <f>IFERROR(AVERAGEIFS(Thoraires[Arrivé 1],Thoraires[Date],Tableau6[[#This Row],[Jours]],Thoraires[Circuits],Tableau6[[#This Row],[Circuits]],Thoraires[Chauffeurs],Tableau6[[#This Row],[Chauffeurs]]),"")</f>
        <v>0.375</v>
      </c>
      <c r="H22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22" s="44">
        <v>0.59375</v>
      </c>
      <c r="J22" s="14">
        <v>0</v>
      </c>
      <c r="K22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23" spans="1:11" ht="15.75" thickBot="1" x14ac:dyDescent="0.3">
      <c r="A23" s="3">
        <v>43839</v>
      </c>
      <c r="B23" s="4" t="str">
        <f>TEXT(Tableau6[[#This Row],[Date]],"JJJJ")</f>
        <v>jeudi</v>
      </c>
      <c r="C23" s="4"/>
      <c r="D23" s="5" t="s">
        <v>13</v>
      </c>
      <c r="E23" s="5" t="str">
        <f>IFERROR(VLOOKUP(Tableau6[[#This Row],[Circuits]],Horaires!L$1:M29,2,0),"")</f>
        <v>Samir</v>
      </c>
      <c r="F2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23" s="6">
        <f>IFERROR(AVERAGEIFS(Thoraires[Arrivé 1],Thoraires[Date],Tableau6[[#This Row],[Jours]],Thoraires[Circuits],Tableau6[[#This Row],[Circuits]],Thoraires[Chauffeurs],Tableau6[[#This Row],[Chauffeurs]]),"")</f>
        <v>0</v>
      </c>
      <c r="H23" s="6">
        <f>IFERROR(AVERAGEIFS(Thoraires[Depart 2],Thoraires[Date],Tableau6[[#This Row],[Jours]],Thoraires[Circuits],Tableau6[[#This Row],[Circuits]],Thoraires[Chauffeurs],Tableau6[[#This Row],[Chauffeurs]]),"")</f>
        <v>0</v>
      </c>
      <c r="I23" s="42">
        <f>IFERROR(AVERAGEIFS(Thoraires[Arrivé 2],Thoraires[Date],Tableau6[[#This Row],[Jours]],Thoraires[Circuits],Tableau6[[#This Row],[Circuits]],Thoraires[Chauffeurs],Tableau6[[#This Row],[Chauffeurs]]),"")</f>
        <v>0</v>
      </c>
      <c r="J23" s="6">
        <v>0</v>
      </c>
      <c r="K23" s="26">
        <f>((Tableau6[[#This Row],[Arrivé 1]]-Tableau6[[#This Row],[Départ 1]])+(Tableau6[[#This Row],[Arrivé 2]]-Tableau6[[#This Row],[Depart 2]])+Tableau6[[#This Row],[Heures supplementaires]])*24</f>
        <v>0</v>
      </c>
    </row>
    <row r="24" spans="1:11" ht="15.75" thickBot="1" x14ac:dyDescent="0.3">
      <c r="A24" s="7">
        <v>43839</v>
      </c>
      <c r="B24" s="8" t="str">
        <f>TEXT(Tableau6[[#This Row],[Date]],"JJJJ")</f>
        <v>jeudi</v>
      </c>
      <c r="C24" s="8"/>
      <c r="D24" s="9" t="s">
        <v>14</v>
      </c>
      <c r="E24" s="9" t="str">
        <f>IFERROR(VLOOKUP(Tableau6[[#This Row],[Circuits]],Horaires!L$1:M30,2,0),"")</f>
        <v>Dominique</v>
      </c>
      <c r="F2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24" s="10">
        <f>IFERROR(AVERAGEIFS(Thoraires[Arrivé 1],Thoraires[Date],Tableau6[[#This Row],[Jours]],Thoraires[Circuits],Tableau6[[#This Row],[Circuits]],Thoraires[Chauffeurs],Tableau6[[#This Row],[Chauffeurs]]),"")</f>
        <v>0.375</v>
      </c>
      <c r="H24" s="10">
        <f>IFERROR(AVERAGEIFS(Thoraires[Depart 2],Thoraires[Date],Tableau6[[#This Row],[Jours]],Thoraires[Circuits],Tableau6[[#This Row],[Circuits]],Thoraires[Chauffeurs],Tableau6[[#This Row],[Chauffeurs]]),"")</f>
        <v>0.6875</v>
      </c>
      <c r="I24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24" s="10">
        <v>0</v>
      </c>
      <c r="K24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25" spans="1:11" ht="15.75" thickBot="1" x14ac:dyDescent="0.3">
      <c r="A25" s="7">
        <v>43839</v>
      </c>
      <c r="B25" s="8" t="str">
        <f>TEXT(Tableau6[[#This Row],[Date]],"JJJJ")</f>
        <v>jeudi</v>
      </c>
      <c r="C25" s="8"/>
      <c r="D25" s="9" t="s">
        <v>15</v>
      </c>
      <c r="E25" s="9" t="str">
        <f>IFERROR(VLOOKUP(Tableau6[[#This Row],[Circuits]],Horaires!L$1:M31,2,0),"")</f>
        <v>Albert</v>
      </c>
      <c r="F2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25" s="10">
        <f>IFERROR(AVERAGEIFS(Thoraires[Arrivé 1],Thoraires[Date],Tableau6[[#This Row],[Jours]],Thoraires[Circuits],Tableau6[[#This Row],[Circuits]],Thoraires[Chauffeurs],Tableau6[[#This Row],[Chauffeurs]]),"")</f>
        <v>0.375</v>
      </c>
      <c r="H25" s="10">
        <f>IFERROR(AVERAGEIFS(Thoraires[Depart 2],Thoraires[Date],Tableau6[[#This Row],[Jours]],Thoraires[Circuits],Tableau6[[#This Row],[Circuits]],Thoraires[Chauffeurs],Tableau6[[#This Row],[Chauffeurs]]),"")</f>
        <v>0.6875</v>
      </c>
      <c r="I25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25" s="10">
        <v>0</v>
      </c>
      <c r="K25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26" spans="1:11" ht="15.75" thickBot="1" x14ac:dyDescent="0.3">
      <c r="A26" s="7">
        <v>43839</v>
      </c>
      <c r="B26" s="8" t="str">
        <f>TEXT(Tableau6[[#This Row],[Date]],"JJJJ")</f>
        <v>jeudi</v>
      </c>
      <c r="C26" s="8"/>
      <c r="D26" s="9" t="s">
        <v>16</v>
      </c>
      <c r="E26" s="9" t="str">
        <f>IFERROR(VLOOKUP(Tableau6[[#This Row],[Circuits]],Horaires!L$1:M32,2,0),"")</f>
        <v>Michaël</v>
      </c>
      <c r="F2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26" s="10">
        <f>IFERROR(AVERAGEIFS(Thoraires[Arrivé 1],Thoraires[Date],Tableau6[[#This Row],[Jours]],Thoraires[Circuits],Tableau6[[#This Row],[Circuits]],Thoraires[Chauffeurs],Tableau6[[#This Row],[Chauffeurs]]),"")</f>
        <v>0.375</v>
      </c>
      <c r="H26" s="10">
        <f>IFERROR(AVERAGEIFS(Thoraires[Depart 2],Thoraires[Date],Tableau6[[#This Row],[Jours]],Thoraires[Circuits],Tableau6[[#This Row],[Circuits]],Thoraires[Chauffeurs],Tableau6[[#This Row],[Chauffeurs]]),"")</f>
        <v>0.6875</v>
      </c>
      <c r="I26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26" s="10">
        <v>0</v>
      </c>
      <c r="K26" s="27">
        <f>((Tableau6[[#This Row],[Arrivé 1]]-Tableau6[[#This Row],[Départ 1]])+(Tableau6[[#This Row],[Arrivé 2]]-Tableau6[[#This Row],[Depart 2]])+Tableau6[[#This Row],[Heures supplementaires]])*24</f>
        <v>2.4999999999999978</v>
      </c>
    </row>
    <row r="27" spans="1:11" ht="15.75" thickBot="1" x14ac:dyDescent="0.3">
      <c r="A27" s="7">
        <v>43839</v>
      </c>
      <c r="B27" s="8" t="str">
        <f>TEXT(Tableau6[[#This Row],[Date]],"JJJJ")</f>
        <v>jeudi</v>
      </c>
      <c r="C27" s="8"/>
      <c r="D27" s="9" t="s">
        <v>17</v>
      </c>
      <c r="E27" s="9" t="str">
        <f>IFERROR(VLOOKUP(Tableau6[[#This Row],[Circuits]],Horaires!L$1:M33,2,0),"")</f>
        <v>Yolaine</v>
      </c>
      <c r="F2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27" s="10">
        <f>IFERROR(AVERAGEIFS(Thoraires[Arrivé 1],Thoraires[Date],Tableau6[[#This Row],[Jours]],Thoraires[Circuits],Tableau6[[#This Row],[Circuits]],Thoraires[Chauffeurs],Tableau6[[#This Row],[Chauffeurs]]),"")</f>
        <v>0.375</v>
      </c>
      <c r="H27" s="10">
        <f>IFERROR(AVERAGEIFS(Thoraires[Depart 2],Thoraires[Date],Tableau6[[#This Row],[Jours]],Thoraires[Circuits],Tableau6[[#This Row],[Circuits]],Thoraires[Chauffeurs],Tableau6[[#This Row],[Chauffeurs]]),"")</f>
        <v>0.6875</v>
      </c>
      <c r="I27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27" s="10">
        <v>0</v>
      </c>
      <c r="K27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28" spans="1:11" ht="15.75" thickBot="1" x14ac:dyDescent="0.3">
      <c r="A28" s="7">
        <v>43839</v>
      </c>
      <c r="B28" s="8" t="str">
        <f>TEXT(Tableau6[[#This Row],[Date]],"JJJJ")</f>
        <v>jeudi</v>
      </c>
      <c r="C28" s="8"/>
      <c r="D28" s="9" t="s">
        <v>18</v>
      </c>
      <c r="E28" s="9" t="str">
        <f>IFERROR(VLOOKUP(Tableau6[[#This Row],[Circuits]],Horaires!L$1:M34,2,0),"")</f>
        <v>Maryse</v>
      </c>
      <c r="F2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28" s="10">
        <f>IFERROR(AVERAGEIFS(Thoraires[Arrivé 1],Thoraires[Date],Tableau6[[#This Row],[Jours]],Thoraires[Circuits],Tableau6[[#This Row],[Circuits]],Thoraires[Chauffeurs],Tableau6[[#This Row],[Chauffeurs]]),"")</f>
        <v>0.375</v>
      </c>
      <c r="H28" s="10">
        <f>IFERROR(AVERAGEIFS(Thoraires[Depart 2],Thoraires[Date],Tableau6[[#This Row],[Jours]],Thoraires[Circuits],Tableau6[[#This Row],[Circuits]],Thoraires[Chauffeurs],Tableau6[[#This Row],[Chauffeurs]]),"")</f>
        <v>0.6875</v>
      </c>
      <c r="I28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28" s="10">
        <v>0</v>
      </c>
      <c r="K28" s="27">
        <f>((Tableau6[[#This Row],[Arrivé 1]]-Tableau6[[#This Row],[Départ 1]])+(Tableau6[[#This Row],[Arrivé 2]]-Tableau6[[#This Row],[Depart 2]])+Tableau6[[#This Row],[Heures supplementaires]])*24</f>
        <v>3.9166666666666674</v>
      </c>
    </row>
    <row r="29" spans="1:11" ht="15.75" thickBot="1" x14ac:dyDescent="0.3">
      <c r="A29" s="11">
        <v>43839</v>
      </c>
      <c r="B29" s="12" t="str">
        <f>TEXT(Tableau6[[#This Row],[Date]],"JJJJ")</f>
        <v>jeudi</v>
      </c>
      <c r="C29" s="12"/>
      <c r="D29" s="13" t="s">
        <v>19</v>
      </c>
      <c r="E29" s="13" t="str">
        <f>IFERROR(VLOOKUP(Tableau6[[#This Row],[Circuits]],Horaires!L$1:M35,2,0),"")</f>
        <v>Robert</v>
      </c>
      <c r="F2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29" s="14">
        <f>IFERROR(AVERAGEIFS(Thoraires[Arrivé 1],Thoraires[Date],Tableau6[[#This Row],[Jours]],Thoraires[Circuits],Tableau6[[#This Row],[Circuits]],Thoraires[Chauffeurs],Tableau6[[#This Row],[Chauffeurs]]),"")</f>
        <v>0.375</v>
      </c>
      <c r="H29" s="14">
        <f>IFERROR(AVERAGEIFS(Thoraires[Depart 2],Thoraires[Date],Tableau6[[#This Row],[Jours]],Thoraires[Circuits],Tableau6[[#This Row],[Circuits]],Thoraires[Chauffeurs],Tableau6[[#This Row],[Chauffeurs]]),"")</f>
        <v>0.6875</v>
      </c>
      <c r="I29" s="44">
        <v>0.73958333333333337</v>
      </c>
      <c r="J29" s="14">
        <v>0</v>
      </c>
      <c r="K29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30" spans="1:11" ht="15.75" thickBot="1" x14ac:dyDescent="0.3">
      <c r="A30" s="3">
        <v>43840</v>
      </c>
      <c r="B30" s="4" t="str">
        <f>TEXT(Tableau6[[#This Row],[Date]],"JJJJ")</f>
        <v>vendredi</v>
      </c>
      <c r="C30" s="4" t="s">
        <v>33</v>
      </c>
      <c r="D30" s="5" t="s">
        <v>13</v>
      </c>
      <c r="E30" s="5" t="str">
        <f>IFERROR(VLOOKUP(Tableau6[[#This Row],[Circuits]],Horaires!L$1:M36,2,0),"")</f>
        <v>Samir</v>
      </c>
      <c r="F3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30" s="6">
        <f>IFERROR(AVERAGEIFS(Thoraires[Arrivé 1],Thoraires[Date],Tableau6[[#This Row],[Jours]],Thoraires[Circuits],Tableau6[[#This Row],[Circuits]],Thoraires[Chauffeurs],Tableau6[[#This Row],[Chauffeurs]]),"")</f>
        <v>0</v>
      </c>
      <c r="H30" s="6">
        <f>IFERROR(AVERAGEIFS(Thoraires[Depart 2],Thoraires[Date],Tableau6[[#This Row],[Jours]],Thoraires[Circuits],Tableau6[[#This Row],[Circuits]],Thoraires[Chauffeurs],Tableau6[[#This Row],[Chauffeurs]]),"")</f>
        <v>0</v>
      </c>
      <c r="I30" s="42">
        <f>IFERROR(AVERAGEIFS(Thoraires[Arrivé 2],Thoraires[Date],Tableau6[[#This Row],[Jours]],Thoraires[Circuits],Tableau6[[#This Row],[Circuits]],Thoraires[Chauffeurs],Tableau6[[#This Row],[Chauffeurs]]),"")</f>
        <v>0</v>
      </c>
      <c r="J30" s="6">
        <v>0</v>
      </c>
      <c r="K30" s="26">
        <f>((Tableau6[[#This Row],[Arrivé 1]]-Tableau6[[#This Row],[Départ 1]])+(Tableau6[[#This Row],[Arrivé 2]]-Tableau6[[#This Row],[Depart 2]])+Tableau6[[#This Row],[Heures supplementaires]])*24</f>
        <v>0</v>
      </c>
    </row>
    <row r="31" spans="1:11" ht="15.75" thickBot="1" x14ac:dyDescent="0.3">
      <c r="A31" s="7">
        <v>43840</v>
      </c>
      <c r="B31" s="8" t="str">
        <f>TEXT(Tableau6[[#This Row],[Date]],"JJJJ")</f>
        <v>vendredi</v>
      </c>
      <c r="C31" s="8" t="s">
        <v>33</v>
      </c>
      <c r="D31" s="9" t="s">
        <v>14</v>
      </c>
      <c r="E31" s="9" t="str">
        <f>IFERROR(VLOOKUP(Tableau6[[#This Row],[Circuits]],Horaires!L$1:M37,2,0),"")</f>
        <v>Dominique</v>
      </c>
      <c r="F3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31" s="10">
        <f>IFERROR(AVERAGEIFS(Thoraires[Arrivé 1],Thoraires[Date],Tableau6[[#This Row],[Jours]],Thoraires[Circuits],Tableau6[[#This Row],[Circuits]],Thoraires[Chauffeurs],Tableau6[[#This Row],[Chauffeurs]]),"")</f>
        <v>0.375</v>
      </c>
      <c r="H31" s="10">
        <f>IFERROR(AVERAGEIFS(Thoraires[Depart 2],Thoraires[Date],Tableau6[[#This Row],[Jours]],Thoraires[Circuits],Tableau6[[#This Row],[Circuits]],Thoraires[Chauffeurs],Tableau6[[#This Row],[Chauffeurs]]),"")</f>
        <v>0.6875</v>
      </c>
      <c r="I31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31" s="10">
        <v>0</v>
      </c>
      <c r="K31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32" spans="1:11" ht="15.75" thickBot="1" x14ac:dyDescent="0.3">
      <c r="A32" s="7">
        <v>43840</v>
      </c>
      <c r="B32" s="8" t="str">
        <f>TEXT(Tableau6[[#This Row],[Date]],"JJJJ")</f>
        <v>vendredi</v>
      </c>
      <c r="C32" s="8" t="s">
        <v>33</v>
      </c>
      <c r="D32" s="9" t="s">
        <v>15</v>
      </c>
      <c r="E32" s="9" t="str">
        <f>IFERROR(VLOOKUP(Tableau6[[#This Row],[Circuits]],Horaires!L$1:M38,2,0),"")</f>
        <v>Albert</v>
      </c>
      <c r="F3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32" s="10">
        <f>IFERROR(AVERAGEIFS(Thoraires[Arrivé 1],Thoraires[Date],Tableau6[[#This Row],[Jours]],Thoraires[Circuits],Tableau6[[#This Row],[Circuits]],Thoraires[Chauffeurs],Tableau6[[#This Row],[Chauffeurs]]),"")</f>
        <v>0.375</v>
      </c>
      <c r="H32" s="10">
        <f>IFERROR(AVERAGEIFS(Thoraires[Depart 2],Thoraires[Date],Tableau6[[#This Row],[Jours]],Thoraires[Circuits],Tableau6[[#This Row],[Circuits]],Thoraires[Chauffeurs],Tableau6[[#This Row],[Chauffeurs]]),"")</f>
        <v>0.6875</v>
      </c>
      <c r="I32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32" s="10">
        <v>0</v>
      </c>
      <c r="K32" s="27">
        <f>((Tableau6[[#This Row],[Arrivé 1]]-Tableau6[[#This Row],[Départ 1]])+(Tableau6[[#This Row],[Arrivé 2]]-Tableau6[[#This Row],[Depart 2]])+Tableau6[[#This Row],[Heures supplementaires]])*24</f>
        <v>2.2500000000000013</v>
      </c>
    </row>
    <row r="33" spans="1:11" ht="15.75" thickBot="1" x14ac:dyDescent="0.3">
      <c r="A33" s="7">
        <v>43840</v>
      </c>
      <c r="B33" s="8" t="str">
        <f>TEXT(Tableau6[[#This Row],[Date]],"JJJJ")</f>
        <v>vendredi</v>
      </c>
      <c r="C33" s="8" t="s">
        <v>33</v>
      </c>
      <c r="D33" s="9" t="s">
        <v>16</v>
      </c>
      <c r="E33" s="9" t="str">
        <f>IFERROR(VLOOKUP(Tableau6[[#This Row],[Circuits]],Horaires!L$1:M39,2,0),"")</f>
        <v>Michaël</v>
      </c>
      <c r="F3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33" s="10">
        <f>IFERROR(AVERAGEIFS(Thoraires[Arrivé 1],Thoraires[Date],Tableau6[[#This Row],[Jours]],Thoraires[Circuits],Tableau6[[#This Row],[Circuits]],Thoraires[Chauffeurs],Tableau6[[#This Row],[Chauffeurs]]),"")</f>
        <v>0.375</v>
      </c>
      <c r="H33" s="10">
        <f>IFERROR(AVERAGEIFS(Thoraires[Depart 2],Thoraires[Date],Tableau6[[#This Row],[Jours]],Thoraires[Circuits],Tableau6[[#This Row],[Circuits]],Thoraires[Chauffeurs],Tableau6[[#This Row],[Chauffeurs]]),"")</f>
        <v>0.6875</v>
      </c>
      <c r="I33" s="43">
        <f>IFERROR(AVERAGEIFS(Thoraires[Arrivé 2],Thoraires[Date],Tableau6[[#This Row],[Jours]],Thoraires[Circuits],Tableau6[[#This Row],[Circuits]],Thoraires[Chauffeurs],Tableau6[[#This Row],[Chauffeurs]]),"")</f>
        <v>0.75694444444444453</v>
      </c>
      <c r="J33" s="10">
        <v>0</v>
      </c>
      <c r="K33" s="27">
        <f>((Tableau6[[#This Row],[Arrivé 1]]-Tableau6[[#This Row],[Départ 1]])+(Tableau6[[#This Row],[Arrivé 2]]-Tableau6[[#This Row],[Depart 2]])+Tableau6[[#This Row],[Heures supplementaires]])*24</f>
        <v>2.8333333333333353</v>
      </c>
    </row>
    <row r="34" spans="1:11" ht="15.75" thickBot="1" x14ac:dyDescent="0.3">
      <c r="A34" s="7">
        <v>43840</v>
      </c>
      <c r="B34" s="8" t="str">
        <f>TEXT(Tableau6[[#This Row],[Date]],"JJJJ")</f>
        <v>vendredi</v>
      </c>
      <c r="C34" s="8" t="s">
        <v>33</v>
      </c>
      <c r="D34" s="9" t="s">
        <v>17</v>
      </c>
      <c r="E34" s="9" t="str">
        <f>IFERROR(VLOOKUP(Tableau6[[#This Row],[Circuits]],Horaires!L$1:M40,2,0),"")</f>
        <v>Yolaine</v>
      </c>
      <c r="F3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34" s="10">
        <f>IFERROR(AVERAGEIFS(Thoraires[Arrivé 1],Thoraires[Date],Tableau6[[#This Row],[Jours]],Thoraires[Circuits],Tableau6[[#This Row],[Circuits]],Thoraires[Chauffeurs],Tableau6[[#This Row],[Chauffeurs]]),"")</f>
        <v>0.375</v>
      </c>
      <c r="H34" s="10">
        <f>IFERROR(AVERAGEIFS(Thoraires[Depart 2],Thoraires[Date],Tableau6[[#This Row],[Jours]],Thoraires[Circuits],Tableau6[[#This Row],[Circuits]],Thoraires[Chauffeurs],Tableau6[[#This Row],[Chauffeurs]]),"")</f>
        <v>0.6875</v>
      </c>
      <c r="I34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34" s="10">
        <v>0</v>
      </c>
      <c r="K34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35" spans="1:11" ht="15" thickBot="1" x14ac:dyDescent="0.35">
      <c r="A35" s="7">
        <v>43840</v>
      </c>
      <c r="B35" s="8" t="str">
        <f>TEXT(Tableau6[[#This Row],[Date]],"JJJJ")</f>
        <v>vendredi</v>
      </c>
      <c r="C35" s="8" t="s">
        <v>33</v>
      </c>
      <c r="D35" s="9" t="s">
        <v>18</v>
      </c>
      <c r="E35" s="9" t="str">
        <f>IFERROR(VLOOKUP(Tableau6[[#This Row],[Circuits]],Horaires!L$1:M41,2,0),"")</f>
        <v>Maryse</v>
      </c>
      <c r="F3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35" s="10">
        <f>IFERROR(AVERAGEIFS(Thoraires[Arrivé 1],Thoraires[Date],Tableau6[[#This Row],[Jours]],Thoraires[Circuits],Tableau6[[#This Row],[Circuits]],Thoraires[Chauffeurs],Tableau6[[#This Row],[Chauffeurs]]),"")</f>
        <v>0.375</v>
      </c>
      <c r="H35" s="10">
        <f>IFERROR(AVERAGEIFS(Thoraires[Depart 2],Thoraires[Date],Tableau6[[#This Row],[Jours]],Thoraires[Circuits],Tableau6[[#This Row],[Circuits]],Thoraires[Chauffeurs],Tableau6[[#This Row],[Chauffeurs]]),"")</f>
        <v>0.6875</v>
      </c>
      <c r="I35" s="43">
        <f>IFERROR(AVERAGEIFS(Thoraires[Arrivé 2],Thoraires[Date],Tableau6[[#This Row],[Jours]],Thoraires[Circuits],Tableau6[[#This Row],[Circuits]],Thoraires[Chauffeurs],Tableau6[[#This Row],[Chauffeurs]]),"")</f>
        <v>0.76388888888888884</v>
      </c>
      <c r="J35" s="10">
        <v>0</v>
      </c>
      <c r="K35" s="27">
        <f>((Tableau6[[#This Row],[Arrivé 1]]-Tableau6[[#This Row],[Départ 1]])+(Tableau6[[#This Row],[Arrivé 2]]-Tableau6[[#This Row],[Depart 2]])+Tableau6[[#This Row],[Heures supplementaires]])*24</f>
        <v>3.5833333333333326</v>
      </c>
    </row>
    <row r="36" spans="1:11" ht="15" thickBot="1" x14ac:dyDescent="0.35">
      <c r="A36" s="11">
        <v>43840</v>
      </c>
      <c r="B36" s="12" t="str">
        <f>TEXT(Tableau6[[#This Row],[Date]],"JJJJ")</f>
        <v>vendredi</v>
      </c>
      <c r="C36" s="12" t="s">
        <v>33</v>
      </c>
      <c r="D36" s="13" t="s">
        <v>19</v>
      </c>
      <c r="E36" s="13" t="str">
        <f>IFERROR(VLOOKUP(Tableau6[[#This Row],[Circuits]],Horaires!L$1:M42,2,0),"")</f>
        <v>Robert</v>
      </c>
      <c r="F3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36" s="14">
        <f>IFERROR(AVERAGEIFS(Thoraires[Arrivé 1],Thoraires[Date],Tableau6[[#This Row],[Jours]],Thoraires[Circuits],Tableau6[[#This Row],[Circuits]],Thoraires[Chauffeurs],Tableau6[[#This Row],[Chauffeurs]]),"")</f>
        <v>0.375</v>
      </c>
      <c r="H36" s="14">
        <f>IFERROR(AVERAGEIFS(Thoraires[Depart 2],Thoraires[Date],Tableau6[[#This Row],[Jours]],Thoraires[Circuits],Tableau6[[#This Row],[Circuits]],Thoraires[Chauffeurs],Tableau6[[#This Row],[Chauffeurs]]),"")</f>
        <v>0.6875</v>
      </c>
      <c r="I36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36" s="14">
        <v>0</v>
      </c>
      <c r="K36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37" spans="1:11" ht="15" thickBot="1" x14ac:dyDescent="0.35">
      <c r="A37" s="3">
        <v>43843</v>
      </c>
      <c r="B37" s="4" t="str">
        <f>TEXT(Tableau6[[#This Row],[Date]],"JJJJ")</f>
        <v>lundi</v>
      </c>
      <c r="C37" s="4"/>
      <c r="D37" s="5" t="s">
        <v>13</v>
      </c>
      <c r="E37" s="5" t="str">
        <f>IFERROR(VLOOKUP(Tableau6[[#This Row],[Circuits]],Horaires!L$1:M43,2,0),"")</f>
        <v>Samir</v>
      </c>
      <c r="F3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37" s="6">
        <f>IFERROR(AVERAGEIFS(Thoraires[Arrivé 1],Thoraires[Date],Tableau6[[#This Row],[Jours]],Thoraires[Circuits],Tableau6[[#This Row],[Circuits]],Thoraires[Chauffeurs],Tableau6[[#This Row],[Chauffeurs]]),"")</f>
        <v>0</v>
      </c>
      <c r="H37" s="6">
        <f>IFERROR(AVERAGEIFS(Thoraires[Depart 2],Thoraires[Date],Tableau6[[#This Row],[Jours]],Thoraires[Circuits],Tableau6[[#This Row],[Circuits]],Thoraires[Chauffeurs],Tableau6[[#This Row],[Chauffeurs]]),"")</f>
        <v>0</v>
      </c>
      <c r="I37" s="42">
        <f>IFERROR(AVERAGEIFS(Thoraires[Arrivé 2],Thoraires[Date],Tableau6[[#This Row],[Jours]],Thoraires[Circuits],Tableau6[[#This Row],[Circuits]],Thoraires[Chauffeurs],Tableau6[[#This Row],[Chauffeurs]]),"")</f>
        <v>0</v>
      </c>
      <c r="J37" s="6">
        <v>0</v>
      </c>
      <c r="K37" s="26">
        <f>((Tableau6[[#This Row],[Arrivé 1]]-Tableau6[[#This Row],[Départ 1]])+(Tableau6[[#This Row],[Arrivé 2]]-Tableau6[[#This Row],[Depart 2]])+Tableau6[[#This Row],[Heures supplementaires]])*24</f>
        <v>0</v>
      </c>
    </row>
    <row r="38" spans="1:11" ht="15" thickBot="1" x14ac:dyDescent="0.35">
      <c r="A38" s="7">
        <v>43843</v>
      </c>
      <c r="B38" s="8" t="str">
        <f>TEXT(Tableau6[[#This Row],[Date]],"JJJJ")</f>
        <v>lundi</v>
      </c>
      <c r="C38" s="8"/>
      <c r="D38" s="9" t="s">
        <v>14</v>
      </c>
      <c r="E38" s="9" t="str">
        <f>IFERROR(VLOOKUP(Tableau6[[#This Row],[Circuits]],Horaires!L$1:M44,2,0),"")</f>
        <v>Dominique</v>
      </c>
      <c r="F3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38" s="10">
        <f>IFERROR(AVERAGEIFS(Thoraires[Arrivé 1],Thoraires[Date],Tableau6[[#This Row],[Jours]],Thoraires[Circuits],Tableau6[[#This Row],[Circuits]],Thoraires[Chauffeurs],Tableau6[[#This Row],[Chauffeurs]]),"")</f>
        <v>0.375</v>
      </c>
      <c r="H38" s="10">
        <f>IFERROR(AVERAGEIFS(Thoraires[Depart 2],Thoraires[Date],Tableau6[[#This Row],[Jours]],Thoraires[Circuits],Tableau6[[#This Row],[Circuits]],Thoraires[Chauffeurs],Tableau6[[#This Row],[Chauffeurs]]),"")</f>
        <v>0.6875</v>
      </c>
      <c r="I38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38" s="10">
        <v>1.0416666666666666E-2</v>
      </c>
      <c r="K38" s="27">
        <f>((Tableau6[[#This Row],[Arrivé 1]]-Tableau6[[#This Row],[Départ 1]])+(Tableau6[[#This Row],[Arrivé 2]]-Tableau6[[#This Row],[Depart 2]])+Tableau6[[#This Row],[Heures supplementaires]])*24</f>
        <v>2.4166666666666656</v>
      </c>
    </row>
    <row r="39" spans="1:11" ht="15" thickBot="1" x14ac:dyDescent="0.35">
      <c r="A39" s="7">
        <v>43843</v>
      </c>
      <c r="B39" s="8" t="str">
        <f>TEXT(Tableau6[[#This Row],[Date]],"JJJJ")</f>
        <v>lundi</v>
      </c>
      <c r="C39" s="8"/>
      <c r="D39" s="9" t="s">
        <v>15</v>
      </c>
      <c r="E39" s="9" t="str">
        <f>IFERROR(VLOOKUP(Tableau6[[#This Row],[Circuits]],Horaires!L$1:M45,2,0),"")</f>
        <v>Albert</v>
      </c>
      <c r="F3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39" s="10">
        <f>IFERROR(AVERAGEIFS(Thoraires[Arrivé 1],Thoraires[Date],Tableau6[[#This Row],[Jours]],Thoraires[Circuits],Tableau6[[#This Row],[Circuits]],Thoraires[Chauffeurs],Tableau6[[#This Row],[Chauffeurs]]),"")</f>
        <v>0.375</v>
      </c>
      <c r="H39" s="10">
        <f>IFERROR(AVERAGEIFS(Thoraires[Depart 2],Thoraires[Date],Tableau6[[#This Row],[Jours]],Thoraires[Circuits],Tableau6[[#This Row],[Circuits]],Thoraires[Chauffeurs],Tableau6[[#This Row],[Chauffeurs]]),"")</f>
        <v>0.6875</v>
      </c>
      <c r="I39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39" s="10">
        <v>0</v>
      </c>
      <c r="K39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40" spans="1:11" ht="15" thickBot="1" x14ac:dyDescent="0.35">
      <c r="A40" s="7">
        <v>43843</v>
      </c>
      <c r="B40" s="8" t="str">
        <f>TEXT(Tableau6[[#This Row],[Date]],"JJJJ")</f>
        <v>lundi</v>
      </c>
      <c r="C40" s="8"/>
      <c r="D40" s="9" t="s">
        <v>16</v>
      </c>
      <c r="E40" s="9" t="str">
        <f>IFERROR(VLOOKUP(Tableau6[[#This Row],[Circuits]],Horaires!L$1:M46,2,0),"")</f>
        <v>Michaël</v>
      </c>
      <c r="F4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40" s="10">
        <f>IFERROR(AVERAGEIFS(Thoraires[Arrivé 1],Thoraires[Date],Tableau6[[#This Row],[Jours]],Thoraires[Circuits],Tableau6[[#This Row],[Circuits]],Thoraires[Chauffeurs],Tableau6[[#This Row],[Chauffeurs]]),"")</f>
        <v>0.375</v>
      </c>
      <c r="H40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40" s="43">
        <f>IFERROR(AVERAGEIFS(Thoraires[Arrivé 2],Thoraires[Date],Tableau6[[#This Row],[Jours]],Thoraires[Circuits],Tableau6[[#This Row],[Circuits]],Thoraires[Chauffeurs],Tableau6[[#This Row],[Chauffeurs]]),"")</f>
        <v>0.62152777777777779</v>
      </c>
      <c r="J40" s="10">
        <v>0</v>
      </c>
      <c r="K40" s="27">
        <f>((Tableau6[[#This Row],[Arrivé 1]]-Tableau6[[#This Row],[Départ 1]])+(Tableau6[[#This Row],[Arrivé 2]]-Tableau6[[#This Row],[Depart 2]])+Tableau6[[#This Row],[Heures supplementaires]])*24</f>
        <v>2.9166666666666656</v>
      </c>
    </row>
    <row r="41" spans="1:11" ht="15" thickBot="1" x14ac:dyDescent="0.35">
      <c r="A41" s="7">
        <v>43843</v>
      </c>
      <c r="B41" s="8" t="str">
        <f>TEXT(Tableau6[[#This Row],[Date]],"JJJJ")</f>
        <v>lundi</v>
      </c>
      <c r="C41" s="8"/>
      <c r="D41" s="9" t="s">
        <v>17</v>
      </c>
      <c r="E41" s="9" t="str">
        <f>IFERROR(VLOOKUP(Tableau6[[#This Row],[Circuits]],Horaires!L$1:M47,2,0),"")</f>
        <v>Yolaine</v>
      </c>
      <c r="F4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41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41" s="10">
        <f>IFERROR(AVERAGEIFS(Thoraires[Depart 2],Thoraires[Date],Tableau6[[#This Row],[Jours]],Thoraires[Circuits],Tableau6[[#This Row],[Circuits]],Thoraires[Chauffeurs],Tableau6[[#This Row],[Chauffeurs]]),"")</f>
        <v>0.6875</v>
      </c>
      <c r="I41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41" s="10">
        <v>0</v>
      </c>
      <c r="K41" s="27">
        <f>((Tableau6[[#This Row],[Arrivé 1]]-Tableau6[[#This Row],[Départ 1]])+(Tableau6[[#This Row],[Arrivé 2]]-Tableau6[[#This Row],[Depart 2]])+Tableau6[[#This Row],[Heures supplementaires]])*24</f>
        <v>3.2500000000000004</v>
      </c>
    </row>
    <row r="42" spans="1:11" ht="15" thickBot="1" x14ac:dyDescent="0.35">
      <c r="A42" s="7">
        <v>43843</v>
      </c>
      <c r="B42" s="8" t="str">
        <f>TEXT(Tableau6[[#This Row],[Date]],"JJJJ")</f>
        <v>lundi</v>
      </c>
      <c r="C42" s="8"/>
      <c r="D42" s="9" t="s">
        <v>18</v>
      </c>
      <c r="E42" s="9" t="str">
        <f>IFERROR(VLOOKUP(Tableau6[[#This Row],[Circuits]],Horaires!L$1:M48,2,0),"")</f>
        <v>Maryse</v>
      </c>
      <c r="F4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0.2951388888888889</v>
      </c>
      <c r="G42" s="10">
        <f>IFERROR(AVERAGEIFS(Thoraires[Arrivé 1],Thoraires[Date],Tableau6[[#This Row],[Jours]],Thoraires[Circuits],Tableau6[[#This Row],[Circuits]],Thoraires[Chauffeurs],Tableau6[[#This Row],[Chauffeurs]]),"")</f>
        <v>0.375</v>
      </c>
      <c r="H42" s="10">
        <f>IFERROR(AVERAGEIFS(Thoraires[Depart 2],Thoraires[Date],Tableau6[[#This Row],[Jours]],Thoraires[Circuits],Tableau6[[#This Row],[Circuits]],Thoraires[Chauffeurs],Tableau6[[#This Row],[Chauffeurs]]),"")</f>
        <v>0.6875</v>
      </c>
      <c r="I42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42" s="10">
        <v>0</v>
      </c>
      <c r="K42" s="27">
        <f>((Tableau6[[#This Row],[Arrivé 1]]-Tableau6[[#This Row],[Départ 1]])+(Tableau6[[#This Row],[Arrivé 2]]-Tableau6[[#This Row],[Depart 2]])+Tableau6[[#This Row],[Heures supplementaires]])*24</f>
        <v>3.8333333333333344</v>
      </c>
    </row>
    <row r="43" spans="1:11" ht="15" thickBot="1" x14ac:dyDescent="0.35">
      <c r="A43" s="11">
        <v>43843</v>
      </c>
      <c r="B43" s="12" t="str">
        <f>TEXT(Tableau6[[#This Row],[Date]],"JJJJ")</f>
        <v>lundi</v>
      </c>
      <c r="C43" s="12"/>
      <c r="D43" s="13" t="s">
        <v>19</v>
      </c>
      <c r="E43" s="13" t="str">
        <f>IFERROR(VLOOKUP(Tableau6[[#This Row],[Circuits]],Horaires!L$1:M49,2,0),"")</f>
        <v>Robert</v>
      </c>
      <c r="F4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43" s="14">
        <f>IFERROR(AVERAGEIFS(Thoraires[Arrivé 1],Thoraires[Date],Tableau6[[#This Row],[Jours]],Thoraires[Circuits],Tableau6[[#This Row],[Circuits]],Thoraires[Chauffeurs],Tableau6[[#This Row],[Chauffeurs]]),"")</f>
        <v>0.375</v>
      </c>
      <c r="H43" s="14">
        <f>IFERROR(AVERAGEIFS(Thoraires[Depart 2],Thoraires[Date],Tableau6[[#This Row],[Jours]],Thoraires[Circuits],Tableau6[[#This Row],[Circuits]],Thoraires[Chauffeurs],Tableau6[[#This Row],[Chauffeurs]]),"")</f>
        <v>0.6875</v>
      </c>
      <c r="I43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43" s="14">
        <v>0</v>
      </c>
      <c r="K43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44" spans="1:11" ht="15" thickBot="1" x14ac:dyDescent="0.35">
      <c r="A44" s="3">
        <v>43844</v>
      </c>
      <c r="B44" s="4" t="str">
        <f>TEXT(Tableau6[[#This Row],[Date]],"JJJJ")</f>
        <v>mardi</v>
      </c>
      <c r="C44" s="4"/>
      <c r="D44" s="5" t="s">
        <v>13</v>
      </c>
      <c r="E44" s="5" t="str">
        <f>IFERROR(VLOOKUP(Tableau6[[#This Row],[Circuits]],Horaires!L$1:M50,2,0),"")</f>
        <v>Samir</v>
      </c>
      <c r="F4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44" s="6">
        <f>IFERROR(AVERAGEIFS(Thoraires[Arrivé 1],Thoraires[Date],Tableau6[[#This Row],[Jours]],Thoraires[Circuits],Tableau6[[#This Row],[Circuits]],Thoraires[Chauffeurs],Tableau6[[#This Row],[Chauffeurs]]),"")</f>
        <v>0</v>
      </c>
      <c r="H44" s="6">
        <f>IFERROR(AVERAGEIFS(Thoraires[Depart 2],Thoraires[Date],Tableau6[[#This Row],[Jours]],Thoraires[Circuits],Tableau6[[#This Row],[Circuits]],Thoraires[Chauffeurs],Tableau6[[#This Row],[Chauffeurs]]),"")</f>
        <v>0</v>
      </c>
      <c r="I44" s="42">
        <f>IFERROR(AVERAGEIFS(Thoraires[Arrivé 2],Thoraires[Date],Tableau6[[#This Row],[Jours]],Thoraires[Circuits],Tableau6[[#This Row],[Circuits]],Thoraires[Chauffeurs],Tableau6[[#This Row],[Chauffeurs]]),"")</f>
        <v>0</v>
      </c>
      <c r="J44" s="6">
        <v>0</v>
      </c>
      <c r="K44" s="26">
        <f>((Tableau6[[#This Row],[Arrivé 1]]-Tableau6[[#This Row],[Départ 1]])+(Tableau6[[#This Row],[Arrivé 2]]-Tableau6[[#This Row],[Depart 2]])+Tableau6[[#This Row],[Heures supplementaires]])*24</f>
        <v>0</v>
      </c>
    </row>
    <row r="45" spans="1:11" ht="15" thickBot="1" x14ac:dyDescent="0.35">
      <c r="A45" s="7">
        <v>43844</v>
      </c>
      <c r="B45" s="8" t="str">
        <f>TEXT(Tableau6[[#This Row],[Date]],"JJJJ")</f>
        <v>mardi</v>
      </c>
      <c r="C45" s="8"/>
      <c r="D45" s="9" t="s">
        <v>14</v>
      </c>
      <c r="E45" s="9" t="str">
        <f>IFERROR(VLOOKUP(Tableau6[[#This Row],[Circuits]],Horaires!L$1:M51,2,0),"")</f>
        <v>Dominique</v>
      </c>
      <c r="F4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45" s="10">
        <f>IFERROR(AVERAGEIFS(Thoraires[Arrivé 1],Thoraires[Date],Tableau6[[#This Row],[Jours]],Thoraires[Circuits],Tableau6[[#This Row],[Circuits]],Thoraires[Chauffeurs],Tableau6[[#This Row],[Chauffeurs]]),"")</f>
        <v>0.375</v>
      </c>
      <c r="H45" s="10">
        <f>IFERROR(AVERAGEIFS(Thoraires[Depart 2],Thoraires[Date],Tableau6[[#This Row],[Jours]],Thoraires[Circuits],Tableau6[[#This Row],[Circuits]],Thoraires[Chauffeurs],Tableau6[[#This Row],[Chauffeurs]]),"")</f>
        <v>0.6875</v>
      </c>
      <c r="I45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45" s="10">
        <v>1.7361111111111112E-2</v>
      </c>
      <c r="K45" s="27">
        <f>((Tableau6[[#This Row],[Arrivé 1]]-Tableau6[[#This Row],[Départ 1]])+(Tableau6[[#This Row],[Arrivé 2]]-Tableau6[[#This Row],[Depart 2]])+Tableau6[[#This Row],[Heures supplementaires]])*24</f>
        <v>2.7500000000000009</v>
      </c>
    </row>
    <row r="46" spans="1:11" ht="15" thickBot="1" x14ac:dyDescent="0.35">
      <c r="A46" s="7">
        <v>43844</v>
      </c>
      <c r="B46" s="8" t="str">
        <f>TEXT(Tableau6[[#This Row],[Date]],"JJJJ")</f>
        <v>mardi</v>
      </c>
      <c r="C46" s="8"/>
      <c r="D46" s="9" t="s">
        <v>15</v>
      </c>
      <c r="E46" s="9" t="str">
        <f>IFERROR(VLOOKUP(Tableau6[[#This Row],[Circuits]],Horaires!L$1:M52,2,0),"")</f>
        <v>Albert</v>
      </c>
      <c r="F4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46" s="10">
        <f>IFERROR(AVERAGEIFS(Thoraires[Arrivé 1],Thoraires[Date],Tableau6[[#This Row],[Jours]],Thoraires[Circuits],Tableau6[[#This Row],[Circuits]],Thoraires[Chauffeurs],Tableau6[[#This Row],[Chauffeurs]]),"")</f>
        <v>0.375</v>
      </c>
      <c r="H46" s="10">
        <f>IFERROR(AVERAGEIFS(Thoraires[Depart 2],Thoraires[Date],Tableau6[[#This Row],[Jours]],Thoraires[Circuits],Tableau6[[#This Row],[Circuits]],Thoraires[Chauffeurs],Tableau6[[#This Row],[Chauffeurs]]),"")</f>
        <v>0.6875</v>
      </c>
      <c r="I46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46" s="10">
        <v>0</v>
      </c>
      <c r="K46" s="27">
        <f>((Tableau6[[#This Row],[Arrivé 1]]-Tableau6[[#This Row],[Départ 1]])+(Tableau6[[#This Row],[Arrivé 2]]-Tableau6[[#This Row],[Depart 2]])+Tableau6[[#This Row],[Heures supplementaires]])*24</f>
        <v>2.1666666666666683</v>
      </c>
    </row>
    <row r="47" spans="1:11" ht="15" thickBot="1" x14ac:dyDescent="0.35">
      <c r="A47" s="7">
        <v>43844</v>
      </c>
      <c r="B47" s="8" t="str">
        <f>TEXT(Tableau6[[#This Row],[Date]],"JJJJ")</f>
        <v>mardi</v>
      </c>
      <c r="C47" s="8"/>
      <c r="D47" s="9" t="s">
        <v>16</v>
      </c>
      <c r="E47" s="9" t="str">
        <f>IFERROR(VLOOKUP(Tableau6[[#This Row],[Circuits]],Horaires!L$1:M53,2,0),"")</f>
        <v>Michaël</v>
      </c>
      <c r="F4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47" s="10">
        <f>IFERROR(AVERAGEIFS(Thoraires[Arrivé 1],Thoraires[Date],Tableau6[[#This Row],[Jours]],Thoraires[Circuits],Tableau6[[#This Row],[Circuits]],Thoraires[Chauffeurs],Tableau6[[#This Row],[Chauffeurs]]),"")</f>
        <v>0.375</v>
      </c>
      <c r="H47" s="10">
        <f>IFERROR(AVERAGEIFS(Thoraires[Depart 2],Thoraires[Date],Tableau6[[#This Row],[Jours]],Thoraires[Circuits],Tableau6[[#This Row],[Circuits]],Thoraires[Chauffeurs],Tableau6[[#This Row],[Chauffeurs]]),"")</f>
        <v>0.6875</v>
      </c>
      <c r="I47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47" s="10">
        <v>0</v>
      </c>
      <c r="K47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48" spans="1:11" ht="15" thickBot="1" x14ac:dyDescent="0.35">
      <c r="A48" s="7">
        <v>43844</v>
      </c>
      <c r="B48" s="8" t="str">
        <f>TEXT(Tableau6[[#This Row],[Date]],"JJJJ")</f>
        <v>mardi</v>
      </c>
      <c r="C48" s="8"/>
      <c r="D48" s="9" t="s">
        <v>17</v>
      </c>
      <c r="E48" s="9" t="str">
        <f>IFERROR(VLOOKUP(Tableau6[[#This Row],[Circuits]],Horaires!L$1:M54,2,0),"")</f>
        <v>Yolaine</v>
      </c>
      <c r="F4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48" s="10">
        <f>IFERROR(AVERAGEIFS(Thoraires[Arrivé 1],Thoraires[Date],Tableau6[[#This Row],[Jours]],Thoraires[Circuits],Tableau6[[#This Row],[Circuits]],Thoraires[Chauffeurs],Tableau6[[#This Row],[Chauffeurs]]),"")</f>
        <v>0.375</v>
      </c>
      <c r="H48" s="10">
        <f>IFERROR(AVERAGEIFS(Thoraires[Depart 2],Thoraires[Date],Tableau6[[#This Row],[Jours]],Thoraires[Circuits],Tableau6[[#This Row],[Circuits]],Thoraires[Chauffeurs],Tableau6[[#This Row],[Chauffeurs]]),"")</f>
        <v>0.6875</v>
      </c>
      <c r="I48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48" s="10">
        <v>0</v>
      </c>
      <c r="K48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49" spans="1:11" ht="15" thickBot="1" x14ac:dyDescent="0.35">
      <c r="A49" s="7">
        <v>43844</v>
      </c>
      <c r="B49" s="8" t="str">
        <f>TEXT(Tableau6[[#This Row],[Date]],"JJJJ")</f>
        <v>mardi</v>
      </c>
      <c r="C49" s="8"/>
      <c r="D49" s="9" t="s">
        <v>18</v>
      </c>
      <c r="E49" s="9" t="str">
        <f>IFERROR(VLOOKUP(Tableau6[[#This Row],[Circuits]],Horaires!L$1:M55,2,0),"")</f>
        <v>Maryse</v>
      </c>
      <c r="F4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0.30555555555555552</v>
      </c>
      <c r="G49" s="10">
        <f>IFERROR(AVERAGEIFS(Thoraires[Arrivé 1],Thoraires[Date],Tableau6[[#This Row],[Jours]],Thoraires[Circuits],Tableau6[[#This Row],[Circuits]],Thoraires[Chauffeurs],Tableau6[[#This Row],[Chauffeurs]]),"")</f>
        <v>0.375</v>
      </c>
      <c r="H49" s="10">
        <f>IFERROR(AVERAGEIFS(Thoraires[Depart 2],Thoraires[Date],Tableau6[[#This Row],[Jours]],Thoraires[Circuits],Tableau6[[#This Row],[Circuits]],Thoraires[Chauffeurs],Tableau6[[#This Row],[Chauffeurs]]),"")</f>
        <v>0.6875</v>
      </c>
      <c r="I49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49" s="10">
        <v>0</v>
      </c>
      <c r="K49" s="27">
        <f>((Tableau6[[#This Row],[Arrivé 1]]-Tableau6[[#This Row],[Départ 1]])+(Tableau6[[#This Row],[Arrivé 2]]-Tableau6[[#This Row],[Depart 2]])+Tableau6[[#This Row],[Heures supplementaires]])*24</f>
        <v>3.8333333333333344</v>
      </c>
    </row>
    <row r="50" spans="1:11" ht="15" thickBot="1" x14ac:dyDescent="0.35">
      <c r="A50" s="11">
        <v>43844</v>
      </c>
      <c r="B50" s="12" t="str">
        <f>TEXT(Tableau6[[#This Row],[Date]],"JJJJ")</f>
        <v>mardi</v>
      </c>
      <c r="C50" s="12"/>
      <c r="D50" s="13" t="s">
        <v>19</v>
      </c>
      <c r="E50" s="13" t="str">
        <f>IFERROR(VLOOKUP(Tableau6[[#This Row],[Circuits]],Horaires!L$1:M56,2,0),"")</f>
        <v>Robert</v>
      </c>
      <c r="F5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50" s="14">
        <f>IFERROR(AVERAGEIFS(Thoraires[Arrivé 1],Thoraires[Date],Tableau6[[#This Row],[Jours]],Thoraires[Circuits],Tableau6[[#This Row],[Circuits]],Thoraires[Chauffeurs],Tableau6[[#This Row],[Chauffeurs]]),"")</f>
        <v>0.375</v>
      </c>
      <c r="H50" s="14">
        <f>IFERROR(AVERAGEIFS(Thoraires[Depart 2],Thoraires[Date],Tableau6[[#This Row],[Jours]],Thoraires[Circuits],Tableau6[[#This Row],[Circuits]],Thoraires[Chauffeurs],Tableau6[[#This Row],[Chauffeurs]]),"")</f>
        <v>0.6875</v>
      </c>
      <c r="I50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50" s="10">
        <v>0</v>
      </c>
      <c r="K50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51" spans="1:11" ht="15" thickBot="1" x14ac:dyDescent="0.35">
      <c r="A51" s="3">
        <v>43845</v>
      </c>
      <c r="B51" s="4" t="str">
        <f>TEXT(Tableau6[[#This Row],[Date]],"JJJJ")</f>
        <v>mercredi</v>
      </c>
      <c r="C51" s="4"/>
      <c r="D51" s="5" t="s">
        <v>13</v>
      </c>
      <c r="E51" s="5" t="str">
        <f>IFERROR(VLOOKUP(Tableau6[[#This Row],[Circuits]],Horaires!L$1:M57,2,0),"")</f>
        <v>Samir</v>
      </c>
      <c r="F5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51" s="6">
        <f>IFERROR(AVERAGEIFS(Thoraires[Arrivé 1],Thoraires[Date],Tableau6[[#This Row],[Jours]],Thoraires[Circuits],Tableau6[[#This Row],[Circuits]],Thoraires[Chauffeurs],Tableau6[[#This Row],[Chauffeurs]]),"")</f>
        <v>0</v>
      </c>
      <c r="H51" s="6">
        <f>IFERROR(AVERAGEIFS(Thoraires[Depart 2],Thoraires[Date],Tableau6[[#This Row],[Jours]],Thoraires[Circuits],Tableau6[[#This Row],[Circuits]],Thoraires[Chauffeurs],Tableau6[[#This Row],[Chauffeurs]]),"")</f>
        <v>0</v>
      </c>
      <c r="I51" s="42">
        <f>IFERROR(AVERAGEIFS(Thoraires[Arrivé 2],Thoraires[Date],Tableau6[[#This Row],[Jours]],Thoraires[Circuits],Tableau6[[#This Row],[Circuits]],Thoraires[Chauffeurs],Tableau6[[#This Row],[Chauffeurs]]),"")</f>
        <v>0</v>
      </c>
      <c r="J51" s="6">
        <v>0</v>
      </c>
      <c r="K51" s="26">
        <f>((Tableau6[[#This Row],[Arrivé 1]]-Tableau6[[#This Row],[Départ 1]])+(Tableau6[[#This Row],[Arrivé 2]]-Tableau6[[#This Row],[Depart 2]])+Tableau6[[#This Row],[Heures supplementaires]])*24</f>
        <v>0</v>
      </c>
    </row>
    <row r="52" spans="1:11" ht="15" thickBot="1" x14ac:dyDescent="0.35">
      <c r="A52" s="7">
        <v>43845</v>
      </c>
      <c r="B52" s="8" t="str">
        <f>TEXT(Tableau6[[#This Row],[Date]],"JJJJ")</f>
        <v>mercredi</v>
      </c>
      <c r="C52" s="8"/>
      <c r="D52" s="9" t="s">
        <v>14</v>
      </c>
      <c r="E52" s="9" t="str">
        <f>IFERROR(VLOOKUP(Tableau6[[#This Row],[Circuits]],Horaires!L$1:M58,2,0),"")</f>
        <v>Dominique</v>
      </c>
      <c r="F5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52" s="10">
        <f>IFERROR(AVERAGEIFS(Thoraires[Arrivé 1],Thoraires[Date],Tableau6[[#This Row],[Jours]],Thoraires[Circuits],Tableau6[[#This Row],[Circuits]],Thoraires[Chauffeurs],Tableau6[[#This Row],[Chauffeurs]]),"")</f>
        <v>0.375</v>
      </c>
      <c r="H52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2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52" s="10">
        <v>0</v>
      </c>
      <c r="K52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53" spans="1:11" ht="15" thickBot="1" x14ac:dyDescent="0.35">
      <c r="A53" s="7">
        <v>43845</v>
      </c>
      <c r="B53" s="8" t="str">
        <f>TEXT(Tableau6[[#This Row],[Date]],"JJJJ")</f>
        <v>mercredi</v>
      </c>
      <c r="C53" s="8"/>
      <c r="D53" s="9" t="s">
        <v>15</v>
      </c>
      <c r="E53" s="9" t="str">
        <f>IFERROR(VLOOKUP(Tableau6[[#This Row],[Circuits]],Horaires!L$1:M59,2,0),"")</f>
        <v>Albert</v>
      </c>
      <c r="F5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53" s="10">
        <f>IFERROR(AVERAGEIFS(Thoraires[Arrivé 1],Thoraires[Date],Tableau6[[#This Row],[Jours]],Thoraires[Circuits],Tableau6[[#This Row],[Circuits]],Thoraires[Chauffeurs],Tableau6[[#This Row],[Chauffeurs]]),"")</f>
        <v>0.375</v>
      </c>
      <c r="H53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3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53" s="10">
        <v>0</v>
      </c>
      <c r="K53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54" spans="1:11" ht="15" thickBot="1" x14ac:dyDescent="0.35">
      <c r="A54" s="7">
        <v>43845</v>
      </c>
      <c r="B54" s="8" t="str">
        <f>TEXT(Tableau6[[#This Row],[Date]],"JJJJ")</f>
        <v>mercredi</v>
      </c>
      <c r="C54" s="8"/>
      <c r="D54" s="9" t="s">
        <v>16</v>
      </c>
      <c r="E54" s="9" t="str">
        <f>IFERROR(VLOOKUP(Tableau6[[#This Row],[Circuits]],Horaires!L$1:M60,2,0),"")</f>
        <v>Michaël</v>
      </c>
      <c r="F5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54" s="10">
        <f>IFERROR(AVERAGEIFS(Thoraires[Arrivé 1],Thoraires[Date],Tableau6[[#This Row],[Jours]],Thoraires[Circuits],Tableau6[[#This Row],[Circuits]],Thoraires[Chauffeurs],Tableau6[[#This Row],[Chauffeurs]]),"")</f>
        <v>0.375</v>
      </c>
      <c r="H54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4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54" s="10">
        <v>0</v>
      </c>
      <c r="K54" s="27">
        <f>((Tableau6[[#This Row],[Arrivé 1]]-Tableau6[[#This Row],[Départ 1]])+(Tableau6[[#This Row],[Arrivé 2]]-Tableau6[[#This Row],[Depart 2]])+Tableau6[[#This Row],[Heures supplementaires]])*24</f>
        <v>2.0833333333333326</v>
      </c>
    </row>
    <row r="55" spans="1:11" ht="15" thickBot="1" x14ac:dyDescent="0.35">
      <c r="A55" s="7">
        <v>43845</v>
      </c>
      <c r="B55" s="8" t="str">
        <f>TEXT(Tableau6[[#This Row],[Date]],"JJJJ")</f>
        <v>mercredi</v>
      </c>
      <c r="C55" s="8"/>
      <c r="D55" s="9" t="s">
        <v>17</v>
      </c>
      <c r="E55" s="9" t="str">
        <f>IFERROR(VLOOKUP(Tableau6[[#This Row],[Circuits]],Horaires!L$1:M61,2,0),"")</f>
        <v>Yolaine</v>
      </c>
      <c r="F5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55" s="10">
        <f>IFERROR(AVERAGEIFS(Thoraires[Arrivé 1],Thoraires[Date],Tableau6[[#This Row],[Jours]],Thoraires[Circuits],Tableau6[[#This Row],[Circuits]],Thoraires[Chauffeurs],Tableau6[[#This Row],[Chauffeurs]]),"")</f>
        <v>0.375</v>
      </c>
      <c r="H55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5" s="43">
        <f>IFERROR(AVERAGEIFS(Thoraires[Arrivé 2],Thoraires[Date],Tableau6[[#This Row],[Jours]],Thoraires[Circuits],Tableau6[[#This Row],[Circuits]],Thoraires[Chauffeurs],Tableau6[[#This Row],[Chauffeurs]]),"")</f>
        <v>0.59375</v>
      </c>
      <c r="J55" s="10">
        <v>0</v>
      </c>
      <c r="K55" s="27">
        <f>((Tableau6[[#This Row],[Arrivé 1]]-Tableau6[[#This Row],[Départ 1]])+(Tableau6[[#This Row],[Arrivé 2]]-Tableau6[[#This Row],[Depart 2]])+Tableau6[[#This Row],[Heures supplementaires]])*24</f>
        <v>2.6666666666666679</v>
      </c>
    </row>
    <row r="56" spans="1:11" ht="15" thickBot="1" x14ac:dyDescent="0.35">
      <c r="A56" s="7">
        <v>43845</v>
      </c>
      <c r="B56" s="8" t="str">
        <f>TEXT(Tableau6[[#This Row],[Date]],"JJJJ")</f>
        <v>mercredi</v>
      </c>
      <c r="C56" s="8"/>
      <c r="D56" s="9" t="s">
        <v>18</v>
      </c>
      <c r="E56" s="9" t="str">
        <f>IFERROR(VLOOKUP(Tableau6[[#This Row],[Circuits]],Horaires!L$1:M62,2,0),"")</f>
        <v>Maryse</v>
      </c>
      <c r="F5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56" s="10">
        <f>IFERROR(AVERAGEIFS(Thoraires[Arrivé 1],Thoraires[Date],Tableau6[[#This Row],[Jours]],Thoraires[Circuits],Tableau6[[#This Row],[Circuits]],Thoraires[Chauffeurs],Tableau6[[#This Row],[Chauffeurs]]),"")</f>
        <v>0.375</v>
      </c>
      <c r="H56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6" s="43">
        <f>IFERROR(AVERAGEIFS(Thoraires[Arrivé 2],Thoraires[Date],Tableau6[[#This Row],[Jours]],Thoraires[Circuits],Tableau6[[#This Row],[Circuits]],Thoraires[Chauffeurs],Tableau6[[#This Row],[Chauffeurs]]),"")</f>
        <v>0.60416666666666663</v>
      </c>
      <c r="J56" s="10">
        <v>0</v>
      </c>
      <c r="K56" s="27">
        <f>((Tableau6[[#This Row],[Arrivé 1]]-Tableau6[[#This Row],[Départ 1]])+(Tableau6[[#This Row],[Arrivé 2]]-Tableau6[[#This Row],[Depart 2]])+Tableau6[[#This Row],[Heures supplementaires]])*24</f>
        <v>3.2500000000000004</v>
      </c>
    </row>
    <row r="57" spans="1:11" ht="15" thickBot="1" x14ac:dyDescent="0.35">
      <c r="A57" s="11">
        <v>43845</v>
      </c>
      <c r="B57" s="12" t="str">
        <f>TEXT(Tableau6[[#This Row],[Date]],"JJJJ")</f>
        <v>mercredi</v>
      </c>
      <c r="C57" s="12"/>
      <c r="D57" s="13" t="s">
        <v>19</v>
      </c>
      <c r="E57" s="13" t="str">
        <f>IFERROR(VLOOKUP(Tableau6[[#This Row],[Circuits]],Horaires!L$1:M63,2,0),"")</f>
        <v>Robert</v>
      </c>
      <c r="F5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57" s="14">
        <f>IFERROR(AVERAGEIFS(Thoraires[Arrivé 1],Thoraires[Date],Tableau6[[#This Row],[Jours]],Thoraires[Circuits],Tableau6[[#This Row],[Circuits]],Thoraires[Chauffeurs],Tableau6[[#This Row],[Chauffeurs]]),"")</f>
        <v>0.375</v>
      </c>
      <c r="H57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57" s="44">
        <v>0.59375</v>
      </c>
      <c r="J57" s="10">
        <v>0</v>
      </c>
      <c r="K57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58" spans="1:11" ht="15" thickBot="1" x14ac:dyDescent="0.35">
      <c r="A58" s="3">
        <v>43846</v>
      </c>
      <c r="B58" s="4" t="str">
        <f>TEXT(Tableau6[[#This Row],[Date]],"JJJJ")</f>
        <v>jeudi</v>
      </c>
      <c r="C58" s="4"/>
      <c r="D58" s="5" t="s">
        <v>13</v>
      </c>
      <c r="E58" s="5" t="str">
        <f>IFERROR(VLOOKUP(Tableau6[[#This Row],[Circuits]],Horaires!L$1:M64,2,0),"")</f>
        <v>Samir</v>
      </c>
      <c r="F5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58" s="6">
        <f>IFERROR(AVERAGEIFS(Thoraires[Arrivé 1],Thoraires[Date],Tableau6[[#This Row],[Jours]],Thoraires[Circuits],Tableau6[[#This Row],[Circuits]],Thoraires[Chauffeurs],Tableau6[[#This Row],[Chauffeurs]]),"")</f>
        <v>0</v>
      </c>
      <c r="H58" s="6">
        <f>IFERROR(AVERAGEIFS(Thoraires[Depart 2],Thoraires[Date],Tableau6[[#This Row],[Jours]],Thoraires[Circuits],Tableau6[[#This Row],[Circuits]],Thoraires[Chauffeurs],Tableau6[[#This Row],[Chauffeurs]]),"")</f>
        <v>0</v>
      </c>
      <c r="I58" s="42">
        <f>IFERROR(AVERAGEIFS(Thoraires[Arrivé 2],Thoraires[Date],Tableau6[[#This Row],[Jours]],Thoraires[Circuits],Tableau6[[#This Row],[Circuits]],Thoraires[Chauffeurs],Tableau6[[#This Row],[Chauffeurs]]),"")</f>
        <v>0</v>
      </c>
      <c r="J58" s="6">
        <v>0</v>
      </c>
      <c r="K58" s="26">
        <f>((Tableau6[[#This Row],[Arrivé 1]]-Tableau6[[#This Row],[Départ 1]])+(Tableau6[[#This Row],[Arrivé 2]]-Tableau6[[#This Row],[Depart 2]])+Tableau6[[#This Row],[Heures supplementaires]])*24</f>
        <v>0</v>
      </c>
    </row>
    <row r="59" spans="1:11" ht="15" thickBot="1" x14ac:dyDescent="0.35">
      <c r="A59" s="7">
        <v>43846</v>
      </c>
      <c r="B59" s="8" t="str">
        <f>TEXT(Tableau6[[#This Row],[Date]],"JJJJ")</f>
        <v>jeudi</v>
      </c>
      <c r="C59" s="8"/>
      <c r="D59" s="9" t="s">
        <v>14</v>
      </c>
      <c r="E59" s="9" t="str">
        <f>IFERROR(VLOOKUP(Tableau6[[#This Row],[Circuits]],Horaires!L$1:M65,2,0),"")</f>
        <v>Dominique</v>
      </c>
      <c r="F5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59" s="10">
        <f>IFERROR(AVERAGEIFS(Thoraires[Arrivé 1],Thoraires[Date],Tableau6[[#This Row],[Jours]],Thoraires[Circuits],Tableau6[[#This Row],[Circuits]],Thoraires[Chauffeurs],Tableau6[[#This Row],[Chauffeurs]]),"")</f>
        <v>0.375</v>
      </c>
      <c r="H59" s="10">
        <f>IFERROR(AVERAGEIFS(Thoraires[Depart 2],Thoraires[Date],Tableau6[[#This Row],[Jours]],Thoraires[Circuits],Tableau6[[#This Row],[Circuits]],Thoraires[Chauffeurs],Tableau6[[#This Row],[Chauffeurs]]),"")</f>
        <v>0.6875</v>
      </c>
      <c r="I59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59" s="10">
        <v>1.0416666666666666E-2</v>
      </c>
      <c r="K59" s="27">
        <f>((Tableau6[[#This Row],[Arrivé 1]]-Tableau6[[#This Row],[Départ 1]])+(Tableau6[[#This Row],[Arrivé 2]]-Tableau6[[#This Row],[Depart 2]])+Tableau6[[#This Row],[Heures supplementaires]])*24</f>
        <v>2.4166666666666656</v>
      </c>
    </row>
    <row r="60" spans="1:11" ht="15" thickBot="1" x14ac:dyDescent="0.35">
      <c r="A60" s="7">
        <v>43846</v>
      </c>
      <c r="B60" s="8" t="str">
        <f>TEXT(Tableau6[[#This Row],[Date]],"JJJJ")</f>
        <v>jeudi</v>
      </c>
      <c r="C60" s="8"/>
      <c r="D60" s="9" t="s">
        <v>15</v>
      </c>
      <c r="E60" s="9" t="str">
        <f>IFERROR(VLOOKUP(Tableau6[[#This Row],[Circuits]],Horaires!L$1:M66,2,0),"")</f>
        <v>Albert</v>
      </c>
      <c r="F6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60" s="10">
        <f>IFERROR(AVERAGEIFS(Thoraires[Arrivé 1],Thoraires[Date],Tableau6[[#This Row],[Jours]],Thoraires[Circuits],Tableau6[[#This Row],[Circuits]],Thoraires[Chauffeurs],Tableau6[[#This Row],[Chauffeurs]]),"")</f>
        <v>0.375</v>
      </c>
      <c r="H60" s="10">
        <f>IFERROR(AVERAGEIFS(Thoraires[Depart 2],Thoraires[Date],Tableau6[[#This Row],[Jours]],Thoraires[Circuits],Tableau6[[#This Row],[Circuits]],Thoraires[Chauffeurs],Tableau6[[#This Row],[Chauffeurs]]),"")</f>
        <v>0.6875</v>
      </c>
      <c r="I60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60" s="10">
        <v>1.0416666666666666E-2</v>
      </c>
      <c r="K60" s="27">
        <f>((Tableau6[[#This Row],[Arrivé 1]]-Tableau6[[#This Row],[Départ 1]])+(Tableau6[[#This Row],[Arrivé 2]]-Tableau6[[#This Row],[Depart 2]])+Tableau6[[#This Row],[Heures supplementaires]])*24</f>
        <v>2.4166666666666656</v>
      </c>
    </row>
    <row r="61" spans="1:11" ht="15" thickBot="1" x14ac:dyDescent="0.35">
      <c r="A61" s="7">
        <v>43846</v>
      </c>
      <c r="B61" s="8" t="str">
        <f>TEXT(Tableau6[[#This Row],[Date]],"JJJJ")</f>
        <v>jeudi</v>
      </c>
      <c r="C61" s="8"/>
      <c r="D61" s="9" t="s">
        <v>16</v>
      </c>
      <c r="E61" s="9" t="str">
        <f>IFERROR(VLOOKUP(Tableau6[[#This Row],[Circuits]],Horaires!L$1:M67,2,0),"")</f>
        <v>Michaël</v>
      </c>
      <c r="F6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61" s="10">
        <f>IFERROR(AVERAGEIFS(Thoraires[Arrivé 1],Thoraires[Date],Tableau6[[#This Row],[Jours]],Thoraires[Circuits],Tableau6[[#This Row],[Circuits]],Thoraires[Chauffeurs],Tableau6[[#This Row],[Chauffeurs]]),"")</f>
        <v>0.375</v>
      </c>
      <c r="H61" s="10">
        <f>IFERROR(AVERAGEIFS(Thoraires[Depart 2],Thoraires[Date],Tableau6[[#This Row],[Jours]],Thoraires[Circuits],Tableau6[[#This Row],[Circuits]],Thoraires[Chauffeurs],Tableau6[[#This Row],[Chauffeurs]]),"")</f>
        <v>0.6875</v>
      </c>
      <c r="I61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61" s="10">
        <v>1.0416666666666666E-2</v>
      </c>
      <c r="K61" s="27">
        <f>((Tableau6[[#This Row],[Arrivé 1]]-Tableau6[[#This Row],[Départ 1]])+(Tableau6[[#This Row],[Arrivé 2]]-Tableau6[[#This Row],[Depart 2]])+Tableau6[[#This Row],[Heures supplementaires]])*24</f>
        <v>2.7499999999999978</v>
      </c>
    </row>
    <row r="62" spans="1:11" ht="15" thickBot="1" x14ac:dyDescent="0.35">
      <c r="A62" s="7">
        <v>43846</v>
      </c>
      <c r="B62" s="8" t="str">
        <f>TEXT(Tableau6[[#This Row],[Date]],"JJJJ")</f>
        <v>jeudi</v>
      </c>
      <c r="C62" s="8"/>
      <c r="D62" s="9" t="s">
        <v>17</v>
      </c>
      <c r="E62" s="9" t="str">
        <f>IFERROR(VLOOKUP(Tableau6[[#This Row],[Circuits]],Horaires!L$1:M68,2,0),"")</f>
        <v>Yolaine</v>
      </c>
      <c r="F6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62" s="10">
        <f>IFERROR(AVERAGEIFS(Thoraires[Arrivé 1],Thoraires[Date],Tableau6[[#This Row],[Jours]],Thoraires[Circuits],Tableau6[[#This Row],[Circuits]],Thoraires[Chauffeurs],Tableau6[[#This Row],[Chauffeurs]]),"")</f>
        <v>0.375</v>
      </c>
      <c r="H62" s="10">
        <f>IFERROR(AVERAGEIFS(Thoraires[Depart 2],Thoraires[Date],Tableau6[[#This Row],[Jours]],Thoraires[Circuits],Tableau6[[#This Row],[Circuits]],Thoraires[Chauffeurs],Tableau6[[#This Row],[Chauffeurs]]),"")</f>
        <v>0.6875</v>
      </c>
      <c r="I62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62" s="10">
        <v>0</v>
      </c>
      <c r="K62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63" spans="1:11" ht="15" thickBot="1" x14ac:dyDescent="0.35">
      <c r="A63" s="7">
        <v>43846</v>
      </c>
      <c r="B63" s="8" t="str">
        <f>TEXT(Tableau6[[#This Row],[Date]],"JJJJ")</f>
        <v>jeudi</v>
      </c>
      <c r="C63" s="8"/>
      <c r="D63" s="9" t="s">
        <v>18</v>
      </c>
      <c r="E63" s="9" t="str">
        <f>IFERROR(VLOOKUP(Tableau6[[#This Row],[Circuits]],Horaires!L$1:M69,2,0),"")</f>
        <v>Maryse</v>
      </c>
      <c r="F6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63" s="10">
        <f>IFERROR(AVERAGEIFS(Thoraires[Arrivé 1],Thoraires[Date],Tableau6[[#This Row],[Jours]],Thoraires[Circuits],Tableau6[[#This Row],[Circuits]],Thoraires[Chauffeurs],Tableau6[[#This Row],[Chauffeurs]]),"")</f>
        <v>0.375</v>
      </c>
      <c r="H63" s="10">
        <f>IFERROR(AVERAGEIFS(Thoraires[Depart 2],Thoraires[Date],Tableau6[[#This Row],[Jours]],Thoraires[Circuits],Tableau6[[#This Row],[Circuits]],Thoraires[Chauffeurs],Tableau6[[#This Row],[Chauffeurs]]),"")</f>
        <v>0.6875</v>
      </c>
      <c r="I63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63" s="10">
        <v>0</v>
      </c>
      <c r="K63" s="27">
        <f>((Tableau6[[#This Row],[Arrivé 1]]-Tableau6[[#This Row],[Départ 1]])+(Tableau6[[#This Row],[Arrivé 2]]-Tableau6[[#This Row],[Depart 2]])+Tableau6[[#This Row],[Heures supplementaires]])*24</f>
        <v>3.9166666666666674</v>
      </c>
    </row>
    <row r="64" spans="1:11" ht="15" thickBot="1" x14ac:dyDescent="0.35">
      <c r="A64" s="11">
        <v>43846</v>
      </c>
      <c r="B64" s="12" t="str">
        <f>TEXT(Tableau6[[#This Row],[Date]],"JJJJ")</f>
        <v>jeudi</v>
      </c>
      <c r="C64" s="12"/>
      <c r="D64" s="13" t="s">
        <v>19</v>
      </c>
      <c r="E64" s="13" t="str">
        <f>IFERROR(VLOOKUP(Tableau6[[#This Row],[Circuits]],Horaires!L$1:M70,2,0),"")</f>
        <v>Robert</v>
      </c>
      <c r="F6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64" s="14">
        <f>IFERROR(AVERAGEIFS(Thoraires[Arrivé 1],Thoraires[Date],Tableau6[[#This Row],[Jours]],Thoraires[Circuits],Tableau6[[#This Row],[Circuits]],Thoraires[Chauffeurs],Tableau6[[#This Row],[Chauffeurs]]),"")</f>
        <v>0.375</v>
      </c>
      <c r="H64" s="14">
        <f>IFERROR(AVERAGEIFS(Thoraires[Depart 2],Thoraires[Date],Tableau6[[#This Row],[Jours]],Thoraires[Circuits],Tableau6[[#This Row],[Circuits]],Thoraires[Chauffeurs],Tableau6[[#This Row],[Chauffeurs]]),"")</f>
        <v>0.6875</v>
      </c>
      <c r="I64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64" s="14">
        <v>0</v>
      </c>
      <c r="K64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65" spans="1:11" ht="15" thickBot="1" x14ac:dyDescent="0.35">
      <c r="A65" s="3">
        <v>43847</v>
      </c>
      <c r="B65" s="4" t="str">
        <f>TEXT(Tableau6[[#This Row],[Date]],"JJJJ")</f>
        <v>vendredi</v>
      </c>
      <c r="C65" s="4"/>
      <c r="D65" s="5" t="s">
        <v>13</v>
      </c>
      <c r="E65" s="5" t="str">
        <f>IFERROR(VLOOKUP(Tableau6[[#This Row],[Circuits]],Horaires!L$1:M71,2,0),"")</f>
        <v>Samir</v>
      </c>
      <c r="F6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65" s="6">
        <f>IFERROR(AVERAGEIFS(Thoraires[Arrivé 1],Thoraires[Date],Tableau6[[#This Row],[Jours]],Thoraires[Circuits],Tableau6[[#This Row],[Circuits]],Thoraires[Chauffeurs],Tableau6[[#This Row],[Chauffeurs]]),"")</f>
        <v>0</v>
      </c>
      <c r="H65" s="6">
        <f>IFERROR(AVERAGEIFS(Thoraires[Depart 2],Thoraires[Date],Tableau6[[#This Row],[Jours]],Thoraires[Circuits],Tableau6[[#This Row],[Circuits]],Thoraires[Chauffeurs],Tableau6[[#This Row],[Chauffeurs]]),"")</f>
        <v>0</v>
      </c>
      <c r="I65" s="42">
        <f>IFERROR(AVERAGEIFS(Thoraires[Arrivé 2],Thoraires[Date],Tableau6[[#This Row],[Jours]],Thoraires[Circuits],Tableau6[[#This Row],[Circuits]],Thoraires[Chauffeurs],Tableau6[[#This Row],[Chauffeurs]]),"")</f>
        <v>0</v>
      </c>
      <c r="J65" s="6">
        <v>0</v>
      </c>
      <c r="K65" s="26">
        <f>((Tableau6[[#This Row],[Arrivé 1]]-Tableau6[[#This Row],[Départ 1]])+(Tableau6[[#This Row],[Arrivé 2]]-Tableau6[[#This Row],[Depart 2]])+Tableau6[[#This Row],[Heures supplementaires]])*24</f>
        <v>0</v>
      </c>
    </row>
    <row r="66" spans="1:11" ht="15" thickBot="1" x14ac:dyDescent="0.35">
      <c r="A66" s="7">
        <v>43847</v>
      </c>
      <c r="B66" s="8" t="str">
        <f>TEXT(Tableau6[[#This Row],[Date]],"JJJJ")</f>
        <v>vendredi</v>
      </c>
      <c r="C66" s="8"/>
      <c r="D66" s="9" t="s">
        <v>14</v>
      </c>
      <c r="E66" s="9" t="str">
        <f>IFERROR(VLOOKUP(Tableau6[[#This Row],[Circuits]],Horaires!L$1:M72,2,0),"")</f>
        <v>Dominique</v>
      </c>
      <c r="F6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66" s="10">
        <f>IFERROR(AVERAGEIFS(Thoraires[Arrivé 1],Thoraires[Date],Tableau6[[#This Row],[Jours]],Thoraires[Circuits],Tableau6[[#This Row],[Circuits]],Thoraires[Chauffeurs],Tableau6[[#This Row],[Chauffeurs]]),"")</f>
        <v>0.375</v>
      </c>
      <c r="H66" s="10">
        <f>IFERROR(AVERAGEIFS(Thoraires[Depart 2],Thoraires[Date],Tableau6[[#This Row],[Jours]],Thoraires[Circuits],Tableau6[[#This Row],[Circuits]],Thoraires[Chauffeurs],Tableau6[[#This Row],[Chauffeurs]]),"")</f>
        <v>0.6875</v>
      </c>
      <c r="I66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66" s="10">
        <v>0</v>
      </c>
      <c r="K66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67" spans="1:11" ht="15" thickBot="1" x14ac:dyDescent="0.35">
      <c r="A67" s="7">
        <v>43847</v>
      </c>
      <c r="B67" s="8" t="str">
        <f>TEXT(Tableau6[[#This Row],[Date]],"JJJJ")</f>
        <v>vendredi</v>
      </c>
      <c r="C67" s="8"/>
      <c r="D67" s="9" t="s">
        <v>15</v>
      </c>
      <c r="E67" s="9" t="str">
        <f>IFERROR(VLOOKUP(Tableau6[[#This Row],[Circuits]],Horaires!L$1:M73,2,0),"")</f>
        <v>Albert</v>
      </c>
      <c r="F6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67" s="10">
        <f>IFERROR(AVERAGEIFS(Thoraires[Arrivé 1],Thoraires[Date],Tableau6[[#This Row],[Jours]],Thoraires[Circuits],Tableau6[[#This Row],[Circuits]],Thoraires[Chauffeurs],Tableau6[[#This Row],[Chauffeurs]]),"")</f>
        <v>0.375</v>
      </c>
      <c r="H67" s="10">
        <f>IFERROR(AVERAGEIFS(Thoraires[Depart 2],Thoraires[Date],Tableau6[[#This Row],[Jours]],Thoraires[Circuits],Tableau6[[#This Row],[Circuits]],Thoraires[Chauffeurs],Tableau6[[#This Row],[Chauffeurs]]),"")</f>
        <v>0.6875</v>
      </c>
      <c r="I67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67" s="10">
        <v>0</v>
      </c>
      <c r="K67" s="27">
        <f>((Tableau6[[#This Row],[Arrivé 1]]-Tableau6[[#This Row],[Départ 1]])+(Tableau6[[#This Row],[Arrivé 2]]-Tableau6[[#This Row],[Depart 2]])+Tableau6[[#This Row],[Heures supplementaires]])*24</f>
        <v>2.2500000000000013</v>
      </c>
    </row>
    <row r="68" spans="1:11" ht="15" thickBot="1" x14ac:dyDescent="0.35">
      <c r="A68" s="7">
        <v>43847</v>
      </c>
      <c r="B68" s="8" t="str">
        <f>TEXT(Tableau6[[#This Row],[Date]],"JJJJ")</f>
        <v>vendredi</v>
      </c>
      <c r="C68" s="8"/>
      <c r="D68" s="9" t="s">
        <v>16</v>
      </c>
      <c r="E68" s="9" t="str">
        <f>IFERROR(VLOOKUP(Tableau6[[#This Row],[Circuits]],Horaires!L$1:M74,2,0),"")</f>
        <v>Michaël</v>
      </c>
      <c r="F6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68" s="10">
        <f>IFERROR(AVERAGEIFS(Thoraires[Arrivé 1],Thoraires[Date],Tableau6[[#This Row],[Jours]],Thoraires[Circuits],Tableau6[[#This Row],[Circuits]],Thoraires[Chauffeurs],Tableau6[[#This Row],[Chauffeurs]]),"")</f>
        <v>0.375</v>
      </c>
      <c r="H68" s="10">
        <f>IFERROR(AVERAGEIFS(Thoraires[Depart 2],Thoraires[Date],Tableau6[[#This Row],[Jours]],Thoraires[Circuits],Tableau6[[#This Row],[Circuits]],Thoraires[Chauffeurs],Tableau6[[#This Row],[Chauffeurs]]),"")</f>
        <v>0.6875</v>
      </c>
      <c r="I68" s="43">
        <f>IFERROR(AVERAGEIFS(Thoraires[Arrivé 2],Thoraires[Date],Tableau6[[#This Row],[Jours]],Thoraires[Circuits],Tableau6[[#This Row],[Circuits]],Thoraires[Chauffeurs],Tableau6[[#This Row],[Chauffeurs]]),"")</f>
        <v>0.75694444444444453</v>
      </c>
      <c r="J68" s="10">
        <v>0</v>
      </c>
      <c r="K68" s="27">
        <f>((Tableau6[[#This Row],[Arrivé 1]]-Tableau6[[#This Row],[Départ 1]])+(Tableau6[[#This Row],[Arrivé 2]]-Tableau6[[#This Row],[Depart 2]])+Tableau6[[#This Row],[Heures supplementaires]])*24</f>
        <v>2.8333333333333353</v>
      </c>
    </row>
    <row r="69" spans="1:11" ht="15" thickBot="1" x14ac:dyDescent="0.35">
      <c r="A69" s="7">
        <v>43847</v>
      </c>
      <c r="B69" s="8" t="str">
        <f>TEXT(Tableau6[[#This Row],[Date]],"JJJJ")</f>
        <v>vendredi</v>
      </c>
      <c r="C69" s="8"/>
      <c r="D69" s="9" t="s">
        <v>17</v>
      </c>
      <c r="E69" s="9" t="str">
        <f>IFERROR(VLOOKUP(Tableau6[[#This Row],[Circuits]],Horaires!L$1:M75,2,0),"")</f>
        <v>Yolaine</v>
      </c>
      <c r="F6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69" s="10">
        <f>IFERROR(AVERAGEIFS(Thoraires[Arrivé 1],Thoraires[Date],Tableau6[[#This Row],[Jours]],Thoraires[Circuits],Tableau6[[#This Row],[Circuits]],Thoraires[Chauffeurs],Tableau6[[#This Row],[Chauffeurs]]),"")</f>
        <v>0.375</v>
      </c>
      <c r="H69" s="10">
        <f>IFERROR(AVERAGEIFS(Thoraires[Depart 2],Thoraires[Date],Tableau6[[#This Row],[Jours]],Thoraires[Circuits],Tableau6[[#This Row],[Circuits]],Thoraires[Chauffeurs],Tableau6[[#This Row],[Chauffeurs]]),"")</f>
        <v>0.6875</v>
      </c>
      <c r="I69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69" s="10">
        <v>0</v>
      </c>
      <c r="K69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70" spans="1:11" ht="15" thickBot="1" x14ac:dyDescent="0.35">
      <c r="A70" s="7">
        <v>43847</v>
      </c>
      <c r="B70" s="8" t="str">
        <f>TEXT(Tableau6[[#This Row],[Date]],"JJJJ")</f>
        <v>vendredi</v>
      </c>
      <c r="C70" s="8"/>
      <c r="D70" s="9" t="s">
        <v>18</v>
      </c>
      <c r="E70" s="9" t="str">
        <f>IFERROR(VLOOKUP(Tableau6[[#This Row],[Circuits]],Horaires!L$1:M76,2,0),"")</f>
        <v>Maryse</v>
      </c>
      <c r="F7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70" s="10">
        <f>IFERROR(AVERAGEIFS(Thoraires[Arrivé 1],Thoraires[Date],Tableau6[[#This Row],[Jours]],Thoraires[Circuits],Tableau6[[#This Row],[Circuits]],Thoraires[Chauffeurs],Tableau6[[#This Row],[Chauffeurs]]),"")</f>
        <v>0.375</v>
      </c>
      <c r="H70" s="10">
        <f>IFERROR(AVERAGEIFS(Thoraires[Depart 2],Thoraires[Date],Tableau6[[#This Row],[Jours]],Thoraires[Circuits],Tableau6[[#This Row],[Circuits]],Thoraires[Chauffeurs],Tableau6[[#This Row],[Chauffeurs]]),"")</f>
        <v>0.6875</v>
      </c>
      <c r="I70" s="43">
        <f>IFERROR(AVERAGEIFS(Thoraires[Arrivé 2],Thoraires[Date],Tableau6[[#This Row],[Jours]],Thoraires[Circuits],Tableau6[[#This Row],[Circuits]],Thoraires[Chauffeurs],Tableau6[[#This Row],[Chauffeurs]]),"")</f>
        <v>0.76388888888888884</v>
      </c>
      <c r="J70" s="10">
        <v>0</v>
      </c>
      <c r="K70" s="27">
        <f>((Tableau6[[#This Row],[Arrivé 1]]-Tableau6[[#This Row],[Départ 1]])+(Tableau6[[#This Row],[Arrivé 2]]-Tableau6[[#This Row],[Depart 2]])+Tableau6[[#This Row],[Heures supplementaires]])*24</f>
        <v>3.5833333333333326</v>
      </c>
    </row>
    <row r="71" spans="1:11" ht="15" thickBot="1" x14ac:dyDescent="0.35">
      <c r="A71" s="11">
        <v>43847</v>
      </c>
      <c r="B71" s="12" t="str">
        <f>TEXT(Tableau6[[#This Row],[Date]],"JJJJ")</f>
        <v>vendredi</v>
      </c>
      <c r="C71" s="12"/>
      <c r="D71" s="13" t="s">
        <v>19</v>
      </c>
      <c r="E71" s="13" t="str">
        <f>IFERROR(VLOOKUP(Tableau6[[#This Row],[Circuits]],Horaires!L$1:M77,2,0),"")</f>
        <v>Robert</v>
      </c>
      <c r="F7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71" s="14">
        <f>IFERROR(AVERAGEIFS(Thoraires[Arrivé 1],Thoraires[Date],Tableau6[[#This Row],[Jours]],Thoraires[Circuits],Tableau6[[#This Row],[Circuits]],Thoraires[Chauffeurs],Tableau6[[#This Row],[Chauffeurs]]),"")</f>
        <v>0.375</v>
      </c>
      <c r="H71" s="14">
        <f>IFERROR(AVERAGEIFS(Thoraires[Depart 2],Thoraires[Date],Tableau6[[#This Row],[Jours]],Thoraires[Circuits],Tableau6[[#This Row],[Circuits]],Thoraires[Chauffeurs],Tableau6[[#This Row],[Chauffeurs]]),"")</f>
        <v>0.6875</v>
      </c>
      <c r="I71" s="44">
        <v>0.73958333333333337</v>
      </c>
      <c r="J71" s="14">
        <v>0</v>
      </c>
      <c r="K71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72" spans="1:11" ht="15" thickBot="1" x14ac:dyDescent="0.35">
      <c r="A72" s="3">
        <v>43850</v>
      </c>
      <c r="B72" s="4" t="str">
        <f>TEXT(Tableau6[[#This Row],[Date]],"JJJJ")</f>
        <v>lundi</v>
      </c>
      <c r="C72" s="4"/>
      <c r="D72" s="5" t="s">
        <v>13</v>
      </c>
      <c r="E72" s="5" t="str">
        <f>IFERROR(VLOOKUP(Tableau6[[#This Row],[Circuits]],Horaires!L$1:M78,2,0),"")</f>
        <v>Samir</v>
      </c>
      <c r="F7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72" s="6">
        <f>IFERROR(AVERAGEIFS(Thoraires[Arrivé 1],Thoraires[Date],Tableau6[[#This Row],[Jours]],Thoraires[Circuits],Tableau6[[#This Row],[Circuits]],Thoraires[Chauffeurs],Tableau6[[#This Row],[Chauffeurs]]),"")</f>
        <v>0</v>
      </c>
      <c r="H72" s="6">
        <f>IFERROR(AVERAGEIFS(Thoraires[Depart 2],Thoraires[Date],Tableau6[[#This Row],[Jours]],Thoraires[Circuits],Tableau6[[#This Row],[Circuits]],Thoraires[Chauffeurs],Tableau6[[#This Row],[Chauffeurs]]),"")</f>
        <v>0</v>
      </c>
      <c r="I72" s="42">
        <f>IFERROR(AVERAGEIFS(Thoraires[Arrivé 2],Thoraires[Date],Tableau6[[#This Row],[Jours]],Thoraires[Circuits],Tableau6[[#This Row],[Circuits]],Thoraires[Chauffeurs],Tableau6[[#This Row],[Chauffeurs]]),"")</f>
        <v>0</v>
      </c>
      <c r="J72" s="6">
        <v>0</v>
      </c>
      <c r="K72" s="26">
        <f>((Tableau6[[#This Row],[Arrivé 1]]-Tableau6[[#This Row],[Départ 1]])+(Tableau6[[#This Row],[Arrivé 2]]-Tableau6[[#This Row],[Depart 2]])+Tableau6[[#This Row],[Heures supplementaires]])*24</f>
        <v>0</v>
      </c>
    </row>
    <row r="73" spans="1:11" ht="15" thickBot="1" x14ac:dyDescent="0.35">
      <c r="A73" s="7">
        <v>43850</v>
      </c>
      <c r="B73" s="8" t="str">
        <f>TEXT(Tableau6[[#This Row],[Date]],"JJJJ")</f>
        <v>lundi</v>
      </c>
      <c r="C73" s="8"/>
      <c r="D73" s="9" t="s">
        <v>14</v>
      </c>
      <c r="E73" s="9" t="str">
        <f>IFERROR(VLOOKUP(Tableau6[[#This Row],[Circuits]],Horaires!L$1:M79,2,0),"")</f>
        <v>Dominique</v>
      </c>
      <c r="F7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73" s="10">
        <f>IFERROR(AVERAGEIFS(Thoraires[Arrivé 1],Thoraires[Date],Tableau6[[#This Row],[Jours]],Thoraires[Circuits],Tableau6[[#This Row],[Circuits]],Thoraires[Chauffeurs],Tableau6[[#This Row],[Chauffeurs]]),"")</f>
        <v>0.375</v>
      </c>
      <c r="H73" s="10">
        <f>IFERROR(AVERAGEIFS(Thoraires[Depart 2],Thoraires[Date],Tableau6[[#This Row],[Jours]],Thoraires[Circuits],Tableau6[[#This Row],[Circuits]],Thoraires[Chauffeurs],Tableau6[[#This Row],[Chauffeurs]]),"")</f>
        <v>0.6875</v>
      </c>
      <c r="I73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73" s="10">
        <v>1.0416666666666666E-2</v>
      </c>
      <c r="K73" s="27">
        <f>((Tableau6[[#This Row],[Arrivé 1]]-Tableau6[[#This Row],[Départ 1]])+(Tableau6[[#This Row],[Arrivé 2]]-Tableau6[[#This Row],[Depart 2]])+Tableau6[[#This Row],[Heures supplementaires]])*24</f>
        <v>2.4166666666666656</v>
      </c>
    </row>
    <row r="74" spans="1:11" ht="15" thickBot="1" x14ac:dyDescent="0.35">
      <c r="A74" s="7">
        <v>43850</v>
      </c>
      <c r="B74" s="8" t="str">
        <f>TEXT(Tableau6[[#This Row],[Date]],"JJJJ")</f>
        <v>lundi</v>
      </c>
      <c r="C74" s="8"/>
      <c r="D74" s="9" t="s">
        <v>15</v>
      </c>
      <c r="E74" s="9" t="str">
        <f>IFERROR(VLOOKUP(Tableau6[[#This Row],[Circuits]],Horaires!L$1:M80,2,0),"")</f>
        <v>Albert</v>
      </c>
      <c r="F7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74" s="10">
        <f>IFERROR(AVERAGEIFS(Thoraires[Arrivé 1],Thoraires[Date],Tableau6[[#This Row],[Jours]],Thoraires[Circuits],Tableau6[[#This Row],[Circuits]],Thoraires[Chauffeurs],Tableau6[[#This Row],[Chauffeurs]]),"")</f>
        <v>0.375</v>
      </c>
      <c r="H74" s="10">
        <f>IFERROR(AVERAGEIFS(Thoraires[Depart 2],Thoraires[Date],Tableau6[[#This Row],[Jours]],Thoraires[Circuits],Tableau6[[#This Row],[Circuits]],Thoraires[Chauffeurs],Tableau6[[#This Row],[Chauffeurs]]),"")</f>
        <v>0.6875</v>
      </c>
      <c r="I74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74" s="10">
        <v>0</v>
      </c>
      <c r="K74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75" spans="1:11" ht="15" thickBot="1" x14ac:dyDescent="0.35">
      <c r="A75" s="7">
        <v>43850</v>
      </c>
      <c r="B75" s="8" t="str">
        <f>TEXT(Tableau6[[#This Row],[Date]],"JJJJ")</f>
        <v>lundi</v>
      </c>
      <c r="C75" s="8"/>
      <c r="D75" s="9" t="s">
        <v>16</v>
      </c>
      <c r="E75" s="9" t="str">
        <f>IFERROR(VLOOKUP(Tableau6[[#This Row],[Circuits]],Horaires!L$1:M81,2,0),"")</f>
        <v>Michaël</v>
      </c>
      <c r="F7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75" s="10">
        <f>IFERROR(AVERAGEIFS(Thoraires[Arrivé 1],Thoraires[Date],Tableau6[[#This Row],[Jours]],Thoraires[Circuits],Tableau6[[#This Row],[Circuits]],Thoraires[Chauffeurs],Tableau6[[#This Row],[Chauffeurs]]),"")</f>
        <v>0.375</v>
      </c>
      <c r="H75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75" s="43">
        <f>IFERROR(AVERAGEIFS(Thoraires[Arrivé 2],Thoraires[Date],Tableau6[[#This Row],[Jours]],Thoraires[Circuits],Tableau6[[#This Row],[Circuits]],Thoraires[Chauffeurs],Tableau6[[#This Row],[Chauffeurs]]),"")</f>
        <v>0.62152777777777779</v>
      </c>
      <c r="J75" s="10">
        <v>0</v>
      </c>
      <c r="K75" s="27">
        <f>((Tableau6[[#This Row],[Arrivé 1]]-Tableau6[[#This Row],[Départ 1]])+(Tableau6[[#This Row],[Arrivé 2]]-Tableau6[[#This Row],[Depart 2]])+Tableau6[[#This Row],[Heures supplementaires]])*24</f>
        <v>2.9166666666666656</v>
      </c>
    </row>
    <row r="76" spans="1:11" ht="15" thickBot="1" x14ac:dyDescent="0.35">
      <c r="A76" s="7">
        <v>43850</v>
      </c>
      <c r="B76" s="8" t="str">
        <f>TEXT(Tableau6[[#This Row],[Date]],"JJJJ")</f>
        <v>lundi</v>
      </c>
      <c r="C76" s="8"/>
      <c r="D76" s="9" t="s">
        <v>17</v>
      </c>
      <c r="E76" s="9" t="str">
        <f>IFERROR(VLOOKUP(Tableau6[[#This Row],[Circuits]],Horaires!L$1:M82,2,0),"")</f>
        <v>Yolaine</v>
      </c>
      <c r="F7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76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76" s="10">
        <f>IFERROR(AVERAGEIFS(Thoraires[Depart 2],Thoraires[Date],Tableau6[[#This Row],[Jours]],Thoraires[Circuits],Tableau6[[#This Row],[Circuits]],Thoraires[Chauffeurs],Tableau6[[#This Row],[Chauffeurs]]),"")</f>
        <v>0.6875</v>
      </c>
      <c r="I76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76" s="10">
        <v>0</v>
      </c>
      <c r="K76" s="27">
        <f>((Tableau6[[#This Row],[Arrivé 1]]-Tableau6[[#This Row],[Départ 1]])+(Tableau6[[#This Row],[Arrivé 2]]-Tableau6[[#This Row],[Depart 2]])+Tableau6[[#This Row],[Heures supplementaires]])*24</f>
        <v>3.2500000000000004</v>
      </c>
    </row>
    <row r="77" spans="1:11" ht="15" thickBot="1" x14ac:dyDescent="0.35">
      <c r="A77" s="7">
        <v>43850</v>
      </c>
      <c r="B77" s="8" t="str">
        <f>TEXT(Tableau6[[#This Row],[Date]],"JJJJ")</f>
        <v>lundi</v>
      </c>
      <c r="C77" s="8"/>
      <c r="D77" s="9" t="s">
        <v>18</v>
      </c>
      <c r="E77" s="9" t="str">
        <f>IFERROR(VLOOKUP(Tableau6[[#This Row],[Circuits]],Horaires!L$1:M83,2,0),"")</f>
        <v>Maryse</v>
      </c>
      <c r="F7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0.2951388888888889</v>
      </c>
      <c r="G77" s="10">
        <f>IFERROR(AVERAGEIFS(Thoraires[Arrivé 1],Thoraires[Date],Tableau6[[#This Row],[Jours]],Thoraires[Circuits],Tableau6[[#This Row],[Circuits]],Thoraires[Chauffeurs],Tableau6[[#This Row],[Chauffeurs]]),"")</f>
        <v>0.375</v>
      </c>
      <c r="H77" s="10">
        <f>IFERROR(AVERAGEIFS(Thoraires[Depart 2],Thoraires[Date],Tableau6[[#This Row],[Jours]],Thoraires[Circuits],Tableau6[[#This Row],[Circuits]],Thoraires[Chauffeurs],Tableau6[[#This Row],[Chauffeurs]]),"")</f>
        <v>0.6875</v>
      </c>
      <c r="I77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77" s="10">
        <v>0</v>
      </c>
      <c r="K77" s="27">
        <f>((Tableau6[[#This Row],[Arrivé 1]]-Tableau6[[#This Row],[Départ 1]])+(Tableau6[[#This Row],[Arrivé 2]]-Tableau6[[#This Row],[Depart 2]])+Tableau6[[#This Row],[Heures supplementaires]])*24</f>
        <v>3.8333333333333344</v>
      </c>
    </row>
    <row r="78" spans="1:11" ht="15" thickBot="1" x14ac:dyDescent="0.35">
      <c r="A78" s="11">
        <v>43850</v>
      </c>
      <c r="B78" s="12" t="str">
        <f>TEXT(Tableau6[[#This Row],[Date]],"JJJJ")</f>
        <v>lundi</v>
      </c>
      <c r="C78" s="12"/>
      <c r="D78" s="13" t="s">
        <v>19</v>
      </c>
      <c r="E78" s="13" t="str">
        <f>IFERROR(VLOOKUP(Tableau6[[#This Row],[Circuits]],Horaires!L$1:M84,2,0),"")</f>
        <v>Robert</v>
      </c>
      <c r="F7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78" s="14">
        <f>IFERROR(AVERAGEIFS(Thoraires[Arrivé 1],Thoraires[Date],Tableau6[[#This Row],[Jours]],Thoraires[Circuits],Tableau6[[#This Row],[Circuits]],Thoraires[Chauffeurs],Tableau6[[#This Row],[Chauffeurs]]),"")</f>
        <v>0.375</v>
      </c>
      <c r="H78" s="14">
        <f>IFERROR(AVERAGEIFS(Thoraires[Depart 2],Thoraires[Date],Tableau6[[#This Row],[Jours]],Thoraires[Circuits],Tableau6[[#This Row],[Circuits]],Thoraires[Chauffeurs],Tableau6[[#This Row],[Chauffeurs]]),"")</f>
        <v>0.6875</v>
      </c>
      <c r="I78" s="44">
        <v>0.73958333333333337</v>
      </c>
      <c r="J78" s="14">
        <v>0</v>
      </c>
      <c r="K78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79" spans="1:11" ht="15" thickBot="1" x14ac:dyDescent="0.35">
      <c r="A79" s="3">
        <v>43851</v>
      </c>
      <c r="B79" s="4" t="str">
        <f>TEXT(Tableau6[[#This Row],[Date]],"JJJJ")</f>
        <v>mardi</v>
      </c>
      <c r="C79" s="4"/>
      <c r="D79" s="5" t="s">
        <v>13</v>
      </c>
      <c r="E79" s="5" t="str">
        <f>IFERROR(VLOOKUP(Tableau6[[#This Row],[Circuits]],Horaires!L$1:M85,2,0),"")</f>
        <v>Samir</v>
      </c>
      <c r="F7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79" s="6">
        <f>IFERROR(AVERAGEIFS(Thoraires[Arrivé 1],Thoraires[Date],Tableau6[[#This Row],[Jours]],Thoraires[Circuits],Tableau6[[#This Row],[Circuits]],Thoraires[Chauffeurs],Tableau6[[#This Row],[Chauffeurs]]),"")</f>
        <v>0</v>
      </c>
      <c r="H79" s="6">
        <f>IFERROR(AVERAGEIFS(Thoraires[Depart 2],Thoraires[Date],Tableau6[[#This Row],[Jours]],Thoraires[Circuits],Tableau6[[#This Row],[Circuits]],Thoraires[Chauffeurs],Tableau6[[#This Row],[Chauffeurs]]),"")</f>
        <v>0</v>
      </c>
      <c r="I79" s="42">
        <f>IFERROR(AVERAGEIFS(Thoraires[Arrivé 2],Thoraires[Date],Tableau6[[#This Row],[Jours]],Thoraires[Circuits],Tableau6[[#This Row],[Circuits]],Thoraires[Chauffeurs],Tableau6[[#This Row],[Chauffeurs]]),"")</f>
        <v>0</v>
      </c>
      <c r="J79" s="6">
        <v>0</v>
      </c>
      <c r="K79" s="26">
        <f>((Tableau6[[#This Row],[Arrivé 1]]-Tableau6[[#This Row],[Départ 1]])+(Tableau6[[#This Row],[Arrivé 2]]-Tableau6[[#This Row],[Depart 2]])+Tableau6[[#This Row],[Heures supplementaires]])*24</f>
        <v>0</v>
      </c>
    </row>
    <row r="80" spans="1:11" ht="15" thickBot="1" x14ac:dyDescent="0.35">
      <c r="A80" s="7">
        <v>43851</v>
      </c>
      <c r="B80" s="8" t="str">
        <f>TEXT(Tableau6[[#This Row],[Date]],"JJJJ")</f>
        <v>mardi</v>
      </c>
      <c r="C80" s="8"/>
      <c r="D80" s="9" t="s">
        <v>14</v>
      </c>
      <c r="E80" s="9" t="str">
        <f>IFERROR(VLOOKUP(Tableau6[[#This Row],[Circuits]],Horaires!L$1:M86,2,0),"")</f>
        <v>Dominique</v>
      </c>
      <c r="F8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80" s="10">
        <f>IFERROR(AVERAGEIFS(Thoraires[Arrivé 1],Thoraires[Date],Tableau6[[#This Row],[Jours]],Thoraires[Circuits],Tableau6[[#This Row],[Circuits]],Thoraires[Chauffeurs],Tableau6[[#This Row],[Chauffeurs]]),"")</f>
        <v>0.375</v>
      </c>
      <c r="H80" s="10">
        <f>IFERROR(AVERAGEIFS(Thoraires[Depart 2],Thoraires[Date],Tableau6[[#This Row],[Jours]],Thoraires[Circuits],Tableau6[[#This Row],[Circuits]],Thoraires[Chauffeurs],Tableau6[[#This Row],[Chauffeurs]]),"")</f>
        <v>0.6875</v>
      </c>
      <c r="I80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80" s="10">
        <v>1.0416666666666666E-2</v>
      </c>
      <c r="K80" s="27">
        <f>((Tableau6[[#This Row],[Arrivé 1]]-Tableau6[[#This Row],[Départ 1]])+(Tableau6[[#This Row],[Arrivé 2]]-Tableau6[[#This Row],[Depart 2]])+Tableau6[[#This Row],[Heures supplementaires]])*24</f>
        <v>2.5833333333333344</v>
      </c>
    </row>
    <row r="81" spans="1:11" ht="15" thickBot="1" x14ac:dyDescent="0.35">
      <c r="A81" s="7">
        <v>43851</v>
      </c>
      <c r="B81" s="8" t="str">
        <f>TEXT(Tableau6[[#This Row],[Date]],"JJJJ")</f>
        <v>mardi</v>
      </c>
      <c r="C81" s="8"/>
      <c r="D81" s="9" t="s">
        <v>15</v>
      </c>
      <c r="E81" s="9" t="str">
        <f>IFERROR(VLOOKUP(Tableau6[[#This Row],[Circuits]],Horaires!L$1:M87,2,0),"")</f>
        <v>Albert</v>
      </c>
      <c r="F8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81" s="10">
        <f>IFERROR(AVERAGEIFS(Thoraires[Arrivé 1],Thoraires[Date],Tableau6[[#This Row],[Jours]],Thoraires[Circuits],Tableau6[[#This Row],[Circuits]],Thoraires[Chauffeurs],Tableau6[[#This Row],[Chauffeurs]]),"")</f>
        <v>0.375</v>
      </c>
      <c r="H81" s="10">
        <f>IFERROR(AVERAGEIFS(Thoraires[Depart 2],Thoraires[Date],Tableau6[[#This Row],[Jours]],Thoraires[Circuits],Tableau6[[#This Row],[Circuits]],Thoraires[Chauffeurs],Tableau6[[#This Row],[Chauffeurs]]),"")</f>
        <v>0.6875</v>
      </c>
      <c r="I81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81" s="10">
        <v>0</v>
      </c>
      <c r="K81" s="27">
        <f>((Tableau6[[#This Row],[Arrivé 1]]-Tableau6[[#This Row],[Départ 1]])+(Tableau6[[#This Row],[Arrivé 2]]-Tableau6[[#This Row],[Depart 2]])+Tableau6[[#This Row],[Heures supplementaires]])*24</f>
        <v>2.1666666666666683</v>
      </c>
    </row>
    <row r="82" spans="1:11" ht="15" thickBot="1" x14ac:dyDescent="0.35">
      <c r="A82" s="7">
        <v>43851</v>
      </c>
      <c r="B82" s="8" t="str">
        <f>TEXT(Tableau6[[#This Row],[Date]],"JJJJ")</f>
        <v>mardi</v>
      </c>
      <c r="C82" s="8"/>
      <c r="D82" s="9" t="s">
        <v>16</v>
      </c>
      <c r="E82" s="9" t="str">
        <f>IFERROR(VLOOKUP(Tableau6[[#This Row],[Circuits]],Horaires!L$1:M88,2,0),"")</f>
        <v>Michaël</v>
      </c>
      <c r="F8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82" s="10">
        <f>IFERROR(AVERAGEIFS(Thoraires[Arrivé 1],Thoraires[Date],Tableau6[[#This Row],[Jours]],Thoraires[Circuits],Tableau6[[#This Row],[Circuits]],Thoraires[Chauffeurs],Tableau6[[#This Row],[Chauffeurs]]),"")</f>
        <v>0.375</v>
      </c>
      <c r="H82" s="10">
        <f>IFERROR(AVERAGEIFS(Thoraires[Depart 2],Thoraires[Date],Tableau6[[#This Row],[Jours]],Thoraires[Circuits],Tableau6[[#This Row],[Circuits]],Thoraires[Chauffeurs],Tableau6[[#This Row],[Chauffeurs]]),"")</f>
        <v>0.6875</v>
      </c>
      <c r="I82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82" s="10">
        <v>0</v>
      </c>
      <c r="K82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83" spans="1:11" ht="15" thickBot="1" x14ac:dyDescent="0.35">
      <c r="A83" s="7">
        <v>43851</v>
      </c>
      <c r="B83" s="8" t="str">
        <f>TEXT(Tableau6[[#This Row],[Date]],"JJJJ")</f>
        <v>mardi</v>
      </c>
      <c r="C83" s="8"/>
      <c r="D83" s="9" t="s">
        <v>17</v>
      </c>
      <c r="E83" s="9" t="str">
        <f>IFERROR(VLOOKUP(Tableau6[[#This Row],[Circuits]],Horaires!L$1:M89,2,0),"")</f>
        <v>Yolaine</v>
      </c>
      <c r="F8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83" s="10">
        <f>IFERROR(AVERAGEIFS(Thoraires[Arrivé 1],Thoraires[Date],Tableau6[[#This Row],[Jours]],Thoraires[Circuits],Tableau6[[#This Row],[Circuits]],Thoraires[Chauffeurs],Tableau6[[#This Row],[Chauffeurs]]),"")</f>
        <v>0.375</v>
      </c>
      <c r="H83" s="10">
        <f>IFERROR(AVERAGEIFS(Thoraires[Depart 2],Thoraires[Date],Tableau6[[#This Row],[Jours]],Thoraires[Circuits],Tableau6[[#This Row],[Circuits]],Thoraires[Chauffeurs],Tableau6[[#This Row],[Chauffeurs]]),"")</f>
        <v>0.6875</v>
      </c>
      <c r="I83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83" s="10">
        <v>0</v>
      </c>
      <c r="K83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84" spans="1:11" ht="15" thickBot="1" x14ac:dyDescent="0.35">
      <c r="A84" s="7">
        <v>43851</v>
      </c>
      <c r="B84" s="8" t="str">
        <f>TEXT(Tableau6[[#This Row],[Date]],"JJJJ")</f>
        <v>mardi</v>
      </c>
      <c r="C84" s="8"/>
      <c r="D84" s="9" t="s">
        <v>18</v>
      </c>
      <c r="E84" s="9" t="str">
        <f>IFERROR(VLOOKUP(Tableau6[[#This Row],[Circuits]],Horaires!L$1:M90,2,0),"")</f>
        <v>Maryse</v>
      </c>
      <c r="F8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0.30555555555555552</v>
      </c>
      <c r="G84" s="10">
        <f>IFERROR(AVERAGEIFS(Thoraires[Arrivé 1],Thoraires[Date],Tableau6[[#This Row],[Jours]],Thoraires[Circuits],Tableau6[[#This Row],[Circuits]],Thoraires[Chauffeurs],Tableau6[[#This Row],[Chauffeurs]]),"")</f>
        <v>0.375</v>
      </c>
      <c r="H84" s="10">
        <f>IFERROR(AVERAGEIFS(Thoraires[Depart 2],Thoraires[Date],Tableau6[[#This Row],[Jours]],Thoraires[Circuits],Tableau6[[#This Row],[Circuits]],Thoraires[Chauffeurs],Tableau6[[#This Row],[Chauffeurs]]),"")</f>
        <v>0.6875</v>
      </c>
      <c r="I84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84" s="10">
        <v>0</v>
      </c>
      <c r="K84" s="27">
        <f>((Tableau6[[#This Row],[Arrivé 1]]-Tableau6[[#This Row],[Départ 1]])+(Tableau6[[#This Row],[Arrivé 2]]-Tableau6[[#This Row],[Depart 2]])+Tableau6[[#This Row],[Heures supplementaires]])*24</f>
        <v>3.8333333333333344</v>
      </c>
    </row>
    <row r="85" spans="1:11" ht="15" thickBot="1" x14ac:dyDescent="0.35">
      <c r="A85" s="11">
        <v>43851</v>
      </c>
      <c r="B85" s="12" t="str">
        <f>TEXT(Tableau6[[#This Row],[Date]],"JJJJ")</f>
        <v>mardi</v>
      </c>
      <c r="C85" s="12"/>
      <c r="D85" s="13" t="s">
        <v>19</v>
      </c>
      <c r="E85" s="13" t="str">
        <f>IFERROR(VLOOKUP(Tableau6[[#This Row],[Circuits]],Horaires!L$1:M91,2,0),"")</f>
        <v>Robert</v>
      </c>
      <c r="F8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85" s="14">
        <f>IFERROR(AVERAGEIFS(Thoraires[Arrivé 1],Thoraires[Date],Tableau6[[#This Row],[Jours]],Thoraires[Circuits],Tableau6[[#This Row],[Circuits]],Thoraires[Chauffeurs],Tableau6[[#This Row],[Chauffeurs]]),"")</f>
        <v>0.375</v>
      </c>
      <c r="H85" s="14">
        <f>IFERROR(AVERAGEIFS(Thoraires[Depart 2],Thoraires[Date],Tableau6[[#This Row],[Jours]],Thoraires[Circuits],Tableau6[[#This Row],[Circuits]],Thoraires[Chauffeurs],Tableau6[[#This Row],[Chauffeurs]]),"")</f>
        <v>0.6875</v>
      </c>
      <c r="I85" s="44">
        <v>0.73958333333333337</v>
      </c>
      <c r="J85" s="14">
        <v>0</v>
      </c>
      <c r="K85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86" spans="1:11" ht="15" thickBot="1" x14ac:dyDescent="0.35">
      <c r="A86" s="3">
        <v>43852</v>
      </c>
      <c r="B86" s="4" t="str">
        <f>TEXT(Tableau6[[#This Row],[Date]],"JJJJ")</f>
        <v>mercredi</v>
      </c>
      <c r="C86" s="4"/>
      <c r="D86" s="5" t="s">
        <v>13</v>
      </c>
      <c r="E86" s="5" t="str">
        <f>IFERROR(VLOOKUP(Tableau6[[#This Row],[Circuits]],Horaires!L$1:M92,2,0),"")</f>
        <v>Samir</v>
      </c>
      <c r="F8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86" s="6">
        <f>IFERROR(AVERAGEIFS(Thoraires[Arrivé 1],Thoraires[Date],Tableau6[[#This Row],[Jours]],Thoraires[Circuits],Tableau6[[#This Row],[Circuits]],Thoraires[Chauffeurs],Tableau6[[#This Row],[Chauffeurs]]),"")</f>
        <v>0</v>
      </c>
      <c r="H86" s="6">
        <f>IFERROR(AVERAGEIFS(Thoraires[Depart 2],Thoraires[Date],Tableau6[[#This Row],[Jours]],Thoraires[Circuits],Tableau6[[#This Row],[Circuits]],Thoraires[Chauffeurs],Tableau6[[#This Row],[Chauffeurs]]),"")</f>
        <v>0</v>
      </c>
      <c r="I86" s="42">
        <f>IFERROR(AVERAGEIFS(Thoraires[Arrivé 2],Thoraires[Date],Tableau6[[#This Row],[Jours]],Thoraires[Circuits],Tableau6[[#This Row],[Circuits]],Thoraires[Chauffeurs],Tableau6[[#This Row],[Chauffeurs]]),"")</f>
        <v>0</v>
      </c>
      <c r="J86" s="6">
        <v>0</v>
      </c>
      <c r="K86" s="26">
        <f>((Tableau6[[#This Row],[Arrivé 1]]-Tableau6[[#This Row],[Départ 1]])+(Tableau6[[#This Row],[Arrivé 2]]-Tableau6[[#This Row],[Depart 2]])+Tableau6[[#This Row],[Heures supplementaires]])*24</f>
        <v>0</v>
      </c>
    </row>
    <row r="87" spans="1:11" ht="15" thickBot="1" x14ac:dyDescent="0.35">
      <c r="A87" s="7">
        <v>43852</v>
      </c>
      <c r="B87" s="8" t="str">
        <f>TEXT(Tableau6[[#This Row],[Date]],"JJJJ")</f>
        <v>mercredi</v>
      </c>
      <c r="C87" s="8"/>
      <c r="D87" s="9" t="s">
        <v>14</v>
      </c>
      <c r="E87" s="9" t="str">
        <f>IFERROR(VLOOKUP(Tableau6[[#This Row],[Circuits]],Horaires!L$1:M93,2,0),"")</f>
        <v>Dominique</v>
      </c>
      <c r="F8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87" s="10">
        <f>IFERROR(AVERAGEIFS(Thoraires[Arrivé 1],Thoraires[Date],Tableau6[[#This Row],[Jours]],Thoraires[Circuits],Tableau6[[#This Row],[Circuits]],Thoraires[Chauffeurs],Tableau6[[#This Row],[Chauffeurs]]),"")</f>
        <v>0.375</v>
      </c>
      <c r="H87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87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87" s="10">
        <v>3.472222222222222E-3</v>
      </c>
      <c r="K87" s="27">
        <f>((Tableau6[[#This Row],[Arrivé 1]]-Tableau6[[#This Row],[Départ 1]])+(Tableau6[[#This Row],[Arrivé 2]]-Tableau6[[#This Row],[Depart 2]])+Tableau6[[#This Row],[Heures supplementaires]])*24</f>
        <v>2.4166666666666679</v>
      </c>
    </row>
    <row r="88" spans="1:11" ht="15" thickBot="1" x14ac:dyDescent="0.35">
      <c r="A88" s="7">
        <v>43852</v>
      </c>
      <c r="B88" s="8" t="str">
        <f>TEXT(Tableau6[[#This Row],[Date]],"JJJJ")</f>
        <v>mercredi</v>
      </c>
      <c r="C88" s="8"/>
      <c r="D88" s="9" t="s">
        <v>15</v>
      </c>
      <c r="E88" s="9" t="str">
        <f>IFERROR(VLOOKUP(Tableau6[[#This Row],[Circuits]],Horaires!L$1:M94,2,0),"")</f>
        <v>Albert</v>
      </c>
      <c r="F8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88" s="10">
        <f>IFERROR(AVERAGEIFS(Thoraires[Arrivé 1],Thoraires[Date],Tableau6[[#This Row],[Jours]],Thoraires[Circuits],Tableau6[[#This Row],[Circuits]],Thoraires[Chauffeurs],Tableau6[[#This Row],[Chauffeurs]]),"")</f>
        <v>0.375</v>
      </c>
      <c r="H88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88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88" s="10">
        <v>0</v>
      </c>
      <c r="K88" s="27">
        <f>((Tableau6[[#This Row],[Arrivé 1]]-Tableau6[[#This Row],[Départ 1]])+(Tableau6[[#This Row],[Arrivé 2]]-Tableau6[[#This Row],[Depart 2]])+Tableau6[[#This Row],[Heures supplementaires]])*24</f>
        <v>2.3333333333333344</v>
      </c>
    </row>
    <row r="89" spans="1:11" ht="15" thickBot="1" x14ac:dyDescent="0.35">
      <c r="A89" s="7">
        <v>43852</v>
      </c>
      <c r="B89" s="8" t="str">
        <f>TEXT(Tableau6[[#This Row],[Date]],"JJJJ")</f>
        <v>mercredi</v>
      </c>
      <c r="C89" s="8"/>
      <c r="D89" s="9" t="s">
        <v>16</v>
      </c>
      <c r="E89" s="9" t="str">
        <f>IFERROR(VLOOKUP(Tableau6[[#This Row],[Circuits]],Horaires!L$1:M95,2,0),"")</f>
        <v>Michaël</v>
      </c>
      <c r="F8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89" s="10">
        <f>IFERROR(AVERAGEIFS(Thoraires[Arrivé 1],Thoraires[Date],Tableau6[[#This Row],[Jours]],Thoraires[Circuits],Tableau6[[#This Row],[Circuits]],Thoraires[Chauffeurs],Tableau6[[#This Row],[Chauffeurs]]),"")</f>
        <v>0.375</v>
      </c>
      <c r="H89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89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89" s="10">
        <v>0</v>
      </c>
      <c r="K89" s="27">
        <f>((Tableau6[[#This Row],[Arrivé 1]]-Tableau6[[#This Row],[Départ 1]])+(Tableau6[[#This Row],[Arrivé 2]]-Tableau6[[#This Row],[Depart 2]])+Tableau6[[#This Row],[Heures supplementaires]])*24</f>
        <v>2.0833333333333326</v>
      </c>
    </row>
    <row r="90" spans="1:11" ht="15" thickBot="1" x14ac:dyDescent="0.35">
      <c r="A90" s="7">
        <v>43852</v>
      </c>
      <c r="B90" s="8" t="str">
        <f>TEXT(Tableau6[[#This Row],[Date]],"JJJJ")</f>
        <v>mercredi</v>
      </c>
      <c r="C90" s="8"/>
      <c r="D90" s="9" t="s">
        <v>17</v>
      </c>
      <c r="E90" s="9" t="str">
        <f>IFERROR(VLOOKUP(Tableau6[[#This Row],[Circuits]],Horaires!L$1:M96,2,0),"")</f>
        <v>Yolaine</v>
      </c>
      <c r="F9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90" s="10">
        <f>IFERROR(AVERAGEIFS(Thoraires[Arrivé 1],Thoraires[Date],Tableau6[[#This Row],[Jours]],Thoraires[Circuits],Tableau6[[#This Row],[Circuits]],Thoraires[Chauffeurs],Tableau6[[#This Row],[Chauffeurs]]),"")</f>
        <v>0.375</v>
      </c>
      <c r="H90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90" s="43">
        <f>IFERROR(AVERAGEIFS(Thoraires[Arrivé 2],Thoraires[Date],Tableau6[[#This Row],[Jours]],Thoraires[Circuits],Tableau6[[#This Row],[Circuits]],Thoraires[Chauffeurs],Tableau6[[#This Row],[Chauffeurs]]),"")</f>
        <v>0.59375</v>
      </c>
      <c r="J90" s="10">
        <v>0</v>
      </c>
      <c r="K90" s="27">
        <f>((Tableau6[[#This Row],[Arrivé 1]]-Tableau6[[#This Row],[Départ 1]])+(Tableau6[[#This Row],[Arrivé 2]]-Tableau6[[#This Row],[Depart 2]])+Tableau6[[#This Row],[Heures supplementaires]])*24</f>
        <v>2.6666666666666679</v>
      </c>
    </row>
    <row r="91" spans="1:11" ht="15" thickBot="1" x14ac:dyDescent="0.35">
      <c r="A91" s="7">
        <v>43852</v>
      </c>
      <c r="B91" s="8" t="str">
        <f>TEXT(Tableau6[[#This Row],[Date]],"JJJJ")</f>
        <v>mercredi</v>
      </c>
      <c r="C91" s="8"/>
      <c r="D91" s="9" t="s">
        <v>18</v>
      </c>
      <c r="E91" s="9" t="str">
        <f>IFERROR(VLOOKUP(Tableau6[[#This Row],[Circuits]],Horaires!L$1:M97,2,0),"")</f>
        <v>Maryse</v>
      </c>
      <c r="F9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91" s="10">
        <f>IFERROR(AVERAGEIFS(Thoraires[Arrivé 1],Thoraires[Date],Tableau6[[#This Row],[Jours]],Thoraires[Circuits],Tableau6[[#This Row],[Circuits]],Thoraires[Chauffeurs],Tableau6[[#This Row],[Chauffeurs]]),"")</f>
        <v>0.375</v>
      </c>
      <c r="H91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91" s="43">
        <f>IFERROR(AVERAGEIFS(Thoraires[Arrivé 2],Thoraires[Date],Tableau6[[#This Row],[Jours]],Thoraires[Circuits],Tableau6[[#This Row],[Circuits]],Thoraires[Chauffeurs],Tableau6[[#This Row],[Chauffeurs]]),"")</f>
        <v>0.60416666666666663</v>
      </c>
      <c r="J91" s="10">
        <v>0</v>
      </c>
      <c r="K91" s="27">
        <f>((Tableau6[[#This Row],[Arrivé 1]]-Tableau6[[#This Row],[Départ 1]])+(Tableau6[[#This Row],[Arrivé 2]]-Tableau6[[#This Row],[Depart 2]])+Tableau6[[#This Row],[Heures supplementaires]])*24</f>
        <v>3.2500000000000004</v>
      </c>
    </row>
    <row r="92" spans="1:11" ht="15" thickBot="1" x14ac:dyDescent="0.35">
      <c r="A92" s="11">
        <v>43852</v>
      </c>
      <c r="B92" s="12" t="str">
        <f>TEXT(Tableau6[[#This Row],[Date]],"JJJJ")</f>
        <v>mercredi</v>
      </c>
      <c r="C92" s="12"/>
      <c r="D92" s="13" t="s">
        <v>19</v>
      </c>
      <c r="E92" s="13" t="str">
        <f>IFERROR(VLOOKUP(Tableau6[[#This Row],[Circuits]],Horaires!L$1:M98,2,0),"")</f>
        <v>Robert</v>
      </c>
      <c r="F9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92" s="14">
        <f>IFERROR(AVERAGEIFS(Thoraires[Arrivé 1],Thoraires[Date],Tableau6[[#This Row],[Jours]],Thoraires[Circuits],Tableau6[[#This Row],[Circuits]],Thoraires[Chauffeurs],Tableau6[[#This Row],[Chauffeurs]]),"")</f>
        <v>0.375</v>
      </c>
      <c r="H92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92" s="44">
        <f>IFERROR(AVERAGEIFS(Thoraires[Arrivé 2],Thoraires[Date],Tableau6[[#This Row],[Jours]],Thoraires[Circuits],Tableau6[[#This Row],[Circuits]],Thoraires[Chauffeurs],Tableau6[[#This Row],[Chauffeurs]]),"")</f>
        <v>0.59375</v>
      </c>
      <c r="J92" s="14">
        <v>0</v>
      </c>
      <c r="K92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93" spans="1:11" ht="15" thickBot="1" x14ac:dyDescent="0.35">
      <c r="A93" s="3">
        <v>43853</v>
      </c>
      <c r="B93" s="4" t="str">
        <f>TEXT(Tableau6[[#This Row],[Date]],"JJJJ")</f>
        <v>jeudi</v>
      </c>
      <c r="C93" s="4"/>
      <c r="D93" s="5" t="s">
        <v>13</v>
      </c>
      <c r="E93" s="5" t="str">
        <f>IFERROR(VLOOKUP(Tableau6[[#This Row],[Circuits]],Horaires!L$1:M99,2,0),"")</f>
        <v>Samir</v>
      </c>
      <c r="F9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93" s="6">
        <f>IFERROR(AVERAGEIFS(Thoraires[Arrivé 1],Thoraires[Date],Tableau6[[#This Row],[Jours]],Thoraires[Circuits],Tableau6[[#This Row],[Circuits]],Thoraires[Chauffeurs],Tableau6[[#This Row],[Chauffeurs]]),"")</f>
        <v>0</v>
      </c>
      <c r="H93" s="6">
        <f>IFERROR(AVERAGEIFS(Thoraires[Depart 2],Thoraires[Date],Tableau6[[#This Row],[Jours]],Thoraires[Circuits],Tableau6[[#This Row],[Circuits]],Thoraires[Chauffeurs],Tableau6[[#This Row],[Chauffeurs]]),"")</f>
        <v>0</v>
      </c>
      <c r="I93" s="42">
        <f>IFERROR(AVERAGEIFS(Thoraires[Arrivé 2],Thoraires[Date],Tableau6[[#This Row],[Jours]],Thoraires[Circuits],Tableau6[[#This Row],[Circuits]],Thoraires[Chauffeurs],Tableau6[[#This Row],[Chauffeurs]]),"")</f>
        <v>0</v>
      </c>
      <c r="J93" s="6">
        <v>0</v>
      </c>
      <c r="K93" s="26">
        <f>((Tableau6[[#This Row],[Arrivé 1]]-Tableau6[[#This Row],[Départ 1]])+(Tableau6[[#This Row],[Arrivé 2]]-Tableau6[[#This Row],[Depart 2]])+Tableau6[[#This Row],[Heures supplementaires]])*24</f>
        <v>0</v>
      </c>
    </row>
    <row r="94" spans="1:11" ht="15" thickBot="1" x14ac:dyDescent="0.35">
      <c r="A94" s="7">
        <v>43853</v>
      </c>
      <c r="B94" s="8" t="str">
        <f>TEXT(Tableau6[[#This Row],[Date]],"JJJJ")</f>
        <v>jeudi</v>
      </c>
      <c r="C94" s="8"/>
      <c r="D94" s="9" t="s">
        <v>14</v>
      </c>
      <c r="E94" s="9" t="str">
        <f>IFERROR(VLOOKUP(Tableau6[[#This Row],[Circuits]],Horaires!L$1:M100,2,0),"")</f>
        <v>Dominique</v>
      </c>
      <c r="F9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94" s="10">
        <f>IFERROR(AVERAGEIFS(Thoraires[Arrivé 1],Thoraires[Date],Tableau6[[#This Row],[Jours]],Thoraires[Circuits],Tableau6[[#This Row],[Circuits]],Thoraires[Chauffeurs],Tableau6[[#This Row],[Chauffeurs]]),"")</f>
        <v>0.375</v>
      </c>
      <c r="H94" s="10">
        <f>IFERROR(AVERAGEIFS(Thoraires[Depart 2],Thoraires[Date],Tableau6[[#This Row],[Jours]],Thoraires[Circuits],Tableau6[[#This Row],[Circuits]],Thoraires[Chauffeurs],Tableau6[[#This Row],[Chauffeurs]]),"")</f>
        <v>0.6875</v>
      </c>
      <c r="I94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94" s="10">
        <v>4.8611111111111112E-3</v>
      </c>
      <c r="K94" s="27">
        <f>((Tableau6[[#This Row],[Arrivé 1]]-Tableau6[[#This Row],[Départ 1]])+(Tableau6[[#This Row],[Arrivé 2]]-Tableau6[[#This Row],[Depart 2]])+Tableau6[[#This Row],[Heures supplementaires]])*24</f>
        <v>2.2833333333333323</v>
      </c>
    </row>
    <row r="95" spans="1:11" ht="15" thickBot="1" x14ac:dyDescent="0.35">
      <c r="A95" s="7">
        <v>43853</v>
      </c>
      <c r="B95" s="8" t="str">
        <f>TEXT(Tableau6[[#This Row],[Date]],"JJJJ")</f>
        <v>jeudi</v>
      </c>
      <c r="C95" s="8"/>
      <c r="D95" s="9" t="s">
        <v>15</v>
      </c>
      <c r="E95" s="9" t="str">
        <f>IFERROR(VLOOKUP(Tableau6[[#This Row],[Circuits]],Horaires!L$1:M101,2,0),"")</f>
        <v>Albert</v>
      </c>
      <c r="F9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95" s="10">
        <f>IFERROR(AVERAGEIFS(Thoraires[Arrivé 1],Thoraires[Date],Tableau6[[#This Row],[Jours]],Thoraires[Circuits],Tableau6[[#This Row],[Circuits]],Thoraires[Chauffeurs],Tableau6[[#This Row],[Chauffeurs]]),"")</f>
        <v>0.375</v>
      </c>
      <c r="H95" s="10">
        <f>IFERROR(AVERAGEIFS(Thoraires[Depart 2],Thoraires[Date],Tableau6[[#This Row],[Jours]],Thoraires[Circuits],Tableau6[[#This Row],[Circuits]],Thoraires[Chauffeurs],Tableau6[[#This Row],[Chauffeurs]]),"")</f>
        <v>0.6875</v>
      </c>
      <c r="I95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95" s="10">
        <v>0</v>
      </c>
      <c r="K95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96" spans="1:11" ht="15" thickBot="1" x14ac:dyDescent="0.35">
      <c r="A96" s="7">
        <v>43853</v>
      </c>
      <c r="B96" s="8" t="str">
        <f>TEXT(Tableau6[[#This Row],[Date]],"JJJJ")</f>
        <v>jeudi</v>
      </c>
      <c r="C96" s="8"/>
      <c r="D96" s="9" t="s">
        <v>16</v>
      </c>
      <c r="E96" s="9" t="str">
        <f>IFERROR(VLOOKUP(Tableau6[[#This Row],[Circuits]],Horaires!L$1:M102,2,0),"")</f>
        <v>Michaël</v>
      </c>
      <c r="F9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96" s="10">
        <f>IFERROR(AVERAGEIFS(Thoraires[Arrivé 1],Thoraires[Date],Tableau6[[#This Row],[Jours]],Thoraires[Circuits],Tableau6[[#This Row],[Circuits]],Thoraires[Chauffeurs],Tableau6[[#This Row],[Chauffeurs]]),"")</f>
        <v>0.375</v>
      </c>
      <c r="H96" s="10">
        <f>IFERROR(AVERAGEIFS(Thoraires[Depart 2],Thoraires[Date],Tableau6[[#This Row],[Jours]],Thoraires[Circuits],Tableau6[[#This Row],[Circuits]],Thoraires[Chauffeurs],Tableau6[[#This Row],[Chauffeurs]]),"")</f>
        <v>0.6875</v>
      </c>
      <c r="I96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96" s="10">
        <v>0</v>
      </c>
      <c r="K96" s="27">
        <f>((Tableau6[[#This Row],[Arrivé 1]]-Tableau6[[#This Row],[Départ 1]])+(Tableau6[[#This Row],[Arrivé 2]]-Tableau6[[#This Row],[Depart 2]])+Tableau6[[#This Row],[Heures supplementaires]])*24</f>
        <v>2.4999999999999978</v>
      </c>
    </row>
    <row r="97" spans="1:11" ht="15" thickBot="1" x14ac:dyDescent="0.35">
      <c r="A97" s="7">
        <v>43853</v>
      </c>
      <c r="B97" s="8" t="str">
        <f>TEXT(Tableau6[[#This Row],[Date]],"JJJJ")</f>
        <v>jeudi</v>
      </c>
      <c r="C97" s="8"/>
      <c r="D97" s="9" t="s">
        <v>17</v>
      </c>
      <c r="E97" s="9" t="str">
        <f>IFERROR(VLOOKUP(Tableau6[[#This Row],[Circuits]],Horaires!L$1:M103,2,0),"")</f>
        <v>Yolaine</v>
      </c>
      <c r="F9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97" s="10">
        <f>IFERROR(AVERAGEIFS(Thoraires[Arrivé 1],Thoraires[Date],Tableau6[[#This Row],[Jours]],Thoraires[Circuits],Tableau6[[#This Row],[Circuits]],Thoraires[Chauffeurs],Tableau6[[#This Row],[Chauffeurs]]),"")</f>
        <v>0.375</v>
      </c>
      <c r="H97" s="10">
        <f>IFERROR(AVERAGEIFS(Thoraires[Depart 2],Thoraires[Date],Tableau6[[#This Row],[Jours]],Thoraires[Circuits],Tableau6[[#This Row],[Circuits]],Thoraires[Chauffeurs],Tableau6[[#This Row],[Chauffeurs]]),"")</f>
        <v>0.6875</v>
      </c>
      <c r="I97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97" s="10">
        <v>0</v>
      </c>
      <c r="K97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98" spans="1:11" ht="15" thickBot="1" x14ac:dyDescent="0.35">
      <c r="A98" s="7">
        <v>43853</v>
      </c>
      <c r="B98" s="8" t="str">
        <f>TEXT(Tableau6[[#This Row],[Date]],"JJJJ")</f>
        <v>jeudi</v>
      </c>
      <c r="C98" s="8"/>
      <c r="D98" s="9" t="s">
        <v>18</v>
      </c>
      <c r="E98" s="9" t="str">
        <f>IFERROR(VLOOKUP(Tableau6[[#This Row],[Circuits]],Horaires!L$1:M104,2,0),"")</f>
        <v>Maryse</v>
      </c>
      <c r="F9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98" s="10">
        <f>IFERROR(AVERAGEIFS(Thoraires[Arrivé 1],Thoraires[Date],Tableau6[[#This Row],[Jours]],Thoraires[Circuits],Tableau6[[#This Row],[Circuits]],Thoraires[Chauffeurs],Tableau6[[#This Row],[Chauffeurs]]),"")</f>
        <v>0.375</v>
      </c>
      <c r="H98" s="10">
        <f>IFERROR(AVERAGEIFS(Thoraires[Depart 2],Thoraires[Date],Tableau6[[#This Row],[Jours]],Thoraires[Circuits],Tableau6[[#This Row],[Circuits]],Thoraires[Chauffeurs],Tableau6[[#This Row],[Chauffeurs]]),"")</f>
        <v>0.6875</v>
      </c>
      <c r="I98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98" s="10">
        <v>0</v>
      </c>
      <c r="K98" s="27">
        <f>((Tableau6[[#This Row],[Arrivé 1]]-Tableau6[[#This Row],[Départ 1]])+(Tableau6[[#This Row],[Arrivé 2]]-Tableau6[[#This Row],[Depart 2]])+Tableau6[[#This Row],[Heures supplementaires]])*24</f>
        <v>3.9166666666666674</v>
      </c>
    </row>
    <row r="99" spans="1:11" ht="15" thickBot="1" x14ac:dyDescent="0.35">
      <c r="A99" s="11">
        <v>43853</v>
      </c>
      <c r="B99" s="12" t="str">
        <f>TEXT(Tableau6[[#This Row],[Date]],"JJJJ")</f>
        <v>jeudi</v>
      </c>
      <c r="C99" s="12"/>
      <c r="D99" s="13" t="s">
        <v>19</v>
      </c>
      <c r="E99" s="13" t="str">
        <f>IFERROR(VLOOKUP(Tableau6[[#This Row],[Circuits]],Horaires!L$1:M105,2,0),"")</f>
        <v>Robert</v>
      </c>
      <c r="F9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99" s="14">
        <f>IFERROR(AVERAGEIFS(Thoraires[Arrivé 1],Thoraires[Date],Tableau6[[#This Row],[Jours]],Thoraires[Circuits],Tableau6[[#This Row],[Circuits]],Thoraires[Chauffeurs],Tableau6[[#This Row],[Chauffeurs]]),"")</f>
        <v>0.375</v>
      </c>
      <c r="H99" s="14">
        <f>IFERROR(AVERAGEIFS(Thoraires[Depart 2],Thoraires[Date],Tableau6[[#This Row],[Jours]],Thoraires[Circuits],Tableau6[[#This Row],[Circuits]],Thoraires[Chauffeurs],Tableau6[[#This Row],[Chauffeurs]]),"")</f>
        <v>0.6875</v>
      </c>
      <c r="I99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99" s="14">
        <v>0</v>
      </c>
      <c r="K99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100" spans="1:11" ht="15" thickBot="1" x14ac:dyDescent="0.35">
      <c r="A100" s="3">
        <v>43854</v>
      </c>
      <c r="B100" s="4" t="str">
        <f>TEXT(Tableau6[[#This Row],[Date]],"JJJJ")</f>
        <v>vendredi</v>
      </c>
      <c r="C100" s="4"/>
      <c r="D100" s="5" t="s">
        <v>13</v>
      </c>
      <c r="E100" s="5" t="str">
        <f>IFERROR(VLOOKUP(Tableau6[[#This Row],[Circuits]],Horaires!L$1:M106,2,0),"")</f>
        <v>Samir</v>
      </c>
      <c r="F10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100" s="6">
        <f>IFERROR(AVERAGEIFS(Thoraires[Arrivé 1],Thoraires[Date],Tableau6[[#This Row],[Jours]],Thoraires[Circuits],Tableau6[[#This Row],[Circuits]],Thoraires[Chauffeurs],Tableau6[[#This Row],[Chauffeurs]]),"")</f>
        <v>0</v>
      </c>
      <c r="H100" s="6">
        <f>IFERROR(AVERAGEIFS(Thoraires[Depart 2],Thoraires[Date],Tableau6[[#This Row],[Jours]],Thoraires[Circuits],Tableau6[[#This Row],[Circuits]],Thoraires[Chauffeurs],Tableau6[[#This Row],[Chauffeurs]]),"")</f>
        <v>0</v>
      </c>
      <c r="I100" s="42">
        <f>IFERROR(AVERAGEIFS(Thoraires[Arrivé 2],Thoraires[Date],Tableau6[[#This Row],[Jours]],Thoraires[Circuits],Tableau6[[#This Row],[Circuits]],Thoraires[Chauffeurs],Tableau6[[#This Row],[Chauffeurs]]),"")</f>
        <v>0</v>
      </c>
      <c r="J100" s="6">
        <v>0</v>
      </c>
      <c r="K100" s="26">
        <f>((Tableau6[[#This Row],[Arrivé 1]]-Tableau6[[#This Row],[Départ 1]])+(Tableau6[[#This Row],[Arrivé 2]]-Tableau6[[#This Row],[Depart 2]])+Tableau6[[#This Row],[Heures supplementaires]])*24</f>
        <v>0</v>
      </c>
    </row>
    <row r="101" spans="1:11" ht="15" thickBot="1" x14ac:dyDescent="0.35">
      <c r="A101" s="7">
        <v>43854</v>
      </c>
      <c r="B101" s="8" t="str">
        <f>TEXT(Tableau6[[#This Row],[Date]],"JJJJ")</f>
        <v>vendredi</v>
      </c>
      <c r="C101" s="8"/>
      <c r="D101" s="9" t="s">
        <v>14</v>
      </c>
      <c r="E101" s="9" t="str">
        <f>IFERROR(VLOOKUP(Tableau6[[#This Row],[Circuits]],Horaires!L$1:M107,2,0),"")</f>
        <v>Dominique</v>
      </c>
      <c r="F10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101" s="10">
        <f>IFERROR(AVERAGEIFS(Thoraires[Arrivé 1],Thoraires[Date],Tableau6[[#This Row],[Jours]],Thoraires[Circuits],Tableau6[[#This Row],[Circuits]],Thoraires[Chauffeurs],Tableau6[[#This Row],[Chauffeurs]]),"")</f>
        <v>0.375</v>
      </c>
      <c r="H101" s="10">
        <f>IFERROR(AVERAGEIFS(Thoraires[Depart 2],Thoraires[Date],Tableau6[[#This Row],[Jours]],Thoraires[Circuits],Tableau6[[#This Row],[Circuits]],Thoraires[Chauffeurs],Tableau6[[#This Row],[Chauffeurs]]),"")</f>
        <v>0.6875</v>
      </c>
      <c r="I101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101" s="10">
        <v>6.9444444444444441E-3</v>
      </c>
      <c r="K101" s="27">
        <f>((Tableau6[[#This Row],[Arrivé 1]]-Tableau6[[#This Row],[Départ 1]])+(Tableau6[[#This Row],[Arrivé 2]]-Tableau6[[#This Row],[Depart 2]])+Tableau6[[#This Row],[Heures supplementaires]])*24</f>
        <v>2.3333333333333321</v>
      </c>
    </row>
    <row r="102" spans="1:11" ht="15" thickBot="1" x14ac:dyDescent="0.35">
      <c r="A102" s="7">
        <v>43854</v>
      </c>
      <c r="B102" s="8" t="str">
        <f>TEXT(Tableau6[[#This Row],[Date]],"JJJJ")</f>
        <v>vendredi</v>
      </c>
      <c r="C102" s="8"/>
      <c r="D102" s="9" t="s">
        <v>15</v>
      </c>
      <c r="E102" s="9" t="str">
        <f>IFERROR(VLOOKUP(Tableau6[[#This Row],[Circuits]],Horaires!L$1:M108,2,0),"")</f>
        <v>Albert</v>
      </c>
      <c r="F10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102" s="10">
        <f>IFERROR(AVERAGEIFS(Thoraires[Arrivé 1],Thoraires[Date],Tableau6[[#This Row],[Jours]],Thoraires[Circuits],Tableau6[[#This Row],[Circuits]],Thoraires[Chauffeurs],Tableau6[[#This Row],[Chauffeurs]]),"")</f>
        <v>0.375</v>
      </c>
      <c r="H102" s="10">
        <f>IFERROR(AVERAGEIFS(Thoraires[Depart 2],Thoraires[Date],Tableau6[[#This Row],[Jours]],Thoraires[Circuits],Tableau6[[#This Row],[Circuits]],Thoraires[Chauffeurs],Tableau6[[#This Row],[Chauffeurs]]),"")</f>
        <v>0.6875</v>
      </c>
      <c r="I102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102" s="10">
        <v>0</v>
      </c>
      <c r="K102" s="27">
        <f>((Tableau6[[#This Row],[Arrivé 1]]-Tableau6[[#This Row],[Départ 1]])+(Tableau6[[#This Row],[Arrivé 2]]-Tableau6[[#This Row],[Depart 2]])+Tableau6[[#This Row],[Heures supplementaires]])*24</f>
        <v>2.2500000000000013</v>
      </c>
    </row>
    <row r="103" spans="1:11" ht="15" thickBot="1" x14ac:dyDescent="0.35">
      <c r="A103" s="7">
        <v>43854</v>
      </c>
      <c r="B103" s="8" t="str">
        <f>TEXT(Tableau6[[#This Row],[Date]],"JJJJ")</f>
        <v>vendredi</v>
      </c>
      <c r="C103" s="8"/>
      <c r="D103" s="9" t="s">
        <v>16</v>
      </c>
      <c r="E103" s="9" t="str">
        <f>IFERROR(VLOOKUP(Tableau6[[#This Row],[Circuits]],Horaires!L$1:M109,2,0),"")</f>
        <v>Michaël</v>
      </c>
      <c r="F10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03" s="10">
        <f>IFERROR(AVERAGEIFS(Thoraires[Arrivé 1],Thoraires[Date],Tableau6[[#This Row],[Jours]],Thoraires[Circuits],Tableau6[[#This Row],[Circuits]],Thoraires[Chauffeurs],Tableau6[[#This Row],[Chauffeurs]]),"")</f>
        <v>0.375</v>
      </c>
      <c r="H103" s="10">
        <f>IFERROR(AVERAGEIFS(Thoraires[Depart 2],Thoraires[Date],Tableau6[[#This Row],[Jours]],Thoraires[Circuits],Tableau6[[#This Row],[Circuits]],Thoraires[Chauffeurs],Tableau6[[#This Row],[Chauffeurs]]),"")</f>
        <v>0.6875</v>
      </c>
      <c r="I103" s="43">
        <f>IFERROR(AVERAGEIFS(Thoraires[Arrivé 2],Thoraires[Date],Tableau6[[#This Row],[Jours]],Thoraires[Circuits],Tableau6[[#This Row],[Circuits]],Thoraires[Chauffeurs],Tableau6[[#This Row],[Chauffeurs]]),"")</f>
        <v>0.75694444444444453</v>
      </c>
      <c r="J103" s="10">
        <v>0</v>
      </c>
      <c r="K103" s="27">
        <f>((Tableau6[[#This Row],[Arrivé 1]]-Tableau6[[#This Row],[Départ 1]])+(Tableau6[[#This Row],[Arrivé 2]]-Tableau6[[#This Row],[Depart 2]])+Tableau6[[#This Row],[Heures supplementaires]])*24</f>
        <v>2.8333333333333353</v>
      </c>
    </row>
    <row r="104" spans="1:11" ht="15" thickBot="1" x14ac:dyDescent="0.35">
      <c r="A104" s="7">
        <v>43854</v>
      </c>
      <c r="B104" s="8" t="str">
        <f>TEXT(Tableau6[[#This Row],[Date]],"JJJJ")</f>
        <v>vendredi</v>
      </c>
      <c r="C104" s="8"/>
      <c r="D104" s="9" t="s">
        <v>17</v>
      </c>
      <c r="E104" s="9" t="str">
        <f>IFERROR(VLOOKUP(Tableau6[[#This Row],[Circuits]],Horaires!L$1:M110,2,0),"")</f>
        <v>Yolaine</v>
      </c>
      <c r="F10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104" s="10">
        <f>IFERROR(AVERAGEIFS(Thoraires[Arrivé 1],Thoraires[Date],Tableau6[[#This Row],[Jours]],Thoraires[Circuits],Tableau6[[#This Row],[Circuits]],Thoraires[Chauffeurs],Tableau6[[#This Row],[Chauffeurs]]),"")</f>
        <v>0.375</v>
      </c>
      <c r="H104" s="10">
        <f>IFERROR(AVERAGEIFS(Thoraires[Depart 2],Thoraires[Date],Tableau6[[#This Row],[Jours]],Thoraires[Circuits],Tableau6[[#This Row],[Circuits]],Thoraires[Chauffeurs],Tableau6[[#This Row],[Chauffeurs]]),"")</f>
        <v>0.6875</v>
      </c>
      <c r="I104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04" s="10">
        <v>0</v>
      </c>
      <c r="K104" s="27">
        <f>((Tableau6[[#This Row],[Arrivé 1]]-Tableau6[[#This Row],[Départ 1]])+(Tableau6[[#This Row],[Arrivé 2]]-Tableau6[[#This Row],[Depart 2]])+Tableau6[[#This Row],[Heures supplementaires]])*24</f>
        <v>2.8333333333333339</v>
      </c>
    </row>
    <row r="105" spans="1:11" ht="15" thickBot="1" x14ac:dyDescent="0.35">
      <c r="A105" s="7">
        <v>43854</v>
      </c>
      <c r="B105" s="8" t="str">
        <f>TEXT(Tableau6[[#This Row],[Date]],"JJJJ")</f>
        <v>vendredi</v>
      </c>
      <c r="C105" s="8"/>
      <c r="D105" s="9" t="s">
        <v>18</v>
      </c>
      <c r="E105" s="9" t="str">
        <f>IFERROR(VLOOKUP(Tableau6[[#This Row],[Circuits]],Horaires!L$1:M111,2,0),"")</f>
        <v>Maryse</v>
      </c>
      <c r="F10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105" s="10">
        <f>IFERROR(AVERAGEIFS(Thoraires[Arrivé 1],Thoraires[Date],Tableau6[[#This Row],[Jours]],Thoraires[Circuits],Tableau6[[#This Row],[Circuits]],Thoraires[Chauffeurs],Tableau6[[#This Row],[Chauffeurs]]),"")</f>
        <v>0.375</v>
      </c>
      <c r="H105" s="10">
        <f>IFERROR(AVERAGEIFS(Thoraires[Depart 2],Thoraires[Date],Tableau6[[#This Row],[Jours]],Thoraires[Circuits],Tableau6[[#This Row],[Circuits]],Thoraires[Chauffeurs],Tableau6[[#This Row],[Chauffeurs]]),"")</f>
        <v>0.6875</v>
      </c>
      <c r="I105" s="43">
        <f>IFERROR(AVERAGEIFS(Thoraires[Arrivé 2],Thoraires[Date],Tableau6[[#This Row],[Jours]],Thoraires[Circuits],Tableau6[[#This Row],[Circuits]],Thoraires[Chauffeurs],Tableau6[[#This Row],[Chauffeurs]]),"")</f>
        <v>0.76388888888888884</v>
      </c>
      <c r="J105" s="10">
        <v>0</v>
      </c>
      <c r="K105" s="27">
        <f>((Tableau6[[#This Row],[Arrivé 1]]-Tableau6[[#This Row],[Départ 1]])+(Tableau6[[#This Row],[Arrivé 2]]-Tableau6[[#This Row],[Depart 2]])+Tableau6[[#This Row],[Heures supplementaires]])*24</f>
        <v>3.5833333333333326</v>
      </c>
    </row>
    <row r="106" spans="1:11" ht="15" thickBot="1" x14ac:dyDescent="0.35">
      <c r="A106" s="7">
        <v>43854</v>
      </c>
      <c r="B106" s="8" t="str">
        <f>TEXT(Tableau6[[#This Row],[Date]],"JJJJ")</f>
        <v>vendredi</v>
      </c>
      <c r="C106" s="8"/>
      <c r="D106" s="9" t="s">
        <v>19</v>
      </c>
      <c r="E106" s="9" t="str">
        <f>IFERROR(VLOOKUP(Tableau6[[#This Row],[Circuits]],Horaires!L$1:M112,2,0),"")</f>
        <v>Robert</v>
      </c>
      <c r="F10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06" s="10">
        <f>IFERROR(AVERAGEIFS(Thoraires[Arrivé 1],Thoraires[Date],Tableau6[[#This Row],[Jours]],Thoraires[Circuits],Tableau6[[#This Row],[Circuits]],Thoraires[Chauffeurs],Tableau6[[#This Row],[Chauffeurs]]),"")</f>
        <v>0.375</v>
      </c>
      <c r="H106" s="10">
        <f>IFERROR(AVERAGEIFS(Thoraires[Depart 2],Thoraires[Date],Tableau6[[#This Row],[Jours]],Thoraires[Circuits],Tableau6[[#This Row],[Circuits]],Thoraires[Chauffeurs],Tableau6[[#This Row],[Chauffeurs]]),"")</f>
        <v>0.6875</v>
      </c>
      <c r="I106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106" s="10">
        <v>0</v>
      </c>
      <c r="K106" s="27">
        <f>((Tableau6[[#This Row],[Arrivé 1]]-Tableau6[[#This Row],[Départ 1]])+(Tableau6[[#This Row],[Arrivé 2]]-Tableau6[[#This Row],[Depart 2]])+Tableau6[[#This Row],[Heures supplementaires]])*24</f>
        <v>2.5000000000000004</v>
      </c>
    </row>
    <row r="107" spans="1:11" ht="15" thickBot="1" x14ac:dyDescent="0.35">
      <c r="A107" s="3">
        <v>43857</v>
      </c>
      <c r="B107" s="4" t="str">
        <f>TEXT(Tableau6[[#This Row],[Date]],"JJJJ")</f>
        <v>lundi</v>
      </c>
      <c r="C107" s="4"/>
      <c r="D107" s="5" t="s">
        <v>13</v>
      </c>
      <c r="E107" s="15" t="str">
        <f>IFERROR(VLOOKUP(Tableau6[[#This Row],[Circuits]],Horaires!L$1:M113,2,0),"")</f>
        <v>Samir</v>
      </c>
      <c r="F10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107" s="6">
        <f>IFERROR(AVERAGEIFS(Thoraires[Arrivé 1],Thoraires[Date],Tableau6[[#This Row],[Jours]],Thoraires[Circuits],Tableau6[[#This Row],[Circuits]],Thoraires[Chauffeurs],Tableau6[[#This Row],[Chauffeurs]]),"")</f>
        <v>0</v>
      </c>
      <c r="H107" s="6">
        <f>IFERROR(AVERAGEIFS(Thoraires[Depart 2],Thoraires[Date],Tableau6[[#This Row],[Jours]],Thoraires[Circuits],Tableau6[[#This Row],[Circuits]],Thoraires[Chauffeurs],Tableau6[[#This Row],[Chauffeurs]]),"")</f>
        <v>0</v>
      </c>
      <c r="I107" s="42">
        <f>IFERROR(AVERAGEIFS(Thoraires[Arrivé 2],Thoraires[Date],Tableau6[[#This Row],[Jours]],Thoraires[Circuits],Tableau6[[#This Row],[Circuits]],Thoraires[Chauffeurs],Tableau6[[#This Row],[Chauffeurs]]),"")</f>
        <v>0</v>
      </c>
      <c r="J107" s="6"/>
      <c r="K107" s="26">
        <f>((Tableau6[[#This Row],[Arrivé 1]]-Tableau6[[#This Row],[Départ 1]])+(Tableau6[[#This Row],[Arrivé 2]]-Tableau6[[#This Row],[Depart 2]])+Tableau6[[#This Row],[Heures supplementaires]])*24</f>
        <v>0</v>
      </c>
    </row>
    <row r="108" spans="1:11" ht="15" thickBot="1" x14ac:dyDescent="0.35">
      <c r="A108" s="7">
        <v>43857</v>
      </c>
      <c r="B108" s="8" t="str">
        <f>TEXT(Tableau6[[#This Row],[Date]],"JJJJ")</f>
        <v>lundi</v>
      </c>
      <c r="C108" s="8"/>
      <c r="D108" s="9" t="s">
        <v>14</v>
      </c>
      <c r="E108" s="16" t="str">
        <f>IFERROR(VLOOKUP(Tableau6[[#This Row],[Circuits]],Horaires!L$1:M114,2,0),"")</f>
        <v>Dominique</v>
      </c>
      <c r="F10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108" s="10">
        <f>IFERROR(AVERAGEIFS(Thoraires[Arrivé 1],Thoraires[Date],Tableau6[[#This Row],[Jours]],Thoraires[Circuits],Tableau6[[#This Row],[Circuits]],Thoraires[Chauffeurs],Tableau6[[#This Row],[Chauffeurs]]),"")</f>
        <v>0.375</v>
      </c>
      <c r="H108" s="10">
        <f>IFERROR(AVERAGEIFS(Thoraires[Depart 2],Thoraires[Date],Tableau6[[#This Row],[Jours]],Thoraires[Circuits],Tableau6[[#This Row],[Circuits]],Thoraires[Chauffeurs],Tableau6[[#This Row],[Chauffeurs]]),"")</f>
        <v>0.6875</v>
      </c>
      <c r="I108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108" s="10"/>
      <c r="K108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109" spans="1:11" ht="15" thickBot="1" x14ac:dyDescent="0.35">
      <c r="A109" s="7">
        <v>43857</v>
      </c>
      <c r="B109" s="8" t="str">
        <f>TEXT(Tableau6[[#This Row],[Date]],"JJJJ")</f>
        <v>lundi</v>
      </c>
      <c r="C109" s="8"/>
      <c r="D109" s="9" t="s">
        <v>15</v>
      </c>
      <c r="E109" s="16" t="str">
        <f>IFERROR(VLOOKUP(Tableau6[[#This Row],[Circuits]],Horaires!L$1:M115,2,0),"")</f>
        <v>Albert</v>
      </c>
      <c r="F10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09" s="10">
        <f>IFERROR(AVERAGEIFS(Thoraires[Arrivé 1],Thoraires[Date],Tableau6[[#This Row],[Jours]],Thoraires[Circuits],Tableau6[[#This Row],[Circuits]],Thoraires[Chauffeurs],Tableau6[[#This Row],[Chauffeurs]]),"")</f>
        <v>0.375</v>
      </c>
      <c r="H109" s="10">
        <f>IFERROR(AVERAGEIFS(Thoraires[Depart 2],Thoraires[Date],Tableau6[[#This Row],[Jours]],Thoraires[Circuits],Tableau6[[#This Row],[Circuits]],Thoraires[Chauffeurs],Tableau6[[#This Row],[Chauffeurs]]),"")</f>
        <v>0.6875</v>
      </c>
      <c r="I109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109" s="10"/>
      <c r="K109" s="27">
        <f>((Tableau6[[#This Row],[Arrivé 1]]-Tableau6[[#This Row],[Départ 1]])+(Tableau6[[#This Row],[Arrivé 2]]-Tableau6[[#This Row],[Depart 2]])+Tableau6[[#This Row],[Heures supplementaires]])*24</f>
        <v>2.1666666666666656</v>
      </c>
    </row>
    <row r="110" spans="1:11" ht="15" thickBot="1" x14ac:dyDescent="0.35">
      <c r="A110" s="7">
        <v>43857</v>
      </c>
      <c r="B110" s="8" t="str">
        <f>TEXT(Tableau6[[#This Row],[Date]],"JJJJ")</f>
        <v>lundi</v>
      </c>
      <c r="C110" s="8"/>
      <c r="D110" s="9" t="s">
        <v>16</v>
      </c>
      <c r="E110" s="16" t="str">
        <f>IFERROR(VLOOKUP(Tableau6[[#This Row],[Circuits]],Horaires!L$1:M116,2,0),"")</f>
        <v>Michaël</v>
      </c>
      <c r="F11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10" s="10">
        <f>IFERROR(AVERAGEIFS(Thoraires[Arrivé 1],Thoraires[Date],Tableau6[[#This Row],[Jours]],Thoraires[Circuits],Tableau6[[#This Row],[Circuits]],Thoraires[Chauffeurs],Tableau6[[#This Row],[Chauffeurs]]),"")</f>
        <v>0.375</v>
      </c>
      <c r="H110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110" s="43">
        <f>IFERROR(AVERAGEIFS(Thoraires[Arrivé 2],Thoraires[Date],Tableau6[[#This Row],[Jours]],Thoraires[Circuits],Tableau6[[#This Row],[Circuits]],Thoraires[Chauffeurs],Tableau6[[#This Row],[Chauffeurs]]),"")</f>
        <v>0.62152777777777779</v>
      </c>
      <c r="J110" s="10"/>
      <c r="K110" s="27">
        <f>((Tableau6[[#This Row],[Arrivé 1]]-Tableau6[[#This Row],[Départ 1]])+(Tableau6[[#This Row],[Arrivé 2]]-Tableau6[[#This Row],[Depart 2]])+Tableau6[[#This Row],[Heures supplementaires]])*24</f>
        <v>2.9166666666666656</v>
      </c>
    </row>
    <row r="111" spans="1:11" ht="15" thickBot="1" x14ac:dyDescent="0.35">
      <c r="A111" s="7">
        <v>43857</v>
      </c>
      <c r="B111" s="8" t="str">
        <f>TEXT(Tableau6[[#This Row],[Date]],"JJJJ")</f>
        <v>lundi</v>
      </c>
      <c r="C111" s="8"/>
      <c r="D111" s="9" t="s">
        <v>17</v>
      </c>
      <c r="E111" s="16" t="str">
        <f>IFERROR(VLOOKUP(Tableau6[[#This Row],[Circuits]],Horaires!L$1:M117,2,0),"")</f>
        <v>Yolaine</v>
      </c>
      <c r="F11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111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111" s="10">
        <f>IFERROR(AVERAGEIFS(Thoraires[Depart 2],Thoraires[Date],Tableau6[[#This Row],[Jours]],Thoraires[Circuits],Tableau6[[#This Row],[Circuits]],Thoraires[Chauffeurs],Tableau6[[#This Row],[Chauffeurs]]),"")</f>
        <v>0.6875</v>
      </c>
      <c r="I111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11" s="10"/>
      <c r="K111" s="27">
        <f>((Tableau6[[#This Row],[Arrivé 1]]-Tableau6[[#This Row],[Départ 1]])+(Tableau6[[#This Row],[Arrivé 2]]-Tableau6[[#This Row],[Depart 2]])+Tableau6[[#This Row],[Heures supplementaires]])*24</f>
        <v>3.2500000000000004</v>
      </c>
    </row>
    <row r="112" spans="1:11" ht="15" thickBot="1" x14ac:dyDescent="0.35">
      <c r="A112" s="7">
        <v>43857</v>
      </c>
      <c r="B112" s="8" t="str">
        <f>TEXT(Tableau6[[#This Row],[Date]],"JJJJ")</f>
        <v>lundi</v>
      </c>
      <c r="C112" s="8"/>
      <c r="D112" s="9" t="s">
        <v>18</v>
      </c>
      <c r="E112" s="16" t="str">
        <f>IFERROR(VLOOKUP(Tableau6[[#This Row],[Circuits]],Horaires!L$1:M118,2,0),"")</f>
        <v>Maryse</v>
      </c>
      <c r="F11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0.2951388888888889</v>
      </c>
      <c r="G112" s="10">
        <f>IFERROR(AVERAGEIFS(Thoraires[Arrivé 1],Thoraires[Date],Tableau6[[#This Row],[Jours]],Thoraires[Circuits],Tableau6[[#This Row],[Circuits]],Thoraires[Chauffeurs],Tableau6[[#This Row],[Chauffeurs]]),"")</f>
        <v>0.375</v>
      </c>
      <c r="H112" s="10">
        <f>IFERROR(AVERAGEIFS(Thoraires[Depart 2],Thoraires[Date],Tableau6[[#This Row],[Jours]],Thoraires[Circuits],Tableau6[[#This Row],[Circuits]],Thoraires[Chauffeurs],Tableau6[[#This Row],[Chauffeurs]]),"")</f>
        <v>0.6875</v>
      </c>
      <c r="I112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112" s="10"/>
      <c r="K112" s="27">
        <f>((Tableau6[[#This Row],[Arrivé 1]]-Tableau6[[#This Row],[Départ 1]])+(Tableau6[[#This Row],[Arrivé 2]]-Tableau6[[#This Row],[Depart 2]])+Tableau6[[#This Row],[Heures supplementaires]])*24</f>
        <v>3.8333333333333344</v>
      </c>
    </row>
    <row r="113" spans="1:11" ht="15" thickBot="1" x14ac:dyDescent="0.35">
      <c r="A113" s="11">
        <v>43857</v>
      </c>
      <c r="B113" s="12" t="str">
        <f>TEXT(Tableau6[[#This Row],[Date]],"JJJJ")</f>
        <v>lundi</v>
      </c>
      <c r="C113" s="12"/>
      <c r="D113" s="13" t="s">
        <v>19</v>
      </c>
      <c r="E113" s="17" t="str">
        <f>IFERROR(VLOOKUP(Tableau6[[#This Row],[Circuits]],Horaires!L$1:M119,2,0),"")</f>
        <v>Robert</v>
      </c>
      <c r="F11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13" s="14">
        <f>IFERROR(AVERAGEIFS(Thoraires[Arrivé 1],Thoraires[Date],Tableau6[[#This Row],[Jours]],Thoraires[Circuits],Tableau6[[#This Row],[Circuits]],Thoraires[Chauffeurs],Tableau6[[#This Row],[Chauffeurs]]),"")</f>
        <v>0.375</v>
      </c>
      <c r="H113" s="14">
        <f>IFERROR(AVERAGEIFS(Thoraires[Depart 2],Thoraires[Date],Tableau6[[#This Row],[Jours]],Thoraires[Circuits],Tableau6[[#This Row],[Circuits]],Thoraires[Chauffeurs],Tableau6[[#This Row],[Chauffeurs]]),"")</f>
        <v>0.6875</v>
      </c>
      <c r="I113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113" s="14"/>
      <c r="K113" s="28">
        <f>((Tableau6[[#This Row],[Arrivé 1]]-Tableau6[[#This Row],[Départ 1]])+(Tableau6[[#This Row],[Arrivé 2]]-Tableau6[[#This Row],[Depart 2]])+Tableau6[[#This Row],[Heures supplementaires]])*24</f>
        <v>2.5000000000000004</v>
      </c>
    </row>
    <row r="114" spans="1:11" ht="15" thickBot="1" x14ac:dyDescent="0.35">
      <c r="A114" s="18">
        <v>43858</v>
      </c>
      <c r="B114" s="19" t="str">
        <f>TEXT(Tableau6[[#This Row],[Date]],"JJJJ")</f>
        <v>mardi</v>
      </c>
      <c r="C114" s="19"/>
      <c r="D114" s="2" t="s">
        <v>13</v>
      </c>
      <c r="E114" s="20" t="str">
        <f>IFERROR(VLOOKUP(Tableau6[[#This Row],[Circuits]],Horaires!L$1:M120,2,0),"")</f>
        <v>Samir</v>
      </c>
      <c r="F11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114" s="21">
        <f>IFERROR(AVERAGEIFS(Thoraires[Arrivé 1],Thoraires[Date],Tableau6[[#This Row],[Jours]],Thoraires[Circuits],Tableau6[[#This Row],[Circuits]],Thoraires[Chauffeurs],Tableau6[[#This Row],[Chauffeurs]]),"")</f>
        <v>0</v>
      </c>
      <c r="H114" s="21">
        <f>IFERROR(AVERAGEIFS(Thoraires[Depart 2],Thoraires[Date],Tableau6[[#This Row],[Jours]],Thoraires[Circuits],Tableau6[[#This Row],[Circuits]],Thoraires[Chauffeurs],Tableau6[[#This Row],[Chauffeurs]]),"")</f>
        <v>0</v>
      </c>
      <c r="I114" s="45">
        <f>IFERROR(AVERAGEIFS(Thoraires[Arrivé 2],Thoraires[Date],Tableau6[[#This Row],[Jours]],Thoraires[Circuits],Tableau6[[#This Row],[Circuits]],Thoraires[Chauffeurs],Tableau6[[#This Row],[Chauffeurs]]),"")</f>
        <v>0</v>
      </c>
      <c r="J114" s="21"/>
      <c r="K114" s="29">
        <f>((Tableau6[[#This Row],[Arrivé 1]]-Tableau6[[#This Row],[Départ 1]])+(Tableau6[[#This Row],[Arrivé 2]]-Tableau6[[#This Row],[Depart 2]])+Tableau6[[#This Row],[Heures supplementaires]])*24</f>
        <v>0</v>
      </c>
    </row>
    <row r="115" spans="1:11" ht="15" thickBot="1" x14ac:dyDescent="0.35">
      <c r="A115" s="18">
        <v>43858</v>
      </c>
      <c r="B115" s="19" t="str">
        <f>TEXT(Tableau6[[#This Row],[Date]],"JJJJ")</f>
        <v>mardi</v>
      </c>
      <c r="C115" s="19"/>
      <c r="D115" s="2" t="s">
        <v>14</v>
      </c>
      <c r="E115" s="20" t="str">
        <f>IFERROR(VLOOKUP(Tableau6[[#This Row],[Circuits]],Horaires!L$1:M121,2,0),"")</f>
        <v>Dominique</v>
      </c>
      <c r="F11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115" s="21">
        <f>IFERROR(AVERAGEIFS(Thoraires[Arrivé 1],Thoraires[Date],Tableau6[[#This Row],[Jours]],Thoraires[Circuits],Tableau6[[#This Row],[Circuits]],Thoraires[Chauffeurs],Tableau6[[#This Row],[Chauffeurs]]),"")</f>
        <v>0.375</v>
      </c>
      <c r="H115" s="21">
        <f>IFERROR(AVERAGEIFS(Thoraires[Depart 2],Thoraires[Date],Tableau6[[#This Row],[Jours]],Thoraires[Circuits],Tableau6[[#This Row],[Circuits]],Thoraires[Chauffeurs],Tableau6[[#This Row],[Chauffeurs]]),"")</f>
        <v>0.6875</v>
      </c>
      <c r="I115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15" s="21"/>
      <c r="K115" s="29">
        <f>((Tableau6[[#This Row],[Arrivé 1]]-Tableau6[[#This Row],[Départ 1]])+(Tableau6[[#This Row],[Arrivé 2]]-Tableau6[[#This Row],[Depart 2]])+Tableau6[[#This Row],[Heures supplementaires]])*24</f>
        <v>2.3333333333333344</v>
      </c>
    </row>
    <row r="116" spans="1:11" ht="15" thickBot="1" x14ac:dyDescent="0.35">
      <c r="A116" s="18">
        <v>43858</v>
      </c>
      <c r="B116" s="19" t="str">
        <f>TEXT(Tableau6[[#This Row],[Date]],"JJJJ")</f>
        <v>mardi</v>
      </c>
      <c r="C116" s="19"/>
      <c r="D116" s="2" t="s">
        <v>15</v>
      </c>
      <c r="E116" s="20" t="str">
        <f>IFERROR(VLOOKUP(Tableau6[[#This Row],[Circuits]],Horaires!L$1:M122,2,0),"")</f>
        <v>Albert</v>
      </c>
      <c r="F11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116" s="21">
        <f>IFERROR(AVERAGEIFS(Thoraires[Arrivé 1],Thoraires[Date],Tableau6[[#This Row],[Jours]],Thoraires[Circuits],Tableau6[[#This Row],[Circuits]],Thoraires[Chauffeurs],Tableau6[[#This Row],[Chauffeurs]]),"")</f>
        <v>0.375</v>
      </c>
      <c r="H116" s="21">
        <f>IFERROR(AVERAGEIFS(Thoraires[Depart 2],Thoraires[Date],Tableau6[[#This Row],[Jours]],Thoraires[Circuits],Tableau6[[#This Row],[Circuits]],Thoraires[Chauffeurs],Tableau6[[#This Row],[Chauffeurs]]),"")</f>
        <v>0.6875</v>
      </c>
      <c r="I116" s="45">
        <f>IFERROR(AVERAGEIFS(Thoraires[Arrivé 2],Thoraires[Date],Tableau6[[#This Row],[Jours]],Thoraires[Circuits],Tableau6[[#This Row],[Circuits]],Thoraires[Chauffeurs],Tableau6[[#This Row],[Chauffeurs]]),"")</f>
        <v>0.73611111111111116</v>
      </c>
      <c r="J116" s="21"/>
      <c r="K116" s="29">
        <f>((Tableau6[[#This Row],[Arrivé 1]]-Tableau6[[#This Row],[Départ 1]])+(Tableau6[[#This Row],[Arrivé 2]]-Tableau6[[#This Row],[Depart 2]])+Tableau6[[#This Row],[Heures supplementaires]])*24</f>
        <v>2.1666666666666683</v>
      </c>
    </row>
    <row r="117" spans="1:11" ht="15" thickBot="1" x14ac:dyDescent="0.35">
      <c r="A117" s="18">
        <v>43858</v>
      </c>
      <c r="B117" s="19" t="str">
        <f>TEXT(Tableau6[[#This Row],[Date]],"JJJJ")</f>
        <v>mardi</v>
      </c>
      <c r="C117" s="19"/>
      <c r="D117" s="2" t="s">
        <v>16</v>
      </c>
      <c r="E117" s="20" t="str">
        <f>IFERROR(VLOOKUP(Tableau6[[#This Row],[Circuits]],Horaires!L$1:M123,2,0),"")</f>
        <v>Michaël</v>
      </c>
      <c r="F11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17" s="21">
        <f>IFERROR(AVERAGEIFS(Thoraires[Arrivé 1],Thoraires[Date],Tableau6[[#This Row],[Jours]],Thoraires[Circuits],Tableau6[[#This Row],[Circuits]],Thoraires[Chauffeurs],Tableau6[[#This Row],[Chauffeurs]]),"")</f>
        <v>0.375</v>
      </c>
      <c r="H117" s="21">
        <f>IFERROR(AVERAGEIFS(Thoraires[Depart 2],Thoraires[Date],Tableau6[[#This Row],[Jours]],Thoraires[Circuits],Tableau6[[#This Row],[Circuits]],Thoraires[Chauffeurs],Tableau6[[#This Row],[Chauffeurs]]),"")</f>
        <v>0.6875</v>
      </c>
      <c r="I117" s="45">
        <f>IFERROR(AVERAGEIFS(Thoraires[Arrivé 2],Thoraires[Date],Tableau6[[#This Row],[Jours]],Thoraires[Circuits],Tableau6[[#This Row],[Circuits]],Thoraires[Chauffeurs],Tableau6[[#This Row],[Chauffeurs]]),"")</f>
        <v>0.73611111111111116</v>
      </c>
      <c r="J117" s="21"/>
      <c r="K117" s="29">
        <f>((Tableau6[[#This Row],[Arrivé 1]]-Tableau6[[#This Row],[Départ 1]])+(Tableau6[[#This Row],[Arrivé 2]]-Tableau6[[#This Row],[Depart 2]])+Tableau6[[#This Row],[Heures supplementaires]])*24</f>
        <v>2.3333333333333344</v>
      </c>
    </row>
    <row r="118" spans="1:11" ht="15" thickBot="1" x14ac:dyDescent="0.35">
      <c r="A118" s="18">
        <v>43858</v>
      </c>
      <c r="B118" s="19" t="str">
        <f>TEXT(Tableau6[[#This Row],[Date]],"JJJJ")</f>
        <v>mardi</v>
      </c>
      <c r="C118" s="19"/>
      <c r="D118" s="2" t="s">
        <v>17</v>
      </c>
      <c r="E118" s="20" t="str">
        <f>IFERROR(VLOOKUP(Tableau6[[#This Row],[Circuits]],Horaires!L$1:M124,2,0),"")</f>
        <v>Yolaine</v>
      </c>
      <c r="F11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118" s="21">
        <f>IFERROR(AVERAGEIFS(Thoraires[Arrivé 1],Thoraires[Date],Tableau6[[#This Row],[Jours]],Thoraires[Circuits],Tableau6[[#This Row],[Circuits]],Thoraires[Chauffeurs],Tableau6[[#This Row],[Chauffeurs]]),"")</f>
        <v>0.375</v>
      </c>
      <c r="H118" s="21">
        <f>IFERROR(AVERAGEIFS(Thoraires[Depart 2],Thoraires[Date],Tableau6[[#This Row],[Jours]],Thoraires[Circuits],Tableau6[[#This Row],[Circuits]],Thoraires[Chauffeurs],Tableau6[[#This Row],[Chauffeurs]]),"")</f>
        <v>0.6875</v>
      </c>
      <c r="I118" s="45">
        <f>IFERROR(AVERAGEIFS(Thoraires[Arrivé 2],Thoraires[Date],Tableau6[[#This Row],[Jours]],Thoraires[Circuits],Tableau6[[#This Row],[Circuits]],Thoraires[Chauffeurs],Tableau6[[#This Row],[Chauffeurs]]),"")</f>
        <v>0.74652777777777779</v>
      </c>
      <c r="J118" s="21"/>
      <c r="K118" s="29">
        <f>((Tableau6[[#This Row],[Arrivé 1]]-Tableau6[[#This Row],[Départ 1]])+(Tableau6[[#This Row],[Arrivé 2]]-Tableau6[[#This Row],[Depart 2]])+Tableau6[[#This Row],[Heures supplementaires]])*24</f>
        <v>2.8333333333333339</v>
      </c>
    </row>
    <row r="119" spans="1:11" ht="15" thickBot="1" x14ac:dyDescent="0.35">
      <c r="A119" s="18">
        <v>43858</v>
      </c>
      <c r="B119" s="19" t="str">
        <f>TEXT(Tableau6[[#This Row],[Date]],"JJJJ")</f>
        <v>mardi</v>
      </c>
      <c r="C119" s="19"/>
      <c r="D119" s="2" t="s">
        <v>18</v>
      </c>
      <c r="E119" s="20" t="str">
        <f>IFERROR(VLOOKUP(Tableau6[[#This Row],[Circuits]],Horaires!L$1:M125,2,0),"")</f>
        <v>Maryse</v>
      </c>
      <c r="F11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0.30555555555555552</v>
      </c>
      <c r="G119" s="21">
        <f>IFERROR(AVERAGEIFS(Thoraires[Arrivé 1],Thoraires[Date],Tableau6[[#This Row],[Jours]],Thoraires[Circuits],Tableau6[[#This Row],[Circuits]],Thoraires[Chauffeurs],Tableau6[[#This Row],[Chauffeurs]]),"")</f>
        <v>0.375</v>
      </c>
      <c r="H119" s="21">
        <f>IFERROR(AVERAGEIFS(Thoraires[Depart 2],Thoraires[Date],Tableau6[[#This Row],[Jours]],Thoraires[Circuits],Tableau6[[#This Row],[Circuits]],Thoraires[Chauffeurs],Tableau6[[#This Row],[Chauffeurs]]),"")</f>
        <v>0.6875</v>
      </c>
      <c r="I119" s="45">
        <f>IFERROR(AVERAGEIFS(Thoraires[Arrivé 2],Thoraires[Date],Tableau6[[#This Row],[Jours]],Thoraires[Circuits],Tableau6[[#This Row],[Circuits]],Thoraires[Chauffeurs],Tableau6[[#This Row],[Chauffeurs]]),"")</f>
        <v>0.77777777777777779</v>
      </c>
      <c r="J119" s="21"/>
      <c r="K119" s="29">
        <f>((Tableau6[[#This Row],[Arrivé 1]]-Tableau6[[#This Row],[Départ 1]])+(Tableau6[[#This Row],[Arrivé 2]]-Tableau6[[#This Row],[Depart 2]])+Tableau6[[#This Row],[Heures supplementaires]])*24</f>
        <v>3.8333333333333344</v>
      </c>
    </row>
    <row r="120" spans="1:11" ht="15" thickBot="1" x14ac:dyDescent="0.35">
      <c r="A120" s="18">
        <v>43858</v>
      </c>
      <c r="B120" s="19" t="str">
        <f>TEXT(Tableau6[[#This Row],[Date]],"JJJJ")</f>
        <v>mardi</v>
      </c>
      <c r="C120" s="19"/>
      <c r="D120" s="2" t="s">
        <v>19</v>
      </c>
      <c r="E120" s="20" t="str">
        <f>IFERROR(VLOOKUP(Tableau6[[#This Row],[Circuits]],Horaires!L$1:M126,2,0),"")</f>
        <v>Robert</v>
      </c>
      <c r="F12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20" s="21">
        <f>IFERROR(AVERAGEIFS(Thoraires[Arrivé 1],Thoraires[Date],Tableau6[[#This Row],[Jours]],Thoraires[Circuits],Tableau6[[#This Row],[Circuits]],Thoraires[Chauffeurs],Tableau6[[#This Row],[Chauffeurs]]),"")</f>
        <v>0.375</v>
      </c>
      <c r="H120" s="21">
        <f>IFERROR(AVERAGEIFS(Thoraires[Depart 2],Thoraires[Date],Tableau6[[#This Row],[Jours]],Thoraires[Circuits],Tableau6[[#This Row],[Circuits]],Thoraires[Chauffeurs],Tableau6[[#This Row],[Chauffeurs]]),"")</f>
        <v>0.6875</v>
      </c>
      <c r="I120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20" s="21"/>
      <c r="K120" s="29">
        <f>((Tableau6[[#This Row],[Arrivé 1]]-Tableau6[[#This Row],[Départ 1]])+(Tableau6[[#This Row],[Arrivé 2]]-Tableau6[[#This Row],[Depart 2]])+Tableau6[[#This Row],[Heures supplementaires]])*24</f>
        <v>2.5000000000000004</v>
      </c>
    </row>
    <row r="121" spans="1:11" ht="15" thickBot="1" x14ac:dyDescent="0.35">
      <c r="A121" s="3">
        <v>43859</v>
      </c>
      <c r="B121" s="4" t="str">
        <f>TEXT(Tableau6[[#This Row],[Date]],"JJJJ")</f>
        <v>mercredi</v>
      </c>
      <c r="C121" s="4"/>
      <c r="D121" s="5" t="s">
        <v>13</v>
      </c>
      <c r="E121" s="15" t="str">
        <f>IFERROR(VLOOKUP(Tableau6[[#This Row],[Circuits]],Horaires!L$1:M127,2,0),"")</f>
        <v>Samir</v>
      </c>
      <c r="F12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121" s="6">
        <f>IFERROR(AVERAGEIFS(Thoraires[Arrivé 1],Thoraires[Date],Tableau6[[#This Row],[Jours]],Thoraires[Circuits],Tableau6[[#This Row],[Circuits]],Thoraires[Chauffeurs],Tableau6[[#This Row],[Chauffeurs]]),"")</f>
        <v>0</v>
      </c>
      <c r="H121" s="6">
        <f>IFERROR(AVERAGEIFS(Thoraires[Depart 2],Thoraires[Date],Tableau6[[#This Row],[Jours]],Thoraires[Circuits],Tableau6[[#This Row],[Circuits]],Thoraires[Chauffeurs],Tableau6[[#This Row],[Chauffeurs]]),"")</f>
        <v>0</v>
      </c>
      <c r="I121" s="42">
        <f>IFERROR(AVERAGEIFS(Thoraires[Arrivé 2],Thoraires[Date],Tableau6[[#This Row],[Jours]],Thoraires[Circuits],Tableau6[[#This Row],[Circuits]],Thoraires[Chauffeurs],Tableau6[[#This Row],[Chauffeurs]]),"")</f>
        <v>0</v>
      </c>
      <c r="J121" s="6"/>
      <c r="K121" s="30">
        <f>((Tableau6[[#This Row],[Arrivé 1]]-Tableau6[[#This Row],[Départ 1]])+(Tableau6[[#This Row],[Arrivé 2]]-Tableau6[[#This Row],[Depart 2]])+Tableau6[[#This Row],[Heures supplementaires]])*24</f>
        <v>0</v>
      </c>
    </row>
    <row r="122" spans="1:11" ht="15" thickBot="1" x14ac:dyDescent="0.35">
      <c r="A122" s="7">
        <v>43859</v>
      </c>
      <c r="B122" s="8" t="str">
        <f>TEXT(Tableau6[[#This Row],[Date]],"JJJJ")</f>
        <v>mercredi</v>
      </c>
      <c r="C122" s="8"/>
      <c r="D122" s="9" t="s">
        <v>14</v>
      </c>
      <c r="E122" s="16" t="str">
        <f>IFERROR(VLOOKUP(Tableau6[[#This Row],[Circuits]],Horaires!L$1:M128,2,0),"")</f>
        <v>Dominique</v>
      </c>
      <c r="F12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22" s="10">
        <f>IFERROR(AVERAGEIFS(Thoraires[Arrivé 1],Thoraires[Date],Tableau6[[#This Row],[Jours]],Thoraires[Circuits],Tableau6[[#This Row],[Circuits]],Thoraires[Chauffeurs],Tableau6[[#This Row],[Chauffeurs]]),"")</f>
        <v>0.375</v>
      </c>
      <c r="H122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2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22" s="10"/>
      <c r="K122" s="31">
        <f>((Tableau6[[#This Row],[Arrivé 1]]-Tableau6[[#This Row],[Départ 1]])+(Tableau6[[#This Row],[Arrivé 2]]-Tableau6[[#This Row],[Depart 2]])+Tableau6[[#This Row],[Heures supplementaires]])*24</f>
        <v>2.3333333333333344</v>
      </c>
    </row>
    <row r="123" spans="1:11" ht="15" thickBot="1" x14ac:dyDescent="0.35">
      <c r="A123" s="7">
        <v>43859</v>
      </c>
      <c r="B123" s="8" t="str">
        <f>TEXT(Tableau6[[#This Row],[Date]],"JJJJ")</f>
        <v>mercredi</v>
      </c>
      <c r="C123" s="8"/>
      <c r="D123" s="9" t="s">
        <v>15</v>
      </c>
      <c r="E123" s="16" t="str">
        <f>IFERROR(VLOOKUP(Tableau6[[#This Row],[Circuits]],Horaires!L$1:M129,2,0),"")</f>
        <v>Albert</v>
      </c>
      <c r="F12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23" s="10">
        <f>IFERROR(AVERAGEIFS(Thoraires[Arrivé 1],Thoraires[Date],Tableau6[[#This Row],[Jours]],Thoraires[Circuits],Tableau6[[#This Row],[Circuits]],Thoraires[Chauffeurs],Tableau6[[#This Row],[Chauffeurs]]),"")</f>
        <v>0.375</v>
      </c>
      <c r="H123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3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23" s="10"/>
      <c r="K123" s="31">
        <f>((Tableau6[[#This Row],[Arrivé 1]]-Tableau6[[#This Row],[Départ 1]])+(Tableau6[[#This Row],[Arrivé 2]]-Tableau6[[#This Row],[Depart 2]])+Tableau6[[#This Row],[Heures supplementaires]])*24</f>
        <v>2.3333333333333344</v>
      </c>
    </row>
    <row r="124" spans="1:11" ht="15" thickBot="1" x14ac:dyDescent="0.35">
      <c r="A124" s="7">
        <v>43859</v>
      </c>
      <c r="B124" s="8" t="str">
        <f>TEXT(Tableau6[[#This Row],[Date]],"JJJJ")</f>
        <v>mercredi</v>
      </c>
      <c r="C124" s="8"/>
      <c r="D124" s="9" t="s">
        <v>16</v>
      </c>
      <c r="E124" s="16" t="str">
        <f>IFERROR(VLOOKUP(Tableau6[[#This Row],[Circuits]],Horaires!L$1:M130,2,0),"")</f>
        <v>Michaël</v>
      </c>
      <c r="F12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24" s="10">
        <f>IFERROR(AVERAGEIFS(Thoraires[Arrivé 1],Thoraires[Date],Tableau6[[#This Row],[Jours]],Thoraires[Circuits],Tableau6[[#This Row],[Circuits]],Thoraires[Chauffeurs],Tableau6[[#This Row],[Chauffeurs]]),"")</f>
        <v>0.375</v>
      </c>
      <c r="H124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4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124" s="10"/>
      <c r="K124" s="31">
        <f>((Tableau6[[#This Row],[Arrivé 1]]-Tableau6[[#This Row],[Départ 1]])+(Tableau6[[#This Row],[Arrivé 2]]-Tableau6[[#This Row],[Depart 2]])+Tableau6[[#This Row],[Heures supplementaires]])*24</f>
        <v>2.0833333333333326</v>
      </c>
    </row>
    <row r="125" spans="1:11" ht="15" thickBot="1" x14ac:dyDescent="0.35">
      <c r="A125" s="7">
        <v>43859</v>
      </c>
      <c r="B125" s="8" t="str">
        <f>TEXT(Tableau6[[#This Row],[Date]],"JJJJ")</f>
        <v>mercredi</v>
      </c>
      <c r="C125" s="8"/>
      <c r="D125" s="9" t="s">
        <v>17</v>
      </c>
      <c r="E125" s="16" t="str">
        <f>IFERROR(VLOOKUP(Tableau6[[#This Row],[Circuits]],Horaires!L$1:M131,2,0),"")</f>
        <v>Yolaine</v>
      </c>
      <c r="F12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125" s="10">
        <f>IFERROR(AVERAGEIFS(Thoraires[Arrivé 1],Thoraires[Date],Tableau6[[#This Row],[Jours]],Thoraires[Circuits],Tableau6[[#This Row],[Circuits]],Thoraires[Chauffeurs],Tableau6[[#This Row],[Chauffeurs]]),"")</f>
        <v>0.375</v>
      </c>
      <c r="H125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5" s="43">
        <f>IFERROR(AVERAGEIFS(Thoraires[Arrivé 2],Thoraires[Date],Tableau6[[#This Row],[Jours]],Thoraires[Circuits],Tableau6[[#This Row],[Circuits]],Thoraires[Chauffeurs],Tableau6[[#This Row],[Chauffeurs]]),"")</f>
        <v>0.59375</v>
      </c>
      <c r="J125" s="10"/>
      <c r="K125" s="31">
        <f>((Tableau6[[#This Row],[Arrivé 1]]-Tableau6[[#This Row],[Départ 1]])+(Tableau6[[#This Row],[Arrivé 2]]-Tableau6[[#This Row],[Depart 2]])+Tableau6[[#This Row],[Heures supplementaires]])*24</f>
        <v>2.6666666666666679</v>
      </c>
    </row>
    <row r="126" spans="1:11" ht="15" thickBot="1" x14ac:dyDescent="0.35">
      <c r="A126" s="7">
        <v>43859</v>
      </c>
      <c r="B126" s="8" t="str">
        <f>TEXT(Tableau6[[#This Row],[Date]],"JJJJ")</f>
        <v>mercredi</v>
      </c>
      <c r="C126" s="8"/>
      <c r="D126" s="9" t="s">
        <v>18</v>
      </c>
      <c r="E126" s="16" t="str">
        <f>IFERROR(VLOOKUP(Tableau6[[#This Row],[Circuits]],Horaires!L$1:M132,2,0),"")</f>
        <v>Maryse</v>
      </c>
      <c r="F12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126" s="10">
        <f>IFERROR(AVERAGEIFS(Thoraires[Arrivé 1],Thoraires[Date],Tableau6[[#This Row],[Jours]],Thoraires[Circuits],Tableau6[[#This Row],[Circuits]],Thoraires[Chauffeurs],Tableau6[[#This Row],[Chauffeurs]]),"")</f>
        <v>0.375</v>
      </c>
      <c r="H126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6" s="43">
        <f>IFERROR(AVERAGEIFS(Thoraires[Arrivé 2],Thoraires[Date],Tableau6[[#This Row],[Jours]],Thoraires[Circuits],Tableau6[[#This Row],[Circuits]],Thoraires[Chauffeurs],Tableau6[[#This Row],[Chauffeurs]]),"")</f>
        <v>0.60416666666666663</v>
      </c>
      <c r="J126" s="10"/>
      <c r="K126" s="31">
        <f>((Tableau6[[#This Row],[Arrivé 1]]-Tableau6[[#This Row],[Départ 1]])+(Tableau6[[#This Row],[Arrivé 2]]-Tableau6[[#This Row],[Depart 2]])+Tableau6[[#This Row],[Heures supplementaires]])*24</f>
        <v>3.2500000000000004</v>
      </c>
    </row>
    <row r="127" spans="1:11" ht="15" thickBot="1" x14ac:dyDescent="0.35">
      <c r="A127" s="11">
        <v>43859</v>
      </c>
      <c r="B127" s="12" t="str">
        <f>TEXT(Tableau6[[#This Row],[Date]],"JJJJ")</f>
        <v>mercredi</v>
      </c>
      <c r="C127" s="12"/>
      <c r="D127" s="13" t="s">
        <v>19</v>
      </c>
      <c r="E127" s="17" t="str">
        <f>IFERROR(VLOOKUP(Tableau6[[#This Row],[Circuits]],Horaires!L$1:M133,2,0),"")</f>
        <v>Robert</v>
      </c>
      <c r="F12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27" s="14">
        <f>IFERROR(AVERAGEIFS(Thoraires[Arrivé 1],Thoraires[Date],Tableau6[[#This Row],[Jours]],Thoraires[Circuits],Tableau6[[#This Row],[Circuits]],Thoraires[Chauffeurs],Tableau6[[#This Row],[Chauffeurs]]),"")</f>
        <v>0.375</v>
      </c>
      <c r="H127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127" s="44">
        <f>IFERROR(AVERAGEIFS(Thoraires[Arrivé 2],Thoraires[Date],Tableau6[[#This Row],[Jours]],Thoraires[Circuits],Tableau6[[#This Row],[Circuits]],Thoraires[Chauffeurs],Tableau6[[#This Row],[Chauffeurs]]),"")</f>
        <v>0.59375</v>
      </c>
      <c r="J127" s="14"/>
      <c r="K127" s="32">
        <f>((Tableau6[[#This Row],[Arrivé 1]]-Tableau6[[#This Row],[Départ 1]])+(Tableau6[[#This Row],[Arrivé 2]]-Tableau6[[#This Row],[Depart 2]])+Tableau6[[#This Row],[Heures supplementaires]])*24</f>
        <v>2.5000000000000004</v>
      </c>
    </row>
    <row r="128" spans="1:11" ht="15" thickBot="1" x14ac:dyDescent="0.35">
      <c r="A128" s="3">
        <v>43860</v>
      </c>
      <c r="B128" s="4" t="str">
        <f>TEXT(Tableau6[[#This Row],[Date]],"JJJJ")</f>
        <v>jeudi</v>
      </c>
      <c r="C128" s="4"/>
      <c r="D128" s="5" t="s">
        <v>13</v>
      </c>
      <c r="E128" s="15" t="str">
        <f>IFERROR(VLOOKUP(Tableau6[[#This Row],[Circuits]],Horaires!L$1:M134,2,0),"")</f>
        <v>Samir</v>
      </c>
      <c r="F12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128" s="6">
        <f>IFERROR(AVERAGEIFS(Thoraires[Arrivé 1],Thoraires[Date],Tableau6[[#This Row],[Jours]],Thoraires[Circuits],Tableau6[[#This Row],[Circuits]],Thoraires[Chauffeurs],Tableau6[[#This Row],[Chauffeurs]]),"")</f>
        <v>0</v>
      </c>
      <c r="H128" s="6">
        <f>IFERROR(AVERAGEIFS(Thoraires[Depart 2],Thoraires[Date],Tableau6[[#This Row],[Jours]],Thoraires[Circuits],Tableau6[[#This Row],[Circuits]],Thoraires[Chauffeurs],Tableau6[[#This Row],[Chauffeurs]]),"")</f>
        <v>0</v>
      </c>
      <c r="I128" s="42">
        <f>IFERROR(AVERAGEIFS(Thoraires[Arrivé 2],Thoraires[Date],Tableau6[[#This Row],[Jours]],Thoraires[Circuits],Tableau6[[#This Row],[Circuits]],Thoraires[Chauffeurs],Tableau6[[#This Row],[Chauffeurs]]),"")</f>
        <v>0</v>
      </c>
      <c r="J128" s="6"/>
      <c r="K128" s="30">
        <f>((Tableau6[[#This Row],[Arrivé 1]]-Tableau6[[#This Row],[Départ 1]])+(Tableau6[[#This Row],[Arrivé 2]]-Tableau6[[#This Row],[Depart 2]])+Tableau6[[#This Row],[Heures supplementaires]])*24</f>
        <v>0</v>
      </c>
    </row>
    <row r="129" spans="1:11" ht="15" thickBot="1" x14ac:dyDescent="0.35">
      <c r="A129" s="7">
        <v>43860</v>
      </c>
      <c r="B129" s="8" t="str">
        <f>TEXT(Tableau6[[#This Row],[Date]],"JJJJ")</f>
        <v>jeudi</v>
      </c>
      <c r="C129" s="8"/>
      <c r="D129" s="9" t="s">
        <v>14</v>
      </c>
      <c r="E129" s="16" t="str">
        <f>IFERROR(VLOOKUP(Tableau6[[#This Row],[Circuits]],Horaires!L$1:M135,2,0),"")</f>
        <v>Dominique</v>
      </c>
      <c r="F12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129" s="10">
        <f>IFERROR(AVERAGEIFS(Thoraires[Arrivé 1],Thoraires[Date],Tableau6[[#This Row],[Jours]],Thoraires[Circuits],Tableau6[[#This Row],[Circuits]],Thoraires[Chauffeurs],Tableau6[[#This Row],[Chauffeurs]]),"")</f>
        <v>0.375</v>
      </c>
      <c r="H129" s="10">
        <f>IFERROR(AVERAGEIFS(Thoraires[Depart 2],Thoraires[Date],Tableau6[[#This Row],[Jours]],Thoraires[Circuits],Tableau6[[#This Row],[Circuits]],Thoraires[Chauffeurs],Tableau6[[#This Row],[Chauffeurs]]),"")</f>
        <v>0.6875</v>
      </c>
      <c r="I129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129" s="10"/>
      <c r="K129" s="31">
        <f>((Tableau6[[#This Row],[Arrivé 1]]-Tableau6[[#This Row],[Départ 1]])+(Tableau6[[#This Row],[Arrivé 2]]-Tableau6[[#This Row],[Depart 2]])+Tableau6[[#This Row],[Heures supplementaires]])*24</f>
        <v>2.1666666666666656</v>
      </c>
    </row>
    <row r="130" spans="1:11" ht="15" thickBot="1" x14ac:dyDescent="0.35">
      <c r="A130" s="7">
        <v>43860</v>
      </c>
      <c r="B130" s="8" t="str">
        <f>TEXT(Tableau6[[#This Row],[Date]],"JJJJ")</f>
        <v>jeudi</v>
      </c>
      <c r="C130" s="8"/>
      <c r="D130" s="9" t="s">
        <v>15</v>
      </c>
      <c r="E130" s="16" t="str">
        <f>IFERROR(VLOOKUP(Tableau6[[#This Row],[Circuits]],Horaires!L$1:M136,2,0),"")</f>
        <v>Albert</v>
      </c>
      <c r="F13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30" s="10">
        <f>IFERROR(AVERAGEIFS(Thoraires[Arrivé 1],Thoraires[Date],Tableau6[[#This Row],[Jours]],Thoraires[Circuits],Tableau6[[#This Row],[Circuits]],Thoraires[Chauffeurs],Tableau6[[#This Row],[Chauffeurs]]),"")</f>
        <v>0.375</v>
      </c>
      <c r="H130" s="10">
        <f>IFERROR(AVERAGEIFS(Thoraires[Depart 2],Thoraires[Date],Tableau6[[#This Row],[Jours]],Thoraires[Circuits],Tableau6[[#This Row],[Circuits]],Thoraires[Chauffeurs],Tableau6[[#This Row],[Chauffeurs]]),"")</f>
        <v>0.6875</v>
      </c>
      <c r="I130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130" s="10"/>
      <c r="K130" s="31">
        <f>((Tableau6[[#This Row],[Arrivé 1]]-Tableau6[[#This Row],[Départ 1]])+(Tableau6[[#This Row],[Arrivé 2]]-Tableau6[[#This Row],[Depart 2]])+Tableau6[[#This Row],[Heures supplementaires]])*24</f>
        <v>2.1666666666666656</v>
      </c>
    </row>
    <row r="131" spans="1:11" ht="15" thickBot="1" x14ac:dyDescent="0.35">
      <c r="A131" s="7">
        <v>43860</v>
      </c>
      <c r="B131" s="8" t="str">
        <f>TEXT(Tableau6[[#This Row],[Date]],"JJJJ")</f>
        <v>jeudi</v>
      </c>
      <c r="C131" s="8"/>
      <c r="D131" s="9" t="s">
        <v>16</v>
      </c>
      <c r="E131" s="16" t="str">
        <f>IFERROR(VLOOKUP(Tableau6[[#This Row],[Circuits]],Horaires!L$1:M137,2,0),"")</f>
        <v>Michaël</v>
      </c>
      <c r="F13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31" s="10">
        <f>IFERROR(AVERAGEIFS(Thoraires[Arrivé 1],Thoraires[Date],Tableau6[[#This Row],[Jours]],Thoraires[Circuits],Tableau6[[#This Row],[Circuits]],Thoraires[Chauffeurs],Tableau6[[#This Row],[Chauffeurs]]),"")</f>
        <v>0.375</v>
      </c>
      <c r="H131" s="10">
        <f>IFERROR(AVERAGEIFS(Thoraires[Depart 2],Thoraires[Date],Tableau6[[#This Row],[Jours]],Thoraires[Circuits],Tableau6[[#This Row],[Circuits]],Thoraires[Chauffeurs],Tableau6[[#This Row],[Chauffeurs]]),"")</f>
        <v>0.6875</v>
      </c>
      <c r="I131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131" s="10"/>
      <c r="K131" s="31">
        <f>((Tableau6[[#This Row],[Arrivé 1]]-Tableau6[[#This Row],[Départ 1]])+(Tableau6[[#This Row],[Arrivé 2]]-Tableau6[[#This Row],[Depart 2]])+Tableau6[[#This Row],[Heures supplementaires]])*24</f>
        <v>2.4999999999999978</v>
      </c>
    </row>
    <row r="132" spans="1:11" ht="15" thickBot="1" x14ac:dyDescent="0.35">
      <c r="A132" s="7">
        <v>43860</v>
      </c>
      <c r="B132" s="8" t="str">
        <f>TEXT(Tableau6[[#This Row],[Date]],"JJJJ")</f>
        <v>jeudi</v>
      </c>
      <c r="C132" s="8"/>
      <c r="D132" s="9" t="s">
        <v>17</v>
      </c>
      <c r="E132" s="16" t="str">
        <f>IFERROR(VLOOKUP(Tableau6[[#This Row],[Circuits]],Horaires!L$1:M138,2,0),"")</f>
        <v>Yolaine</v>
      </c>
      <c r="F132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132" s="10">
        <f>IFERROR(AVERAGEIFS(Thoraires[Arrivé 1],Thoraires[Date],Tableau6[[#This Row],[Jours]],Thoraires[Circuits],Tableau6[[#This Row],[Circuits]],Thoraires[Chauffeurs],Tableau6[[#This Row],[Chauffeurs]]),"")</f>
        <v>0.375</v>
      </c>
      <c r="H132" s="10">
        <f>IFERROR(AVERAGEIFS(Thoraires[Depart 2],Thoraires[Date],Tableau6[[#This Row],[Jours]],Thoraires[Circuits],Tableau6[[#This Row],[Circuits]],Thoraires[Chauffeurs],Tableau6[[#This Row],[Chauffeurs]]),"")</f>
        <v>0.6875</v>
      </c>
      <c r="I132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32" s="10"/>
      <c r="K132" s="31">
        <f>((Tableau6[[#This Row],[Arrivé 1]]-Tableau6[[#This Row],[Départ 1]])+(Tableau6[[#This Row],[Arrivé 2]]-Tableau6[[#This Row],[Depart 2]])+Tableau6[[#This Row],[Heures supplementaires]])*24</f>
        <v>2.8333333333333339</v>
      </c>
    </row>
    <row r="133" spans="1:11" ht="15" thickBot="1" x14ac:dyDescent="0.35">
      <c r="A133" s="7">
        <v>43860</v>
      </c>
      <c r="B133" s="8" t="str">
        <f>TEXT(Tableau6[[#This Row],[Date]],"JJJJ")</f>
        <v>jeudi</v>
      </c>
      <c r="C133" s="8"/>
      <c r="D133" s="9" t="s">
        <v>18</v>
      </c>
      <c r="E133" s="16" t="str">
        <f>IFERROR(VLOOKUP(Tableau6[[#This Row],[Circuits]],Horaires!L$1:M139,2,0),"")</f>
        <v>Maryse</v>
      </c>
      <c r="F133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133" s="10">
        <f>IFERROR(AVERAGEIFS(Thoraires[Arrivé 1],Thoraires[Date],Tableau6[[#This Row],[Jours]],Thoraires[Circuits],Tableau6[[#This Row],[Circuits]],Thoraires[Chauffeurs],Tableau6[[#This Row],[Chauffeurs]]),"")</f>
        <v>0.375</v>
      </c>
      <c r="H133" s="10">
        <f>IFERROR(AVERAGEIFS(Thoraires[Depart 2],Thoraires[Date],Tableau6[[#This Row],[Jours]],Thoraires[Circuits],Tableau6[[#This Row],[Circuits]],Thoraires[Chauffeurs],Tableau6[[#This Row],[Chauffeurs]]),"")</f>
        <v>0.6875</v>
      </c>
      <c r="I133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133" s="10"/>
      <c r="K133" s="31">
        <f>((Tableau6[[#This Row],[Arrivé 1]]-Tableau6[[#This Row],[Départ 1]])+(Tableau6[[#This Row],[Arrivé 2]]-Tableau6[[#This Row],[Depart 2]])+Tableau6[[#This Row],[Heures supplementaires]])*24</f>
        <v>3.9166666666666674</v>
      </c>
    </row>
    <row r="134" spans="1:11" ht="15" thickBot="1" x14ac:dyDescent="0.35">
      <c r="A134" s="11">
        <v>43860</v>
      </c>
      <c r="B134" s="12" t="str">
        <f>TEXT(Tableau6[[#This Row],[Date]],"JJJJ")</f>
        <v>jeudi</v>
      </c>
      <c r="C134" s="12"/>
      <c r="D134" s="13" t="s">
        <v>19</v>
      </c>
      <c r="E134" s="17" t="str">
        <f>IFERROR(VLOOKUP(Tableau6[[#This Row],[Circuits]],Horaires!L$1:M140,2,0),"")</f>
        <v>Robert</v>
      </c>
      <c r="F134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34" s="14">
        <f>IFERROR(AVERAGEIFS(Thoraires[Arrivé 1],Thoraires[Date],Tableau6[[#This Row],[Jours]],Thoraires[Circuits],Tableau6[[#This Row],[Circuits]],Thoraires[Chauffeurs],Tableau6[[#This Row],[Chauffeurs]]),"")</f>
        <v>0.375</v>
      </c>
      <c r="H134" s="14">
        <f>IFERROR(AVERAGEIFS(Thoraires[Depart 2],Thoraires[Date],Tableau6[[#This Row],[Jours]],Thoraires[Circuits],Tableau6[[#This Row],[Circuits]],Thoraires[Chauffeurs],Tableau6[[#This Row],[Chauffeurs]]),"")</f>
        <v>0.6875</v>
      </c>
      <c r="I134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134" s="14"/>
      <c r="K134" s="32">
        <f>((Tableau6[[#This Row],[Arrivé 1]]-Tableau6[[#This Row],[Départ 1]])+(Tableau6[[#This Row],[Arrivé 2]]-Tableau6[[#This Row],[Depart 2]])+Tableau6[[#This Row],[Heures supplementaires]])*24</f>
        <v>2.5000000000000004</v>
      </c>
    </row>
    <row r="135" spans="1:11" ht="15" thickBot="1" x14ac:dyDescent="0.35">
      <c r="A135" s="18">
        <v>43861</v>
      </c>
      <c r="B135" s="19" t="str">
        <f>TEXT(Tableau6[[#This Row],[Date]],"JJJJ")</f>
        <v>vendredi</v>
      </c>
      <c r="C135" s="19"/>
      <c r="D135" s="24" t="s">
        <v>13</v>
      </c>
      <c r="E135" s="40" t="str">
        <f>IFERROR(VLOOKUP(Tableau6[[#This Row],[Circuits]],Horaires!L$1:M141,2,0),"")</f>
        <v>Samir</v>
      </c>
      <c r="F135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</v>
      </c>
      <c r="G135" s="21">
        <f>IFERROR(AVERAGEIFS(Thoraires[Arrivé 1],Thoraires[Date],Tableau6[[#This Row],[Jours]],Thoraires[Circuits],Tableau6[[#This Row],[Circuits]],Thoraires[Chauffeurs],Tableau6[[#This Row],[Chauffeurs]]),"")</f>
        <v>0</v>
      </c>
      <c r="H135" s="21">
        <f>IFERROR(AVERAGEIFS(Thoraires[Depart 2],Thoraires[Date],Tableau6[[#This Row],[Jours]],Thoraires[Circuits],Tableau6[[#This Row],[Circuits]],Thoraires[Chauffeurs],Tableau6[[#This Row],[Chauffeurs]]),"")</f>
        <v>0</v>
      </c>
      <c r="I135" s="45">
        <f>IFERROR(AVERAGEIFS(Thoraires[Arrivé 2],Thoraires[Date],Tableau6[[#This Row],[Jours]],Thoraires[Circuits],Tableau6[[#This Row],[Circuits]],Thoraires[Chauffeurs],Tableau6[[#This Row],[Chauffeurs]]),"")</f>
        <v>0</v>
      </c>
      <c r="J135" s="41"/>
      <c r="K135" s="29">
        <f>((Tableau6[[#This Row],[Arrivé 1]]-Tableau6[[#This Row],[Départ 1]])+(Tableau6[[#This Row],[Arrivé 2]]-Tableau6[[#This Row],[Depart 2]])+Tableau6[[#This Row],[Heures supplementaires]])*24</f>
        <v>0</v>
      </c>
    </row>
    <row r="136" spans="1:11" ht="15" thickBot="1" x14ac:dyDescent="0.35">
      <c r="A136" s="18">
        <v>43861</v>
      </c>
      <c r="B136" s="19" t="str">
        <f>TEXT(Tableau6[[#This Row],[Date]],"JJJJ")</f>
        <v>vendredi</v>
      </c>
      <c r="C136" s="19"/>
      <c r="D136" s="24" t="s">
        <v>14</v>
      </c>
      <c r="E136" s="40" t="str">
        <f>IFERROR(VLOOKUP(Tableau6[[#This Row],[Circuits]],Horaires!L$1:M142,2,0),"")</f>
        <v>Dominique</v>
      </c>
      <c r="F136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0.3298611111111111</v>
      </c>
      <c r="G136" s="21">
        <f>IFERROR(AVERAGEIFS(Thoraires[Arrivé 1],Thoraires[Date],Tableau6[[#This Row],[Jours]],Thoraires[Circuits],Tableau6[[#This Row],[Circuits]],Thoraires[Chauffeurs],Tableau6[[#This Row],[Chauffeurs]]),"")</f>
        <v>0.375</v>
      </c>
      <c r="H136" s="21">
        <f>IFERROR(AVERAGEIFS(Thoraires[Depart 2],Thoraires[Date],Tableau6[[#This Row],[Jours]],Thoraires[Circuits],Tableau6[[#This Row],[Circuits]],Thoraires[Chauffeurs],Tableau6[[#This Row],[Chauffeurs]]),"")</f>
        <v>0.6875</v>
      </c>
      <c r="I136" s="45">
        <f>IFERROR(AVERAGEIFS(Thoraires[Arrivé 2],Thoraires[Date],Tableau6[[#This Row],[Jours]],Thoraires[Circuits],Tableau6[[#This Row],[Circuits]],Thoraires[Chauffeurs],Tableau6[[#This Row],[Chauffeurs]]),"")</f>
        <v>0.73263888888888884</v>
      </c>
      <c r="J136" s="41"/>
      <c r="K136" s="29">
        <f>((Tableau6[[#This Row],[Arrivé 1]]-Tableau6[[#This Row],[Départ 1]])+(Tableau6[[#This Row],[Arrivé 2]]-Tableau6[[#This Row],[Depart 2]])+Tableau6[[#This Row],[Heures supplementaires]])*24</f>
        <v>2.1666666666666656</v>
      </c>
    </row>
    <row r="137" spans="1:11" ht="15" thickBot="1" x14ac:dyDescent="0.35">
      <c r="A137" s="18">
        <v>43861</v>
      </c>
      <c r="B137" s="19" t="str">
        <f>TEXT(Tableau6[[#This Row],[Date]],"JJJJ")</f>
        <v>vendredi</v>
      </c>
      <c r="C137" s="19"/>
      <c r="D137" s="24" t="s">
        <v>15</v>
      </c>
      <c r="E137" s="40" t="str">
        <f>IFERROR(VLOOKUP(Tableau6[[#This Row],[Circuits]],Horaires!L$1:M143,2,0),"")</f>
        <v>Albert</v>
      </c>
      <c r="F137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0.33333333333333331</v>
      </c>
      <c r="G137" s="21">
        <f>IFERROR(AVERAGEIFS(Thoraires[Arrivé 1],Thoraires[Date],Tableau6[[#This Row],[Jours]],Thoraires[Circuits],Tableau6[[#This Row],[Circuits]],Thoraires[Chauffeurs],Tableau6[[#This Row],[Chauffeurs]]),"")</f>
        <v>0.375</v>
      </c>
      <c r="H137" s="21">
        <f>IFERROR(AVERAGEIFS(Thoraires[Depart 2],Thoraires[Date],Tableau6[[#This Row],[Jours]],Thoraires[Circuits],Tableau6[[#This Row],[Circuits]],Thoraires[Chauffeurs],Tableau6[[#This Row],[Chauffeurs]]),"")</f>
        <v>0.6875</v>
      </c>
      <c r="I137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37" s="41"/>
      <c r="K137" s="29">
        <f>((Tableau6[[#This Row],[Arrivé 1]]-Tableau6[[#This Row],[Départ 1]])+(Tableau6[[#This Row],[Arrivé 2]]-Tableau6[[#This Row],[Depart 2]])+Tableau6[[#This Row],[Heures supplementaires]])*24</f>
        <v>2.2500000000000013</v>
      </c>
    </row>
    <row r="138" spans="1:11" ht="15" thickBot="1" x14ac:dyDescent="0.35">
      <c r="A138" s="18">
        <v>43861</v>
      </c>
      <c r="B138" s="19" t="str">
        <f>TEXT(Tableau6[[#This Row],[Date]],"JJJJ")</f>
        <v>vendredi</v>
      </c>
      <c r="C138" s="19"/>
      <c r="D138" s="24" t="s">
        <v>16</v>
      </c>
      <c r="E138" s="40" t="str">
        <f>IFERROR(VLOOKUP(Tableau6[[#This Row],[Circuits]],Horaires!L$1:M144,2,0),"")</f>
        <v>Michaël</v>
      </c>
      <c r="F138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0.3263888888888889</v>
      </c>
      <c r="G138" s="21">
        <f>IFERROR(AVERAGEIFS(Thoraires[Arrivé 1],Thoraires[Date],Tableau6[[#This Row],[Jours]],Thoraires[Circuits],Tableau6[[#This Row],[Circuits]],Thoraires[Chauffeurs],Tableau6[[#This Row],[Chauffeurs]]),"")</f>
        <v>0.375</v>
      </c>
      <c r="H138" s="21">
        <f>IFERROR(AVERAGEIFS(Thoraires[Depart 2],Thoraires[Date],Tableau6[[#This Row],[Jours]],Thoraires[Circuits],Tableau6[[#This Row],[Circuits]],Thoraires[Chauffeurs],Tableau6[[#This Row],[Chauffeurs]]),"")</f>
        <v>0.6875</v>
      </c>
      <c r="I138" s="45">
        <f>IFERROR(AVERAGEIFS(Thoraires[Arrivé 2],Thoraires[Date],Tableau6[[#This Row],[Jours]],Thoraires[Circuits],Tableau6[[#This Row],[Circuits]],Thoraires[Chauffeurs],Tableau6[[#This Row],[Chauffeurs]]),"")</f>
        <v>0.75694444444444453</v>
      </c>
      <c r="J138" s="41"/>
      <c r="K138" s="29">
        <f>((Tableau6[[#This Row],[Arrivé 1]]-Tableau6[[#This Row],[Départ 1]])+(Tableau6[[#This Row],[Arrivé 2]]-Tableau6[[#This Row],[Depart 2]])+Tableau6[[#This Row],[Heures supplementaires]])*24</f>
        <v>2.8333333333333353</v>
      </c>
    </row>
    <row r="139" spans="1:11" ht="15" thickBot="1" x14ac:dyDescent="0.35">
      <c r="A139" s="18">
        <v>43861</v>
      </c>
      <c r="B139" s="19" t="str">
        <f>TEXT(Tableau6[[#This Row],[Date]],"JJJJ")</f>
        <v>vendredi</v>
      </c>
      <c r="C139" s="19"/>
      <c r="D139" s="24" t="s">
        <v>17</v>
      </c>
      <c r="E139" s="40" t="str">
        <f>IFERROR(VLOOKUP(Tableau6[[#This Row],[Circuits]],Horaires!L$1:M145,2,0),"")</f>
        <v>Yolaine</v>
      </c>
      <c r="F139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0.31597222222222221</v>
      </c>
      <c r="G139" s="21">
        <f>IFERROR(AVERAGEIFS(Thoraires[Arrivé 1],Thoraires[Date],Tableau6[[#This Row],[Jours]],Thoraires[Circuits],Tableau6[[#This Row],[Circuits]],Thoraires[Chauffeurs],Tableau6[[#This Row],[Chauffeurs]]),"")</f>
        <v>0.375</v>
      </c>
      <c r="H139" s="21">
        <f>IFERROR(AVERAGEIFS(Thoraires[Depart 2],Thoraires[Date],Tableau6[[#This Row],[Jours]],Thoraires[Circuits],Tableau6[[#This Row],[Circuits]],Thoraires[Chauffeurs],Tableau6[[#This Row],[Chauffeurs]]),"")</f>
        <v>0.6875</v>
      </c>
      <c r="I139" s="45">
        <f>IFERROR(AVERAGEIFS(Thoraires[Arrivé 2],Thoraires[Date],Tableau6[[#This Row],[Jours]],Thoraires[Circuits],Tableau6[[#This Row],[Circuits]],Thoraires[Chauffeurs],Tableau6[[#This Row],[Chauffeurs]]),"")</f>
        <v>0.74652777777777779</v>
      </c>
      <c r="J139" s="41"/>
      <c r="K139" s="29">
        <f>((Tableau6[[#This Row],[Arrivé 1]]-Tableau6[[#This Row],[Départ 1]])+(Tableau6[[#This Row],[Arrivé 2]]-Tableau6[[#This Row],[Depart 2]])+Tableau6[[#This Row],[Heures supplementaires]])*24</f>
        <v>2.8333333333333339</v>
      </c>
    </row>
    <row r="140" spans="1:11" ht="15" thickBot="1" x14ac:dyDescent="0.35">
      <c r="A140" s="18">
        <v>43861</v>
      </c>
      <c r="B140" s="19" t="str">
        <f>TEXT(Tableau6[[#This Row],[Date]],"JJJJ")</f>
        <v>vendredi</v>
      </c>
      <c r="C140" s="19"/>
      <c r="D140" s="24" t="s">
        <v>18</v>
      </c>
      <c r="E140" s="40" t="str">
        <f>IFERROR(VLOOKUP(Tableau6[[#This Row],[Circuits]],Horaires!L$1:M146,2,0),"")</f>
        <v>Maryse</v>
      </c>
      <c r="F140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0.30208333333333331</v>
      </c>
      <c r="G140" s="21">
        <f>IFERROR(AVERAGEIFS(Thoraires[Arrivé 1],Thoraires[Date],Tableau6[[#This Row],[Jours]],Thoraires[Circuits],Tableau6[[#This Row],[Circuits]],Thoraires[Chauffeurs],Tableau6[[#This Row],[Chauffeurs]]),"")</f>
        <v>0.375</v>
      </c>
      <c r="H140" s="21">
        <f>IFERROR(AVERAGEIFS(Thoraires[Depart 2],Thoraires[Date],Tableau6[[#This Row],[Jours]],Thoraires[Circuits],Tableau6[[#This Row],[Circuits]],Thoraires[Chauffeurs],Tableau6[[#This Row],[Chauffeurs]]),"")</f>
        <v>0.6875</v>
      </c>
      <c r="I140" s="45">
        <f>IFERROR(AVERAGEIFS(Thoraires[Arrivé 2],Thoraires[Date],Tableau6[[#This Row],[Jours]],Thoraires[Circuits],Tableau6[[#This Row],[Circuits]],Thoraires[Chauffeurs],Tableau6[[#This Row],[Chauffeurs]]),"")</f>
        <v>0.76388888888888884</v>
      </c>
      <c r="J140" s="41"/>
      <c r="K140" s="29">
        <f>((Tableau6[[#This Row],[Arrivé 1]]-Tableau6[[#This Row],[Départ 1]])+(Tableau6[[#This Row],[Arrivé 2]]-Tableau6[[#This Row],[Depart 2]])+Tableau6[[#This Row],[Heures supplementaires]])*24</f>
        <v>3.5833333333333326</v>
      </c>
    </row>
    <row r="141" spans="1:11" x14ac:dyDescent="0.3">
      <c r="A141" s="18">
        <v>43861</v>
      </c>
      <c r="B141" s="19" t="str">
        <f>TEXT(Tableau6[[#This Row],[Date]],"JJJJ")</f>
        <v>vendredi</v>
      </c>
      <c r="C141" s="19"/>
      <c r="D141" s="24" t="s">
        <v>19</v>
      </c>
      <c r="E141" s="40" t="str">
        <f>IFERROR(VLOOKUP(Tableau6[[#This Row],[Circuits]],Horaires!L$1:M147,2,0),"")</f>
        <v>Robert</v>
      </c>
      <c r="F141" s="6">
        <f>IFERROR(AVERAGEIFS(Thoraires[Depart 1],Thoraires[Date],IF(Tableau6[[#This Row],[Vendredi]]&lt;&gt;"",Tableau6[[#This Row],[Jours]]&amp;" "&amp;Tableau6[[#This Row],[Vendredi]],Tableau6[[#This Row],[Jours]]),Thoraires[Circuits],Tableau6[[#This Row],[Circuits]],Thoraires[Chauffeurs],Tableau6[[#This Row],[Chauffeurs]]),"")</f>
        <v>0.32291666666666669</v>
      </c>
      <c r="G141" s="21">
        <f>IFERROR(AVERAGEIFS(Thoraires[Arrivé 1],Thoraires[Date],Tableau6[[#This Row],[Jours]],Thoraires[Circuits],Tableau6[[#This Row],[Circuits]],Thoraires[Chauffeurs],Tableau6[[#This Row],[Chauffeurs]]),"")</f>
        <v>0.375</v>
      </c>
      <c r="H141" s="21">
        <f>IFERROR(AVERAGEIFS(Thoraires[Depart 2],Thoraires[Date],Tableau6[[#This Row],[Jours]],Thoraires[Circuits],Tableau6[[#This Row],[Circuits]],Thoraires[Chauffeurs],Tableau6[[#This Row],[Chauffeurs]]),"")</f>
        <v>0.6875</v>
      </c>
      <c r="I141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41" s="41"/>
      <c r="K141" s="29">
        <f>((Tableau6[[#This Row],[Arrivé 1]]-Tableau6[[#This Row],[Départ 1]])+(Tableau6[[#This Row],[Arrivé 2]]-Tableau6[[#This Row],[Depart 2]])+Tableau6[[#This Row],[Heures supplementaires]])*24</f>
        <v>2.5000000000000004</v>
      </c>
    </row>
  </sheetData>
  <phoneticPr fontId="1" type="noConversion"/>
  <dataValidations count="2">
    <dataValidation type="list" allowBlank="1" showInputMessage="1" showErrorMessage="1" sqref="D2:D141">
      <formula1>ListeCircuits</formula1>
    </dataValidation>
    <dataValidation type="list" allowBlank="1" showInputMessage="1" showErrorMessage="1" sqref="C2:C141">
      <formula1>ListeVendredi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Horaires</vt:lpstr>
      <vt:lpstr>Source</vt:lpstr>
      <vt:lpstr>ListeChauffeurs</vt:lpstr>
      <vt:lpstr>ListeCircuits</vt:lpstr>
      <vt:lpstr>listejours</vt:lpstr>
      <vt:lpstr>ListeVendredi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gaid</dc:creator>
  <cp:lastModifiedBy>Inconnu</cp:lastModifiedBy>
  <dcterms:created xsi:type="dcterms:W3CDTF">2020-01-28T15:25:47Z</dcterms:created>
  <dcterms:modified xsi:type="dcterms:W3CDTF">2020-01-30T08:36:30Z</dcterms:modified>
</cp:coreProperties>
</file>