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66077\Documents\# Dep envi\2016\"/>
    </mc:Choice>
  </mc:AlternateContent>
  <bookViews>
    <workbookView xWindow="-12" yWindow="72" windowWidth="10692" windowHeight="9660"/>
  </bookViews>
  <sheets>
    <sheet name="TTL" sheetId="9" r:id="rId1"/>
    <sheet name="1" sheetId="11" r:id="rId2"/>
    <sheet name="2" sheetId="10" r:id="rId3"/>
    <sheet name="3" sheetId="7" r:id="rId4"/>
    <sheet name="4" sheetId="8" r:id="rId5"/>
    <sheet name="a retirer " sheetId="12" state="hidden" r:id="rId6"/>
    <sheet name="5" sheetId="5" r:id="rId7"/>
    <sheet name="6" sheetId="4" r:id="rId8"/>
    <sheet name="7" sheetId="13" r:id="rId9"/>
    <sheet name="8" sheetId="14" r:id="rId10"/>
    <sheet name="9" sheetId="3" r:id="rId11"/>
    <sheet name="10" sheetId="1" r:id="rId12"/>
    <sheet name="11" sheetId="2" r:id="rId13"/>
    <sheet name="12" sheetId="15" r:id="rId14"/>
  </sheets>
  <definedNames>
    <definedName name="_xlnm.Print_Area" localSheetId="1">'1'!$B$2:$J$29</definedName>
    <definedName name="_xlnm.Print_Area" localSheetId="11">'10'!$B$2:$J$29</definedName>
    <definedName name="_xlnm.Print_Area" localSheetId="12">'11'!$B$2:$J$29</definedName>
    <definedName name="_xlnm.Print_Area" localSheetId="2">'2'!$B$2:$J$29</definedName>
    <definedName name="_xlnm.Print_Area" localSheetId="3">'3'!$B$2:$J$29</definedName>
    <definedName name="_xlnm.Print_Area" localSheetId="4">'4'!$B$2:$J$29</definedName>
    <definedName name="_xlnm.Print_Area" localSheetId="6">'5'!$B$2:$J$29</definedName>
    <definedName name="_xlnm.Print_Area" localSheetId="7">'6'!$B$2:$J$29</definedName>
    <definedName name="_xlnm.Print_Area" localSheetId="10">'9'!$B$2:$J$29</definedName>
    <definedName name="_xlnm.Print_Area" localSheetId="0">TTL!$B$2:$K$30</definedName>
  </definedNames>
  <calcPr calcId="152511"/>
</workbook>
</file>

<file path=xl/calcChain.xml><?xml version="1.0" encoding="utf-8"?>
<calcChain xmlns="http://schemas.openxmlformats.org/spreadsheetml/2006/main">
  <c r="A8" i="10" l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6" i="10"/>
  <c r="A7" i="10" s="1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6" i="7"/>
  <c r="A8" i="8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6" i="8"/>
  <c r="A7" i="8" s="1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6" i="5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6" i="4"/>
  <c r="A7" i="4" s="1"/>
  <c r="A7" i="13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6" i="13"/>
  <c r="A8" i="14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6" i="14"/>
  <c r="A7" i="14" s="1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6" i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7" i="15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6" i="15"/>
  <c r="A6" i="1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B7" i="9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6" i="9"/>
  <c r="F21" i="9"/>
  <c r="K31" i="9"/>
  <c r="J31" i="9"/>
  <c r="I31" i="9"/>
  <c r="H31" i="9"/>
  <c r="G31" i="9"/>
  <c r="F31" i="9"/>
  <c r="E31" i="9"/>
  <c r="D31" i="9"/>
  <c r="F5" i="9" l="1"/>
  <c r="H21" i="9" l="1"/>
  <c r="G21" i="9" l="1"/>
  <c r="I21" i="9"/>
  <c r="E5" i="9"/>
  <c r="J5" i="9"/>
  <c r="D5" i="9"/>
  <c r="G5" i="9"/>
  <c r="I5" i="9"/>
  <c r="K5" i="9"/>
  <c r="E7" i="9"/>
  <c r="I7" i="9"/>
  <c r="K7" i="9"/>
  <c r="E9" i="9"/>
  <c r="G9" i="9"/>
  <c r="I9" i="9"/>
  <c r="K9" i="9"/>
  <c r="E11" i="9"/>
  <c r="G11" i="9"/>
  <c r="I11" i="9"/>
  <c r="K11" i="9"/>
  <c r="E13" i="9"/>
  <c r="G13" i="9"/>
  <c r="I13" i="9"/>
  <c r="K13" i="9"/>
  <c r="E15" i="9"/>
  <c r="G15" i="9"/>
  <c r="I15" i="9"/>
  <c r="K15" i="9"/>
  <c r="E17" i="9"/>
  <c r="G17" i="9"/>
  <c r="I17" i="9"/>
  <c r="K17" i="9"/>
  <c r="E19" i="9"/>
  <c r="G19" i="9"/>
  <c r="I19" i="9"/>
  <c r="K19" i="9"/>
  <c r="E23" i="9"/>
  <c r="G23" i="9"/>
  <c r="I23" i="9"/>
  <c r="K23" i="9"/>
  <c r="E25" i="9"/>
  <c r="G25" i="9"/>
  <c r="I25" i="9"/>
  <c r="K25" i="9"/>
  <c r="E27" i="9"/>
  <c r="G27" i="9"/>
  <c r="I27" i="9"/>
  <c r="K27" i="9"/>
  <c r="D21" i="9"/>
  <c r="J21" i="9"/>
  <c r="H5" i="9"/>
  <c r="D7" i="9"/>
  <c r="F7" i="9"/>
  <c r="H7" i="9"/>
  <c r="J7" i="9"/>
  <c r="D9" i="9"/>
  <c r="F9" i="9"/>
  <c r="H9" i="9"/>
  <c r="J9" i="9"/>
  <c r="D11" i="9"/>
  <c r="F11" i="9"/>
  <c r="H11" i="9"/>
  <c r="J11" i="9"/>
  <c r="D13" i="9"/>
  <c r="F13" i="9"/>
  <c r="H13" i="9"/>
  <c r="J13" i="9"/>
  <c r="D15" i="9"/>
  <c r="F15" i="9"/>
  <c r="H15" i="9"/>
  <c r="J15" i="9"/>
  <c r="D17" i="9"/>
  <c r="F17" i="9"/>
  <c r="H17" i="9"/>
  <c r="J17" i="9"/>
  <c r="D19" i="9"/>
  <c r="F19" i="9"/>
  <c r="H19" i="9"/>
  <c r="J19" i="9"/>
  <c r="D23" i="9"/>
  <c r="F23" i="9"/>
  <c r="H23" i="9"/>
  <c r="J23" i="9"/>
  <c r="D25" i="9"/>
  <c r="F25" i="9"/>
  <c r="H25" i="9"/>
  <c r="J25" i="9"/>
  <c r="D27" i="9"/>
  <c r="F27" i="9"/>
  <c r="H27" i="9"/>
  <c r="J27" i="9"/>
  <c r="E21" i="9"/>
  <c r="K21" i="9"/>
  <c r="G7" i="9"/>
  <c r="H30" i="9" l="1"/>
  <c r="J30" i="9"/>
  <c r="E30" i="9"/>
  <c r="F30" i="9"/>
  <c r="K30" i="9"/>
  <c r="I30" i="9"/>
  <c r="G30" i="9"/>
  <c r="D30" i="9"/>
  <c r="L26" i="9"/>
  <c r="L6" i="9"/>
  <c r="L28" i="9"/>
  <c r="L24" i="9"/>
  <c r="L8" i="9"/>
  <c r="L18" i="9"/>
  <c r="L10" i="9"/>
  <c r="L16" i="9"/>
  <c r="L22" i="9"/>
  <c r="L12" i="9"/>
  <c r="L14" i="9"/>
  <c r="L20" i="9"/>
  <c r="L31" i="9" l="1"/>
  <c r="K32" i="9"/>
  <c r="J32" i="9"/>
  <c r="D32" i="9"/>
  <c r="I22" i="12"/>
  <c r="H22" i="12"/>
  <c r="G22" i="12"/>
  <c r="F22" i="12"/>
  <c r="E22" i="12"/>
  <c r="D22" i="12"/>
  <c r="C22" i="12"/>
  <c r="B22" i="12"/>
  <c r="B21" i="12"/>
  <c r="D1" i="12"/>
  <c r="G4" i="12"/>
  <c r="L21" i="9" l="1"/>
  <c r="L5" i="9"/>
  <c r="L9" i="9"/>
  <c r="L13" i="9"/>
  <c r="L17" i="9"/>
  <c r="L7" i="9"/>
  <c r="L11" i="9"/>
  <c r="L15" i="9"/>
  <c r="L19" i="9"/>
  <c r="L23" i="9"/>
  <c r="L27" i="9"/>
  <c r="G32" i="9"/>
  <c r="I32" i="9"/>
  <c r="F32" i="9"/>
  <c r="H32" i="9"/>
  <c r="E32" i="9" l="1"/>
  <c r="L25" i="9"/>
  <c r="L30" i="9" l="1"/>
  <c r="L32" i="9" s="1"/>
</calcChain>
</file>

<file path=xl/comments1.xml><?xml version="1.0" encoding="utf-8"?>
<comments xmlns="http://schemas.openxmlformats.org/spreadsheetml/2006/main">
  <authors>
    <author>CORREA Lana</author>
  </authors>
  <commentList>
    <comment ref="F7" authorId="0" shapeId="0">
      <text>
        <r>
          <rPr>
            <b/>
            <sz val="9"/>
            <color indexed="81"/>
            <rFont val="Tahoma"/>
            <family val="2"/>
          </rPr>
          <t>CORREA Lana:</t>
        </r>
        <r>
          <rPr>
            <sz val="9"/>
            <color indexed="81"/>
            <rFont val="Tahoma"/>
            <family val="2"/>
          </rPr>
          <t xml:space="preserve">
16012017 - Selon le tableaux DPN les indicateurs 1 et 1.2 sont le même chiffre, on a donc supprimé celui-ci de la somme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>CORREA Lana:</t>
        </r>
        <r>
          <rPr>
            <sz val="9"/>
            <color indexed="81"/>
            <rFont val="Tahoma"/>
            <family val="2"/>
          </rPr>
          <t xml:space="preserve">
16012017 - Selon le tableaux DPN les indicateurs 1 et 1.2 sont le même chiffre, on a donc supprimé celui-ci de la somme</t>
        </r>
      </text>
    </comment>
    <comment ref="F21" authorId="0" shapeId="0">
      <text>
        <r>
          <rPr>
            <b/>
            <sz val="9"/>
            <color indexed="81"/>
            <rFont val="Tahoma"/>
            <family val="2"/>
          </rPr>
          <t>CORREA Lana:</t>
        </r>
        <r>
          <rPr>
            <sz val="9"/>
            <color indexed="81"/>
            <rFont val="Tahoma"/>
            <family val="2"/>
          </rPr>
          <t xml:space="preserve">
Selon DPN: Dépenses hors environnement pour des travaux associés à de la maintenance expertise sur des chaînes neutroniques du circuit primaire (300 k€) : à supprimer du D8
Modifié en 17/01/17: 310k </t>
        </r>
        <r>
          <rPr>
            <sz val="10"/>
            <color indexed="81"/>
            <rFont val="Tahoma"/>
            <family val="2"/>
          </rPr>
          <t>→</t>
        </r>
        <r>
          <rPr>
            <sz val="9"/>
            <color indexed="81"/>
            <rFont val="Tahoma"/>
            <family val="2"/>
          </rPr>
          <t xml:space="preserve"> 0</t>
        </r>
      </text>
    </comment>
  </commentList>
</comments>
</file>

<file path=xl/sharedStrings.xml><?xml version="1.0" encoding="utf-8"?>
<sst xmlns="http://schemas.openxmlformats.org/spreadsheetml/2006/main" count="32" uniqueCount="31">
  <si>
    <t xml:space="preserve">Nom de l'Entité / Filiale : </t>
  </si>
  <si>
    <t xml:space="preserve">Nom du valideur : </t>
  </si>
  <si>
    <t>DOMAINES</t>
  </si>
  <si>
    <t>Charges d'exploitation</t>
  </si>
  <si>
    <t>Dépenses capitalisées (investissements)</t>
  </si>
  <si>
    <t>Dotations aux provisions</t>
  </si>
  <si>
    <t>Provisions constituées</t>
  </si>
  <si>
    <t>Valorisation des déchets</t>
  </si>
  <si>
    <t>Evaluation des pertes de production (en MWh)</t>
  </si>
  <si>
    <t>Etudes</t>
  </si>
  <si>
    <t>Charges hors études</t>
  </si>
  <si>
    <t>Investissements hors études</t>
  </si>
  <si>
    <t>1 - Protection de l'air ambiant</t>
  </si>
  <si>
    <t>2 - Gestion des eaux usées</t>
  </si>
  <si>
    <t>3 - Gestion des déchets</t>
  </si>
  <si>
    <t>4 - Protection et assainissement du sol, des eaux souterraines et des eaux de surface</t>
  </si>
  <si>
    <t>5 - Lutte contre le bruit et les vibrations</t>
  </si>
  <si>
    <t>6 - Protection de la biodiversité et du paysage</t>
  </si>
  <si>
    <t>7 - Protection contre les rayonnements</t>
  </si>
  <si>
    <t>8 - Recherche &amp; Développement</t>
  </si>
  <si>
    <t>9 - Autres activités de protection de l'environnement</t>
  </si>
  <si>
    <t>dont les taxes</t>
  </si>
  <si>
    <t>10 - Dépenses liées à la Maîtrise de la Demande d'Energie</t>
  </si>
  <si>
    <t>TOTAL</t>
  </si>
  <si>
    <r>
      <rPr>
        <b/>
        <sz val="14"/>
        <color indexed="56"/>
        <rFont val="Arial"/>
        <family val="2"/>
      </rPr>
      <t xml:space="preserve">Collecte des Dépenses Environnementales </t>
    </r>
    <r>
      <rPr>
        <b/>
        <sz val="16"/>
        <color indexed="10"/>
        <rFont val="Arial"/>
        <family val="2"/>
      </rPr>
      <t>(en k devises)</t>
    </r>
  </si>
  <si>
    <t>TOTAL Dépenses</t>
  </si>
  <si>
    <t>PEI</t>
  </si>
  <si>
    <t>1.2 - Limitation des émissions de gaz à effet de serre</t>
  </si>
  <si>
    <t>DIFF</t>
  </si>
  <si>
    <t>TTL 1</t>
  </si>
  <si>
    <t>TTL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</si>
</sst>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_€_-;\-* #,##0\ _€_-;_-* &quot;-&quot;??\ _€_-;_-@_-"/>
    <numFmt numFmtId="166" formatCode="_-* #,##0.00\ _F_-;\-* #,##0.00\ _F_-;_-* &quot;-&quot;??\ _F_-;_-@_-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6" tint="-0.249977111117893"/>
      <name val="Arial"/>
      <family val="2"/>
    </font>
    <font>
      <b/>
      <sz val="14"/>
      <color indexed="56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sz val="12"/>
      <color indexed="57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3"/>
      <name val="Arial"/>
      <family val="2"/>
    </font>
    <font>
      <b/>
      <sz val="12"/>
      <color indexed="12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4"/>
      <color indexed="9"/>
      <name val="Arial"/>
      <family val="2"/>
    </font>
    <font>
      <b/>
      <sz val="14"/>
      <color rgb="FF00206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1"/>
      <name val="Tahoma"/>
      <family val="2"/>
    </font>
    <font>
      <sz val="14"/>
      <name val="Arial"/>
      <family val="2"/>
    </font>
    <font>
      <sz val="10"/>
      <color rgb="FFFF000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95">
    <xf numFmtId="0" fontId="0" fillId="0" borderId="0"/>
    <xf numFmtId="43" fontId="10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2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30" applyNumberFormat="0" applyFill="0" applyAlignment="0" applyProtection="0"/>
    <xf numFmtId="0" fontId="24" fillId="0" borderId="31" applyNumberFormat="0" applyFill="0" applyAlignment="0" applyProtection="0"/>
    <xf numFmtId="0" fontId="25" fillId="0" borderId="32" applyNumberFormat="0" applyFill="0" applyAlignment="0" applyProtection="0"/>
    <xf numFmtId="0" fontId="25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27" fillId="10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33" applyNumberFormat="0" applyAlignment="0" applyProtection="0"/>
    <xf numFmtId="0" fontId="30" fillId="13" borderId="34" applyNumberFormat="0" applyAlignment="0" applyProtection="0"/>
    <xf numFmtId="0" fontId="31" fillId="13" borderId="33" applyNumberFormat="0" applyAlignment="0" applyProtection="0"/>
    <xf numFmtId="0" fontId="32" fillId="0" borderId="35" applyNumberFormat="0" applyFill="0" applyAlignment="0" applyProtection="0"/>
    <xf numFmtId="0" fontId="33" fillId="14" borderId="36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38" applyNumberFormat="0" applyFill="0" applyAlignment="0" applyProtection="0"/>
    <xf numFmtId="0" fontId="37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37" fillId="19" borderId="0" applyNumberFormat="0" applyBorder="0" applyAlignment="0" applyProtection="0"/>
    <xf numFmtId="0" fontId="37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7" fillId="23" borderId="0" applyNumberFormat="0" applyBorder="0" applyAlignment="0" applyProtection="0"/>
    <xf numFmtId="0" fontId="37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7" fillId="27" borderId="0" applyNumberFormat="0" applyBorder="0" applyAlignment="0" applyProtection="0"/>
    <xf numFmtId="0" fontId="37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37" fillId="39" borderId="0" applyNumberFormat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2" fillId="15" borderId="37" applyNumberFormat="0" applyFont="0" applyAlignment="0" applyProtection="0"/>
    <xf numFmtId="0" fontId="2" fillId="15" borderId="37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15" borderId="37" applyNumberFormat="0" applyFont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15" borderId="37" applyNumberFormat="0" applyFont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15" borderId="37" applyNumberFormat="0" applyFont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15" borderId="37" applyNumberFormat="0" applyFont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15" borderId="37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15" borderId="37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" fillId="0" borderId="0"/>
  </cellStyleXfs>
  <cellXfs count="221">
    <xf numFmtId="0" fontId="0" fillId="0" borderId="0" xfId="0"/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left"/>
    </xf>
    <xf numFmtId="0" fontId="10" fillId="2" borderId="0" xfId="0" applyFont="1" applyFill="1" applyBorder="1"/>
    <xf numFmtId="0" fontId="10" fillId="2" borderId="0" xfId="0" applyFont="1" applyFill="1" applyBorder="1" applyAlignment="1">
      <alignment horizontal="right"/>
    </xf>
    <xf numFmtId="164" fontId="10" fillId="2" borderId="0" xfId="0" applyNumberFormat="1" applyFont="1" applyFill="1" applyBorder="1"/>
    <xf numFmtId="0" fontId="11" fillId="2" borderId="0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/>
    </xf>
    <xf numFmtId="0" fontId="15" fillId="3" borderId="3" xfId="0" applyFont="1" applyFill="1" applyBorder="1" applyAlignment="1">
      <alignment horizontal="right" vertical="center"/>
    </xf>
    <xf numFmtId="0" fontId="15" fillId="3" borderId="2" xfId="0" applyFont="1" applyFill="1" applyBorder="1" applyAlignment="1">
      <alignment horizontal="right" vertical="center"/>
    </xf>
    <xf numFmtId="164" fontId="15" fillId="2" borderId="0" xfId="0" applyNumberFormat="1" applyFont="1" applyFill="1" applyBorder="1" applyAlignment="1">
      <alignment vertical="center"/>
    </xf>
    <xf numFmtId="0" fontId="13" fillId="2" borderId="0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top"/>
    </xf>
    <xf numFmtId="0" fontId="16" fillId="2" borderId="0" xfId="0" applyFont="1" applyFill="1" applyBorder="1" applyAlignment="1">
      <alignment wrapText="1"/>
    </xf>
    <xf numFmtId="0" fontId="17" fillId="4" borderId="4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0" fillId="2" borderId="0" xfId="0" applyFill="1"/>
    <xf numFmtId="0" fontId="10" fillId="5" borderId="10" xfId="0" applyFont="1" applyFill="1" applyBorder="1" applyAlignment="1"/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 wrapText="1" shrinkToFit="1"/>
    </xf>
    <xf numFmtId="0" fontId="10" fillId="5" borderId="8" xfId="0" applyFont="1" applyFill="1" applyBorder="1"/>
    <xf numFmtId="0" fontId="10" fillId="5" borderId="9" xfId="0" applyFont="1" applyFill="1" applyBorder="1"/>
    <xf numFmtId="0" fontId="10" fillId="5" borderId="4" xfId="0" applyFont="1" applyFill="1" applyBorder="1"/>
    <xf numFmtId="0" fontId="9" fillId="6" borderId="14" xfId="0" applyFont="1" applyFill="1" applyBorder="1" applyAlignment="1">
      <alignment vertical="center"/>
    </xf>
    <xf numFmtId="0" fontId="9" fillId="6" borderId="4" xfId="0" applyFont="1" applyFill="1" applyBorder="1" applyAlignment="1">
      <alignment vertical="center"/>
    </xf>
    <xf numFmtId="0" fontId="9" fillId="6" borderId="10" xfId="0" applyFont="1" applyFill="1" applyBorder="1" applyAlignment="1">
      <alignment vertical="center"/>
    </xf>
    <xf numFmtId="0" fontId="9" fillId="6" borderId="4" xfId="0" applyFont="1" applyFill="1" applyBorder="1" applyAlignment="1">
      <alignment vertical="center" wrapText="1"/>
    </xf>
    <xf numFmtId="0" fontId="9" fillId="6" borderId="4" xfId="0" applyFont="1" applyFill="1" applyBorder="1" applyAlignment="1">
      <alignment horizontal="left" vertical="center" wrapText="1" indent="2"/>
    </xf>
    <xf numFmtId="0" fontId="9" fillId="2" borderId="0" xfId="0" applyFont="1" applyFill="1" applyBorder="1" applyAlignment="1">
      <alignment horizontal="left" vertical="center"/>
    </xf>
    <xf numFmtId="0" fontId="0" fillId="2" borderId="0" xfId="0" applyFill="1" applyBorder="1" applyAlignment="1"/>
    <xf numFmtId="0" fontId="18" fillId="4" borderId="5" xfId="0" applyFont="1" applyFill="1" applyBorder="1" applyAlignment="1">
      <alignment horizontal="center" vertical="center"/>
    </xf>
    <xf numFmtId="0" fontId="9" fillId="2" borderId="0" xfId="0" applyFont="1" applyFill="1" applyBorder="1" applyAlignment="1"/>
    <xf numFmtId="0" fontId="10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right" vertical="center"/>
    </xf>
    <xf numFmtId="164" fontId="0" fillId="2" borderId="0" xfId="0" applyNumberFormat="1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3" fontId="0" fillId="2" borderId="0" xfId="0" applyNumberFormat="1" applyFill="1" applyBorder="1"/>
    <xf numFmtId="3" fontId="9" fillId="2" borderId="16" xfId="0" applyNumberFormat="1" applyFont="1" applyFill="1" applyBorder="1" applyAlignment="1">
      <alignment horizontal="right" vertical="center" wrapText="1"/>
    </xf>
    <xf numFmtId="3" fontId="9" fillId="2" borderId="0" xfId="0" applyNumberFormat="1" applyFont="1" applyFill="1" applyBorder="1"/>
    <xf numFmtId="3" fontId="9" fillId="2" borderId="16" xfId="0" applyNumberFormat="1" applyFont="1" applyFill="1" applyBorder="1" applyAlignment="1">
      <alignment horizontal="right" vertical="center" wrapText="1" shrinkToFit="1"/>
    </xf>
    <xf numFmtId="3" fontId="9" fillId="2" borderId="11" xfId="0" applyNumberFormat="1" applyFont="1" applyFill="1" applyBorder="1" applyAlignment="1">
      <alignment horizontal="right" vertical="center"/>
    </xf>
    <xf numFmtId="3" fontId="9" fillId="2" borderId="12" xfId="0" applyNumberFormat="1" applyFont="1" applyFill="1" applyBorder="1" applyAlignment="1">
      <alignment horizontal="right" vertical="center"/>
    </xf>
    <xf numFmtId="3" fontId="9" fillId="2" borderId="13" xfId="0" applyNumberFormat="1" applyFont="1" applyFill="1" applyBorder="1" applyAlignment="1">
      <alignment horizontal="right" vertical="center"/>
    </xf>
    <xf numFmtId="3" fontId="9" fillId="2" borderId="18" xfId="0" applyNumberFormat="1" applyFont="1" applyFill="1" applyBorder="1" applyAlignment="1">
      <alignment vertical="center"/>
    </xf>
    <xf numFmtId="3" fontId="9" fillId="2" borderId="19" xfId="0" applyNumberFormat="1" applyFont="1" applyFill="1" applyBorder="1" applyAlignment="1">
      <alignment vertical="center"/>
    </xf>
    <xf numFmtId="3" fontId="9" fillId="2" borderId="8" xfId="0" applyNumberFormat="1" applyFont="1" applyFill="1" applyBorder="1" applyAlignment="1">
      <alignment vertical="center"/>
    </xf>
    <xf numFmtId="3" fontId="9" fillId="2" borderId="9" xfId="0" applyNumberFormat="1" applyFont="1" applyFill="1" applyBorder="1" applyAlignment="1">
      <alignment vertical="center"/>
    </xf>
    <xf numFmtId="3" fontId="9" fillId="2" borderId="22" xfId="0" applyNumberFormat="1" applyFont="1" applyFill="1" applyBorder="1" applyAlignment="1">
      <alignment vertical="center"/>
    </xf>
    <xf numFmtId="3" fontId="9" fillId="2" borderId="23" xfId="0" applyNumberFormat="1" applyFont="1" applyFill="1" applyBorder="1" applyAlignment="1">
      <alignment vertical="center"/>
    </xf>
    <xf numFmtId="3" fontId="9" fillId="2" borderId="0" xfId="0" applyNumberFormat="1" applyFont="1" applyFill="1" applyBorder="1" applyAlignment="1">
      <alignment vertical="center" wrapText="1"/>
    </xf>
    <xf numFmtId="3" fontId="0" fillId="2" borderId="0" xfId="0" applyNumberFormat="1" applyFill="1" applyBorder="1" applyAlignment="1"/>
    <xf numFmtId="3" fontId="9" fillId="2" borderId="24" xfId="0" applyNumberFormat="1" applyFont="1" applyFill="1" applyBorder="1" applyAlignment="1">
      <alignment horizontal="right" vertical="center"/>
    </xf>
    <xf numFmtId="3" fontId="9" fillId="2" borderId="4" xfId="0" applyNumberFormat="1" applyFont="1" applyFill="1" applyBorder="1" applyAlignment="1">
      <alignment vertical="center"/>
    </xf>
    <xf numFmtId="3" fontId="9" fillId="7" borderId="4" xfId="0" applyNumberFormat="1" applyFont="1" applyFill="1" applyBorder="1" applyAlignment="1">
      <alignment vertical="center"/>
    </xf>
    <xf numFmtId="3" fontId="9" fillId="2" borderId="15" xfId="0" applyNumberFormat="1" applyFont="1" applyFill="1" applyBorder="1" applyAlignment="1">
      <alignment horizontal="right" vertical="center"/>
    </xf>
    <xf numFmtId="3" fontId="9" fillId="2" borderId="17" xfId="0" applyNumberFormat="1" applyFont="1" applyFill="1" applyBorder="1" applyAlignment="1">
      <alignment horizontal="right" vertical="center"/>
    </xf>
    <xf numFmtId="3" fontId="9" fillId="2" borderId="20" xfId="0" applyNumberFormat="1" applyFont="1" applyFill="1" applyBorder="1" applyAlignment="1">
      <alignment horizontal="right" vertical="center"/>
    </xf>
    <xf numFmtId="3" fontId="9" fillId="2" borderId="21" xfId="0" applyNumberFormat="1" applyFont="1" applyFill="1" applyBorder="1" applyAlignment="1">
      <alignment horizontal="right" vertical="center"/>
    </xf>
    <xf numFmtId="3" fontId="9" fillId="2" borderId="11" xfId="0" applyNumberFormat="1" applyFont="1" applyFill="1" applyBorder="1" applyAlignment="1">
      <alignment horizontal="right" vertical="center" wrapText="1"/>
    </xf>
    <xf numFmtId="3" fontId="9" fillId="8" borderId="8" xfId="0" applyNumberFormat="1" applyFont="1" applyFill="1" applyBorder="1" applyAlignment="1">
      <alignment vertical="center"/>
    </xf>
    <xf numFmtId="3" fontId="9" fillId="8" borderId="12" xfId="0" applyNumberFormat="1" applyFont="1" applyFill="1" applyBorder="1" applyAlignment="1">
      <alignment vertical="center"/>
    </xf>
    <xf numFmtId="3" fontId="9" fillId="8" borderId="9" xfId="0" applyNumberFormat="1" applyFont="1" applyFill="1" applyBorder="1" applyAlignment="1">
      <alignment vertical="center"/>
    </xf>
    <xf numFmtId="3" fontId="9" fillId="8" borderId="4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19" fillId="2" borderId="0" xfId="0" applyFont="1" applyFill="1" applyBorder="1" applyAlignment="1">
      <alignment vertical="center"/>
    </xf>
    <xf numFmtId="165" fontId="15" fillId="2" borderId="0" xfId="1" applyNumberFormat="1" applyFont="1" applyFill="1" applyBorder="1" applyAlignment="1">
      <alignment vertical="center"/>
    </xf>
    <xf numFmtId="3" fontId="9" fillId="2" borderId="28" xfId="0" applyNumberFormat="1" applyFont="1" applyFill="1" applyBorder="1" applyAlignment="1">
      <alignment vertical="center"/>
    </xf>
    <xf numFmtId="3" fontId="9" fillId="2" borderId="29" xfId="0" applyNumberFormat="1" applyFont="1" applyFill="1" applyBorder="1" applyAlignment="1">
      <alignment vertical="center"/>
    </xf>
    <xf numFmtId="3" fontId="9" fillId="2" borderId="25" xfId="0" applyNumberFormat="1" applyFont="1" applyFill="1" applyBorder="1" applyAlignment="1">
      <alignment horizontal="right" vertical="center"/>
    </xf>
    <xf numFmtId="3" fontId="9" fillId="2" borderId="26" xfId="0" applyNumberFormat="1" applyFont="1" applyFill="1" applyBorder="1" applyAlignment="1">
      <alignment horizontal="right" vertical="center" wrapText="1"/>
    </xf>
    <xf numFmtId="3" fontId="9" fillId="2" borderId="27" xfId="0" applyNumberFormat="1" applyFont="1" applyFill="1" applyBorder="1" applyAlignment="1">
      <alignment horizontal="right" vertical="center"/>
    </xf>
    <xf numFmtId="3" fontId="9" fillId="2" borderId="26" xfId="0" applyNumberFormat="1" applyFont="1" applyFill="1" applyBorder="1" applyAlignment="1">
      <alignment horizontal="right" vertical="center" wrapText="1" shrinkToFit="1"/>
    </xf>
    <xf numFmtId="3" fontId="3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ill="1"/>
    <xf numFmtId="0" fontId="41" fillId="0" borderId="45" xfId="0" applyFont="1" applyFill="1" applyBorder="1" applyAlignment="1">
      <alignment horizontal="center" vertical="center"/>
    </xf>
    <xf numFmtId="9" fontId="3" fillId="0" borderId="0" xfId="31" applyFont="1" applyFill="1" applyBorder="1" applyAlignment="1">
      <alignment horizontal="center" vertical="center"/>
    </xf>
    <xf numFmtId="3" fontId="3" fillId="0" borderId="51" xfId="0" applyNumberFormat="1" applyFont="1" applyFill="1" applyBorder="1" applyAlignment="1">
      <alignment horizontal="right" vertical="center"/>
    </xf>
    <xf numFmtId="3" fontId="3" fillId="0" borderId="52" xfId="0" applyNumberFormat="1" applyFont="1" applyFill="1" applyBorder="1" applyAlignment="1">
      <alignment horizontal="right" vertical="center"/>
    </xf>
    <xf numFmtId="0" fontId="3" fillId="0" borderId="39" xfId="0" applyFont="1" applyFill="1" applyBorder="1" applyAlignment="1">
      <alignment horizontal="left" vertical="center" wrapText="1" indent="2"/>
    </xf>
    <xf numFmtId="3" fontId="3" fillId="0" borderId="39" xfId="72" applyNumberFormat="1" applyFont="1" applyFill="1" applyBorder="1" applyAlignment="1">
      <alignment vertical="center"/>
    </xf>
    <xf numFmtId="3" fontId="3" fillId="0" borderId="39" xfId="72" applyNumberFormat="1" applyFont="1" applyFill="1" applyBorder="1" applyAlignment="1">
      <alignment horizontal="right" vertical="center"/>
    </xf>
    <xf numFmtId="3" fontId="3" fillId="0" borderId="39" xfId="72" applyNumberFormat="1" applyFont="1" applyFill="1" applyBorder="1"/>
    <xf numFmtId="3" fontId="3" fillId="0" borderId="39" xfId="0" applyNumberFormat="1" applyFont="1" applyFill="1" applyBorder="1" applyAlignment="1">
      <alignment vertical="center"/>
    </xf>
    <xf numFmtId="3" fontId="3" fillId="0" borderId="39" xfId="0" applyNumberFormat="1" applyFont="1" applyFill="1" applyBorder="1" applyAlignment="1">
      <alignment horizontal="right" vertical="center"/>
    </xf>
    <xf numFmtId="3" fontId="3" fillId="0" borderId="39" xfId="234" applyNumberFormat="1" applyFont="1" applyFill="1" applyBorder="1" applyAlignment="1">
      <alignment horizontal="center" vertical="center" wrapText="1"/>
    </xf>
    <xf numFmtId="3" fontId="3" fillId="0" borderId="39" xfId="486" applyNumberFormat="1" applyFont="1" applyFill="1" applyBorder="1" applyAlignment="1">
      <alignment horizontal="center" vertical="center" wrapText="1"/>
    </xf>
    <xf numFmtId="3" fontId="3" fillId="0" borderId="39" xfId="612" applyNumberFormat="1" applyFont="1" applyFill="1" applyBorder="1" applyAlignment="1">
      <alignment horizontal="center" vertical="center" wrapText="1"/>
    </xf>
    <xf numFmtId="3" fontId="3" fillId="0" borderId="39" xfId="639" applyNumberFormat="1" applyFont="1" applyFill="1" applyBorder="1" applyAlignment="1">
      <alignment horizontal="center" vertical="center" wrapText="1"/>
    </xf>
    <xf numFmtId="3" fontId="3" fillId="0" borderId="39" xfId="661" applyNumberFormat="1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3" fontId="42" fillId="40" borderId="42" xfId="0" applyNumberFormat="1" applyFont="1" applyFill="1" applyBorder="1" applyAlignment="1">
      <alignment horizontal="right" vertical="center"/>
    </xf>
    <xf numFmtId="0" fontId="8" fillId="0" borderId="46" xfId="0" applyFont="1" applyFill="1" applyBorder="1" applyAlignment="1">
      <alignment horizontal="centerContinuous" vertical="center"/>
    </xf>
    <xf numFmtId="0" fontId="4" fillId="0" borderId="46" xfId="0" applyFont="1" applyFill="1" applyBorder="1" applyAlignment="1">
      <alignment horizontal="centerContinuous" vertical="center"/>
    </xf>
    <xf numFmtId="0" fontId="19" fillId="0" borderId="46" xfId="0" applyFont="1" applyFill="1" applyBorder="1" applyAlignment="1">
      <alignment horizontal="centerContinuous" vertical="center"/>
    </xf>
    <xf numFmtId="0" fontId="7" fillId="0" borderId="46" xfId="0" applyFont="1" applyFill="1" applyBorder="1" applyAlignment="1">
      <alignment horizontal="centerContinuous" vertical="center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/>
    </xf>
    <xf numFmtId="164" fontId="10" fillId="0" borderId="0" xfId="0" applyNumberFormat="1" applyFont="1" applyFill="1" applyBorder="1"/>
    <xf numFmtId="0" fontId="1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/>
    <xf numFmtId="0" fontId="10" fillId="0" borderId="53" xfId="0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 shrinkToFit="1"/>
    </xf>
    <xf numFmtId="0" fontId="10" fillId="0" borderId="53" xfId="0" applyFont="1" applyFill="1" applyBorder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left" vertical="center"/>
    </xf>
    <xf numFmtId="0" fontId="3" fillId="0" borderId="41" xfId="0" applyFont="1" applyFill="1" applyBorder="1" applyAlignment="1">
      <alignment horizontal="right"/>
    </xf>
    <xf numFmtId="0" fontId="3" fillId="0" borderId="41" xfId="0" applyFont="1" applyFill="1" applyBorder="1" applyAlignment="1">
      <alignment vertical="center"/>
    </xf>
    <xf numFmtId="3" fontId="3" fillId="0" borderId="41" xfId="0" applyNumberFormat="1" applyFont="1" applyFill="1" applyBorder="1" applyAlignment="1">
      <alignment horizontal="right" vertical="center"/>
    </xf>
    <xf numFmtId="3" fontId="3" fillId="0" borderId="41" xfId="0" applyNumberFormat="1" applyFont="1" applyFill="1" applyBorder="1" applyAlignment="1">
      <alignment horizontal="left" vertical="center"/>
    </xf>
    <xf numFmtId="0" fontId="3" fillId="0" borderId="42" xfId="0" applyFont="1" applyFill="1" applyBorder="1" applyAlignment="1">
      <alignment horizontal="right"/>
    </xf>
    <xf numFmtId="0" fontId="3" fillId="0" borderId="42" xfId="0" applyFont="1" applyFill="1" applyBorder="1" applyAlignment="1">
      <alignment vertical="center"/>
    </xf>
    <xf numFmtId="3" fontId="3" fillId="0" borderId="42" xfId="0" applyNumberFormat="1" applyFont="1" applyFill="1" applyBorder="1" applyAlignment="1">
      <alignment horizontal="right" vertical="center"/>
    </xf>
    <xf numFmtId="3" fontId="3" fillId="0" borderId="42" xfId="0" applyNumberFormat="1" applyFont="1" applyFill="1" applyBorder="1" applyAlignment="1">
      <alignment horizontal="left" vertical="center"/>
    </xf>
    <xf numFmtId="0" fontId="0" fillId="0" borderId="23" xfId="0" applyFill="1" applyBorder="1" applyAlignment="1"/>
    <xf numFmtId="0" fontId="0" fillId="0" borderId="0" xfId="0" applyFill="1" applyBorder="1" applyAlignment="1"/>
    <xf numFmtId="3" fontId="0" fillId="0" borderId="0" xfId="0" applyNumberFormat="1" applyFill="1"/>
    <xf numFmtId="0" fontId="3" fillId="0" borderId="0" xfId="0" applyFont="1" applyFill="1"/>
    <xf numFmtId="0" fontId="3" fillId="0" borderId="39" xfId="0" applyFont="1" applyFill="1" applyBorder="1" applyAlignment="1">
      <alignment horizontal="right"/>
    </xf>
    <xf numFmtId="0" fontId="3" fillId="0" borderId="39" xfId="0" applyFont="1" applyFill="1" applyBorder="1" applyAlignment="1">
      <alignment vertical="center"/>
    </xf>
    <xf numFmtId="3" fontId="3" fillId="0" borderId="39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41" fillId="0" borderId="43" xfId="0" applyFont="1" applyFill="1" applyBorder="1" applyAlignment="1">
      <alignment horizontal="center" vertical="center"/>
    </xf>
    <xf numFmtId="3" fontId="3" fillId="0" borderId="47" xfId="0" applyNumberFormat="1" applyFont="1" applyFill="1" applyBorder="1" applyAlignment="1">
      <alignment horizontal="right" vertical="center"/>
    </xf>
    <xf numFmtId="3" fontId="3" fillId="0" borderId="48" xfId="0" applyNumberFormat="1" applyFont="1" applyFill="1" applyBorder="1" applyAlignment="1">
      <alignment horizontal="right" vertical="center"/>
    </xf>
    <xf numFmtId="0" fontId="41" fillId="0" borderId="44" xfId="0" applyFont="1" applyFill="1" applyBorder="1" applyAlignment="1">
      <alignment horizontal="center" vertical="center"/>
    </xf>
    <xf numFmtId="3" fontId="3" fillId="0" borderId="49" xfId="0" applyNumberFormat="1" applyFont="1" applyFill="1" applyBorder="1" applyAlignment="1">
      <alignment horizontal="right" vertical="center"/>
    </xf>
    <xf numFmtId="3" fontId="3" fillId="0" borderId="50" xfId="0" applyNumberFormat="1" applyFont="1" applyFill="1" applyBorder="1" applyAlignment="1">
      <alignment horizontal="right" vertical="center"/>
    </xf>
    <xf numFmtId="3" fontId="42" fillId="0" borderId="52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Fill="1" applyBorder="1"/>
    <xf numFmtId="0" fontId="5" fillId="0" borderId="46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horizontal="centerContinuous"/>
    </xf>
    <xf numFmtId="0" fontId="12" fillId="0" borderId="0" xfId="0" applyFont="1" applyFill="1" applyBorder="1" applyAlignment="1">
      <alignment horizontal="centerContinuous" vertical="center"/>
    </xf>
    <xf numFmtId="0" fontId="16" fillId="0" borderId="0" xfId="0" applyFont="1" applyFill="1" applyBorder="1" applyAlignment="1">
      <alignment horizontal="centerContinuous" wrapText="1"/>
    </xf>
    <xf numFmtId="164" fontId="10" fillId="0" borderId="0" xfId="0" applyNumberFormat="1" applyFont="1" applyFill="1" applyBorder="1" applyAlignment="1">
      <alignment horizontal="centerContinuous"/>
    </xf>
    <xf numFmtId="0" fontId="11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right" vertical="center"/>
    </xf>
    <xf numFmtId="3" fontId="3" fillId="0" borderId="0" xfId="4" applyNumberFormat="1" applyFont="1" applyFill="1" applyBorder="1" applyAlignment="1">
      <alignment horizontal="right" vertical="center"/>
    </xf>
    <xf numFmtId="3" fontId="3" fillId="0" borderId="0" xfId="4" applyNumberFormat="1" applyFont="1" applyFill="1" applyBorder="1" applyAlignment="1">
      <alignment horizontal="right" vertical="center" wrapText="1"/>
    </xf>
    <xf numFmtId="3" fontId="3" fillId="0" borderId="0" xfId="4" applyNumberFormat="1" applyFont="1" applyFill="1" applyBorder="1" applyAlignment="1">
      <alignment horizontal="right" vertical="center" wrapText="1" shrinkToFit="1"/>
    </xf>
    <xf numFmtId="0" fontId="3" fillId="0" borderId="41" xfId="0" applyFont="1" applyFill="1" applyBorder="1" applyAlignment="1">
      <alignment horizontal="right" vertical="center"/>
    </xf>
    <xf numFmtId="3" fontId="3" fillId="0" borderId="41" xfId="4" applyNumberFormat="1" applyFont="1" applyFill="1" applyBorder="1" applyAlignment="1">
      <alignment horizontal="right" vertical="center"/>
    </xf>
    <xf numFmtId="3" fontId="3" fillId="0" borderId="41" xfId="4" applyNumberFormat="1" applyFont="1" applyFill="1" applyBorder="1" applyAlignment="1">
      <alignment horizontal="right" vertical="center" wrapText="1"/>
    </xf>
    <xf numFmtId="3" fontId="3" fillId="0" borderId="41" xfId="4" applyNumberFormat="1" applyFont="1" applyFill="1" applyBorder="1" applyAlignment="1">
      <alignment horizontal="right" vertical="center" wrapText="1" shrinkToFit="1"/>
    </xf>
    <xf numFmtId="0" fontId="0" fillId="0" borderId="41" xfId="0" applyFill="1" applyBorder="1"/>
    <xf numFmtId="0" fontId="3" fillId="0" borderId="42" xfId="0" applyFont="1" applyFill="1" applyBorder="1" applyAlignment="1">
      <alignment horizontal="right" vertical="center"/>
    </xf>
    <xf numFmtId="3" fontId="3" fillId="0" borderId="42" xfId="4" applyNumberFormat="1" applyFont="1" applyFill="1" applyBorder="1" applyAlignment="1">
      <alignment horizontal="right" vertical="center"/>
    </xf>
    <xf numFmtId="3" fontId="3" fillId="0" borderId="42" xfId="4" applyNumberFormat="1" applyFont="1" applyFill="1" applyBorder="1" applyAlignment="1">
      <alignment horizontal="right" vertical="center" wrapText="1"/>
    </xf>
    <xf numFmtId="3" fontId="3" fillId="0" borderId="42" xfId="4" applyNumberFormat="1" applyFont="1" applyFill="1" applyBorder="1" applyAlignment="1">
      <alignment horizontal="right" vertical="center" wrapText="1" shrinkToFit="1"/>
    </xf>
    <xf numFmtId="0" fontId="0" fillId="0" borderId="42" xfId="0" applyFill="1" applyBorder="1"/>
    <xf numFmtId="0" fontId="3" fillId="0" borderId="39" xfId="0" applyFont="1" applyFill="1" applyBorder="1" applyAlignment="1">
      <alignment horizontal="right" vertical="center"/>
    </xf>
    <xf numFmtId="3" fontId="3" fillId="0" borderId="39" xfId="4" applyNumberFormat="1" applyFont="1" applyFill="1" applyBorder="1" applyAlignment="1">
      <alignment horizontal="right" vertical="center"/>
    </xf>
    <xf numFmtId="3" fontId="3" fillId="0" borderId="39" xfId="4" applyNumberFormat="1" applyFont="1" applyFill="1" applyBorder="1" applyAlignment="1">
      <alignment horizontal="right" vertical="center" wrapText="1"/>
    </xf>
    <xf numFmtId="3" fontId="3" fillId="0" borderId="39" xfId="4" applyNumberFormat="1" applyFont="1" applyFill="1" applyBorder="1" applyAlignment="1">
      <alignment horizontal="right" vertical="center" wrapText="1" shrinkToFit="1"/>
    </xf>
    <xf numFmtId="0" fontId="0" fillId="0" borderId="39" xfId="0" applyFill="1" applyBorder="1"/>
    <xf numFmtId="4" fontId="3" fillId="0" borderId="0" xfId="0" applyNumberFormat="1" applyFont="1" applyFill="1" applyBorder="1" applyAlignment="1">
      <alignment horizontal="right" vertical="center"/>
    </xf>
    <xf numFmtId="4" fontId="3" fillId="0" borderId="41" xfId="0" applyNumberFormat="1" applyFont="1" applyFill="1" applyBorder="1" applyAlignment="1">
      <alignment horizontal="right" vertical="center"/>
    </xf>
    <xf numFmtId="4" fontId="3" fillId="0" borderId="42" xfId="0" applyNumberFormat="1" applyFont="1" applyFill="1" applyBorder="1" applyAlignment="1">
      <alignment horizontal="right" vertical="center"/>
    </xf>
    <xf numFmtId="4" fontId="3" fillId="0" borderId="39" xfId="0" applyNumberFormat="1" applyFont="1" applyFill="1" applyBorder="1" applyAlignment="1">
      <alignment horizontal="right" vertical="center"/>
    </xf>
    <xf numFmtId="4" fontId="3" fillId="0" borderId="42" xfId="4" applyNumberFormat="1" applyFont="1" applyFill="1" applyBorder="1" applyAlignment="1">
      <alignment horizontal="right" vertical="center" wrapText="1"/>
    </xf>
    <xf numFmtId="4" fontId="3" fillId="0" borderId="41" xfId="4" applyNumberFormat="1" applyFont="1" applyFill="1" applyBorder="1" applyAlignment="1">
      <alignment horizontal="right" vertical="center" wrapText="1"/>
    </xf>
    <xf numFmtId="0" fontId="0" fillId="0" borderId="46" xfId="0" applyFill="1" applyBorder="1" applyAlignment="1">
      <alignment horizontal="centerContinuous"/>
    </xf>
    <xf numFmtId="0" fontId="0" fillId="0" borderId="0" xfId="0" applyFill="1" applyAlignment="1">
      <alignment horizontal="centerContinuous"/>
    </xf>
    <xf numFmtId="3" fontId="3" fillId="0" borderId="0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Fill="1" applyBorder="1" applyAlignment="1">
      <alignment horizontal="right" vertical="center" wrapText="1" shrinkToFit="1"/>
    </xf>
    <xf numFmtId="3" fontId="3" fillId="0" borderId="41" xfId="0" applyNumberFormat="1" applyFont="1" applyFill="1" applyBorder="1" applyAlignment="1">
      <alignment horizontal="right" vertical="center" wrapText="1"/>
    </xf>
    <xf numFmtId="3" fontId="3" fillId="0" borderId="41" xfId="0" applyNumberFormat="1" applyFont="1" applyFill="1" applyBorder="1" applyAlignment="1">
      <alignment horizontal="right" vertical="center" wrapText="1" shrinkToFit="1"/>
    </xf>
    <xf numFmtId="3" fontId="3" fillId="0" borderId="42" xfId="0" applyNumberFormat="1" applyFont="1" applyFill="1" applyBorder="1" applyAlignment="1">
      <alignment horizontal="right" vertical="center" wrapText="1"/>
    </xf>
    <xf numFmtId="3" fontId="3" fillId="0" borderId="42" xfId="0" applyNumberFormat="1" applyFont="1" applyFill="1" applyBorder="1" applyAlignment="1">
      <alignment horizontal="right" vertical="center" wrapText="1" shrinkToFit="1"/>
    </xf>
    <xf numFmtId="3" fontId="3" fillId="0" borderId="39" xfId="0" applyNumberFormat="1" applyFont="1" applyFill="1" applyBorder="1" applyAlignment="1">
      <alignment horizontal="right" vertical="center" wrapText="1"/>
    </xf>
    <xf numFmtId="3" fontId="3" fillId="0" borderId="39" xfId="0" applyNumberFormat="1" applyFont="1" applyFill="1" applyBorder="1" applyAlignment="1">
      <alignment horizontal="right" vertical="center" wrapText="1" shrinkToFit="1"/>
    </xf>
    <xf numFmtId="3" fontId="3" fillId="0" borderId="0" xfId="234" applyNumberFormat="1" applyFont="1" applyFill="1" applyBorder="1" applyAlignment="1">
      <alignment horizontal="right" vertical="center" wrapText="1"/>
    </xf>
    <xf numFmtId="3" fontId="3" fillId="0" borderId="0" xfId="486" applyNumberFormat="1" applyFont="1" applyFill="1" applyBorder="1" applyAlignment="1">
      <alignment horizontal="right" vertical="center" wrapText="1"/>
    </xf>
    <xf numFmtId="3" fontId="3" fillId="0" borderId="0" xfId="612" applyNumberFormat="1" applyFont="1" applyFill="1" applyBorder="1" applyAlignment="1">
      <alignment horizontal="right" vertical="center" wrapText="1"/>
    </xf>
    <xf numFmtId="3" fontId="3" fillId="0" borderId="0" xfId="639" applyNumberFormat="1" applyFont="1" applyFill="1" applyBorder="1" applyAlignment="1">
      <alignment horizontal="right" vertical="center" wrapText="1"/>
    </xf>
    <xf numFmtId="3" fontId="3" fillId="0" borderId="0" xfId="661" applyNumberFormat="1" applyFont="1" applyFill="1" applyBorder="1" applyAlignment="1">
      <alignment horizontal="right" vertical="center" wrapText="1"/>
    </xf>
    <xf numFmtId="3" fontId="3" fillId="0" borderId="41" xfId="234" applyNumberFormat="1" applyFont="1" applyFill="1" applyBorder="1" applyAlignment="1">
      <alignment horizontal="right" vertical="center" wrapText="1"/>
    </xf>
    <xf numFmtId="3" fontId="3" fillId="0" borderId="41" xfId="486" applyNumberFormat="1" applyFont="1" applyFill="1" applyBorder="1" applyAlignment="1">
      <alignment horizontal="right" vertical="center" wrapText="1"/>
    </xf>
    <xf numFmtId="3" fontId="3" fillId="0" borderId="41" xfId="612" applyNumberFormat="1" applyFont="1" applyFill="1" applyBorder="1" applyAlignment="1">
      <alignment horizontal="right" vertical="center" wrapText="1"/>
    </xf>
    <xf numFmtId="3" fontId="3" fillId="0" borderId="41" xfId="639" applyNumberFormat="1" applyFont="1" applyFill="1" applyBorder="1" applyAlignment="1">
      <alignment horizontal="right" vertical="center" wrapText="1"/>
    </xf>
    <xf numFmtId="3" fontId="3" fillId="0" borderId="41" xfId="661" applyNumberFormat="1" applyFont="1" applyFill="1" applyBorder="1" applyAlignment="1">
      <alignment horizontal="right" vertical="center" wrapText="1"/>
    </xf>
    <xf numFmtId="3" fontId="3" fillId="0" borderId="42" xfId="234" applyNumberFormat="1" applyFont="1" applyFill="1" applyBorder="1" applyAlignment="1">
      <alignment horizontal="right" vertical="center" wrapText="1"/>
    </xf>
    <xf numFmtId="3" fontId="3" fillId="0" borderId="42" xfId="486" applyNumberFormat="1" applyFont="1" applyFill="1" applyBorder="1" applyAlignment="1">
      <alignment horizontal="right" vertical="center" wrapText="1"/>
    </xf>
    <xf numFmtId="3" fontId="3" fillId="0" borderId="42" xfId="612" applyNumberFormat="1" applyFont="1" applyFill="1" applyBorder="1" applyAlignment="1">
      <alignment horizontal="right" vertical="center" wrapText="1"/>
    </xf>
    <xf numFmtId="3" fontId="3" fillId="0" borderId="42" xfId="639" applyNumberFormat="1" applyFont="1" applyFill="1" applyBorder="1" applyAlignment="1">
      <alignment horizontal="right" vertical="center" wrapText="1"/>
    </xf>
    <xf numFmtId="3" fontId="3" fillId="0" borderId="42" xfId="661" applyNumberFormat="1" applyFont="1" applyFill="1" applyBorder="1" applyAlignment="1">
      <alignment horizontal="right" vertical="center" wrapText="1"/>
    </xf>
    <xf numFmtId="3" fontId="3" fillId="0" borderId="39" xfId="234" applyNumberFormat="1" applyFont="1" applyFill="1" applyBorder="1" applyAlignment="1">
      <alignment horizontal="right" vertical="center" wrapText="1"/>
    </xf>
    <xf numFmtId="3" fontId="3" fillId="0" borderId="39" xfId="486" applyNumberFormat="1" applyFont="1" applyFill="1" applyBorder="1" applyAlignment="1">
      <alignment horizontal="right" vertical="center" wrapText="1"/>
    </xf>
    <xf numFmtId="3" fontId="3" fillId="0" borderId="39" xfId="612" applyNumberFormat="1" applyFont="1" applyFill="1" applyBorder="1" applyAlignment="1">
      <alignment horizontal="right" vertical="center" wrapText="1"/>
    </xf>
    <xf numFmtId="3" fontId="3" fillId="0" borderId="39" xfId="639" applyNumberFormat="1" applyFont="1" applyFill="1" applyBorder="1" applyAlignment="1">
      <alignment horizontal="right" vertical="center" wrapText="1"/>
    </xf>
    <xf numFmtId="3" fontId="3" fillId="0" borderId="39" xfId="661" applyNumberFormat="1" applyFont="1" applyFill="1" applyBorder="1" applyAlignment="1">
      <alignment horizontal="right" vertical="center" wrapText="1"/>
    </xf>
    <xf numFmtId="0" fontId="3" fillId="0" borderId="0" xfId="0" applyFont="1" applyFill="1" applyBorder="1"/>
    <xf numFmtId="0" fontId="3" fillId="0" borderId="41" xfId="0" applyFont="1" applyFill="1" applyBorder="1"/>
    <xf numFmtId="0" fontId="3" fillId="0" borderId="42" xfId="0" applyFont="1" applyFill="1" applyBorder="1"/>
    <xf numFmtId="0" fontId="3" fillId="0" borderId="39" xfId="0" applyFont="1" applyFill="1" applyBorder="1"/>
  </cellXfs>
  <cellStyles count="695">
    <cellStyle name="20 % - Accent1" xfId="49" builtinId="30" customBuiltin="1"/>
    <cellStyle name="20 % - Accent2" xfId="53" builtinId="34" customBuiltin="1"/>
    <cellStyle name="20 % - Accent3" xfId="57" builtinId="38" customBuiltin="1"/>
    <cellStyle name="20 % - Accent4" xfId="61" builtinId="42" customBuiltin="1"/>
    <cellStyle name="20 % - Accent5" xfId="65" builtinId="46" customBuiltin="1"/>
    <cellStyle name="20 % - Accent6" xfId="69" builtinId="50" customBuiltin="1"/>
    <cellStyle name="40 % - Accent1" xfId="50" builtinId="31" customBuiltin="1"/>
    <cellStyle name="40 % - Accent2" xfId="54" builtinId="35" customBuiltin="1"/>
    <cellStyle name="40 % - Accent3" xfId="58" builtinId="39" customBuiltin="1"/>
    <cellStyle name="40 % - Accent4" xfId="62" builtinId="43" customBuiltin="1"/>
    <cellStyle name="40 % - Accent5" xfId="66" builtinId="47" customBuiltin="1"/>
    <cellStyle name="40 % - Accent6" xfId="70" builtinId="51" customBuiltin="1"/>
    <cellStyle name="60 % - Accent1" xfId="51" builtinId="32" customBuiltin="1"/>
    <cellStyle name="60 % - Accent2" xfId="55" builtinId="36" customBuiltin="1"/>
    <cellStyle name="60 % - Accent3" xfId="59" builtinId="40" customBuiltin="1"/>
    <cellStyle name="60 % - Accent4" xfId="63" builtinId="44" customBuiltin="1"/>
    <cellStyle name="60 % - Accent5" xfId="67" builtinId="48" customBuiltin="1"/>
    <cellStyle name="60 % - Accent6" xfId="71" builtinId="52" customBuiltin="1"/>
    <cellStyle name="Accent1" xfId="48" builtinId="29" customBuiltin="1"/>
    <cellStyle name="Accent2" xfId="52" builtinId="33" customBuiltin="1"/>
    <cellStyle name="Accent3" xfId="56" builtinId="37" customBuiltin="1"/>
    <cellStyle name="Accent4" xfId="60" builtinId="41" customBuiltin="1"/>
    <cellStyle name="Accent5" xfId="64" builtinId="45" customBuiltin="1"/>
    <cellStyle name="Accent6" xfId="68" builtinId="49" customBuiltin="1"/>
    <cellStyle name="Avertissement" xfId="45" builtinId="11" customBuiltin="1"/>
    <cellStyle name="Calcul" xfId="42" builtinId="22" customBuiltin="1"/>
    <cellStyle name="Cellule liée" xfId="43" builtinId="24" customBuiltin="1"/>
    <cellStyle name="Commentaire 2" xfId="87"/>
    <cellStyle name="Commentaire 3" xfId="86"/>
    <cellStyle name="Commentaire 4" xfId="115"/>
    <cellStyle name="Commentaire 5" xfId="145"/>
    <cellStyle name="Commentaire 6" xfId="174"/>
    <cellStyle name="Commentaire 7" xfId="203"/>
    <cellStyle name="Commentaire 8" xfId="669"/>
    <cellStyle name="Commentaire 9" xfId="618"/>
    <cellStyle name="Entrée" xfId="40" builtinId="20" customBuiltin="1"/>
    <cellStyle name="Insatisfaisant" xfId="38" builtinId="27" customBuiltin="1"/>
    <cellStyle name="Milliers" xfId="1" builtinId="3"/>
    <cellStyle name="Milliers 10" xfId="83"/>
    <cellStyle name="Milliers 14" xfId="172"/>
    <cellStyle name="Milliers 15" xfId="107"/>
    <cellStyle name="Milliers 2" xfId="4"/>
    <cellStyle name="Milliers 2 2" xfId="116"/>
    <cellStyle name="Milliers 3 2" xfId="487"/>
    <cellStyle name="Milliers 3 3" xfId="606"/>
    <cellStyle name="Milliers 3 4" xfId="632"/>
    <cellStyle name="Milliers 3 5" xfId="656"/>
    <cellStyle name="Milliers 3 6" xfId="676"/>
    <cellStyle name="Milliers 3 7" xfId="690"/>
    <cellStyle name="Milliers 5 2" xfId="80"/>
    <cellStyle name="Milliers 5 3" xfId="412"/>
    <cellStyle name="Milliers 5 4" xfId="416"/>
    <cellStyle name="Milliers 5 5" xfId="422"/>
    <cellStyle name="Milliers 5 6" xfId="381"/>
    <cellStyle name="Milliers 5 7" xfId="595"/>
    <cellStyle name="Milliers 6 2" xfId="264"/>
    <cellStyle name="Milliers 6 3" xfId="411"/>
    <cellStyle name="Milliers 6 4" xfId="385"/>
    <cellStyle name="Milliers 6 5" xfId="598"/>
    <cellStyle name="Milliers 6 6" xfId="624"/>
    <cellStyle name="Milliers 6 7" xfId="652"/>
    <cellStyle name="Milliers 7 2" xfId="231"/>
    <cellStyle name="Milliers 7 3" xfId="405"/>
    <cellStyle name="Milliers 7 4" xfId="383"/>
    <cellStyle name="Milliers 7 5" xfId="597"/>
    <cellStyle name="Milliers 7 6" xfId="623"/>
    <cellStyle name="Milliers 7 7" xfId="651"/>
    <cellStyle name="Milliers 8 2" xfId="260"/>
    <cellStyle name="Milliers 8 2 2" xfId="488"/>
    <cellStyle name="Milliers 8 2 3" xfId="607"/>
    <cellStyle name="Milliers 8 2 4" xfId="633"/>
    <cellStyle name="Milliers 8 2 5" xfId="657"/>
    <cellStyle name="Milliers 8 2 6" xfId="677"/>
    <cellStyle name="Milliers 8 2 7" xfId="691"/>
    <cellStyle name="Milliers 8 3" xfId="403"/>
    <cellStyle name="Milliers 8 4" xfId="386"/>
    <cellStyle name="Milliers 8 5" xfId="599"/>
    <cellStyle name="Milliers 8 6" xfId="625"/>
    <cellStyle name="Milliers 8 7" xfId="653"/>
    <cellStyle name="Milliers 9 2" xfId="201"/>
    <cellStyle name="Milliers 9 3" xfId="402"/>
    <cellStyle name="Milliers 9 4" xfId="392"/>
    <cellStyle name="Milliers 9 5" xfId="395"/>
    <cellStyle name="Milliers 9 6" xfId="413"/>
    <cellStyle name="Milliers 9 7" xfId="415"/>
    <cellStyle name="Monétaire 2" xfId="489"/>
    <cellStyle name="Monétaire 3" xfId="493"/>
    <cellStyle name="Neutre" xfId="39" builtinId="28" customBuiltin="1"/>
    <cellStyle name="Normal" xfId="0" builtinId="0"/>
    <cellStyle name="Normal 10" xfId="234"/>
    <cellStyle name="Normal 10 2" xfId="108"/>
    <cellStyle name="Normal 10 3" xfId="374"/>
    <cellStyle name="Normal 10 4" xfId="593"/>
    <cellStyle name="Normal 10 5" xfId="621"/>
    <cellStyle name="Normal 10 6" xfId="649"/>
    <cellStyle name="Normal 10 7" xfId="667"/>
    <cellStyle name="Normal 11" xfId="142"/>
    <cellStyle name="Normal 12" xfId="486"/>
    <cellStyle name="Normal 13" xfId="490"/>
    <cellStyle name="Normal 13 2" xfId="294"/>
    <cellStyle name="Normal 13 3" xfId="295"/>
    <cellStyle name="Normal 13 4" xfId="296"/>
    <cellStyle name="Normal 13 5" xfId="297"/>
    <cellStyle name="Normal 13 6" xfId="298"/>
    <cellStyle name="Normal 14" xfId="612"/>
    <cellStyle name="Normal 15" xfId="479"/>
    <cellStyle name="Normal 16" xfId="480"/>
    <cellStyle name="Normal 17" xfId="481"/>
    <cellStyle name="Normal 18" xfId="482"/>
    <cellStyle name="Normal 18 2" xfId="491"/>
    <cellStyle name="Normal 19" xfId="483"/>
    <cellStyle name="Normal 2" xfId="2"/>
    <cellStyle name="Normal 2 10" xfId="5"/>
    <cellStyle name="Normal 2 10 10" xfId="364"/>
    <cellStyle name="Normal 2 10 11" xfId="589"/>
    <cellStyle name="Normal 2 10 12" xfId="616"/>
    <cellStyle name="Normal 2 10 13" xfId="646"/>
    <cellStyle name="Normal 2 10 14" xfId="686"/>
    <cellStyle name="Normal 2 10 15" xfId="561"/>
    <cellStyle name="Normal 2 10 2" xfId="117"/>
    <cellStyle name="Normal 2 10 3" xfId="147"/>
    <cellStyle name="Normal 2 10 4" xfId="176"/>
    <cellStyle name="Normal 2 10 5" xfId="205"/>
    <cellStyle name="Normal 2 10 6" xfId="235"/>
    <cellStyle name="Normal 2 10 7" xfId="265"/>
    <cellStyle name="Normal 2 10 8" xfId="299"/>
    <cellStyle name="Normal 2 10 9" xfId="349"/>
    <cellStyle name="Normal 2 11" xfId="6"/>
    <cellStyle name="Normal 2 11 10" xfId="584"/>
    <cellStyle name="Normal 2 11 11" xfId="393"/>
    <cellStyle name="Normal 2 11 12" xfId="394"/>
    <cellStyle name="Normal 2 11 13" xfId="362"/>
    <cellStyle name="Normal 2 11 14" xfId="685"/>
    <cellStyle name="Normal 2 11 15" xfId="560"/>
    <cellStyle name="Normal 2 11 2" xfId="118"/>
    <cellStyle name="Normal 2 11 3" xfId="148"/>
    <cellStyle name="Normal 2 11 4" xfId="177"/>
    <cellStyle name="Normal 2 11 5" xfId="206"/>
    <cellStyle name="Normal 2 11 6" xfId="236"/>
    <cellStyle name="Normal 2 11 7" xfId="266"/>
    <cellStyle name="Normal 2 11 8" xfId="300"/>
    <cellStyle name="Normal 2 11 9" xfId="348"/>
    <cellStyle name="Normal 2 12" xfId="7"/>
    <cellStyle name="Normal 2 12 10" xfId="583"/>
    <cellStyle name="Normal 2 12 11" xfId="361"/>
    <cellStyle name="Normal 2 12 12" xfId="586"/>
    <cellStyle name="Normal 2 12 13" xfId="614"/>
    <cellStyle name="Normal 2 12 14" xfId="596"/>
    <cellStyle name="Normal 2 12 15" xfId="557"/>
    <cellStyle name="Normal 2 12 2" xfId="119"/>
    <cellStyle name="Normal 2 12 3" xfId="149"/>
    <cellStyle name="Normal 2 12 4" xfId="178"/>
    <cellStyle name="Normal 2 12 5" xfId="207"/>
    <cellStyle name="Normal 2 12 6" xfId="237"/>
    <cellStyle name="Normal 2 12 7" xfId="267"/>
    <cellStyle name="Normal 2 12 8" xfId="301"/>
    <cellStyle name="Normal 2 12 9" xfId="347"/>
    <cellStyle name="Normal 2 13" xfId="8"/>
    <cellStyle name="Normal 2 13 10" xfId="582"/>
    <cellStyle name="Normal 2 13 11" xfId="608"/>
    <cellStyle name="Normal 2 13 12" xfId="634"/>
    <cellStyle name="Normal 2 13 13" xfId="658"/>
    <cellStyle name="Normal 2 13 14" xfId="414"/>
    <cellStyle name="Normal 2 13 15" xfId="556"/>
    <cellStyle name="Normal 2 13 2" xfId="120"/>
    <cellStyle name="Normal 2 13 3" xfId="150"/>
    <cellStyle name="Normal 2 13 4" xfId="179"/>
    <cellStyle name="Normal 2 13 5" xfId="208"/>
    <cellStyle name="Normal 2 13 6" xfId="238"/>
    <cellStyle name="Normal 2 13 7" xfId="268"/>
    <cellStyle name="Normal 2 13 8" xfId="302"/>
    <cellStyle name="Normal 2 13 9" xfId="346"/>
    <cellStyle name="Normal 2 14" xfId="9"/>
    <cellStyle name="Normal 2 14 10" xfId="581"/>
    <cellStyle name="Normal 2 14 11" xfId="610"/>
    <cellStyle name="Normal 2 14 12" xfId="637"/>
    <cellStyle name="Normal 2 14 13" xfId="659"/>
    <cellStyle name="Normal 2 14 14" xfId="664"/>
    <cellStyle name="Normal 2 14 15" xfId="555"/>
    <cellStyle name="Normal 2 14 2" xfId="121"/>
    <cellStyle name="Normal 2 14 3" xfId="151"/>
    <cellStyle name="Normal 2 14 4" xfId="180"/>
    <cellStyle name="Normal 2 14 5" xfId="209"/>
    <cellStyle name="Normal 2 14 6" xfId="239"/>
    <cellStyle name="Normal 2 14 7" xfId="269"/>
    <cellStyle name="Normal 2 14 8" xfId="303"/>
    <cellStyle name="Normal 2 14 9" xfId="345"/>
    <cellStyle name="Normal 2 15" xfId="72"/>
    <cellStyle name="Normal 2 16" xfId="113"/>
    <cellStyle name="Normal 2 17" xfId="143"/>
    <cellStyle name="Normal 2 18" xfId="105"/>
    <cellStyle name="Normal 2 19" xfId="102"/>
    <cellStyle name="Normal 2 2" xfId="10"/>
    <cellStyle name="Normal 2 2 10" xfId="11"/>
    <cellStyle name="Normal 2 2 10 10" xfId="305"/>
    <cellStyle name="Normal 2 2 10 11" xfId="306"/>
    <cellStyle name="Normal 2 2 10 12" xfId="307"/>
    <cellStyle name="Normal 2 2 10 13" xfId="343"/>
    <cellStyle name="Normal 2 2 10 14" xfId="580"/>
    <cellStyle name="Normal 2 2 10 15" xfId="375"/>
    <cellStyle name="Normal 2 2 10 16" xfId="594"/>
    <cellStyle name="Normal 2 2 10 17" xfId="622"/>
    <cellStyle name="Normal 2 2 10 18" xfId="587"/>
    <cellStyle name="Normal 2 2 10 19" xfId="552"/>
    <cellStyle name="Normal 2 2 10 2" xfId="122"/>
    <cellStyle name="Normal 2 2 10 3" xfId="152"/>
    <cellStyle name="Normal 2 2 10 4" xfId="181"/>
    <cellStyle name="Normal 2 2 10 5" xfId="210"/>
    <cellStyle name="Normal 2 2 10 6" xfId="240"/>
    <cellStyle name="Normal 2 2 10 7" xfId="270"/>
    <cellStyle name="Normal 2 2 10 8" xfId="304"/>
    <cellStyle name="Normal 2 2 10 9" xfId="310"/>
    <cellStyle name="Normal 2 2 11" xfId="12"/>
    <cellStyle name="Normal 2 2 11 10" xfId="312"/>
    <cellStyle name="Normal 2 2 11 11" xfId="313"/>
    <cellStyle name="Normal 2 2 11 12" xfId="314"/>
    <cellStyle name="Normal 2 2 11 13" xfId="332"/>
    <cellStyle name="Normal 2 2 11 14" xfId="575"/>
    <cellStyle name="Normal 2 2 11 15" xfId="603"/>
    <cellStyle name="Normal 2 2 11 16" xfId="629"/>
    <cellStyle name="Normal 2 2 11 17" xfId="654"/>
    <cellStyle name="Normal 2 2 11 18" xfId="644"/>
    <cellStyle name="Normal 2 2 11 19" xfId="551"/>
    <cellStyle name="Normal 2 2 11 2" xfId="123"/>
    <cellStyle name="Normal 2 2 11 3" xfId="153"/>
    <cellStyle name="Normal 2 2 11 4" xfId="182"/>
    <cellStyle name="Normal 2 2 11 5" xfId="211"/>
    <cellStyle name="Normal 2 2 11 6" xfId="241"/>
    <cellStyle name="Normal 2 2 11 7" xfId="271"/>
    <cellStyle name="Normal 2 2 11 8" xfId="311"/>
    <cellStyle name="Normal 2 2 11 9" xfId="318"/>
    <cellStyle name="Normal 2 2 12" xfId="13"/>
    <cellStyle name="Normal 2 2 12 10" xfId="320"/>
    <cellStyle name="Normal 2 2 12 11" xfId="321"/>
    <cellStyle name="Normal 2 2 12 12" xfId="322"/>
    <cellStyle name="Normal 2 2 12 13" xfId="317"/>
    <cellStyle name="Normal 2 2 12 14" xfId="605"/>
    <cellStyle name="Normal 2 2 12 15" xfId="631"/>
    <cellStyle name="Normal 2 2 12 16" xfId="655"/>
    <cellStyle name="Normal 2 2 12 17" xfId="675"/>
    <cellStyle name="Normal 2 2 12 18" xfId="678"/>
    <cellStyle name="Normal 2 2 12 19" xfId="550"/>
    <cellStyle name="Normal 2 2 12 2" xfId="124"/>
    <cellStyle name="Normal 2 2 12 3" xfId="154"/>
    <cellStyle name="Normal 2 2 12 4" xfId="183"/>
    <cellStyle name="Normal 2 2 12 5" xfId="212"/>
    <cellStyle name="Normal 2 2 12 6" xfId="242"/>
    <cellStyle name="Normal 2 2 12 7" xfId="272"/>
    <cellStyle name="Normal 2 2 12 8" xfId="319"/>
    <cellStyle name="Normal 2 2 12 9" xfId="326"/>
    <cellStyle name="Normal 2 2 13" xfId="14"/>
    <cellStyle name="Normal 2 2 13 10" xfId="328"/>
    <cellStyle name="Normal 2 2 13 11" xfId="329"/>
    <cellStyle name="Normal 2 2 13 12" xfId="330"/>
    <cellStyle name="Normal 2 2 13 13" xfId="497"/>
    <cellStyle name="Normal 2 2 13 14" xfId="559"/>
    <cellStyle name="Normal 2 2 13 15" xfId="316"/>
    <cellStyle name="Normal 2 2 13 16" xfId="565"/>
    <cellStyle name="Normal 2 2 13 17" xfId="324"/>
    <cellStyle name="Normal 2 2 13 18" xfId="681"/>
    <cellStyle name="Normal 2 2 13 19" xfId="549"/>
    <cellStyle name="Normal 2 2 13 2" xfId="125"/>
    <cellStyle name="Normal 2 2 13 3" xfId="155"/>
    <cellStyle name="Normal 2 2 13 4" xfId="184"/>
    <cellStyle name="Normal 2 2 13 5" xfId="213"/>
    <cellStyle name="Normal 2 2 13 6" xfId="243"/>
    <cellStyle name="Normal 2 2 13 7" xfId="273"/>
    <cellStyle name="Normal 2 2 13 8" xfId="327"/>
    <cellStyle name="Normal 2 2 13 9" xfId="338"/>
    <cellStyle name="Normal 2 2 14" xfId="15"/>
    <cellStyle name="Normal 2 2 14 10" xfId="340"/>
    <cellStyle name="Normal 2 2 14 11" xfId="341"/>
    <cellStyle name="Normal 2 2 14 12" xfId="342"/>
    <cellStyle name="Normal 2 2 14 13" xfId="501"/>
    <cellStyle name="Normal 2 2 14 14" xfId="545"/>
    <cellStyle name="Normal 2 2 14 15" xfId="499"/>
    <cellStyle name="Normal 2 2 14 16" xfId="553"/>
    <cellStyle name="Normal 2 2 14 17" xfId="308"/>
    <cellStyle name="Normal 2 2 14 18" xfId="650"/>
    <cellStyle name="Normal 2 2 14 19" xfId="547"/>
    <cellStyle name="Normal 2 2 14 2" xfId="126"/>
    <cellStyle name="Normal 2 2 14 3" xfId="156"/>
    <cellStyle name="Normal 2 2 14 4" xfId="185"/>
    <cellStyle name="Normal 2 2 14 5" xfId="214"/>
    <cellStyle name="Normal 2 2 14 6" xfId="244"/>
    <cellStyle name="Normal 2 2 14 7" xfId="274"/>
    <cellStyle name="Normal 2 2 14 8" xfId="339"/>
    <cellStyle name="Normal 2 2 14 9" xfId="344"/>
    <cellStyle name="Normal 2 2 15" xfId="114"/>
    <cellStyle name="Normal 2 2 16" xfId="144"/>
    <cellStyle name="Normal 2 2 17" xfId="173"/>
    <cellStyle name="Normal 2 2 18" xfId="202"/>
    <cellStyle name="Normal 2 2 19" xfId="232"/>
    <cellStyle name="Normal 2 2 2" xfId="16"/>
    <cellStyle name="Normal 2 2 2 10" xfId="527"/>
    <cellStyle name="Normal 2 2 2 11" xfId="504"/>
    <cellStyle name="Normal 2 2 2 12" xfId="532"/>
    <cellStyle name="Normal 2 2 2 13" xfId="503"/>
    <cellStyle name="Normal 2 2 2 14" xfId="679"/>
    <cellStyle name="Normal 2 2 2 15" xfId="544"/>
    <cellStyle name="Normal 2 2 2 2" xfId="127"/>
    <cellStyle name="Normal 2 2 2 3" xfId="157"/>
    <cellStyle name="Normal 2 2 2 4" xfId="186"/>
    <cellStyle name="Normal 2 2 2 5" xfId="215"/>
    <cellStyle name="Normal 2 2 2 6" xfId="245"/>
    <cellStyle name="Normal 2 2 2 7" xfId="275"/>
    <cellStyle name="Normal 2 2 2 8" xfId="350"/>
    <cellStyle name="Normal 2 2 2 9" xfId="507"/>
    <cellStyle name="Normal 2 2 20" xfId="262"/>
    <cellStyle name="Normal 2 2 21" xfId="292"/>
    <cellStyle name="Normal 2 2 22" xfId="352"/>
    <cellStyle name="Normal 2 2 23" xfId="353"/>
    <cellStyle name="Normal 2 2 24" xfId="354"/>
    <cellStyle name="Normal 2 2 25" xfId="355"/>
    <cellStyle name="Normal 2 2 26" xfId="363"/>
    <cellStyle name="Normal 2 2 27" xfId="588"/>
    <cellStyle name="Normal 2 2 28" xfId="615"/>
    <cellStyle name="Normal 2 2 29" xfId="645"/>
    <cellStyle name="Normal 2 2 3" xfId="17"/>
    <cellStyle name="Normal 2 2 3 10" xfId="357"/>
    <cellStyle name="Normal 2 2 3 11" xfId="358"/>
    <cellStyle name="Normal 2 2 3 12" xfId="359"/>
    <cellStyle name="Normal 2 2 3 13" xfId="360"/>
    <cellStyle name="Normal 2 2 3 14" xfId="510"/>
    <cellStyle name="Normal 2 2 3 15" xfId="521"/>
    <cellStyle name="Normal 2 2 3 16" xfId="509"/>
    <cellStyle name="Normal 2 2 3 17" xfId="523"/>
    <cellStyle name="Normal 2 2 3 18" xfId="506"/>
    <cellStyle name="Normal 2 2 3 19" xfId="643"/>
    <cellStyle name="Normal 2 2 3 2" xfId="128"/>
    <cellStyle name="Normal 2 2 3 20" xfId="543"/>
    <cellStyle name="Normal 2 2 3 3" xfId="158"/>
    <cellStyle name="Normal 2 2 3 4" xfId="187"/>
    <cellStyle name="Normal 2 2 3 5" xfId="216"/>
    <cellStyle name="Normal 2 2 3 6" xfId="246"/>
    <cellStyle name="Normal 2 2 3 7" xfId="276"/>
    <cellStyle name="Normal 2 2 3 8" xfId="356"/>
    <cellStyle name="Normal 2 2 3 9" xfId="365"/>
    <cellStyle name="Normal 2 2 30" xfId="663"/>
    <cellStyle name="Normal 2 2 31" xfId="687"/>
    <cellStyle name="Normal 2 2 32" xfId="563"/>
    <cellStyle name="Normal 2 2 4" xfId="18"/>
    <cellStyle name="Normal 2 2 4 10" xfId="367"/>
    <cellStyle name="Normal 2 2 4 11" xfId="368"/>
    <cellStyle name="Normal 2 2 4 12" xfId="369"/>
    <cellStyle name="Normal 2 2 4 13" xfId="370"/>
    <cellStyle name="Normal 2 2 4 14" xfId="515"/>
    <cellStyle name="Normal 2 2 4 15" xfId="516"/>
    <cellStyle name="Normal 2 2 4 16" xfId="514"/>
    <cellStyle name="Normal 2 2 4 17" xfId="517"/>
    <cellStyle name="Normal 2 2 4 18" xfId="513"/>
    <cellStyle name="Normal 2 2 4 19" xfId="642"/>
    <cellStyle name="Normal 2 2 4 2" xfId="129"/>
    <cellStyle name="Normal 2 2 4 20" xfId="542"/>
    <cellStyle name="Normal 2 2 4 3" xfId="159"/>
    <cellStyle name="Normal 2 2 4 4" xfId="188"/>
    <cellStyle name="Normal 2 2 4 5" xfId="217"/>
    <cellStyle name="Normal 2 2 4 6" xfId="247"/>
    <cellStyle name="Normal 2 2 4 7" xfId="277"/>
    <cellStyle name="Normal 2 2 4 8" xfId="366"/>
    <cellStyle name="Normal 2 2 4 9" xfId="376"/>
    <cellStyle name="Normal 2 2 5" xfId="19"/>
    <cellStyle name="Normal 2 2 5 10" xfId="378"/>
    <cellStyle name="Normal 2 2 5 11" xfId="379"/>
    <cellStyle name="Normal 2 2 5 12" xfId="380"/>
    <cellStyle name="Normal 2 2 5 13" xfId="518"/>
    <cellStyle name="Normal 2 2 5 14" xfId="512"/>
    <cellStyle name="Normal 2 2 5 15" xfId="519"/>
    <cellStyle name="Normal 2 2 5 16" xfId="511"/>
    <cellStyle name="Normal 2 2 5 17" xfId="520"/>
    <cellStyle name="Normal 2 2 5 18" xfId="689"/>
    <cellStyle name="Normal 2 2 5 19" xfId="541"/>
    <cellStyle name="Normal 2 2 5 2" xfId="130"/>
    <cellStyle name="Normal 2 2 5 3" xfId="160"/>
    <cellStyle name="Normal 2 2 5 4" xfId="189"/>
    <cellStyle name="Normal 2 2 5 5" xfId="218"/>
    <cellStyle name="Normal 2 2 5 6" xfId="248"/>
    <cellStyle name="Normal 2 2 5 7" xfId="278"/>
    <cellStyle name="Normal 2 2 5 8" xfId="377"/>
    <cellStyle name="Normal 2 2 5 9" xfId="387"/>
    <cellStyle name="Normal 2 2 6" xfId="20"/>
    <cellStyle name="Normal 2 2 6 10" xfId="389"/>
    <cellStyle name="Normal 2 2 6 11" xfId="390"/>
    <cellStyle name="Normal 2 2 6 12" xfId="391"/>
    <cellStyle name="Normal 2 2 6 13" xfId="522"/>
    <cellStyle name="Normal 2 2 6 14" xfId="508"/>
    <cellStyle name="Normal 2 2 6 15" xfId="526"/>
    <cellStyle name="Normal 2 2 6 16" xfId="505"/>
    <cellStyle name="Normal 2 2 6 17" xfId="531"/>
    <cellStyle name="Normal 2 2 6 18" xfId="641"/>
    <cellStyle name="Normal 2 2 6 19" xfId="539"/>
    <cellStyle name="Normal 2 2 6 2" xfId="131"/>
    <cellStyle name="Normal 2 2 6 3" xfId="161"/>
    <cellStyle name="Normal 2 2 6 4" xfId="190"/>
    <cellStyle name="Normal 2 2 6 5" xfId="219"/>
    <cellStyle name="Normal 2 2 6 6" xfId="249"/>
    <cellStyle name="Normal 2 2 6 7" xfId="279"/>
    <cellStyle name="Normal 2 2 6 8" xfId="388"/>
    <cellStyle name="Normal 2 2 6 9" xfId="396"/>
    <cellStyle name="Normal 2 2 7" xfId="21"/>
    <cellStyle name="Normal 2 2 7 10" xfId="398"/>
    <cellStyle name="Normal 2 2 7 11" xfId="399"/>
    <cellStyle name="Normal 2 2 7 12" xfId="400"/>
    <cellStyle name="Normal 2 2 7 13" xfId="534"/>
    <cellStyle name="Normal 2 2 7 14" xfId="502"/>
    <cellStyle name="Normal 2 2 7 15" xfId="540"/>
    <cellStyle name="Normal 2 2 7 16" xfId="500"/>
    <cellStyle name="Normal 2 2 7 17" xfId="548"/>
    <cellStyle name="Normal 2 2 7 18" xfId="404"/>
    <cellStyle name="Normal 2 2 7 19" xfId="538"/>
    <cellStyle name="Normal 2 2 7 2" xfId="132"/>
    <cellStyle name="Normal 2 2 7 3" xfId="162"/>
    <cellStyle name="Normal 2 2 7 4" xfId="191"/>
    <cellStyle name="Normal 2 2 7 5" xfId="220"/>
    <cellStyle name="Normal 2 2 7 6" xfId="250"/>
    <cellStyle name="Normal 2 2 7 7" xfId="280"/>
    <cellStyle name="Normal 2 2 7 8" xfId="397"/>
    <cellStyle name="Normal 2 2 7 9" xfId="406"/>
    <cellStyle name="Normal 2 2 8" xfId="22"/>
    <cellStyle name="Normal 2 2 8 10" xfId="408"/>
    <cellStyle name="Normal 2 2 8 11" xfId="409"/>
    <cellStyle name="Normal 2 2 8 12" xfId="410"/>
    <cellStyle name="Normal 2 2 8 13" xfId="546"/>
    <cellStyle name="Normal 2 2 8 14" xfId="498"/>
    <cellStyle name="Normal 2 2 8 15" xfId="554"/>
    <cellStyle name="Normal 2 2 8 16" xfId="309"/>
    <cellStyle name="Normal 2 2 8 17" xfId="562"/>
    <cellStyle name="Normal 2 2 8 18" xfId="401"/>
    <cellStyle name="Normal 2 2 8 19" xfId="537"/>
    <cellStyle name="Normal 2 2 8 2" xfId="133"/>
    <cellStyle name="Normal 2 2 8 3" xfId="163"/>
    <cellStyle name="Normal 2 2 8 4" xfId="192"/>
    <cellStyle name="Normal 2 2 8 5" xfId="221"/>
    <cellStyle name="Normal 2 2 8 6" xfId="251"/>
    <cellStyle name="Normal 2 2 8 7" xfId="281"/>
    <cellStyle name="Normal 2 2 8 8" xfId="407"/>
    <cellStyle name="Normal 2 2 8 9" xfId="417"/>
    <cellStyle name="Normal 2 2 9" xfId="23"/>
    <cellStyle name="Normal 2 2 9 10" xfId="419"/>
    <cellStyle name="Normal 2 2 9 11" xfId="420"/>
    <cellStyle name="Normal 2 2 9 12" xfId="421"/>
    <cellStyle name="Normal 2 2 9 13" xfId="558"/>
    <cellStyle name="Normal 2 2 9 14" xfId="315"/>
    <cellStyle name="Normal 2 2 9 15" xfId="564"/>
    <cellStyle name="Normal 2 2 9 16" xfId="323"/>
    <cellStyle name="Normal 2 2 9 17" xfId="382"/>
    <cellStyle name="Normal 2 2 9 18" xfId="670"/>
    <cellStyle name="Normal 2 2 9 19" xfId="536"/>
    <cellStyle name="Normal 2 2 9 2" xfId="134"/>
    <cellStyle name="Normal 2 2 9 3" xfId="164"/>
    <cellStyle name="Normal 2 2 9 4" xfId="193"/>
    <cellStyle name="Normal 2 2 9 5" xfId="222"/>
    <cellStyle name="Normal 2 2 9 6" xfId="252"/>
    <cellStyle name="Normal 2 2 9 7" xfId="282"/>
    <cellStyle name="Normal 2 2 9 8" xfId="418"/>
    <cellStyle name="Normal 2 2 9 9" xfId="425"/>
    <cellStyle name="Normal 2 20" xfId="91"/>
    <cellStyle name="Normal 2 21" xfId="112"/>
    <cellStyle name="Normal 2 22" xfId="75"/>
    <cellStyle name="Normal 2 23" xfId="424"/>
    <cellStyle name="Normal 2 24" xfId="373"/>
    <cellStyle name="Normal 2 25" xfId="592"/>
    <cellStyle name="Normal 2 26" xfId="620"/>
    <cellStyle name="Normal 2 27" xfId="648"/>
    <cellStyle name="Normal 2 28" xfId="688"/>
    <cellStyle name="Normal 2 29" xfId="590"/>
    <cellStyle name="Normal 2 3" xfId="24"/>
    <cellStyle name="Normal 2 3 10" xfId="325"/>
    <cellStyle name="Normal 2 3 11" xfId="573"/>
    <cellStyle name="Normal 2 3 12" xfId="604"/>
    <cellStyle name="Normal 2 3 13" xfId="630"/>
    <cellStyle name="Normal 2 3 14" xfId="671"/>
    <cellStyle name="Normal 2 3 15" xfId="535"/>
    <cellStyle name="Normal 2 3 2" xfId="135"/>
    <cellStyle name="Normal 2 3 3" xfId="165"/>
    <cellStyle name="Normal 2 3 4" xfId="194"/>
    <cellStyle name="Normal 2 3 5" xfId="223"/>
    <cellStyle name="Normal 2 3 6" xfId="253"/>
    <cellStyle name="Normal 2 3 7" xfId="283"/>
    <cellStyle name="Normal 2 3 8" xfId="426"/>
    <cellStyle name="Normal 2 3 9" xfId="566"/>
    <cellStyle name="Normal 2 4" xfId="25"/>
    <cellStyle name="Normal 2 4 10" xfId="331"/>
    <cellStyle name="Normal 2 4 11" xfId="574"/>
    <cellStyle name="Normal 2 4 12" xfId="609"/>
    <cellStyle name="Normal 2 4 13" xfId="636"/>
    <cellStyle name="Normal 2 4 14" xfId="617"/>
    <cellStyle name="Normal 2 4 15" xfId="533"/>
    <cellStyle name="Normal 2 4 2" xfId="136"/>
    <cellStyle name="Normal 2 4 3" xfId="166"/>
    <cellStyle name="Normal 2 4 4" xfId="195"/>
    <cellStyle name="Normal 2 4 5" xfId="224"/>
    <cellStyle name="Normal 2 4 6" xfId="254"/>
    <cellStyle name="Normal 2 4 7" xfId="284"/>
    <cellStyle name="Normal 2 4 8" xfId="427"/>
    <cellStyle name="Normal 2 4 9" xfId="567"/>
    <cellStyle name="Normal 2 5" xfId="26"/>
    <cellStyle name="Normal 2 5 10" xfId="333"/>
    <cellStyle name="Normal 2 5 11" xfId="576"/>
    <cellStyle name="Normal 2 5 12" xfId="602"/>
    <cellStyle name="Normal 2 5 13" xfId="628"/>
    <cellStyle name="Normal 2 5 14" xfId="672"/>
    <cellStyle name="Normal 2 5 15" xfId="530"/>
    <cellStyle name="Normal 2 5 2" xfId="137"/>
    <cellStyle name="Normal 2 5 3" xfId="167"/>
    <cellStyle name="Normal 2 5 4" xfId="196"/>
    <cellStyle name="Normal 2 5 5" xfId="225"/>
    <cellStyle name="Normal 2 5 6" xfId="255"/>
    <cellStyle name="Normal 2 5 7" xfId="285"/>
    <cellStyle name="Normal 2 5 8" xfId="428"/>
    <cellStyle name="Normal 2 5 9" xfId="568"/>
    <cellStyle name="Normal 2 6" xfId="27"/>
    <cellStyle name="Normal 2 6 10" xfId="334"/>
    <cellStyle name="Normal 2 6 11" xfId="384"/>
    <cellStyle name="Normal 2 6 12" xfId="423"/>
    <cellStyle name="Normal 2 6 13" xfId="371"/>
    <cellStyle name="Normal 2 6 14" xfId="673"/>
    <cellStyle name="Normal 2 6 15" xfId="529"/>
    <cellStyle name="Normal 2 6 2" xfId="138"/>
    <cellStyle name="Normal 2 6 3" xfId="168"/>
    <cellStyle name="Normal 2 6 4" xfId="197"/>
    <cellStyle name="Normal 2 6 5" xfId="226"/>
    <cellStyle name="Normal 2 6 6" xfId="256"/>
    <cellStyle name="Normal 2 6 7" xfId="286"/>
    <cellStyle name="Normal 2 6 8" xfId="429"/>
    <cellStyle name="Normal 2 6 9" xfId="569"/>
    <cellStyle name="Normal 2 7" xfId="28"/>
    <cellStyle name="Normal 2 7 10" xfId="335"/>
    <cellStyle name="Normal 2 7 11" xfId="577"/>
    <cellStyle name="Normal 2 7 12" xfId="601"/>
    <cellStyle name="Normal 2 7 13" xfId="627"/>
    <cellStyle name="Normal 2 7 14" xfId="680"/>
    <cellStyle name="Normal 2 7 15" xfId="528"/>
    <cellStyle name="Normal 2 7 2" xfId="139"/>
    <cellStyle name="Normal 2 7 3" xfId="169"/>
    <cellStyle name="Normal 2 7 4" xfId="198"/>
    <cellStyle name="Normal 2 7 5" xfId="227"/>
    <cellStyle name="Normal 2 7 6" xfId="257"/>
    <cellStyle name="Normal 2 7 7" xfId="287"/>
    <cellStyle name="Normal 2 7 8" xfId="430"/>
    <cellStyle name="Normal 2 7 9" xfId="570"/>
    <cellStyle name="Normal 2 8" xfId="29"/>
    <cellStyle name="Normal 2 8 10" xfId="336"/>
    <cellStyle name="Normal 2 8 11" xfId="578"/>
    <cellStyle name="Normal 2 8 12" xfId="600"/>
    <cellStyle name="Normal 2 8 13" xfId="626"/>
    <cellStyle name="Normal 2 8 14" xfId="674"/>
    <cellStyle name="Normal 2 8 15" xfId="525"/>
    <cellStyle name="Normal 2 8 2" xfId="140"/>
    <cellStyle name="Normal 2 8 3" xfId="170"/>
    <cellStyle name="Normal 2 8 4" xfId="199"/>
    <cellStyle name="Normal 2 8 5" xfId="228"/>
    <cellStyle name="Normal 2 8 6" xfId="258"/>
    <cellStyle name="Normal 2 8 7" xfId="288"/>
    <cellStyle name="Normal 2 8 8" xfId="431"/>
    <cellStyle name="Normal 2 8 9" xfId="571"/>
    <cellStyle name="Normal 2 9" xfId="30"/>
    <cellStyle name="Normal 2 9 10" xfId="337"/>
    <cellStyle name="Normal 2 9 11" xfId="579"/>
    <cellStyle name="Normal 2 9 12" xfId="351"/>
    <cellStyle name="Normal 2 9 13" xfId="585"/>
    <cellStyle name="Normal 2 9 14" xfId="635"/>
    <cellStyle name="Normal 2 9 15" xfId="524"/>
    <cellStyle name="Normal 2 9 2" xfId="141"/>
    <cellStyle name="Normal 2 9 3" xfId="171"/>
    <cellStyle name="Normal 2 9 4" xfId="200"/>
    <cellStyle name="Normal 2 9 5" xfId="229"/>
    <cellStyle name="Normal 2 9 6" xfId="259"/>
    <cellStyle name="Normal 2 9 7" xfId="289"/>
    <cellStyle name="Normal 2 9 8" xfId="432"/>
    <cellStyle name="Normal 2 9 9" xfId="572"/>
    <cellStyle name="Normal 20" xfId="484"/>
    <cellStyle name="Normal 21" xfId="485"/>
    <cellStyle name="Normal 22" xfId="639"/>
    <cellStyle name="Normal 22 2" xfId="433"/>
    <cellStyle name="Normal 22 3" xfId="434"/>
    <cellStyle name="Normal 22 4" xfId="435"/>
    <cellStyle name="Normal 22 5" xfId="436"/>
    <cellStyle name="Normal 22 6" xfId="437"/>
    <cellStyle name="Normal 23" xfId="100"/>
    <cellStyle name="Normal 24" xfId="661"/>
    <cellStyle name="Normal 25" xfId="492"/>
    <cellStyle name="Normal 26" xfId="683"/>
    <cellStyle name="Normal 27" xfId="92"/>
    <cellStyle name="Normal 27 2" xfId="438"/>
    <cellStyle name="Normal 27 3" xfId="439"/>
    <cellStyle name="Normal 27 4" xfId="440"/>
    <cellStyle name="Normal 27 5" xfId="441"/>
    <cellStyle name="Normal 27 6" xfId="442"/>
    <cellStyle name="Normal 28" xfId="97"/>
    <cellStyle name="Normal 28 2" xfId="443"/>
    <cellStyle name="Normal 28 3" xfId="444"/>
    <cellStyle name="Normal 28 4" xfId="445"/>
    <cellStyle name="Normal 28 5" xfId="446"/>
    <cellStyle name="Normal 28 6" xfId="447"/>
    <cellStyle name="Normal 29" xfId="665"/>
    <cellStyle name="Normal 3" xfId="73"/>
    <cellStyle name="Normal 3 10" xfId="448"/>
    <cellStyle name="Normal 3 11" xfId="449"/>
    <cellStyle name="Normal 3 2" xfId="450"/>
    <cellStyle name="Normal 3 3" xfId="451"/>
    <cellStyle name="Normal 3 4" xfId="452"/>
    <cellStyle name="Normal 3 5" xfId="453"/>
    <cellStyle name="Normal 3 6" xfId="454"/>
    <cellStyle name="Normal 3 7" xfId="455"/>
    <cellStyle name="Normal 3 8" xfId="109"/>
    <cellStyle name="Normal 3 9" xfId="456"/>
    <cellStyle name="Normal 30" xfId="668"/>
    <cellStyle name="Normal 30 2" xfId="457"/>
    <cellStyle name="Normal 30 3" xfId="458"/>
    <cellStyle name="Normal 30 4" xfId="459"/>
    <cellStyle name="Normal 30 5" xfId="460"/>
    <cellStyle name="Normal 30 6" xfId="461"/>
    <cellStyle name="Normal 31 2" xfId="462"/>
    <cellStyle name="Normal 31 3" xfId="463"/>
    <cellStyle name="Normal 31 4" xfId="464"/>
    <cellStyle name="Normal 31 5" xfId="465"/>
    <cellStyle name="Normal 31 6" xfId="466"/>
    <cellStyle name="Normal 32 2" xfId="467"/>
    <cellStyle name="Normal 32 3" xfId="468"/>
    <cellStyle name="Normal 32 4" xfId="469"/>
    <cellStyle name="Normal 32 5" xfId="470"/>
    <cellStyle name="Normal 32 6" xfId="471"/>
    <cellStyle name="Normal 36 2" xfId="472"/>
    <cellStyle name="Normal 36 3" xfId="473"/>
    <cellStyle name="Normal 36 4" xfId="474"/>
    <cellStyle name="Normal 36 5" xfId="475"/>
    <cellStyle name="Normal 36 6" xfId="77"/>
    <cellStyle name="Normal 36 7" xfId="476"/>
    <cellStyle name="Normal 36 8" xfId="477"/>
    <cellStyle name="Normal 36 9" xfId="478"/>
    <cellStyle name="Normal 4" xfId="694"/>
    <cellStyle name="Normal 4 2" xfId="496"/>
    <cellStyle name="Normal 4 3" xfId="613"/>
    <cellStyle name="Normal 4 4" xfId="640"/>
    <cellStyle name="Normal 4 5" xfId="662"/>
    <cellStyle name="Normal 4 6" xfId="684"/>
    <cellStyle name="Normal 4 7" xfId="693"/>
    <cellStyle name="Normal 44" xfId="82"/>
    <cellStyle name="Normal 46" xfId="111"/>
    <cellStyle name="Normal 47" xfId="90"/>
    <cellStyle name="Normal 48" xfId="94"/>
    <cellStyle name="Normal 49" xfId="293"/>
    <cellStyle name="Normal 50" xfId="290"/>
    <cellStyle name="Normal 51" xfId="291"/>
    <cellStyle name="Normal 54" xfId="233"/>
    <cellStyle name="Normal 6" xfId="81"/>
    <cellStyle name="Normal 60" xfId="106"/>
    <cellStyle name="Normal 63" xfId="93"/>
    <cellStyle name="Normal 64" xfId="95"/>
    <cellStyle name="Normal 65" xfId="96"/>
    <cellStyle name="Normal 66" xfId="110"/>
    <cellStyle name="Normal 67" xfId="104"/>
    <cellStyle name="Normal 68" xfId="261"/>
    <cellStyle name="Normal 69" xfId="88"/>
    <cellStyle name="Normal 7" xfId="146"/>
    <cellStyle name="Normal 7 2" xfId="103"/>
    <cellStyle name="Normal 7 3" xfId="372"/>
    <cellStyle name="Normal 7 4" xfId="591"/>
    <cellStyle name="Normal 7 5" xfId="619"/>
    <cellStyle name="Normal 7 6" xfId="647"/>
    <cellStyle name="Normal 7 7" xfId="666"/>
    <cellStyle name="Normal 70" xfId="263"/>
    <cellStyle name="Normal 71" xfId="230"/>
    <cellStyle name="Normal 72" xfId="76"/>
    <cellStyle name="Normal 73" xfId="78"/>
    <cellStyle name="Normal 74" xfId="79"/>
    <cellStyle name="Normal 75" xfId="85"/>
    <cellStyle name="Normal 76" xfId="89"/>
    <cellStyle name="Normal 77" xfId="98"/>
    <cellStyle name="Normal 78" xfId="99"/>
    <cellStyle name="Normal 79" xfId="84"/>
    <cellStyle name="Normal 8" xfId="175"/>
    <cellStyle name="Normal 80" xfId="101"/>
    <cellStyle name="Normal 9" xfId="204"/>
    <cellStyle name="Pourcentage" xfId="31" builtinId="5"/>
    <cellStyle name="Pourcentage 2" xfId="3"/>
    <cellStyle name="Pourcentage 2 2" xfId="74"/>
    <cellStyle name="Pourcentage 2 3" xfId="494"/>
    <cellStyle name="Pourcentage 2 4" xfId="611"/>
    <cellStyle name="Pourcentage 2 5" xfId="638"/>
    <cellStyle name="Pourcentage 2 6" xfId="660"/>
    <cellStyle name="Pourcentage 2 7" xfId="682"/>
    <cellStyle name="Pourcentage 2 8" xfId="692"/>
    <cellStyle name="Pourcentage 3" xfId="495"/>
    <cellStyle name="Satisfaisant" xfId="37" builtinId="26" customBuiltin="1"/>
    <cellStyle name="Sortie" xfId="41" builtinId="21" customBuiltin="1"/>
    <cellStyle name="Texte explicatif" xfId="46" builtinId="53" customBuiltin="1"/>
    <cellStyle name="Titre" xfId="32" builtinId="15" customBuiltin="1"/>
    <cellStyle name="Titre 1" xfId="33" builtinId="16" customBuiltin="1"/>
    <cellStyle name="Titre 2" xfId="34" builtinId="17" customBuiltin="1"/>
    <cellStyle name="Titre 3" xfId="35" builtinId="18" customBuiltin="1"/>
    <cellStyle name="Titre 4" xfId="36" builtinId="19" customBuiltin="1"/>
    <cellStyle name="Total" xfId="47" builtinId="25" customBuiltin="1"/>
    <cellStyle name="Vérification" xfId="44" builtinId="23" customBuiltin="1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XCZ35"/>
  <sheetViews>
    <sheetView showGridLines="0" tabSelected="1" zoomScale="70" zoomScaleNormal="70" workbookViewId="0">
      <selection activeCell="H21" sqref="H21"/>
    </sheetView>
  </sheetViews>
  <sheetFormatPr baseColWidth="10" defaultColWidth="11.44140625" defaultRowHeight="13.2" x14ac:dyDescent="0.25"/>
  <cols>
    <col min="1" max="1" width="16.109375" style="84" customWidth="1"/>
    <col min="2" max="2" width="13.88671875" style="154" customWidth="1"/>
    <col min="3" max="3" width="41" style="142" customWidth="1"/>
    <col min="4" max="4" width="13" style="143" customWidth="1"/>
    <col min="5" max="6" width="13" style="83" customWidth="1"/>
    <col min="7" max="7" width="13" style="144" customWidth="1"/>
    <col min="8" max="9" width="13" style="145" customWidth="1"/>
    <col min="10" max="10" width="13" style="84" customWidth="1"/>
    <col min="11" max="11" width="12.6640625" style="84" customWidth="1"/>
    <col min="12" max="12" width="13" style="146" customWidth="1"/>
    <col min="13" max="13" width="13" style="84" customWidth="1"/>
    <col min="14" max="16384" width="11.44140625" style="84"/>
  </cols>
  <sheetData>
    <row r="1" spans="1:13 16328:16328" s="108" customFormat="1" ht="21" thickBot="1" x14ac:dyDescent="0.3">
      <c r="A1" s="104"/>
      <c r="B1" s="105"/>
      <c r="C1" s="105"/>
      <c r="D1" s="105"/>
      <c r="E1" s="106"/>
      <c r="F1" s="105"/>
      <c r="G1" s="105"/>
      <c r="H1" s="105"/>
      <c r="I1" s="105"/>
      <c r="J1" s="107"/>
      <c r="K1" s="107"/>
      <c r="L1" s="107"/>
      <c r="M1" s="107"/>
    </row>
    <row r="2" spans="1:13 16328:16328" s="109" customFormat="1" ht="7.2" customHeight="1" thickTop="1" thickBot="1" x14ac:dyDescent="0.3">
      <c r="B2" s="110"/>
      <c r="E2" s="111"/>
      <c r="F2" s="111"/>
      <c r="G2" s="112"/>
      <c r="H2" s="113"/>
      <c r="I2" s="113"/>
      <c r="L2" s="114"/>
    </row>
    <row r="3" spans="1:13 16328:16328" x14ac:dyDescent="0.25">
      <c r="B3" s="115"/>
      <c r="C3" s="115"/>
      <c r="D3" s="116"/>
      <c r="E3" s="117"/>
      <c r="F3" s="116"/>
      <c r="G3" s="117"/>
      <c r="H3" s="115"/>
      <c r="I3" s="115"/>
      <c r="J3" s="115"/>
      <c r="K3" s="115"/>
      <c r="L3" s="115"/>
      <c r="M3" s="115"/>
    </row>
    <row r="4" spans="1:13 16328:16328" x14ac:dyDescent="0.25">
      <c r="B4" s="118"/>
      <c r="C4" s="118"/>
      <c r="D4" s="119"/>
      <c r="E4" s="120"/>
      <c r="F4" s="119"/>
      <c r="G4" s="121"/>
      <c r="H4" s="122"/>
      <c r="I4" s="122"/>
      <c r="J4" s="122"/>
      <c r="K4" s="122"/>
      <c r="L4" s="119"/>
      <c r="M4" s="119"/>
    </row>
    <row r="5" spans="1:13 16328:16328" ht="14.4" customHeight="1" x14ac:dyDescent="0.25">
      <c r="B5" s="123">
        <v>1</v>
      </c>
      <c r="C5" s="124"/>
      <c r="D5" s="82">
        <f>SUM('1:12'!C5)</f>
        <v>425.50301999999999</v>
      </c>
      <c r="E5" s="82">
        <f>SUM('1:12'!D5)</f>
        <v>8682.1258999999991</v>
      </c>
      <c r="F5" s="82">
        <f>SUM('1:12'!E5)</f>
        <v>0</v>
      </c>
      <c r="G5" s="82">
        <f>SUM('1:12'!F5)</f>
        <v>255.57076999999998</v>
      </c>
      <c r="H5" s="82">
        <f>SUM('1:12'!G5)</f>
        <v>0</v>
      </c>
      <c r="I5" s="82">
        <f>SUM('1:12'!H5)</f>
        <v>0</v>
      </c>
      <c r="J5" s="82">
        <f>SUM('1:12'!I5)</f>
        <v>0</v>
      </c>
      <c r="K5" s="82">
        <f>SUM('1:12'!J5)</f>
        <v>0</v>
      </c>
      <c r="L5" s="82">
        <f>SUM(D5:H5)</f>
        <v>9363.1996899999995</v>
      </c>
      <c r="M5" s="125">
        <v>1</v>
      </c>
    </row>
    <row r="6" spans="1:13 16328:16328" ht="14.4" customHeight="1" x14ac:dyDescent="0.25">
      <c r="B6" s="126">
        <f>+B5+1</f>
        <v>2</v>
      </c>
      <c r="C6" s="127"/>
      <c r="D6" s="128">
        <v>-425.50301999999999</v>
      </c>
      <c r="E6" s="128">
        <v>-8681.85</v>
      </c>
      <c r="F6" s="128">
        <v>0</v>
      </c>
      <c r="G6" s="128">
        <v>-256.01</v>
      </c>
      <c r="H6" s="128">
        <v>0</v>
      </c>
      <c r="I6" s="128">
        <v>0</v>
      </c>
      <c r="J6" s="128">
        <v>0</v>
      </c>
      <c r="K6" s="128">
        <v>0</v>
      </c>
      <c r="L6" s="128">
        <f t="shared" ref="L6:L28" si="0">SUM(D6:H6)</f>
        <v>-9363.3630200000007</v>
      </c>
      <c r="M6" s="129">
        <v>2</v>
      </c>
    </row>
    <row r="7" spans="1:13 16328:16328" ht="14.4" customHeight="1" x14ac:dyDescent="0.25">
      <c r="B7" s="130">
        <f t="shared" ref="B7:B28" si="1">+B6+1</f>
        <v>3</v>
      </c>
      <c r="C7" s="131"/>
      <c r="D7" s="132">
        <f>SUM('1:12'!C7)</f>
        <v>0</v>
      </c>
      <c r="E7" s="132">
        <f>SUM('1:12'!D7)</f>
        <v>3666.5923600000001</v>
      </c>
      <c r="F7" s="132">
        <f>SUM('1:12'!E7)</f>
        <v>0</v>
      </c>
      <c r="G7" s="132">
        <f>SUM('1:12'!F7)-'10'!F7</f>
        <v>12685.159890000001</v>
      </c>
      <c r="H7" s="132">
        <f>SUM('1:12'!G7)</f>
        <v>0</v>
      </c>
      <c r="I7" s="132">
        <f>SUM('1:12'!H7)</f>
        <v>0</v>
      </c>
      <c r="J7" s="132">
        <f>SUM('1:12'!I7)</f>
        <v>0</v>
      </c>
      <c r="K7" s="132">
        <f>SUM('1:12'!J7)</f>
        <v>0</v>
      </c>
      <c r="L7" s="132">
        <f t="shared" si="0"/>
        <v>16351.752250000001</v>
      </c>
      <c r="M7" s="133">
        <v>1</v>
      </c>
    </row>
    <row r="8" spans="1:13 16328:16328" ht="14.4" customHeight="1" x14ac:dyDescent="0.25">
      <c r="B8" s="126">
        <f t="shared" si="1"/>
        <v>4</v>
      </c>
      <c r="C8" s="127"/>
      <c r="D8" s="128">
        <v>0</v>
      </c>
      <c r="E8" s="128">
        <v>-3666.59</v>
      </c>
      <c r="F8" s="128">
        <v>0</v>
      </c>
      <c r="G8" s="128">
        <v>-12685.16</v>
      </c>
      <c r="H8" s="128">
        <v>0</v>
      </c>
      <c r="I8" s="128">
        <v>0</v>
      </c>
      <c r="J8" s="128">
        <v>0</v>
      </c>
      <c r="K8" s="128">
        <v>0</v>
      </c>
      <c r="L8" s="128">
        <f t="shared" si="0"/>
        <v>-16351.75</v>
      </c>
      <c r="M8" s="129">
        <v>2</v>
      </c>
    </row>
    <row r="9" spans="1:13 16328:16328" ht="14.4" customHeight="1" x14ac:dyDescent="0.25">
      <c r="B9" s="130">
        <f t="shared" si="1"/>
        <v>5</v>
      </c>
      <c r="C9" s="131"/>
      <c r="D9" s="132">
        <f>SUM('1:12'!C9)</f>
        <v>748.69765000000007</v>
      </c>
      <c r="E9" s="132">
        <f>SUM('1:12'!D9)</f>
        <v>1186.1880600000002</v>
      </c>
      <c r="F9" s="132">
        <f>SUM('1:12'!E9)</f>
        <v>0</v>
      </c>
      <c r="G9" s="132">
        <f>SUM('1:12'!F9)</f>
        <v>324.75810999999999</v>
      </c>
      <c r="H9" s="132">
        <f>SUM('1:12'!G9)</f>
        <v>0</v>
      </c>
      <c r="I9" s="132">
        <f>SUM('1:12'!H9)</f>
        <v>0</v>
      </c>
      <c r="J9" s="132">
        <f>SUM('1:12'!I9)</f>
        <v>0</v>
      </c>
      <c r="K9" s="132">
        <f>SUM('1:12'!J9)</f>
        <v>0</v>
      </c>
      <c r="L9" s="132">
        <f t="shared" si="0"/>
        <v>2259.6438200000002</v>
      </c>
      <c r="M9" s="133">
        <v>1</v>
      </c>
    </row>
    <row r="10" spans="1:13 16328:16328" ht="14.4" customHeight="1" x14ac:dyDescent="0.25">
      <c r="B10" s="126">
        <f t="shared" si="1"/>
        <v>6</v>
      </c>
      <c r="C10" s="127"/>
      <c r="D10" s="128">
        <v>-748.69764999999995</v>
      </c>
      <c r="E10" s="128">
        <v>-1185.9000000000001</v>
      </c>
      <c r="F10" s="128">
        <v>0</v>
      </c>
      <c r="G10" s="128">
        <v>-324.76</v>
      </c>
      <c r="H10" s="128">
        <v>0</v>
      </c>
      <c r="I10" s="128">
        <v>0</v>
      </c>
      <c r="J10" s="128">
        <v>0</v>
      </c>
      <c r="K10" s="128">
        <v>0</v>
      </c>
      <c r="L10" s="128">
        <f t="shared" si="0"/>
        <v>-2259.3576499999999</v>
      </c>
      <c r="M10" s="129">
        <v>2</v>
      </c>
    </row>
    <row r="11" spans="1:13 16328:16328" ht="14.4" customHeight="1" x14ac:dyDescent="0.25">
      <c r="B11" s="130">
        <f t="shared" si="1"/>
        <v>7</v>
      </c>
      <c r="C11" s="131"/>
      <c r="D11" s="132">
        <f>SUM('1:12'!C11)</f>
        <v>0</v>
      </c>
      <c r="E11" s="132">
        <f>SUM('1:12'!D11)</f>
        <v>24202.455285999993</v>
      </c>
      <c r="F11" s="132">
        <f>SUM('1:12'!E11)</f>
        <v>0</v>
      </c>
      <c r="G11" s="132">
        <f>SUM('1:12'!F11)</f>
        <v>119.78127000000001</v>
      </c>
      <c r="H11" s="132">
        <f>SUM('1:12'!G11)</f>
        <v>1738</v>
      </c>
      <c r="I11" s="132">
        <f>SUM('1:12'!H11)</f>
        <v>40590</v>
      </c>
      <c r="J11" s="132">
        <f>SUM('1:12'!I11)</f>
        <v>-7032.6177699999998</v>
      </c>
      <c r="K11" s="132">
        <f>SUM('1:12'!J11)</f>
        <v>0</v>
      </c>
      <c r="L11" s="132">
        <f t="shared" si="0"/>
        <v>26060.236555999993</v>
      </c>
      <c r="M11" s="133">
        <v>1</v>
      </c>
      <c r="XCZ11" s="134"/>
    </row>
    <row r="12" spans="1:13 16328:16328" ht="14.4" customHeight="1" x14ac:dyDescent="0.25">
      <c r="B12" s="126">
        <f t="shared" si="1"/>
        <v>8</v>
      </c>
      <c r="C12" s="127"/>
      <c r="D12" s="128">
        <v>-3176</v>
      </c>
      <c r="E12" s="128">
        <v>-21025.65</v>
      </c>
      <c r="F12" s="128">
        <v>0</v>
      </c>
      <c r="G12" s="128">
        <v>-119.82</v>
      </c>
      <c r="H12" s="128">
        <v>-1738</v>
      </c>
      <c r="I12" s="128">
        <v>-40590</v>
      </c>
      <c r="J12" s="128">
        <v>-7032.96</v>
      </c>
      <c r="K12" s="128">
        <v>0</v>
      </c>
      <c r="L12" s="128">
        <f t="shared" si="0"/>
        <v>-26059.47</v>
      </c>
      <c r="M12" s="129">
        <v>2</v>
      </c>
      <c r="XCZ12" s="135"/>
    </row>
    <row r="13" spans="1:13 16328:16328" ht="14.4" customHeight="1" x14ac:dyDescent="0.25">
      <c r="B13" s="130">
        <f t="shared" si="1"/>
        <v>9</v>
      </c>
      <c r="C13" s="131"/>
      <c r="D13" s="132">
        <f>SUM('1:12'!C13)</f>
        <v>839.91203000000007</v>
      </c>
      <c r="E13" s="132">
        <f>SUM('1:12'!D13)</f>
        <v>13653.753650000004</v>
      </c>
      <c r="F13" s="132">
        <f>SUM('1:12'!E13)</f>
        <v>531.08236999999997</v>
      </c>
      <c r="G13" s="132">
        <f>SUM('1:12'!F13)</f>
        <v>8203.2692899999965</v>
      </c>
      <c r="H13" s="132">
        <f>SUM('1:12'!G13)</f>
        <v>9220.2687044508148</v>
      </c>
      <c r="I13" s="132">
        <f>SUM('1:12'!H13)</f>
        <v>86035.503723131958</v>
      </c>
      <c r="J13" s="132">
        <f>SUM('1:12'!I13)</f>
        <v>0</v>
      </c>
      <c r="K13" s="132">
        <f>SUM('1:12'!J13)</f>
        <v>0</v>
      </c>
      <c r="L13" s="132">
        <f t="shared" si="0"/>
        <v>32448.286044450811</v>
      </c>
      <c r="M13" s="133">
        <v>1</v>
      </c>
    </row>
    <row r="14" spans="1:13 16328:16328" ht="14.4" customHeight="1" x14ac:dyDescent="0.25">
      <c r="B14" s="126">
        <f t="shared" si="1"/>
        <v>10</v>
      </c>
      <c r="C14" s="127"/>
      <c r="D14" s="128">
        <v>-840.07856000000004</v>
      </c>
      <c r="E14" s="128">
        <v>-13652.974</v>
      </c>
      <c r="F14" s="128">
        <v>-531.08236999999997</v>
      </c>
      <c r="G14" s="128">
        <v>-8202.6880000000001</v>
      </c>
      <c r="H14" s="128">
        <v>-9219.7900000000009</v>
      </c>
      <c r="I14" s="128">
        <v>-86035.79</v>
      </c>
      <c r="J14" s="128">
        <v>0</v>
      </c>
      <c r="K14" s="128">
        <v>0</v>
      </c>
      <c r="L14" s="128">
        <f t="shared" si="0"/>
        <v>-32446.612930000003</v>
      </c>
      <c r="M14" s="129">
        <v>2</v>
      </c>
    </row>
    <row r="15" spans="1:13 16328:16328" ht="14.4" customHeight="1" x14ac:dyDescent="0.25">
      <c r="B15" s="130">
        <f t="shared" si="1"/>
        <v>11</v>
      </c>
      <c r="C15" s="131"/>
      <c r="D15" s="132">
        <f>SUM('1:12'!C15)</f>
        <v>25.151</v>
      </c>
      <c r="E15" s="132">
        <f>SUM('1:12'!D15)</f>
        <v>4</v>
      </c>
      <c r="F15" s="132">
        <f>SUM('1:12'!E15)</f>
        <v>0</v>
      </c>
      <c r="G15" s="132">
        <f>SUM('1:12'!F15)</f>
        <v>0</v>
      </c>
      <c r="H15" s="132">
        <f>SUM('1:12'!G15)</f>
        <v>0</v>
      </c>
      <c r="I15" s="132">
        <f>SUM('1:12'!H15)</f>
        <v>0</v>
      </c>
      <c r="J15" s="132">
        <f>SUM('1:12'!I15)</f>
        <v>0</v>
      </c>
      <c r="K15" s="132">
        <f>SUM('1:12'!J15)</f>
        <v>0</v>
      </c>
      <c r="L15" s="132">
        <f t="shared" si="0"/>
        <v>29.151</v>
      </c>
      <c r="M15" s="133">
        <v>1</v>
      </c>
    </row>
    <row r="16" spans="1:13 16328:16328" ht="14.4" customHeight="1" x14ac:dyDescent="0.25">
      <c r="B16" s="126">
        <f t="shared" si="1"/>
        <v>12</v>
      </c>
      <c r="C16" s="127"/>
      <c r="D16" s="128">
        <v>-25.15</v>
      </c>
      <c r="E16" s="128">
        <v>-4</v>
      </c>
      <c r="F16" s="128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0</v>
      </c>
      <c r="L16" s="128">
        <f t="shared" si="0"/>
        <v>-29.15</v>
      </c>
      <c r="M16" s="129">
        <v>2</v>
      </c>
    </row>
    <row r="17" spans="2:16" ht="14.4" customHeight="1" x14ac:dyDescent="0.25">
      <c r="B17" s="130">
        <f t="shared" si="1"/>
        <v>13</v>
      </c>
      <c r="C17" s="131"/>
      <c r="D17" s="132">
        <f>SUM('1:12'!C17)</f>
        <v>152.60330999999999</v>
      </c>
      <c r="E17" s="132">
        <f>SUM('1:12'!D17)</f>
        <v>2173.2243366666612</v>
      </c>
      <c r="F17" s="132">
        <f>SUM('1:12'!E17)</f>
        <v>0</v>
      </c>
      <c r="G17" s="132">
        <f>SUM('1:12'!F17)</f>
        <v>12631.65021</v>
      </c>
      <c r="H17" s="132">
        <f>SUM('1:12'!G17)</f>
        <v>35044.287795549186</v>
      </c>
      <c r="I17" s="132">
        <f>SUM('1:12'!H17)</f>
        <v>332336.94364686805</v>
      </c>
      <c r="J17" s="132">
        <f>SUM('1:12'!I17)</f>
        <v>0</v>
      </c>
      <c r="K17" s="132">
        <f>SUM('1:12'!J17)</f>
        <v>0</v>
      </c>
      <c r="L17" s="132">
        <f t="shared" si="0"/>
        <v>50001.76565221585</v>
      </c>
      <c r="M17" s="133">
        <v>1</v>
      </c>
    </row>
    <row r="18" spans="2:16" ht="14.4" customHeight="1" x14ac:dyDescent="0.25">
      <c r="B18" s="126">
        <f t="shared" si="1"/>
        <v>14</v>
      </c>
      <c r="C18" s="127"/>
      <c r="D18" s="128">
        <v>-152.60330999999999</v>
      </c>
      <c r="E18" s="128">
        <v>-2173.2170000000001</v>
      </c>
      <c r="F18" s="128">
        <v>0</v>
      </c>
      <c r="G18" s="128">
        <v>-12631.9</v>
      </c>
      <c r="H18" s="128">
        <v>-35044</v>
      </c>
      <c r="I18" s="128">
        <v>-332337</v>
      </c>
      <c r="J18" s="128">
        <v>0</v>
      </c>
      <c r="K18" s="128">
        <v>0</v>
      </c>
      <c r="L18" s="128">
        <f t="shared" si="0"/>
        <v>-50001.720310000004</v>
      </c>
      <c r="M18" s="129">
        <v>2</v>
      </c>
    </row>
    <row r="19" spans="2:16" ht="14.4" customHeight="1" x14ac:dyDescent="0.25">
      <c r="B19" s="130">
        <f t="shared" si="1"/>
        <v>15</v>
      </c>
      <c r="C19" s="131"/>
      <c r="D19" s="132">
        <f>SUM('1:12'!C19)</f>
        <v>4599.9283400000004</v>
      </c>
      <c r="E19" s="132">
        <f>SUM('1:12'!D19)</f>
        <v>117175.03770000003</v>
      </c>
      <c r="F19" s="132">
        <f>SUM('1:12'!E19)</f>
        <v>512.68610999999999</v>
      </c>
      <c r="G19" s="132">
        <f>SUM('1:12'!F19)</f>
        <v>3463.48414</v>
      </c>
      <c r="H19" s="132">
        <f>SUM('1:12'!G19)</f>
        <v>1798880</v>
      </c>
      <c r="I19" s="132">
        <f>SUM('1:12'!H19)</f>
        <v>20028550</v>
      </c>
      <c r="J19" s="132">
        <f>SUM('1:12'!I19)</f>
        <v>0</v>
      </c>
      <c r="K19" s="132">
        <f>SUM('1:12'!J19)</f>
        <v>0</v>
      </c>
      <c r="L19" s="132">
        <f t="shared" si="0"/>
        <v>1924631.1362900001</v>
      </c>
      <c r="M19" s="133">
        <v>1</v>
      </c>
    </row>
    <row r="20" spans="2:16" ht="14.4" customHeight="1" x14ac:dyDescent="0.25">
      <c r="B20" s="126">
        <f t="shared" si="1"/>
        <v>16</v>
      </c>
      <c r="C20" s="127"/>
      <c r="D20" s="128">
        <v>-4599.9283400000004</v>
      </c>
      <c r="E20" s="128">
        <v>-117174.97200000001</v>
      </c>
      <c r="F20" s="128">
        <v>-512.68610999999999</v>
      </c>
      <c r="G20" s="128">
        <v>-3463</v>
      </c>
      <c r="H20" s="128">
        <v>-1798880</v>
      </c>
      <c r="I20" s="128">
        <v>-20028550</v>
      </c>
      <c r="J20" s="128">
        <v>0</v>
      </c>
      <c r="K20" s="128">
        <v>0</v>
      </c>
      <c r="L20" s="128">
        <f t="shared" si="0"/>
        <v>-1924630.5864500001</v>
      </c>
      <c r="M20" s="129">
        <v>2</v>
      </c>
    </row>
    <row r="21" spans="2:16" ht="14.4" customHeight="1" x14ac:dyDescent="0.25">
      <c r="B21" s="130">
        <f t="shared" si="1"/>
        <v>17</v>
      </c>
      <c r="C21" s="131"/>
      <c r="D21" s="132">
        <f>SUM('1:12'!C21)</f>
        <v>69147.297860000006</v>
      </c>
      <c r="E21" s="132">
        <f>SUM('1:12'!D21)</f>
        <v>3177.6619599999794</v>
      </c>
      <c r="F21" s="103">
        <f>SUM('1:12'!E21)</f>
        <v>5464.6547699999992</v>
      </c>
      <c r="G21" s="132">
        <f>SUM('1:12'!F21)</f>
        <v>132</v>
      </c>
      <c r="H21" s="132">
        <f>SUM('1:12'!G21)</f>
        <v>0</v>
      </c>
      <c r="I21" s="132">
        <f>SUM('1:12'!H21)</f>
        <v>0</v>
      </c>
      <c r="J21" s="132">
        <f>SUM('1:12'!I21)</f>
        <v>0</v>
      </c>
      <c r="K21" s="132">
        <f>SUM('1:12'!J21)</f>
        <v>0</v>
      </c>
      <c r="L21" s="132">
        <f t="shared" si="0"/>
        <v>77921.614589999983</v>
      </c>
      <c r="M21" s="133">
        <v>1</v>
      </c>
      <c r="O21" s="136"/>
    </row>
    <row r="22" spans="2:16" ht="14.4" customHeight="1" x14ac:dyDescent="0.25">
      <c r="B22" s="126">
        <f t="shared" si="1"/>
        <v>18</v>
      </c>
      <c r="C22" s="127"/>
      <c r="D22" s="128">
        <v>-69147.297860000006</v>
      </c>
      <c r="E22" s="128">
        <v>-3178.11</v>
      </c>
      <c r="F22" s="128">
        <v>-126</v>
      </c>
      <c r="G22" s="128">
        <v>-132</v>
      </c>
      <c r="H22" s="128">
        <v>0</v>
      </c>
      <c r="I22" s="128">
        <v>0</v>
      </c>
      <c r="J22" s="128">
        <v>0</v>
      </c>
      <c r="K22" s="128">
        <v>0</v>
      </c>
      <c r="L22" s="128">
        <f t="shared" si="0"/>
        <v>-72583.407860000007</v>
      </c>
      <c r="M22" s="129">
        <v>2</v>
      </c>
      <c r="O22" s="136"/>
      <c r="P22" s="137"/>
    </row>
    <row r="23" spans="2:16" ht="14.4" customHeight="1" x14ac:dyDescent="0.25">
      <c r="B23" s="130">
        <f t="shared" si="1"/>
        <v>19</v>
      </c>
      <c r="C23" s="131"/>
      <c r="D23" s="132">
        <f>SUM('1:12'!C23)</f>
        <v>37872</v>
      </c>
      <c r="E23" s="132">
        <f>SUM('1:12'!D23)</f>
        <v>51187.746386666673</v>
      </c>
      <c r="F23" s="132">
        <f>SUM('1:12'!E23)</f>
        <v>66</v>
      </c>
      <c r="G23" s="132">
        <f>SUM('1:12'!F23)</f>
        <v>9374.6772399999991</v>
      </c>
      <c r="H23" s="132">
        <f>SUM('1:12'!G23)</f>
        <v>0</v>
      </c>
      <c r="I23" s="132">
        <f>SUM('1:12'!H23)</f>
        <v>0</v>
      </c>
      <c r="J23" s="132">
        <f>SUM('1:12'!I23)</f>
        <v>0</v>
      </c>
      <c r="K23" s="132">
        <f>SUM('1:12'!J23)</f>
        <v>0</v>
      </c>
      <c r="L23" s="132">
        <f t="shared" si="0"/>
        <v>98500.42362666667</v>
      </c>
      <c r="M23" s="133">
        <v>1</v>
      </c>
      <c r="O23" s="136"/>
    </row>
    <row r="24" spans="2:16" ht="14.4" customHeight="1" x14ac:dyDescent="0.25">
      <c r="B24" s="126">
        <f t="shared" si="1"/>
        <v>20</v>
      </c>
      <c r="C24" s="127"/>
      <c r="D24" s="128">
        <v>-37872</v>
      </c>
      <c r="E24" s="128">
        <v>-51187.75</v>
      </c>
      <c r="F24" s="128">
        <v>-66</v>
      </c>
      <c r="G24" s="128">
        <v>-9374.68</v>
      </c>
      <c r="H24" s="128">
        <v>0</v>
      </c>
      <c r="I24" s="128">
        <v>0</v>
      </c>
      <c r="J24" s="128">
        <v>0</v>
      </c>
      <c r="K24" s="128">
        <v>0</v>
      </c>
      <c r="L24" s="128">
        <f t="shared" si="0"/>
        <v>-98500.43</v>
      </c>
      <c r="M24" s="129">
        <v>2</v>
      </c>
      <c r="O24" s="136"/>
    </row>
    <row r="25" spans="2:16" ht="14.4" customHeight="1" x14ac:dyDescent="0.25">
      <c r="B25" s="130">
        <f t="shared" si="1"/>
        <v>21</v>
      </c>
      <c r="C25" s="131"/>
      <c r="D25" s="132">
        <f>SUM('1:12'!C25)</f>
        <v>3523.5211500000005</v>
      </c>
      <c r="E25" s="132">
        <f>SUM('1:12'!D25)</f>
        <v>189620.81550266669</v>
      </c>
      <c r="F25" s="132">
        <f>SUM('1:12'!E25)</f>
        <v>4839.1883099999995</v>
      </c>
      <c r="G25" s="132">
        <f>SUM('1:12'!F25)</f>
        <v>751.74296999999979</v>
      </c>
      <c r="H25" s="132">
        <f>SUM('1:12'!G25)</f>
        <v>0</v>
      </c>
      <c r="I25" s="132">
        <f>SUM('1:12'!H25)</f>
        <v>6660.2244300000002</v>
      </c>
      <c r="J25" s="132">
        <f>SUM('1:12'!I25)</f>
        <v>0</v>
      </c>
      <c r="K25" s="132">
        <f>SUM('1:12'!J25)</f>
        <v>117755</v>
      </c>
      <c r="L25" s="132">
        <f t="shared" si="0"/>
        <v>198735.26793266667</v>
      </c>
      <c r="M25" s="133">
        <v>1</v>
      </c>
      <c r="O25" s="136"/>
    </row>
    <row r="26" spans="2:16" ht="14.4" customHeight="1" x14ac:dyDescent="0.25">
      <c r="B26" s="126">
        <f t="shared" si="1"/>
        <v>22</v>
      </c>
      <c r="C26" s="127"/>
      <c r="D26" s="128">
        <v>-3523.1171800000002</v>
      </c>
      <c r="E26" s="128">
        <v>-189621.61499999999</v>
      </c>
      <c r="F26" s="128">
        <v>-4839.1883099999995</v>
      </c>
      <c r="G26" s="128">
        <v>-751.61500000000001</v>
      </c>
      <c r="H26" s="128">
        <v>0</v>
      </c>
      <c r="I26" s="128">
        <v>-6660</v>
      </c>
      <c r="J26" s="128">
        <v>0</v>
      </c>
      <c r="K26" s="128">
        <v>117755</v>
      </c>
      <c r="L26" s="128">
        <f t="shared" si="0"/>
        <v>-198735.53548999998</v>
      </c>
      <c r="M26" s="129">
        <v>2</v>
      </c>
      <c r="O26" s="136"/>
    </row>
    <row r="27" spans="2:16" ht="14.4" customHeight="1" x14ac:dyDescent="0.25">
      <c r="B27" s="130">
        <f t="shared" si="1"/>
        <v>23</v>
      </c>
      <c r="C27" s="131"/>
      <c r="D27" s="132">
        <f>SUM('1:12'!C27)</f>
        <v>0</v>
      </c>
      <c r="E27" s="132">
        <f>SUM('1:12'!D27)</f>
        <v>180623.28756999999</v>
      </c>
      <c r="F27" s="132">
        <f>SUM('1:12'!E27)</f>
        <v>0</v>
      </c>
      <c r="G27" s="132">
        <f>SUM('1:12'!F27)</f>
        <v>0</v>
      </c>
      <c r="H27" s="132">
        <f>SUM('1:12'!G27)</f>
        <v>0</v>
      </c>
      <c r="I27" s="132">
        <f>SUM('1:12'!H27)</f>
        <v>0</v>
      </c>
      <c r="J27" s="132">
        <f>SUM('1:12'!I27)</f>
        <v>0</v>
      </c>
      <c r="K27" s="132">
        <f>SUM('1:12'!J27)</f>
        <v>0</v>
      </c>
      <c r="L27" s="132">
        <f t="shared" si="0"/>
        <v>180623.28756999999</v>
      </c>
      <c r="M27" s="133">
        <v>1</v>
      </c>
      <c r="O27" s="136"/>
    </row>
    <row r="28" spans="2:16" ht="14.4" customHeight="1" thickBot="1" x14ac:dyDescent="0.3">
      <c r="B28" s="138">
        <f t="shared" si="1"/>
        <v>24</v>
      </c>
      <c r="C28" s="139"/>
      <c r="D28" s="94">
        <v>0</v>
      </c>
      <c r="E28" s="94">
        <v>-180623.12</v>
      </c>
      <c r="F28" s="94">
        <v>0</v>
      </c>
      <c r="G28" s="94">
        <v>0</v>
      </c>
      <c r="H28" s="94">
        <v>0</v>
      </c>
      <c r="I28" s="94">
        <v>0</v>
      </c>
      <c r="J28" s="94">
        <v>0</v>
      </c>
      <c r="K28" s="94">
        <v>0</v>
      </c>
      <c r="L28" s="94">
        <f t="shared" si="0"/>
        <v>-180623.12</v>
      </c>
      <c r="M28" s="140">
        <v>2</v>
      </c>
      <c r="O28" s="136"/>
    </row>
    <row r="29" spans="2:16" ht="13.8" thickBot="1" x14ac:dyDescent="0.3">
      <c r="B29" s="141"/>
      <c r="O29" s="136"/>
    </row>
    <row r="30" spans="2:16" ht="17.399999999999999" x14ac:dyDescent="0.25">
      <c r="B30" s="84"/>
      <c r="C30" s="147" t="s">
        <v>29</v>
      </c>
      <c r="D30" s="148">
        <f>SUMIF($M$5:$M$28,1,D$5:D$28)</f>
        <v>117334.61436000001</v>
      </c>
      <c r="E30" s="149">
        <f t="shared" ref="E30:L30" si="2">SUMIF($M$5:$M$28,1,E$5:E$28)</f>
        <v>595352.8887120001</v>
      </c>
      <c r="F30" s="149">
        <f t="shared" si="2"/>
        <v>11413.611559999998</v>
      </c>
      <c r="G30" s="149">
        <f t="shared" si="2"/>
        <v>47942.093889999996</v>
      </c>
      <c r="H30" s="149">
        <f t="shared" si="2"/>
        <v>1844882.5564999999</v>
      </c>
      <c r="I30" s="149">
        <f t="shared" si="2"/>
        <v>20494172.671799999</v>
      </c>
      <c r="J30" s="149">
        <f t="shared" si="2"/>
        <v>-7032.6177699999998</v>
      </c>
      <c r="K30" s="149">
        <f t="shared" si="2"/>
        <v>117755</v>
      </c>
      <c r="L30" s="149">
        <f t="shared" si="2"/>
        <v>2616925.7650220003</v>
      </c>
      <c r="M30" s="86"/>
      <c r="N30" s="82"/>
      <c r="O30" s="136"/>
    </row>
    <row r="31" spans="2:16" ht="17.399999999999999" x14ac:dyDescent="0.25">
      <c r="B31" s="84"/>
      <c r="C31" s="150" t="s">
        <v>30</v>
      </c>
      <c r="D31" s="151">
        <f>SUMIF($M$5:$M$28,2,D$5:D$28)</f>
        <v>-120510.37592000001</v>
      </c>
      <c r="E31" s="152">
        <f t="shared" ref="E31:L31" si="3">SUMIF($M$5:$M$28,2,E$5:E$28)</f>
        <v>-592175.74800000002</v>
      </c>
      <c r="F31" s="152">
        <f t="shared" si="3"/>
        <v>-6074.9567899999993</v>
      </c>
      <c r="G31" s="152">
        <f t="shared" si="3"/>
        <v>-47941.633000000002</v>
      </c>
      <c r="H31" s="152">
        <f t="shared" si="3"/>
        <v>-1844881.79</v>
      </c>
      <c r="I31" s="152">
        <f t="shared" si="3"/>
        <v>-20494172.789999999</v>
      </c>
      <c r="J31" s="152">
        <f t="shared" si="3"/>
        <v>-7032.96</v>
      </c>
      <c r="K31" s="152">
        <f t="shared" si="3"/>
        <v>117755</v>
      </c>
      <c r="L31" s="152">
        <f t="shared" si="3"/>
        <v>-2611584.5037100008</v>
      </c>
      <c r="M31" s="86"/>
      <c r="O31" s="136"/>
    </row>
    <row r="32" spans="2:16" ht="18" thickBot="1" x14ac:dyDescent="0.3">
      <c r="B32" s="84"/>
      <c r="C32" s="85" t="s">
        <v>28</v>
      </c>
      <c r="D32" s="87">
        <f>D30+D31</f>
        <v>-3175.761559999999</v>
      </c>
      <c r="E32" s="88">
        <f t="shared" ref="E32:I32" si="4">E30+E31</f>
        <v>3177.1407120000804</v>
      </c>
      <c r="F32" s="153">
        <f t="shared" si="4"/>
        <v>5338.6547699999983</v>
      </c>
      <c r="G32" s="88">
        <f t="shared" si="4"/>
        <v>0.46088999999483349</v>
      </c>
      <c r="H32" s="88">
        <f t="shared" si="4"/>
        <v>0.76649999991059303</v>
      </c>
      <c r="I32" s="88">
        <f t="shared" si="4"/>
        <v>-0.11820000037550926</v>
      </c>
      <c r="J32" s="88">
        <f>J30-J31</f>
        <v>0.34223000000019965</v>
      </c>
      <c r="K32" s="88">
        <f>K30-K31</f>
        <v>0</v>
      </c>
      <c r="L32" s="88">
        <f>L30+L31</f>
        <v>5341.2613119995221</v>
      </c>
      <c r="M32" s="86"/>
      <c r="O32" s="136"/>
    </row>
    <row r="33" spans="1:1" ht="7.2" customHeight="1" x14ac:dyDescent="0.25"/>
    <row r="34" spans="1:1" x14ac:dyDescent="0.25">
      <c r="A34" s="155"/>
    </row>
    <row r="35" spans="1:1" x14ac:dyDescent="0.25">
      <c r="A35" s="155"/>
    </row>
  </sheetData>
  <mergeCells count="2">
    <mergeCell ref="D3:E3"/>
    <mergeCell ref="F3:G3"/>
  </mergeCells>
  <pageMargins left="0.19685039370078741" right="0.23622047244094491" top="0.47244094488188981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L29"/>
  <sheetViews>
    <sheetView topLeftCell="A3" zoomScale="55" zoomScaleNormal="55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154" customWidth="1"/>
    <col min="3" max="3" width="17.6640625" style="142" customWidth="1"/>
    <col min="4" max="4" width="17.6640625" style="143" customWidth="1"/>
    <col min="5" max="6" width="17.6640625" style="83" customWidth="1"/>
    <col min="7" max="7" width="17.6640625" style="144" customWidth="1"/>
    <col min="8" max="8" width="24.88671875" style="145" bestFit="1" customWidth="1"/>
    <col min="9" max="9" width="17.6640625" style="145" customWidth="1"/>
    <col min="10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s="108" customFormat="1" ht="28.5" customHeight="1" thickBot="1" x14ac:dyDescent="0.3">
      <c r="A1" s="104"/>
      <c r="B1" s="105"/>
      <c r="C1" s="105"/>
      <c r="D1" s="105"/>
      <c r="E1" s="106"/>
      <c r="F1" s="105"/>
      <c r="G1" s="105"/>
      <c r="H1" s="105"/>
      <c r="I1" s="105"/>
      <c r="J1" s="107"/>
      <c r="K1" s="107"/>
      <c r="L1" s="104"/>
    </row>
    <row r="2" spans="1:12" s="109" customFormat="1" ht="30.6" customHeight="1" thickTop="1" thickBot="1" x14ac:dyDescent="0.3">
      <c r="A2" s="157"/>
      <c r="B2" s="158"/>
      <c r="C2" s="159"/>
      <c r="D2" s="157"/>
      <c r="E2" s="157"/>
      <c r="F2" s="157"/>
      <c r="G2" s="160"/>
      <c r="H2" s="161"/>
      <c r="I2" s="161"/>
      <c r="J2" s="157"/>
      <c r="K2" s="157"/>
      <c r="L2" s="157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82"/>
      <c r="D5" s="189"/>
      <c r="E5" s="82"/>
      <c r="F5" s="190"/>
      <c r="G5" s="82"/>
      <c r="H5" s="82"/>
      <c r="I5" s="82"/>
      <c r="J5" s="82"/>
      <c r="K5" s="82"/>
      <c r="L5" s="217">
        <v>1</v>
      </c>
    </row>
    <row r="6" spans="1:12" ht="28.5" customHeight="1" x14ac:dyDescent="0.25">
      <c r="A6" s="166">
        <f>+A5+1</f>
        <v>2</v>
      </c>
      <c r="B6" s="127"/>
      <c r="C6" s="128"/>
      <c r="D6" s="128"/>
      <c r="E6" s="128"/>
      <c r="F6" s="128"/>
      <c r="G6" s="128"/>
      <c r="H6" s="128"/>
      <c r="I6" s="128"/>
      <c r="J6" s="128"/>
      <c r="K6" s="128"/>
      <c r="L6" s="218">
        <v>2</v>
      </c>
    </row>
    <row r="7" spans="1:12" ht="28.5" customHeight="1" x14ac:dyDescent="0.25">
      <c r="A7" s="171">
        <f t="shared" ref="A7:A28" si="0">+A6+1</f>
        <v>3</v>
      </c>
      <c r="B7" s="131"/>
      <c r="C7" s="132"/>
      <c r="D7" s="193"/>
      <c r="E7" s="132"/>
      <c r="F7" s="194"/>
      <c r="G7" s="132"/>
      <c r="H7" s="132"/>
      <c r="I7" s="132"/>
      <c r="J7" s="132"/>
      <c r="K7" s="132"/>
      <c r="L7" s="219">
        <v>1</v>
      </c>
    </row>
    <row r="8" spans="1:12" ht="28.5" customHeight="1" x14ac:dyDescent="0.25">
      <c r="A8" s="166">
        <f t="shared" si="0"/>
        <v>4</v>
      </c>
      <c r="B8" s="127"/>
      <c r="C8" s="128"/>
      <c r="D8" s="128"/>
      <c r="E8" s="128"/>
      <c r="F8" s="128"/>
      <c r="G8" s="128"/>
      <c r="H8" s="128"/>
      <c r="I8" s="128"/>
      <c r="J8" s="128"/>
      <c r="K8" s="128"/>
      <c r="L8" s="218">
        <v>2</v>
      </c>
    </row>
    <row r="9" spans="1:12" ht="28.5" customHeight="1" x14ac:dyDescent="0.25">
      <c r="A9" s="171">
        <f t="shared" si="0"/>
        <v>5</v>
      </c>
      <c r="B9" s="131"/>
      <c r="C9" s="132"/>
      <c r="D9" s="193"/>
      <c r="E9" s="132"/>
      <c r="F9" s="194"/>
      <c r="G9" s="132"/>
      <c r="H9" s="132"/>
      <c r="I9" s="132"/>
      <c r="J9" s="132"/>
      <c r="K9" s="132"/>
      <c r="L9" s="219">
        <v>1</v>
      </c>
    </row>
    <row r="10" spans="1:12" ht="28.5" customHeight="1" x14ac:dyDescent="0.25">
      <c r="A10" s="166">
        <f t="shared" si="0"/>
        <v>6</v>
      </c>
      <c r="B10" s="127"/>
      <c r="C10" s="128"/>
      <c r="D10" s="128"/>
      <c r="E10" s="128"/>
      <c r="F10" s="128"/>
      <c r="G10" s="128"/>
      <c r="H10" s="128"/>
      <c r="I10" s="128"/>
      <c r="J10" s="128"/>
      <c r="K10" s="128"/>
      <c r="L10" s="218">
        <v>2</v>
      </c>
    </row>
    <row r="11" spans="1:12" ht="28.5" customHeight="1" x14ac:dyDescent="0.25">
      <c r="A11" s="171">
        <f t="shared" si="0"/>
        <v>7</v>
      </c>
      <c r="B11" s="131"/>
      <c r="C11" s="132"/>
      <c r="D11" s="193"/>
      <c r="E11" s="132"/>
      <c r="F11" s="194"/>
      <c r="G11" s="132"/>
      <c r="H11" s="132"/>
      <c r="I11" s="132"/>
      <c r="J11" s="132"/>
      <c r="K11" s="132"/>
      <c r="L11" s="219">
        <v>1</v>
      </c>
    </row>
    <row r="12" spans="1:12" ht="28.5" customHeight="1" x14ac:dyDescent="0.25">
      <c r="A12" s="166">
        <f t="shared" si="0"/>
        <v>8</v>
      </c>
      <c r="B12" s="127"/>
      <c r="C12" s="128"/>
      <c r="D12" s="128"/>
      <c r="E12" s="128"/>
      <c r="F12" s="128"/>
      <c r="G12" s="128"/>
      <c r="H12" s="128"/>
      <c r="I12" s="128"/>
      <c r="J12" s="128"/>
      <c r="K12" s="128"/>
      <c r="L12" s="218">
        <v>2</v>
      </c>
    </row>
    <row r="13" spans="1:12" ht="28.5" customHeight="1" x14ac:dyDescent="0.25">
      <c r="A13" s="171">
        <f t="shared" si="0"/>
        <v>9</v>
      </c>
      <c r="B13" s="131"/>
      <c r="C13" s="132"/>
      <c r="D13" s="193"/>
      <c r="E13" s="132"/>
      <c r="F13" s="194"/>
      <c r="G13" s="132"/>
      <c r="H13" s="132"/>
      <c r="I13" s="132"/>
      <c r="J13" s="132"/>
      <c r="K13" s="132"/>
      <c r="L13" s="219">
        <v>1</v>
      </c>
    </row>
    <row r="14" spans="1:12" ht="28.5" customHeight="1" x14ac:dyDescent="0.25">
      <c r="A14" s="166">
        <f t="shared" si="0"/>
        <v>10</v>
      </c>
      <c r="B14" s="127"/>
      <c r="C14" s="128"/>
      <c r="D14" s="128"/>
      <c r="E14" s="128"/>
      <c r="F14" s="128"/>
      <c r="G14" s="128"/>
      <c r="H14" s="128"/>
      <c r="I14" s="128"/>
      <c r="J14" s="128"/>
      <c r="K14" s="128"/>
      <c r="L14" s="218">
        <v>2</v>
      </c>
    </row>
    <row r="15" spans="1:12" ht="28.5" customHeight="1" x14ac:dyDescent="0.25">
      <c r="A15" s="171">
        <f t="shared" si="0"/>
        <v>11</v>
      </c>
      <c r="B15" s="131"/>
      <c r="C15" s="132"/>
      <c r="D15" s="193"/>
      <c r="E15" s="132"/>
      <c r="F15" s="194"/>
      <c r="G15" s="132"/>
      <c r="H15" s="132"/>
      <c r="I15" s="132"/>
      <c r="J15" s="132"/>
      <c r="K15" s="132"/>
      <c r="L15" s="219">
        <v>1</v>
      </c>
    </row>
    <row r="16" spans="1:12" ht="28.5" customHeight="1" x14ac:dyDescent="0.25">
      <c r="A16" s="166">
        <f t="shared" si="0"/>
        <v>12</v>
      </c>
      <c r="B16" s="127"/>
      <c r="C16" s="128"/>
      <c r="D16" s="128"/>
      <c r="E16" s="128"/>
      <c r="F16" s="128"/>
      <c r="G16" s="128"/>
      <c r="H16" s="128"/>
      <c r="I16" s="128"/>
      <c r="J16" s="128"/>
      <c r="K16" s="128"/>
      <c r="L16" s="218">
        <v>2</v>
      </c>
    </row>
    <row r="17" spans="1:12" ht="28.5" customHeight="1" x14ac:dyDescent="0.25">
      <c r="A17" s="171">
        <f t="shared" si="0"/>
        <v>13</v>
      </c>
      <c r="B17" s="131"/>
      <c r="C17" s="132"/>
      <c r="D17" s="193"/>
      <c r="E17" s="132"/>
      <c r="F17" s="194"/>
      <c r="G17" s="132"/>
      <c r="H17" s="132"/>
      <c r="I17" s="132"/>
      <c r="J17" s="132"/>
      <c r="K17" s="132"/>
      <c r="L17" s="219">
        <v>1</v>
      </c>
    </row>
    <row r="18" spans="1:12" ht="28.5" customHeight="1" x14ac:dyDescent="0.25">
      <c r="A18" s="166">
        <f t="shared" si="0"/>
        <v>14</v>
      </c>
      <c r="B18" s="127"/>
      <c r="C18" s="128"/>
      <c r="D18" s="191"/>
      <c r="E18" s="128"/>
      <c r="F18" s="192"/>
      <c r="G18" s="128"/>
      <c r="H18" s="128"/>
      <c r="I18" s="128"/>
      <c r="J18" s="128"/>
      <c r="K18" s="128"/>
      <c r="L18" s="218">
        <v>2</v>
      </c>
    </row>
    <row r="19" spans="1:12" ht="28.5" customHeight="1" x14ac:dyDescent="0.25">
      <c r="A19" s="171">
        <f t="shared" si="0"/>
        <v>15</v>
      </c>
      <c r="B19" s="131"/>
      <c r="C19" s="132"/>
      <c r="D19" s="193"/>
      <c r="E19" s="132"/>
      <c r="F19" s="194"/>
      <c r="G19" s="132"/>
      <c r="H19" s="132"/>
      <c r="I19" s="132"/>
      <c r="J19" s="132"/>
      <c r="K19" s="132"/>
      <c r="L19" s="219">
        <v>1</v>
      </c>
    </row>
    <row r="20" spans="1:12" ht="28.5" customHeight="1" x14ac:dyDescent="0.25">
      <c r="A20" s="166">
        <f t="shared" si="0"/>
        <v>16</v>
      </c>
      <c r="B20" s="127"/>
      <c r="C20" s="128"/>
      <c r="D20" s="191"/>
      <c r="E20" s="128"/>
      <c r="F20" s="192"/>
      <c r="G20" s="128"/>
      <c r="H20" s="128"/>
      <c r="I20" s="128"/>
      <c r="J20" s="128"/>
      <c r="K20" s="128"/>
      <c r="L20" s="218">
        <v>2</v>
      </c>
    </row>
    <row r="21" spans="1:12" ht="28.5" customHeight="1" x14ac:dyDescent="0.25">
      <c r="A21" s="171">
        <f t="shared" si="0"/>
        <v>17</v>
      </c>
      <c r="B21" s="131"/>
      <c r="C21" s="132"/>
      <c r="D21" s="193"/>
      <c r="E21" s="193"/>
      <c r="F21" s="194"/>
      <c r="G21" s="132"/>
      <c r="H21" s="132"/>
      <c r="I21" s="132"/>
      <c r="J21" s="132"/>
      <c r="K21" s="132"/>
      <c r="L21" s="219">
        <v>1</v>
      </c>
    </row>
    <row r="22" spans="1:12" ht="28.5" customHeight="1" x14ac:dyDescent="0.25">
      <c r="A22" s="166">
        <f t="shared" si="0"/>
        <v>18</v>
      </c>
      <c r="B22" s="127"/>
      <c r="C22" s="128"/>
      <c r="D22" s="191"/>
      <c r="E22" s="128"/>
      <c r="F22" s="192"/>
      <c r="G22" s="128"/>
      <c r="H22" s="128"/>
      <c r="I22" s="128"/>
      <c r="J22" s="128"/>
      <c r="K22" s="128"/>
      <c r="L22" s="218">
        <v>2</v>
      </c>
    </row>
    <row r="23" spans="1:12" ht="28.5" customHeight="1" x14ac:dyDescent="0.25">
      <c r="A23" s="171">
        <f t="shared" si="0"/>
        <v>19</v>
      </c>
      <c r="B23" s="131"/>
      <c r="C23" s="132"/>
      <c r="D23" s="193"/>
      <c r="E23" s="132"/>
      <c r="F23" s="194"/>
      <c r="G23" s="132"/>
      <c r="H23" s="132"/>
      <c r="I23" s="132"/>
      <c r="J23" s="132"/>
      <c r="K23" s="132"/>
      <c r="L23" s="219">
        <v>1</v>
      </c>
    </row>
    <row r="24" spans="1:12" ht="28.5" customHeight="1" x14ac:dyDescent="0.25">
      <c r="A24" s="166">
        <f t="shared" si="0"/>
        <v>20</v>
      </c>
      <c r="B24" s="127"/>
      <c r="C24" s="128"/>
      <c r="D24" s="191"/>
      <c r="E24" s="128"/>
      <c r="F24" s="192"/>
      <c r="G24" s="128"/>
      <c r="H24" s="128"/>
      <c r="I24" s="128"/>
      <c r="J24" s="128"/>
      <c r="K24" s="128"/>
      <c r="L24" s="218">
        <v>2</v>
      </c>
    </row>
    <row r="25" spans="1:12" ht="28.5" customHeight="1" x14ac:dyDescent="0.25">
      <c r="A25" s="171">
        <f t="shared" si="0"/>
        <v>21</v>
      </c>
      <c r="B25" s="131"/>
      <c r="C25" s="132"/>
      <c r="D25" s="193"/>
      <c r="E25" s="132"/>
      <c r="F25" s="194"/>
      <c r="G25" s="132"/>
      <c r="H25" s="132"/>
      <c r="I25" s="132"/>
      <c r="J25" s="132"/>
      <c r="K25" s="132"/>
      <c r="L25" s="219">
        <v>1</v>
      </c>
    </row>
    <row r="26" spans="1:12" ht="28.5" customHeight="1" x14ac:dyDescent="0.25">
      <c r="A26" s="166">
        <f t="shared" si="0"/>
        <v>22</v>
      </c>
      <c r="B26" s="127"/>
      <c r="C26" s="128"/>
      <c r="D26" s="191"/>
      <c r="E26" s="128"/>
      <c r="F26" s="192"/>
      <c r="G26" s="128"/>
      <c r="H26" s="128"/>
      <c r="I26" s="128"/>
      <c r="J26" s="128"/>
      <c r="K26" s="128"/>
      <c r="L26" s="218">
        <v>2</v>
      </c>
    </row>
    <row r="27" spans="1:12" ht="28.5" customHeight="1" x14ac:dyDescent="0.25">
      <c r="A27" s="171">
        <f t="shared" si="0"/>
        <v>23</v>
      </c>
      <c r="B27" s="131"/>
      <c r="C27" s="132"/>
      <c r="D27" s="193"/>
      <c r="E27" s="132"/>
      <c r="F27" s="194"/>
      <c r="G27" s="132"/>
      <c r="H27" s="132"/>
      <c r="I27" s="132"/>
      <c r="J27" s="132"/>
      <c r="K27" s="132"/>
      <c r="L27" s="219">
        <v>1</v>
      </c>
    </row>
    <row r="28" spans="1:12" ht="28.5" customHeight="1" thickBot="1" x14ac:dyDescent="0.3">
      <c r="A28" s="176">
        <f t="shared" si="0"/>
        <v>24</v>
      </c>
      <c r="B28" s="139"/>
      <c r="C28" s="94"/>
      <c r="D28" s="195"/>
      <c r="E28" s="94"/>
      <c r="F28" s="196"/>
      <c r="G28" s="94"/>
      <c r="H28" s="94"/>
      <c r="I28" s="94"/>
      <c r="J28" s="94"/>
      <c r="K28" s="94"/>
      <c r="L28" s="220">
        <v>2</v>
      </c>
    </row>
    <row r="29" spans="1:12" ht="7.5" customHeight="1" thickBot="1" x14ac:dyDescent="0.3">
      <c r="B29" s="89"/>
      <c r="C29" s="90"/>
      <c r="D29" s="91"/>
      <c r="E29" s="92"/>
      <c r="F29" s="92"/>
      <c r="G29" s="90"/>
      <c r="H29" s="90"/>
      <c r="I29" s="93"/>
      <c r="J29" s="93"/>
      <c r="K29" s="137"/>
    </row>
  </sheetData>
  <mergeCells count="2">
    <mergeCell ref="C3:D3"/>
    <mergeCell ref="E3:F3"/>
  </mergeCells>
  <pageMargins left="0.19685039370078741" right="0.23622047244094491" top="0.47244094488188981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9"/>
  <sheetViews>
    <sheetView zoomScale="55" zoomScaleNormal="55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154" customWidth="1"/>
    <col min="3" max="3" width="17.6640625" style="142" customWidth="1"/>
    <col min="4" max="4" width="17.6640625" style="143" customWidth="1"/>
    <col min="5" max="6" width="17.6640625" style="83" customWidth="1"/>
    <col min="7" max="7" width="17.6640625" style="144" customWidth="1"/>
    <col min="8" max="8" width="24.88671875" style="145" bestFit="1" customWidth="1"/>
    <col min="9" max="9" width="17.6640625" style="145" customWidth="1"/>
    <col min="10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s="108" customFormat="1" ht="28.5" customHeight="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07"/>
      <c r="L1" s="104"/>
    </row>
    <row r="2" spans="1:12" s="109" customFormat="1" ht="30.6" customHeight="1" thickTop="1" thickBot="1" x14ac:dyDescent="0.3">
      <c r="A2" s="157"/>
      <c r="B2" s="158"/>
      <c r="C2" s="159"/>
      <c r="D2" s="157"/>
      <c r="E2" s="157"/>
      <c r="F2" s="157"/>
      <c r="G2" s="160"/>
      <c r="H2" s="161"/>
      <c r="I2" s="161"/>
      <c r="J2" s="157"/>
      <c r="K2" s="157"/>
      <c r="L2" s="157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82">
        <v>0</v>
      </c>
      <c r="D5" s="82">
        <v>0</v>
      </c>
      <c r="E5" s="82">
        <v>0</v>
      </c>
      <c r="F5" s="82">
        <v>0</v>
      </c>
      <c r="G5" s="82">
        <v>0</v>
      </c>
      <c r="H5" s="82">
        <v>0</v>
      </c>
      <c r="I5" s="82">
        <v>0</v>
      </c>
      <c r="J5" s="82">
        <v>0</v>
      </c>
      <c r="K5" s="82">
        <v>0</v>
      </c>
      <c r="L5" s="155">
        <v>1</v>
      </c>
    </row>
    <row r="6" spans="1:12" ht="28.5" customHeight="1" x14ac:dyDescent="0.25">
      <c r="A6" s="166">
        <f>+A5+1</f>
        <v>2</v>
      </c>
      <c r="B6" s="127"/>
      <c r="C6" s="128">
        <v>-425.50301999999999</v>
      </c>
      <c r="D6" s="128">
        <v>-8681.85</v>
      </c>
      <c r="E6" s="128">
        <v>0</v>
      </c>
      <c r="F6" s="128">
        <v>-256.01</v>
      </c>
      <c r="G6" s="128">
        <v>0</v>
      </c>
      <c r="H6" s="128">
        <v>0</v>
      </c>
      <c r="I6" s="128">
        <v>0</v>
      </c>
      <c r="J6" s="128">
        <v>0</v>
      </c>
      <c r="K6" s="128">
        <v>-9363.3630200000007</v>
      </c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132">
        <v>0</v>
      </c>
      <c r="D7" s="132">
        <v>0</v>
      </c>
      <c r="E7" s="132">
        <v>0</v>
      </c>
      <c r="F7" s="132">
        <v>0</v>
      </c>
      <c r="G7" s="132">
        <v>0</v>
      </c>
      <c r="H7" s="132">
        <v>0</v>
      </c>
      <c r="I7" s="132">
        <v>0</v>
      </c>
      <c r="J7" s="132">
        <v>0</v>
      </c>
      <c r="K7" s="132">
        <v>0</v>
      </c>
      <c r="L7" s="175">
        <v>1</v>
      </c>
    </row>
    <row r="8" spans="1:12" ht="28.5" customHeight="1" x14ac:dyDescent="0.25">
      <c r="A8" s="166">
        <f t="shared" si="0"/>
        <v>4</v>
      </c>
      <c r="B8" s="127"/>
      <c r="C8" s="128">
        <v>0</v>
      </c>
      <c r="D8" s="128">
        <v>-3666.59</v>
      </c>
      <c r="E8" s="128">
        <v>0</v>
      </c>
      <c r="F8" s="128">
        <v>-12685.16</v>
      </c>
      <c r="G8" s="128">
        <v>0</v>
      </c>
      <c r="H8" s="128">
        <v>0</v>
      </c>
      <c r="I8" s="128">
        <v>0</v>
      </c>
      <c r="J8" s="128">
        <v>0</v>
      </c>
      <c r="K8" s="128">
        <v>-16351.75</v>
      </c>
      <c r="L8" s="170">
        <v>2</v>
      </c>
    </row>
    <row r="9" spans="1:12" ht="28.5" customHeight="1" x14ac:dyDescent="0.25">
      <c r="A9" s="171">
        <f t="shared" si="0"/>
        <v>5</v>
      </c>
      <c r="B9" s="131"/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75">
        <v>1</v>
      </c>
    </row>
    <row r="10" spans="1:12" ht="28.5" customHeight="1" x14ac:dyDescent="0.25">
      <c r="A10" s="166">
        <f t="shared" si="0"/>
        <v>6</v>
      </c>
      <c r="B10" s="127"/>
      <c r="C10" s="128">
        <v>-748.69764999999995</v>
      </c>
      <c r="D10" s="128">
        <v>-1185.9000000000001</v>
      </c>
      <c r="E10" s="128">
        <v>0</v>
      </c>
      <c r="F10" s="128">
        <v>-324.76</v>
      </c>
      <c r="G10" s="128">
        <v>0</v>
      </c>
      <c r="H10" s="128">
        <v>0</v>
      </c>
      <c r="I10" s="128">
        <v>0</v>
      </c>
      <c r="J10" s="128">
        <v>0</v>
      </c>
      <c r="K10" s="128">
        <v>-2259.3576499999999</v>
      </c>
      <c r="L10" s="170">
        <v>2</v>
      </c>
    </row>
    <row r="11" spans="1:12" ht="28.5" customHeight="1" x14ac:dyDescent="0.25">
      <c r="A11" s="171">
        <f t="shared" si="0"/>
        <v>7</v>
      </c>
      <c r="B11" s="131"/>
      <c r="C11" s="132">
        <v>0</v>
      </c>
      <c r="D11" s="132">
        <v>0</v>
      </c>
      <c r="E11" s="132">
        <v>0</v>
      </c>
      <c r="F11" s="132">
        <v>0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75">
        <v>1</v>
      </c>
    </row>
    <row r="12" spans="1:12" ht="28.5" customHeight="1" x14ac:dyDescent="0.25">
      <c r="A12" s="166">
        <f t="shared" si="0"/>
        <v>8</v>
      </c>
      <c r="B12" s="127"/>
      <c r="C12" s="128">
        <v>-3176</v>
      </c>
      <c r="D12" s="128">
        <v>-21025.65</v>
      </c>
      <c r="E12" s="128">
        <v>0</v>
      </c>
      <c r="F12" s="128">
        <v>-119.82</v>
      </c>
      <c r="G12" s="128">
        <v>-1738</v>
      </c>
      <c r="H12" s="128">
        <v>-40590</v>
      </c>
      <c r="I12" s="128">
        <v>-7032.96</v>
      </c>
      <c r="J12" s="128">
        <v>0</v>
      </c>
      <c r="K12" s="128">
        <v>-26059.47</v>
      </c>
      <c r="L12" s="170">
        <v>2</v>
      </c>
    </row>
    <row r="13" spans="1:12" ht="28.5" customHeight="1" x14ac:dyDescent="0.25">
      <c r="A13" s="171">
        <f t="shared" si="0"/>
        <v>9</v>
      </c>
      <c r="B13" s="131"/>
      <c r="C13" s="132">
        <v>0</v>
      </c>
      <c r="D13" s="132">
        <v>0</v>
      </c>
      <c r="E13" s="132">
        <v>0</v>
      </c>
      <c r="F13" s="132">
        <v>0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128">
        <v>-840.07856000000004</v>
      </c>
      <c r="D14" s="128">
        <v>-13652.974</v>
      </c>
      <c r="E14" s="128">
        <v>-531.08236999999997</v>
      </c>
      <c r="F14" s="128">
        <v>-8202.6880000000001</v>
      </c>
      <c r="G14" s="128">
        <v>-9219.7900000000009</v>
      </c>
      <c r="H14" s="128">
        <v>-86035.79</v>
      </c>
      <c r="I14" s="128">
        <v>0</v>
      </c>
      <c r="J14" s="128">
        <v>0</v>
      </c>
      <c r="K14" s="128">
        <v>-32446.612930000003</v>
      </c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132">
        <v>0</v>
      </c>
      <c r="D15" s="132">
        <v>0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128">
        <v>-25.15</v>
      </c>
      <c r="D16" s="128">
        <v>-4</v>
      </c>
      <c r="E16" s="128">
        <v>0</v>
      </c>
      <c r="F16" s="128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-29.15</v>
      </c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132">
        <v>0</v>
      </c>
      <c r="D17" s="132">
        <v>0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128">
        <v>-152.60330999999999</v>
      </c>
      <c r="D18" s="128">
        <v>-2173.2170000000001</v>
      </c>
      <c r="E18" s="128">
        <v>0</v>
      </c>
      <c r="F18" s="128">
        <v>-12631.9</v>
      </c>
      <c r="G18" s="128">
        <v>-35044</v>
      </c>
      <c r="H18" s="128">
        <v>-332337</v>
      </c>
      <c r="I18" s="128">
        <v>0</v>
      </c>
      <c r="J18" s="128">
        <v>0</v>
      </c>
      <c r="K18" s="128">
        <v>-50001.720310000004</v>
      </c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132">
        <v>0</v>
      </c>
      <c r="D19" s="132">
        <v>0</v>
      </c>
      <c r="E19" s="132">
        <v>0</v>
      </c>
      <c r="F19" s="132">
        <v>0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128">
        <v>-4599.9283400000004</v>
      </c>
      <c r="D20" s="128">
        <v>-117174.97200000001</v>
      </c>
      <c r="E20" s="128">
        <v>-512.68610999999999</v>
      </c>
      <c r="F20" s="128">
        <v>-3463</v>
      </c>
      <c r="G20" s="128">
        <v>-1798880</v>
      </c>
      <c r="H20" s="128">
        <v>-20028550</v>
      </c>
      <c r="I20" s="128">
        <v>0</v>
      </c>
      <c r="J20" s="128">
        <v>0</v>
      </c>
      <c r="K20" s="128">
        <v>-1924630.5864500001</v>
      </c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132">
        <v>68832</v>
      </c>
      <c r="D21" s="132">
        <v>923</v>
      </c>
      <c r="E21" s="132">
        <v>126</v>
      </c>
      <c r="F21" s="132">
        <v>132</v>
      </c>
      <c r="G21" s="132">
        <v>0</v>
      </c>
      <c r="H21" s="132">
        <v>0</v>
      </c>
      <c r="I21" s="132">
        <v>0</v>
      </c>
      <c r="J21" s="132">
        <v>0</v>
      </c>
      <c r="K21" s="132">
        <v>70013</v>
      </c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128">
        <v>-69147.297860000006</v>
      </c>
      <c r="D22" s="128">
        <v>-3178.11</v>
      </c>
      <c r="E22" s="128">
        <v>-126</v>
      </c>
      <c r="F22" s="128">
        <v>-132</v>
      </c>
      <c r="G22" s="128">
        <v>0</v>
      </c>
      <c r="H22" s="128">
        <v>0</v>
      </c>
      <c r="I22" s="128">
        <v>0</v>
      </c>
      <c r="J22" s="128">
        <v>0</v>
      </c>
      <c r="K22" s="128">
        <v>-72583.407860000007</v>
      </c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132">
        <v>37872</v>
      </c>
      <c r="D23" s="132">
        <v>248</v>
      </c>
      <c r="E23" s="132">
        <v>66</v>
      </c>
      <c r="F23" s="132">
        <v>102</v>
      </c>
      <c r="G23" s="132">
        <v>0</v>
      </c>
      <c r="H23" s="132">
        <v>0</v>
      </c>
      <c r="I23" s="132">
        <v>0</v>
      </c>
      <c r="J23" s="132">
        <v>0</v>
      </c>
      <c r="K23" s="132">
        <v>38288</v>
      </c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128">
        <v>-37872</v>
      </c>
      <c r="D24" s="128">
        <v>-51187.75</v>
      </c>
      <c r="E24" s="128">
        <v>-66</v>
      </c>
      <c r="F24" s="128">
        <v>-9374.68</v>
      </c>
      <c r="G24" s="128">
        <v>0</v>
      </c>
      <c r="H24" s="128">
        <v>0</v>
      </c>
      <c r="I24" s="128">
        <v>0</v>
      </c>
      <c r="J24" s="128">
        <v>0</v>
      </c>
      <c r="K24" s="128">
        <v>-98500.43</v>
      </c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132">
        <v>0</v>
      </c>
      <c r="D25" s="132">
        <v>0</v>
      </c>
      <c r="E25" s="132">
        <v>0</v>
      </c>
      <c r="F25" s="132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128">
        <v>-3523.1171800000002</v>
      </c>
      <c r="D26" s="128">
        <v>-189621.61499999999</v>
      </c>
      <c r="E26" s="128">
        <v>-4839.1883099999995</v>
      </c>
      <c r="F26" s="128">
        <v>-751.61500000000001</v>
      </c>
      <c r="G26" s="128">
        <v>0</v>
      </c>
      <c r="H26" s="128">
        <v>-6660</v>
      </c>
      <c r="I26" s="128">
        <v>0</v>
      </c>
      <c r="J26" s="128">
        <v>117755</v>
      </c>
      <c r="K26" s="128">
        <v>-198735.53548999998</v>
      </c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132">
        <v>0</v>
      </c>
      <c r="D27" s="132">
        <v>0</v>
      </c>
      <c r="E27" s="132">
        <v>0</v>
      </c>
      <c r="F27" s="132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94">
        <v>0</v>
      </c>
      <c r="D28" s="94">
        <v>-180623.12</v>
      </c>
      <c r="E28" s="94">
        <v>0</v>
      </c>
      <c r="F28" s="94">
        <v>0</v>
      </c>
      <c r="G28" s="94">
        <v>0</v>
      </c>
      <c r="H28" s="94">
        <v>0</v>
      </c>
      <c r="I28" s="94">
        <v>0</v>
      </c>
      <c r="J28" s="94">
        <v>0</v>
      </c>
      <c r="K28" s="94">
        <v>-180623.12</v>
      </c>
      <c r="L28" s="180">
        <v>2</v>
      </c>
    </row>
    <row r="29" spans="1:12" ht="7.5" customHeight="1" thickBot="1" x14ac:dyDescent="0.3">
      <c r="B29" s="89"/>
      <c r="C29" s="93"/>
      <c r="D29" s="93"/>
      <c r="E29" s="93"/>
      <c r="F29" s="93"/>
      <c r="G29" s="93"/>
      <c r="H29" s="93"/>
      <c r="I29" s="93"/>
      <c r="J29" s="93"/>
      <c r="K29" s="137"/>
    </row>
  </sheetData>
  <mergeCells count="2">
    <mergeCell ref="C3:D3"/>
    <mergeCell ref="E3:F3"/>
  </mergeCells>
  <pageMargins left="0.19685039370078741" right="0.23622047244094491" top="0.47244094488188981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9"/>
  <sheetViews>
    <sheetView zoomScale="40" zoomScaleNormal="40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154" customWidth="1"/>
    <col min="3" max="3" width="17.6640625" style="142" customWidth="1"/>
    <col min="4" max="4" width="17.6640625" style="143" customWidth="1"/>
    <col min="5" max="6" width="17.6640625" style="83" customWidth="1"/>
    <col min="7" max="7" width="17.6640625" style="144" customWidth="1"/>
    <col min="8" max="8" width="24.88671875" style="145" customWidth="1"/>
    <col min="9" max="9" width="17.6640625" style="145" customWidth="1"/>
    <col min="10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s="108" customFormat="1" ht="28.5" customHeight="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07"/>
      <c r="L1" s="104"/>
    </row>
    <row r="2" spans="1:12" s="109" customFormat="1" ht="30.6" customHeight="1" thickTop="1" thickBot="1" x14ac:dyDescent="0.3">
      <c r="A2" s="157"/>
      <c r="B2" s="158"/>
      <c r="C2" s="159"/>
      <c r="D2" s="157"/>
      <c r="E2" s="157"/>
      <c r="F2" s="157"/>
      <c r="G2" s="160"/>
      <c r="H2" s="161"/>
      <c r="I2" s="161"/>
      <c r="J2" s="157"/>
      <c r="K2" s="157"/>
      <c r="L2" s="157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82">
        <v>0</v>
      </c>
      <c r="D5" s="82">
        <v>0</v>
      </c>
      <c r="E5" s="82">
        <v>0</v>
      </c>
      <c r="F5" s="82">
        <v>0</v>
      </c>
      <c r="G5" s="82">
        <v>0</v>
      </c>
      <c r="H5" s="82">
        <v>0</v>
      </c>
      <c r="I5" s="82">
        <v>0</v>
      </c>
      <c r="J5" s="82">
        <v>0</v>
      </c>
      <c r="K5" s="82">
        <v>0</v>
      </c>
      <c r="L5" s="155">
        <v>1</v>
      </c>
    </row>
    <row r="6" spans="1:12" ht="28.5" customHeight="1" x14ac:dyDescent="0.25">
      <c r="A6" s="166">
        <f>+A5+1</f>
        <v>2</v>
      </c>
      <c r="B6" s="127"/>
      <c r="C6" s="128">
        <v>-425.50301999999999</v>
      </c>
      <c r="D6" s="128">
        <v>-8681.85</v>
      </c>
      <c r="E6" s="128">
        <v>0</v>
      </c>
      <c r="F6" s="128">
        <v>-256.01</v>
      </c>
      <c r="G6" s="128">
        <v>0</v>
      </c>
      <c r="H6" s="128">
        <v>0</v>
      </c>
      <c r="I6" s="128">
        <v>0</v>
      </c>
      <c r="J6" s="128">
        <v>0</v>
      </c>
      <c r="K6" s="128">
        <v>-9363.3630200000007</v>
      </c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132">
        <v>0</v>
      </c>
      <c r="D7" s="132">
        <v>0</v>
      </c>
      <c r="E7" s="132">
        <v>0</v>
      </c>
      <c r="F7" s="132">
        <v>0</v>
      </c>
      <c r="G7" s="132">
        <v>0</v>
      </c>
      <c r="H7" s="132">
        <v>0</v>
      </c>
      <c r="I7" s="132">
        <v>0</v>
      </c>
      <c r="J7" s="132">
        <v>0</v>
      </c>
      <c r="K7" s="132">
        <v>0</v>
      </c>
      <c r="L7" s="175">
        <v>1</v>
      </c>
    </row>
    <row r="8" spans="1:12" ht="28.5" customHeight="1" x14ac:dyDescent="0.25">
      <c r="A8" s="166">
        <f t="shared" si="0"/>
        <v>4</v>
      </c>
      <c r="B8" s="127"/>
      <c r="C8" s="128">
        <v>0</v>
      </c>
      <c r="D8" s="128">
        <v>-3666.59</v>
      </c>
      <c r="E8" s="128">
        <v>0</v>
      </c>
      <c r="F8" s="128">
        <v>-12685.16</v>
      </c>
      <c r="G8" s="128">
        <v>0</v>
      </c>
      <c r="H8" s="128">
        <v>0</v>
      </c>
      <c r="I8" s="128">
        <v>0</v>
      </c>
      <c r="J8" s="128">
        <v>0</v>
      </c>
      <c r="K8" s="128">
        <v>-16351.75</v>
      </c>
      <c r="L8" s="170">
        <v>2</v>
      </c>
    </row>
    <row r="9" spans="1:12" ht="28.5" customHeight="1" x14ac:dyDescent="0.25">
      <c r="A9" s="171">
        <f t="shared" si="0"/>
        <v>5</v>
      </c>
      <c r="B9" s="131"/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75">
        <v>1</v>
      </c>
    </row>
    <row r="10" spans="1:12" ht="28.5" customHeight="1" x14ac:dyDescent="0.25">
      <c r="A10" s="166">
        <f t="shared" si="0"/>
        <v>6</v>
      </c>
      <c r="B10" s="127"/>
      <c r="C10" s="128">
        <v>-748.69764999999995</v>
      </c>
      <c r="D10" s="128">
        <v>-1185.9000000000001</v>
      </c>
      <c r="E10" s="128">
        <v>0</v>
      </c>
      <c r="F10" s="128">
        <v>-324.76</v>
      </c>
      <c r="G10" s="128">
        <v>0</v>
      </c>
      <c r="H10" s="128">
        <v>0</v>
      </c>
      <c r="I10" s="128">
        <v>0</v>
      </c>
      <c r="J10" s="128">
        <v>0</v>
      </c>
      <c r="K10" s="128">
        <v>-2259.3576499999999</v>
      </c>
      <c r="L10" s="170">
        <v>2</v>
      </c>
    </row>
    <row r="11" spans="1:12" ht="28.5" customHeight="1" x14ac:dyDescent="0.25">
      <c r="A11" s="171">
        <f t="shared" si="0"/>
        <v>7</v>
      </c>
      <c r="B11" s="131"/>
      <c r="C11" s="132">
        <v>0</v>
      </c>
      <c r="D11" s="132">
        <v>3176.2024160000001</v>
      </c>
      <c r="E11" s="132">
        <v>0</v>
      </c>
      <c r="F11" s="132">
        <v>0</v>
      </c>
      <c r="G11" s="132">
        <v>0</v>
      </c>
      <c r="H11" s="132">
        <v>0</v>
      </c>
      <c r="I11" s="132">
        <v>-6.9596400000000003</v>
      </c>
      <c r="J11" s="132">
        <v>0</v>
      </c>
      <c r="K11" s="132">
        <v>3176.2024160000001</v>
      </c>
      <c r="L11" s="175">
        <v>1</v>
      </c>
    </row>
    <row r="12" spans="1:12" ht="28.5" customHeight="1" x14ac:dyDescent="0.25">
      <c r="A12" s="166">
        <f t="shared" si="0"/>
        <v>8</v>
      </c>
      <c r="B12" s="127"/>
      <c r="C12" s="128">
        <v>-3176</v>
      </c>
      <c r="D12" s="128">
        <v>-21025.65</v>
      </c>
      <c r="E12" s="128">
        <v>0</v>
      </c>
      <c r="F12" s="128">
        <v>-119.82</v>
      </c>
      <c r="G12" s="128">
        <v>-1738</v>
      </c>
      <c r="H12" s="128">
        <v>-40590</v>
      </c>
      <c r="I12" s="128">
        <v>-7032.96</v>
      </c>
      <c r="J12" s="128">
        <v>0</v>
      </c>
      <c r="K12" s="128">
        <v>-26059.47</v>
      </c>
      <c r="L12" s="170">
        <v>2</v>
      </c>
    </row>
    <row r="13" spans="1:12" ht="28.5" customHeight="1" x14ac:dyDescent="0.25">
      <c r="A13" s="171">
        <f t="shared" si="0"/>
        <v>9</v>
      </c>
      <c r="B13" s="131"/>
      <c r="C13" s="132">
        <v>59.761150000000001</v>
      </c>
      <c r="D13" s="132">
        <v>409.90708999999998</v>
      </c>
      <c r="E13" s="132">
        <v>0</v>
      </c>
      <c r="F13" s="132">
        <v>0</v>
      </c>
      <c r="G13" s="132">
        <v>450</v>
      </c>
      <c r="H13" s="132">
        <v>1517</v>
      </c>
      <c r="I13" s="132">
        <v>0</v>
      </c>
      <c r="J13" s="132">
        <v>0</v>
      </c>
      <c r="K13" s="132">
        <v>919.66823999999997</v>
      </c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128">
        <v>-840.07856000000004</v>
      </c>
      <c r="D14" s="128">
        <v>-13652.974</v>
      </c>
      <c r="E14" s="128">
        <v>-531.08236999999997</v>
      </c>
      <c r="F14" s="128">
        <v>-8202.6880000000001</v>
      </c>
      <c r="G14" s="128">
        <v>-9219.7900000000009</v>
      </c>
      <c r="H14" s="128">
        <v>-86035.79</v>
      </c>
      <c r="I14" s="128">
        <v>0</v>
      </c>
      <c r="J14" s="128">
        <v>0</v>
      </c>
      <c r="K14" s="128">
        <v>-32446.612930000003</v>
      </c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132">
        <v>0</v>
      </c>
      <c r="D15" s="132">
        <v>0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128">
        <v>-25.15</v>
      </c>
      <c r="D16" s="128">
        <v>-4</v>
      </c>
      <c r="E16" s="128">
        <v>0</v>
      </c>
      <c r="F16" s="128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-29.15</v>
      </c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132">
        <v>0</v>
      </c>
      <c r="D17" s="132">
        <v>246.32287666666701</v>
      </c>
      <c r="E17" s="132">
        <v>0</v>
      </c>
      <c r="F17" s="132">
        <v>10</v>
      </c>
      <c r="G17" s="132">
        <v>0</v>
      </c>
      <c r="H17" s="132">
        <v>0</v>
      </c>
      <c r="I17" s="132">
        <v>0</v>
      </c>
      <c r="J17" s="132">
        <v>0</v>
      </c>
      <c r="K17" s="132">
        <v>256.32287666666701</v>
      </c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128">
        <v>-152.60330999999999</v>
      </c>
      <c r="D18" s="128">
        <v>-2173.2170000000001</v>
      </c>
      <c r="E18" s="128">
        <v>0</v>
      </c>
      <c r="F18" s="128">
        <v>-12631.9</v>
      </c>
      <c r="G18" s="128">
        <v>-35044</v>
      </c>
      <c r="H18" s="128">
        <v>-332337</v>
      </c>
      <c r="I18" s="128">
        <v>0</v>
      </c>
      <c r="J18" s="128">
        <v>0</v>
      </c>
      <c r="K18" s="128">
        <v>-50001.720310000004</v>
      </c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132">
        <v>0</v>
      </c>
      <c r="D19" s="132">
        <v>0</v>
      </c>
      <c r="E19" s="132">
        <v>0</v>
      </c>
      <c r="F19" s="132">
        <v>0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128">
        <v>-4599.9283400000004</v>
      </c>
      <c r="D20" s="128">
        <v>-117174.97200000001</v>
      </c>
      <c r="E20" s="128">
        <v>-512.68610999999999</v>
      </c>
      <c r="F20" s="128">
        <v>-3463</v>
      </c>
      <c r="G20" s="128">
        <v>-1798880</v>
      </c>
      <c r="H20" s="128">
        <v>-20028550</v>
      </c>
      <c r="I20" s="128">
        <v>0</v>
      </c>
      <c r="J20" s="128">
        <v>0</v>
      </c>
      <c r="K20" s="128">
        <v>-1924630.5864500001</v>
      </c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132">
        <v>300</v>
      </c>
      <c r="D21" s="132">
        <v>0</v>
      </c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300</v>
      </c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128">
        <v>-69147.297860000006</v>
      </c>
      <c r="D22" s="128">
        <v>-3178.11</v>
      </c>
      <c r="E22" s="128">
        <v>-126</v>
      </c>
      <c r="F22" s="128">
        <v>-132</v>
      </c>
      <c r="G22" s="128">
        <v>0</v>
      </c>
      <c r="H22" s="128">
        <v>0</v>
      </c>
      <c r="I22" s="128">
        <v>0</v>
      </c>
      <c r="J22" s="128">
        <v>0</v>
      </c>
      <c r="K22" s="128">
        <v>-72583.407860000007</v>
      </c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132">
        <v>0</v>
      </c>
      <c r="D23" s="132">
        <v>636.71826666666698</v>
      </c>
      <c r="E23" s="132">
        <v>0</v>
      </c>
      <c r="F23" s="132">
        <v>8900</v>
      </c>
      <c r="G23" s="132">
        <v>0</v>
      </c>
      <c r="H23" s="132">
        <v>0</v>
      </c>
      <c r="I23" s="132">
        <v>0</v>
      </c>
      <c r="J23" s="132">
        <v>0</v>
      </c>
      <c r="K23" s="132">
        <v>9536.7182666666668</v>
      </c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128">
        <v>-37872</v>
      </c>
      <c r="D24" s="128">
        <v>-51187.75</v>
      </c>
      <c r="E24" s="128">
        <v>-66</v>
      </c>
      <c r="F24" s="128">
        <v>-9374.68</v>
      </c>
      <c r="G24" s="128">
        <v>0</v>
      </c>
      <c r="H24" s="128">
        <v>0</v>
      </c>
      <c r="I24" s="128">
        <v>0</v>
      </c>
      <c r="J24" s="128">
        <v>0</v>
      </c>
      <c r="K24" s="128">
        <v>-98500.43</v>
      </c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132">
        <v>119.79397</v>
      </c>
      <c r="D25" s="132">
        <v>575.76498266666704</v>
      </c>
      <c r="E25" s="132">
        <v>0</v>
      </c>
      <c r="F25" s="132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695.55895266666698</v>
      </c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128">
        <v>-3523.1171800000002</v>
      </c>
      <c r="D26" s="128">
        <v>-189621.61499999999</v>
      </c>
      <c r="E26" s="128">
        <v>-4839.1883099999995</v>
      </c>
      <c r="F26" s="128">
        <v>-751.61500000000001</v>
      </c>
      <c r="G26" s="128">
        <v>0</v>
      </c>
      <c r="H26" s="128">
        <v>-6660</v>
      </c>
      <c r="I26" s="128">
        <v>0</v>
      </c>
      <c r="J26" s="128">
        <v>117755</v>
      </c>
      <c r="K26" s="128">
        <v>-198735.53548999998</v>
      </c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132">
        <v>0</v>
      </c>
      <c r="D27" s="132">
        <v>0</v>
      </c>
      <c r="E27" s="132">
        <v>0</v>
      </c>
      <c r="F27" s="132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94">
        <v>0</v>
      </c>
      <c r="D28" s="94">
        <v>-180623.12</v>
      </c>
      <c r="E28" s="94">
        <v>0</v>
      </c>
      <c r="F28" s="94">
        <v>0</v>
      </c>
      <c r="G28" s="94">
        <v>0</v>
      </c>
      <c r="H28" s="94">
        <v>0</v>
      </c>
      <c r="I28" s="94">
        <v>0</v>
      </c>
      <c r="J28" s="94">
        <v>0</v>
      </c>
      <c r="K28" s="94">
        <v>-180623.12</v>
      </c>
      <c r="L28" s="180">
        <v>2</v>
      </c>
    </row>
    <row r="29" spans="1:12" ht="7.5" customHeight="1" thickBot="1" x14ac:dyDescent="0.3">
      <c r="B29" s="89"/>
      <c r="C29" s="93"/>
      <c r="D29" s="93"/>
      <c r="E29" s="93"/>
      <c r="F29" s="93"/>
      <c r="G29" s="93"/>
      <c r="H29" s="93"/>
      <c r="I29" s="93"/>
      <c r="J29" s="93"/>
      <c r="K29" s="137"/>
    </row>
  </sheetData>
  <mergeCells count="2">
    <mergeCell ref="C3:D3"/>
    <mergeCell ref="E3:F3"/>
  </mergeCells>
  <pageMargins left="0.19685039370078741" right="0.23622047244094491" top="0.47244094488188981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9"/>
  <sheetViews>
    <sheetView zoomScale="40" zoomScaleNormal="40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154" customWidth="1"/>
    <col min="3" max="3" width="17.6640625" style="142" customWidth="1"/>
    <col min="4" max="4" width="17.6640625" style="143" customWidth="1"/>
    <col min="5" max="6" width="17.6640625" style="83" customWidth="1"/>
    <col min="7" max="7" width="17.6640625" style="144" customWidth="1"/>
    <col min="8" max="8" width="24.88671875" style="145" bestFit="1" customWidth="1"/>
    <col min="9" max="9" width="17.6640625" style="145" customWidth="1"/>
    <col min="10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s="108" customFormat="1" ht="28.5" customHeight="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07"/>
      <c r="L1" s="104"/>
    </row>
    <row r="2" spans="1:12" s="109" customFormat="1" ht="30.6" customHeight="1" thickTop="1" thickBot="1" x14ac:dyDescent="0.3">
      <c r="A2" s="157"/>
      <c r="B2" s="158"/>
      <c r="C2" s="159"/>
      <c r="D2" s="157"/>
      <c r="E2" s="157"/>
      <c r="F2" s="157"/>
      <c r="G2" s="160"/>
      <c r="H2" s="161"/>
      <c r="I2" s="161"/>
      <c r="J2" s="157"/>
      <c r="K2" s="157"/>
      <c r="L2" s="157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197">
        <v>0</v>
      </c>
      <c r="D5" s="198">
        <v>4255.8547499999995</v>
      </c>
      <c r="E5" s="199">
        <v>0</v>
      </c>
      <c r="F5" s="200">
        <v>113.0094</v>
      </c>
      <c r="G5" s="200">
        <v>0</v>
      </c>
      <c r="H5" s="201">
        <v>0</v>
      </c>
      <c r="I5" s="82">
        <v>0</v>
      </c>
      <c r="J5" s="82">
        <v>0</v>
      </c>
      <c r="K5" s="82">
        <v>4368.8641499999994</v>
      </c>
      <c r="L5" s="155">
        <v>1</v>
      </c>
    </row>
    <row r="6" spans="1:12" ht="28.5" customHeight="1" x14ac:dyDescent="0.25">
      <c r="A6" s="166">
        <f>+A5+1</f>
        <v>2</v>
      </c>
      <c r="B6" s="127"/>
      <c r="C6" s="202">
        <v>-425.50301999999999</v>
      </c>
      <c r="D6" s="203">
        <v>-8681.85</v>
      </c>
      <c r="E6" s="204">
        <v>0</v>
      </c>
      <c r="F6" s="205">
        <v>-256.01</v>
      </c>
      <c r="G6" s="205">
        <v>0</v>
      </c>
      <c r="H6" s="206">
        <v>0</v>
      </c>
      <c r="I6" s="128">
        <v>0</v>
      </c>
      <c r="J6" s="128">
        <v>0</v>
      </c>
      <c r="K6" s="128">
        <v>-9363.3630200000007</v>
      </c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207">
        <v>0</v>
      </c>
      <c r="D7" s="208">
        <v>3666.5923600000001</v>
      </c>
      <c r="E7" s="209">
        <v>0</v>
      </c>
      <c r="F7" s="210">
        <v>317.15989000000002</v>
      </c>
      <c r="G7" s="210">
        <v>0</v>
      </c>
      <c r="H7" s="211">
        <v>0</v>
      </c>
      <c r="I7" s="132">
        <v>0</v>
      </c>
      <c r="J7" s="132">
        <v>0</v>
      </c>
      <c r="K7" s="132">
        <v>3983.75225</v>
      </c>
      <c r="L7" s="175">
        <v>1</v>
      </c>
    </row>
    <row r="8" spans="1:12" ht="28.5" customHeight="1" x14ac:dyDescent="0.25">
      <c r="A8" s="166">
        <f t="shared" si="0"/>
        <v>4</v>
      </c>
      <c r="B8" s="127"/>
      <c r="C8" s="202">
        <v>0</v>
      </c>
      <c r="D8" s="203">
        <v>-3666.59</v>
      </c>
      <c r="E8" s="204">
        <v>0</v>
      </c>
      <c r="F8" s="205">
        <v>-12685.16</v>
      </c>
      <c r="G8" s="205">
        <v>0</v>
      </c>
      <c r="H8" s="206">
        <v>0</v>
      </c>
      <c r="I8" s="128">
        <v>0</v>
      </c>
      <c r="J8" s="128">
        <v>0</v>
      </c>
      <c r="K8" s="128">
        <v>-16351.75</v>
      </c>
      <c r="L8" s="170">
        <v>2</v>
      </c>
    </row>
    <row r="9" spans="1:12" ht="28.5" customHeight="1" x14ac:dyDescent="0.25">
      <c r="A9" s="171">
        <f t="shared" si="0"/>
        <v>5</v>
      </c>
      <c r="B9" s="131"/>
      <c r="C9" s="207">
        <v>0</v>
      </c>
      <c r="D9" s="208">
        <v>30.900000000000002</v>
      </c>
      <c r="E9" s="209">
        <v>0</v>
      </c>
      <c r="F9" s="210">
        <v>324.75810999999999</v>
      </c>
      <c r="G9" s="210">
        <v>0</v>
      </c>
      <c r="H9" s="211">
        <v>0</v>
      </c>
      <c r="I9" s="132">
        <v>0</v>
      </c>
      <c r="J9" s="132">
        <v>0</v>
      </c>
      <c r="K9" s="132">
        <v>355.65810999999997</v>
      </c>
      <c r="L9" s="175">
        <v>1</v>
      </c>
    </row>
    <row r="10" spans="1:12" ht="28.5" customHeight="1" x14ac:dyDescent="0.25">
      <c r="A10" s="166">
        <f t="shared" si="0"/>
        <v>6</v>
      </c>
      <c r="B10" s="127"/>
      <c r="C10" s="202">
        <v>-748.69764999999995</v>
      </c>
      <c r="D10" s="203">
        <v>-1185.9000000000001</v>
      </c>
      <c r="E10" s="204">
        <v>0</v>
      </c>
      <c r="F10" s="205">
        <v>-324.76</v>
      </c>
      <c r="G10" s="205">
        <v>0</v>
      </c>
      <c r="H10" s="206">
        <v>0</v>
      </c>
      <c r="I10" s="128">
        <v>0</v>
      </c>
      <c r="J10" s="128">
        <v>0</v>
      </c>
      <c r="K10" s="128">
        <v>-2259.3576499999999</v>
      </c>
      <c r="L10" s="170">
        <v>2</v>
      </c>
    </row>
    <row r="11" spans="1:12" ht="28.5" customHeight="1" x14ac:dyDescent="0.25">
      <c r="A11" s="171">
        <f t="shared" si="0"/>
        <v>7</v>
      </c>
      <c r="B11" s="131"/>
      <c r="C11" s="207">
        <v>0</v>
      </c>
      <c r="D11" s="208">
        <v>2544.6478400000001</v>
      </c>
      <c r="E11" s="209">
        <v>0</v>
      </c>
      <c r="F11" s="210">
        <v>16.817810000000001</v>
      </c>
      <c r="G11" s="210">
        <v>0</v>
      </c>
      <c r="H11" s="211">
        <v>0</v>
      </c>
      <c r="I11" s="132">
        <v>0</v>
      </c>
      <c r="J11" s="132">
        <v>0</v>
      </c>
      <c r="K11" s="132">
        <v>2561.4656500000001</v>
      </c>
      <c r="L11" s="175">
        <v>1</v>
      </c>
    </row>
    <row r="12" spans="1:12" ht="28.5" customHeight="1" x14ac:dyDescent="0.25">
      <c r="A12" s="166">
        <f t="shared" si="0"/>
        <v>8</v>
      </c>
      <c r="B12" s="127"/>
      <c r="C12" s="202">
        <v>-3176</v>
      </c>
      <c r="D12" s="203">
        <v>-21025.65</v>
      </c>
      <c r="E12" s="204">
        <v>0</v>
      </c>
      <c r="F12" s="205">
        <v>-119.82</v>
      </c>
      <c r="G12" s="205">
        <v>-1738</v>
      </c>
      <c r="H12" s="206">
        <v>-40590</v>
      </c>
      <c r="I12" s="128">
        <v>-7032.96</v>
      </c>
      <c r="J12" s="128">
        <v>0</v>
      </c>
      <c r="K12" s="128">
        <v>-26059.47</v>
      </c>
      <c r="L12" s="170">
        <v>2</v>
      </c>
    </row>
    <row r="13" spans="1:12" ht="28.5" customHeight="1" x14ac:dyDescent="0.25">
      <c r="A13" s="171">
        <f t="shared" si="0"/>
        <v>9</v>
      </c>
      <c r="B13" s="131"/>
      <c r="C13" s="207">
        <v>0</v>
      </c>
      <c r="D13" s="208">
        <v>368.11945000000003</v>
      </c>
      <c r="E13" s="209">
        <v>0</v>
      </c>
      <c r="F13" s="210">
        <v>37.214289999999998</v>
      </c>
      <c r="G13" s="210">
        <v>9.7889999999999997</v>
      </c>
      <c r="H13" s="211">
        <v>1434.789</v>
      </c>
      <c r="I13" s="132">
        <v>0</v>
      </c>
      <c r="J13" s="132">
        <v>0</v>
      </c>
      <c r="K13" s="132">
        <v>415.12274000000002</v>
      </c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202">
        <v>-840.07856000000004</v>
      </c>
      <c r="D14" s="203">
        <v>-13652.974</v>
      </c>
      <c r="E14" s="204">
        <v>-531.08236999999997</v>
      </c>
      <c r="F14" s="205">
        <v>-8202.6880000000001</v>
      </c>
      <c r="G14" s="205">
        <v>-9219.7900000000009</v>
      </c>
      <c r="H14" s="206">
        <v>-86035.79</v>
      </c>
      <c r="I14" s="128">
        <v>0</v>
      </c>
      <c r="J14" s="128">
        <v>0</v>
      </c>
      <c r="K14" s="128">
        <v>-32446.612930000003</v>
      </c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207">
        <v>25.151</v>
      </c>
      <c r="D15" s="208">
        <v>0</v>
      </c>
      <c r="E15" s="209">
        <v>0</v>
      </c>
      <c r="F15" s="210">
        <v>0</v>
      </c>
      <c r="G15" s="210">
        <v>0</v>
      </c>
      <c r="H15" s="211">
        <v>0</v>
      </c>
      <c r="I15" s="132">
        <v>0</v>
      </c>
      <c r="J15" s="132">
        <v>0</v>
      </c>
      <c r="K15" s="132">
        <v>25.151</v>
      </c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202">
        <v>-25.15</v>
      </c>
      <c r="D16" s="203">
        <v>-4</v>
      </c>
      <c r="E16" s="204">
        <v>0</v>
      </c>
      <c r="F16" s="205">
        <v>0</v>
      </c>
      <c r="G16" s="205">
        <v>0</v>
      </c>
      <c r="H16" s="206">
        <v>0</v>
      </c>
      <c r="I16" s="128">
        <v>0</v>
      </c>
      <c r="J16" s="128">
        <v>0</v>
      </c>
      <c r="K16" s="128">
        <v>-29.15</v>
      </c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207">
        <v>0</v>
      </c>
      <c r="D17" s="208">
        <v>483.61399999999998</v>
      </c>
      <c r="E17" s="209">
        <v>0</v>
      </c>
      <c r="F17" s="210">
        <v>201.9</v>
      </c>
      <c r="G17" s="210">
        <v>0</v>
      </c>
      <c r="H17" s="211">
        <v>0</v>
      </c>
      <c r="I17" s="132">
        <v>0</v>
      </c>
      <c r="J17" s="132">
        <v>0</v>
      </c>
      <c r="K17" s="132">
        <v>685.51400000000001</v>
      </c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202">
        <v>-152.60330999999999</v>
      </c>
      <c r="D18" s="203">
        <v>-2173.2170000000001</v>
      </c>
      <c r="E18" s="204">
        <v>0</v>
      </c>
      <c r="F18" s="205">
        <v>-12631.9</v>
      </c>
      <c r="G18" s="205">
        <v>-35044</v>
      </c>
      <c r="H18" s="206">
        <v>-332337</v>
      </c>
      <c r="I18" s="128">
        <v>0</v>
      </c>
      <c r="J18" s="128">
        <v>0</v>
      </c>
      <c r="K18" s="128">
        <v>-50001.720310000004</v>
      </c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207">
        <v>0</v>
      </c>
      <c r="D19" s="208">
        <v>0</v>
      </c>
      <c r="E19" s="209">
        <v>0</v>
      </c>
      <c r="F19" s="210">
        <v>0</v>
      </c>
      <c r="G19" s="210">
        <v>0</v>
      </c>
      <c r="H19" s="211">
        <v>0</v>
      </c>
      <c r="I19" s="132">
        <v>0</v>
      </c>
      <c r="J19" s="132">
        <v>0</v>
      </c>
      <c r="K19" s="132">
        <v>0</v>
      </c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202">
        <v>-4599.9283400000004</v>
      </c>
      <c r="D20" s="203">
        <v>-117174.97200000001</v>
      </c>
      <c r="E20" s="204">
        <v>-512.68610999999999</v>
      </c>
      <c r="F20" s="205">
        <v>-3463</v>
      </c>
      <c r="G20" s="205">
        <v>-1798880</v>
      </c>
      <c r="H20" s="206">
        <v>-20028550</v>
      </c>
      <c r="I20" s="128">
        <v>0</v>
      </c>
      <c r="J20" s="128">
        <v>0</v>
      </c>
      <c r="K20" s="128">
        <v>-1924630.5864500001</v>
      </c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207">
        <v>0</v>
      </c>
      <c r="D21" s="208">
        <v>0</v>
      </c>
      <c r="E21" s="208">
        <v>0</v>
      </c>
      <c r="F21" s="210">
        <v>0</v>
      </c>
      <c r="G21" s="210">
        <v>0</v>
      </c>
      <c r="H21" s="211">
        <v>0</v>
      </c>
      <c r="I21" s="132">
        <v>0</v>
      </c>
      <c r="J21" s="132">
        <v>0</v>
      </c>
      <c r="K21" s="132">
        <v>0</v>
      </c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202">
        <v>-69147.297860000006</v>
      </c>
      <c r="D22" s="203">
        <v>-3178.11</v>
      </c>
      <c r="E22" s="204">
        <v>-126</v>
      </c>
      <c r="F22" s="205">
        <v>-132</v>
      </c>
      <c r="G22" s="205">
        <v>0</v>
      </c>
      <c r="H22" s="206">
        <v>0</v>
      </c>
      <c r="I22" s="128">
        <v>0</v>
      </c>
      <c r="J22" s="128">
        <v>0</v>
      </c>
      <c r="K22" s="128">
        <v>-72583.407860000007</v>
      </c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207">
        <v>0</v>
      </c>
      <c r="D23" s="208">
        <v>50303.028120000003</v>
      </c>
      <c r="E23" s="209">
        <v>0</v>
      </c>
      <c r="F23" s="210">
        <v>372.67723999999987</v>
      </c>
      <c r="G23" s="210">
        <v>0</v>
      </c>
      <c r="H23" s="211">
        <v>0</v>
      </c>
      <c r="I23" s="132">
        <v>0</v>
      </c>
      <c r="J23" s="132">
        <v>0</v>
      </c>
      <c r="K23" s="132">
        <v>50675.70536</v>
      </c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202">
        <v>-37872</v>
      </c>
      <c r="D24" s="203">
        <v>-51187.75</v>
      </c>
      <c r="E24" s="204">
        <v>-66</v>
      </c>
      <c r="F24" s="205">
        <v>-9374.68</v>
      </c>
      <c r="G24" s="205">
        <v>0</v>
      </c>
      <c r="H24" s="206">
        <v>0</v>
      </c>
      <c r="I24" s="128">
        <v>0</v>
      </c>
      <c r="J24" s="128">
        <v>0</v>
      </c>
      <c r="K24" s="128">
        <v>-98500.43</v>
      </c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207">
        <v>0</v>
      </c>
      <c r="D25" s="208">
        <v>2110.40139</v>
      </c>
      <c r="E25" s="209">
        <v>0</v>
      </c>
      <c r="F25" s="210">
        <v>0</v>
      </c>
      <c r="G25" s="210">
        <v>0</v>
      </c>
      <c r="H25" s="211">
        <v>0</v>
      </c>
      <c r="I25" s="132">
        <v>0</v>
      </c>
      <c r="J25" s="132">
        <v>4200</v>
      </c>
      <c r="K25" s="132">
        <v>2110.40139</v>
      </c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202">
        <v>-3523.1171800000002</v>
      </c>
      <c r="D26" s="203">
        <v>-189621.61499999999</v>
      </c>
      <c r="E26" s="204">
        <v>-4839.1883099999995</v>
      </c>
      <c r="F26" s="205">
        <v>-751.61500000000001</v>
      </c>
      <c r="G26" s="205">
        <v>0</v>
      </c>
      <c r="H26" s="206">
        <v>-6660</v>
      </c>
      <c r="I26" s="128">
        <v>0</v>
      </c>
      <c r="J26" s="128">
        <v>117755</v>
      </c>
      <c r="K26" s="128">
        <v>-198735.53548999998</v>
      </c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207">
        <v>0</v>
      </c>
      <c r="D27" s="208">
        <v>1566.12139</v>
      </c>
      <c r="E27" s="209">
        <v>0</v>
      </c>
      <c r="F27" s="210">
        <v>0</v>
      </c>
      <c r="G27" s="210">
        <v>0</v>
      </c>
      <c r="H27" s="211">
        <v>0</v>
      </c>
      <c r="I27" s="132">
        <v>0</v>
      </c>
      <c r="J27" s="132">
        <v>0</v>
      </c>
      <c r="K27" s="132">
        <v>1566.12139</v>
      </c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212">
        <v>0</v>
      </c>
      <c r="D28" s="213">
        <v>-180623.12</v>
      </c>
      <c r="E28" s="214">
        <v>0</v>
      </c>
      <c r="F28" s="215">
        <v>0</v>
      </c>
      <c r="G28" s="215">
        <v>0</v>
      </c>
      <c r="H28" s="216">
        <v>0</v>
      </c>
      <c r="I28" s="94">
        <v>0</v>
      </c>
      <c r="J28" s="94">
        <v>0</v>
      </c>
      <c r="K28" s="94">
        <v>-180623.12</v>
      </c>
      <c r="L28" s="180">
        <v>2</v>
      </c>
    </row>
    <row r="29" spans="1:12" ht="7.5" customHeight="1" thickBot="1" x14ac:dyDescent="0.3">
      <c r="B29" s="89"/>
      <c r="C29" s="95"/>
      <c r="D29" s="96"/>
      <c r="E29" s="97"/>
      <c r="F29" s="98"/>
      <c r="G29" s="98"/>
      <c r="H29" s="99"/>
      <c r="I29" s="93"/>
      <c r="J29" s="93"/>
      <c r="K29" s="137"/>
    </row>
  </sheetData>
  <mergeCells count="2">
    <mergeCell ref="C3:D3"/>
    <mergeCell ref="E3:F3"/>
  </mergeCells>
  <pageMargins left="0.19685039370078741" right="0.23622047244094491" top="0.47244094488188981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23"/>
  <sheetViews>
    <sheetView topLeftCell="A16" zoomScale="85" zoomScaleNormal="85" workbookViewId="0">
      <selection activeCell="C8" sqref="C8"/>
    </sheetView>
  </sheetViews>
  <sheetFormatPr baseColWidth="10" defaultColWidth="11.44140625" defaultRowHeight="13.2" x14ac:dyDescent="0.25"/>
  <cols>
    <col min="1" max="1" width="47.33203125" style="40" customWidth="1"/>
    <col min="2" max="2" width="16.88671875" style="41" customWidth="1"/>
    <col min="3" max="3" width="16.88671875" style="42" customWidth="1"/>
    <col min="4" max="5" width="16.88671875" style="43" customWidth="1"/>
    <col min="6" max="6" width="16.88671875" style="44" customWidth="1"/>
    <col min="7" max="8" width="16.88671875" style="45" customWidth="1"/>
    <col min="9" max="9" width="16.88671875" style="22" customWidth="1"/>
    <col min="10" max="16384" width="11.44140625" style="22"/>
  </cols>
  <sheetData>
    <row r="1" spans="1:16" s="3" customFormat="1" ht="28.5" customHeight="1" x14ac:dyDescent="0.25">
      <c r="A1" s="73" t="s">
        <v>24</v>
      </c>
      <c r="B1" s="73"/>
      <c r="C1" s="73"/>
      <c r="D1" s="74" t="e">
        <f>TTL!#REF!</f>
        <v>#REF!</v>
      </c>
      <c r="E1" s="73"/>
      <c r="F1" s="73"/>
      <c r="G1" s="73"/>
      <c r="H1" s="73"/>
      <c r="I1" s="1"/>
      <c r="J1" s="1"/>
      <c r="K1" s="1"/>
      <c r="L1" s="1"/>
      <c r="M1" s="1"/>
      <c r="N1" s="1"/>
      <c r="O1" s="2"/>
      <c r="P1" s="2"/>
    </row>
    <row r="2" spans="1:16" s="5" customFormat="1" ht="7.5" customHeight="1" x14ac:dyDescent="0.25">
      <c r="A2" s="4"/>
      <c r="D2" s="6"/>
      <c r="E2" s="6"/>
      <c r="F2" s="7"/>
      <c r="G2" s="8"/>
      <c r="H2" s="8"/>
    </row>
    <row r="3" spans="1:16" s="15" customFormat="1" ht="27.75" customHeight="1" x14ac:dyDescent="0.25">
      <c r="A3" s="9" t="s">
        <v>0</v>
      </c>
      <c r="B3" s="10"/>
      <c r="C3" s="11" t="s">
        <v>26</v>
      </c>
      <c r="D3" s="12"/>
      <c r="E3" s="13"/>
      <c r="F3" s="14"/>
      <c r="G3" s="14" t="s">
        <v>25</v>
      </c>
      <c r="H3" s="14"/>
    </row>
    <row r="4" spans="1:16" s="15" customFormat="1" ht="27.75" customHeight="1" x14ac:dyDescent="0.25">
      <c r="A4" s="9" t="s">
        <v>1</v>
      </c>
      <c r="B4" s="16"/>
      <c r="C4" s="11"/>
      <c r="D4" s="12"/>
      <c r="E4" s="13"/>
      <c r="F4" s="14"/>
      <c r="G4" s="75">
        <f>B22+C22+D22+E22+F22</f>
        <v>0</v>
      </c>
      <c r="H4" s="14"/>
    </row>
    <row r="5" spans="1:16" s="5" customFormat="1" ht="5.25" customHeight="1" x14ac:dyDescent="0.25">
      <c r="A5" s="17"/>
      <c r="B5" s="18"/>
      <c r="D5" s="6"/>
      <c r="E5" s="6"/>
      <c r="F5" s="7"/>
      <c r="G5" s="8"/>
      <c r="H5" s="8"/>
    </row>
    <row r="6" spans="1:16" s="5" customFormat="1" ht="17.25" customHeight="1" thickBot="1" x14ac:dyDescent="0.3">
      <c r="A6" s="17"/>
      <c r="B6" s="18"/>
      <c r="D6" s="6"/>
      <c r="E6" s="6"/>
      <c r="F6" s="7"/>
      <c r="G6" s="8"/>
      <c r="H6" s="8"/>
    </row>
    <row r="7" spans="1:16" ht="53.4" thickBot="1" x14ac:dyDescent="0.3">
      <c r="A7" s="19" t="s">
        <v>2</v>
      </c>
      <c r="B7" s="100" t="s">
        <v>3</v>
      </c>
      <c r="C7" s="101"/>
      <c r="D7" s="100" t="s">
        <v>4</v>
      </c>
      <c r="E7" s="102"/>
      <c r="F7" s="20" t="s">
        <v>5</v>
      </c>
      <c r="G7" s="21" t="s">
        <v>6</v>
      </c>
      <c r="H7" s="19" t="s">
        <v>7</v>
      </c>
      <c r="I7" s="19" t="s">
        <v>8</v>
      </c>
    </row>
    <row r="8" spans="1:16" ht="26.25" customHeight="1" thickBot="1" x14ac:dyDescent="0.3">
      <c r="A8" s="23"/>
      <c r="B8" s="24" t="s">
        <v>9</v>
      </c>
      <c r="C8" s="25" t="s">
        <v>10</v>
      </c>
      <c r="D8" s="26" t="s">
        <v>9</v>
      </c>
      <c r="E8" s="27" t="s">
        <v>11</v>
      </c>
      <c r="F8" s="28"/>
      <c r="G8" s="29"/>
      <c r="H8" s="30"/>
      <c r="I8" s="30"/>
    </row>
    <row r="9" spans="1:16" ht="26.25" customHeight="1" thickBot="1" x14ac:dyDescent="0.3">
      <c r="A9" s="31" t="s">
        <v>12</v>
      </c>
      <c r="B9" s="64"/>
      <c r="C9" s="47"/>
      <c r="D9" s="65"/>
      <c r="E9" s="49"/>
      <c r="F9" s="53"/>
      <c r="G9" s="54"/>
      <c r="H9" s="63"/>
      <c r="I9" s="63"/>
    </row>
    <row r="10" spans="1:16" ht="26.25" customHeight="1" thickBot="1" x14ac:dyDescent="0.3">
      <c r="A10" s="31" t="s">
        <v>27</v>
      </c>
      <c r="B10" s="78"/>
      <c r="C10" s="79"/>
      <c r="D10" s="80"/>
      <c r="E10" s="81"/>
      <c r="F10" s="76"/>
      <c r="G10" s="77"/>
      <c r="H10" s="63"/>
      <c r="I10" s="63"/>
    </row>
    <row r="11" spans="1:16" ht="26.25" customHeight="1" thickBot="1" x14ac:dyDescent="0.3">
      <c r="A11" s="32" t="s">
        <v>13</v>
      </c>
      <c r="B11" s="50"/>
      <c r="C11" s="51"/>
      <c r="D11" s="52"/>
      <c r="E11" s="51"/>
      <c r="F11" s="55"/>
      <c r="G11" s="56"/>
      <c r="H11" s="63"/>
      <c r="I11" s="63"/>
    </row>
    <row r="12" spans="1:16" ht="26.25" customHeight="1" thickBot="1" x14ac:dyDescent="0.3">
      <c r="A12" s="33" t="s">
        <v>14</v>
      </c>
      <c r="B12" s="66"/>
      <c r="C12" s="61"/>
      <c r="D12" s="67"/>
      <c r="E12" s="61"/>
      <c r="F12" s="57"/>
      <c r="G12" s="58"/>
      <c r="H12" s="62"/>
      <c r="I12" s="63"/>
    </row>
    <row r="13" spans="1:16" ht="26.25" customHeight="1" thickBot="1" x14ac:dyDescent="0.3">
      <c r="A13" s="34" t="s">
        <v>15</v>
      </c>
      <c r="B13" s="68"/>
      <c r="C13" s="51"/>
      <c r="D13" s="52"/>
      <c r="E13" s="51"/>
      <c r="F13" s="55"/>
      <c r="G13" s="56"/>
      <c r="H13" s="63"/>
      <c r="I13" s="63"/>
    </row>
    <row r="14" spans="1:16" ht="26.25" customHeight="1" thickBot="1" x14ac:dyDescent="0.3">
      <c r="A14" s="32" t="s">
        <v>16</v>
      </c>
      <c r="B14" s="50"/>
      <c r="C14" s="51"/>
      <c r="D14" s="52"/>
      <c r="E14" s="51"/>
      <c r="F14" s="55"/>
      <c r="G14" s="56"/>
      <c r="H14" s="63"/>
      <c r="I14" s="63"/>
    </row>
    <row r="15" spans="1:16" ht="26.25" customHeight="1" thickBot="1" x14ac:dyDescent="0.3">
      <c r="A15" s="32" t="s">
        <v>17</v>
      </c>
      <c r="B15" s="50"/>
      <c r="C15" s="51"/>
      <c r="D15" s="52"/>
      <c r="E15" s="51"/>
      <c r="F15" s="55"/>
      <c r="G15" s="56"/>
      <c r="H15" s="63"/>
      <c r="I15" s="63"/>
    </row>
    <row r="16" spans="1:16" ht="26.25" customHeight="1" thickBot="1" x14ac:dyDescent="0.3">
      <c r="A16" s="32" t="s">
        <v>18</v>
      </c>
      <c r="B16" s="50"/>
      <c r="C16" s="51"/>
      <c r="D16" s="52"/>
      <c r="E16" s="51"/>
      <c r="F16" s="55"/>
      <c r="G16" s="56"/>
      <c r="H16" s="63"/>
      <c r="I16" s="63"/>
    </row>
    <row r="17" spans="1:9" ht="26.25" customHeight="1" thickBot="1" x14ac:dyDescent="0.3">
      <c r="A17" s="32" t="s">
        <v>19</v>
      </c>
      <c r="B17" s="50"/>
      <c r="C17" s="51"/>
      <c r="D17" s="52"/>
      <c r="E17" s="51"/>
      <c r="F17" s="55"/>
      <c r="G17" s="56"/>
      <c r="H17" s="63"/>
      <c r="I17" s="63"/>
    </row>
    <row r="18" spans="1:9" ht="26.25" customHeight="1" thickBot="1" x14ac:dyDescent="0.3">
      <c r="A18" s="34" t="s">
        <v>20</v>
      </c>
      <c r="B18" s="50"/>
      <c r="C18" s="51"/>
      <c r="D18" s="52"/>
      <c r="E18" s="51"/>
      <c r="F18" s="55"/>
      <c r="G18" s="56"/>
      <c r="H18" s="63"/>
      <c r="I18" s="62"/>
    </row>
    <row r="19" spans="1:9" ht="26.25" customHeight="1" thickBot="1" x14ac:dyDescent="0.3">
      <c r="A19" s="35" t="s">
        <v>21</v>
      </c>
      <c r="B19" s="50"/>
      <c r="C19" s="51"/>
      <c r="D19" s="52"/>
      <c r="E19" s="51"/>
      <c r="F19" s="55"/>
      <c r="G19" s="56"/>
      <c r="H19" s="63"/>
      <c r="I19" s="63"/>
    </row>
    <row r="20" spans="1:9" ht="26.25" customHeight="1" thickBot="1" x14ac:dyDescent="0.3">
      <c r="A20" s="34" t="s">
        <v>22</v>
      </c>
      <c r="B20" s="50"/>
      <c r="C20" s="51"/>
      <c r="D20" s="52"/>
      <c r="E20" s="51"/>
      <c r="F20" s="55"/>
      <c r="G20" s="56"/>
      <c r="H20" s="63"/>
      <c r="I20" s="63"/>
    </row>
    <row r="21" spans="1:9" ht="3" customHeight="1" thickBot="1" x14ac:dyDescent="0.3">
      <c r="A21" s="36"/>
      <c r="B21" s="59">
        <f>B9+B11+B12+B13+B14+B15+B16+B17+B18+B20</f>
        <v>0</v>
      </c>
      <c r="C21" s="48"/>
      <c r="D21" s="46"/>
      <c r="E21" s="46">
        <v>5338.6547699999992</v>
      </c>
      <c r="F21" s="60"/>
      <c r="G21" s="60"/>
      <c r="H21" s="60"/>
      <c r="I21" s="60"/>
    </row>
    <row r="22" spans="1:9" ht="21" customHeight="1" thickBot="1" x14ac:dyDescent="0.3">
      <c r="A22" s="38" t="s">
        <v>23</v>
      </c>
      <c r="B22" s="69">
        <f>B9+B11+B12+B13+B14+B15+B16+B17+B18+B20+B10</f>
        <v>0</v>
      </c>
      <c r="C22" s="70">
        <f t="shared" ref="C22:G22" si="0">C9+C11+C12+C13+C14+C15+C16+C17+C18+C20+C10</f>
        <v>0</v>
      </c>
      <c r="D22" s="69">
        <f t="shared" si="0"/>
        <v>0</v>
      </c>
      <c r="E22" s="70">
        <f t="shared" si="0"/>
        <v>0</v>
      </c>
      <c r="F22" s="69">
        <f t="shared" si="0"/>
        <v>0</v>
      </c>
      <c r="G22" s="71">
        <f t="shared" si="0"/>
        <v>0</v>
      </c>
      <c r="H22" s="72">
        <f>H12</f>
        <v>0</v>
      </c>
      <c r="I22" s="72">
        <f>I18</f>
        <v>0</v>
      </c>
    </row>
    <row r="23" spans="1:9" ht="11.25" customHeight="1" x14ac:dyDescent="0.25">
      <c r="A23" s="22"/>
      <c r="B23" s="22"/>
      <c r="C23" s="22"/>
      <c r="D23" s="39"/>
      <c r="E23" s="37"/>
      <c r="F23" s="37"/>
      <c r="G23" s="22"/>
      <c r="H23" s="22"/>
    </row>
  </sheetData>
  <mergeCells count="2">
    <mergeCell ref="B7:C7"/>
    <mergeCell ref="D7:E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9"/>
  <sheetViews>
    <sheetView topLeftCell="A4" zoomScale="40" zoomScaleNormal="40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154" customWidth="1"/>
    <col min="3" max="3" width="17.6640625" style="142" customWidth="1"/>
    <col min="4" max="4" width="17.6640625" style="143" customWidth="1"/>
    <col min="5" max="6" width="17.6640625" style="83" customWidth="1"/>
    <col min="7" max="7" width="17.6640625" style="144" customWidth="1"/>
    <col min="8" max="8" width="24.88671875" style="145" bestFit="1" customWidth="1"/>
    <col min="9" max="9" width="17.6640625" style="145" customWidth="1"/>
    <col min="10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s="108" customFormat="1" ht="28.5" customHeight="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07"/>
      <c r="L1" s="104"/>
    </row>
    <row r="2" spans="1:12" s="109" customFormat="1" ht="30.6" customHeight="1" thickTop="1" thickBot="1" x14ac:dyDescent="0.3">
      <c r="A2" s="157"/>
      <c r="B2" s="158"/>
      <c r="C2" s="159"/>
      <c r="D2" s="157"/>
      <c r="E2" s="157"/>
      <c r="F2" s="157"/>
      <c r="G2" s="160"/>
      <c r="H2" s="161"/>
      <c r="I2" s="161"/>
      <c r="J2" s="157"/>
      <c r="K2" s="157"/>
      <c r="L2" s="157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82">
        <v>0</v>
      </c>
      <c r="D5" s="189">
        <v>0</v>
      </c>
      <c r="E5" s="82">
        <v>0</v>
      </c>
      <c r="F5" s="190">
        <v>0</v>
      </c>
      <c r="G5" s="82">
        <v>0</v>
      </c>
      <c r="H5" s="82">
        <v>0</v>
      </c>
      <c r="I5" s="82">
        <v>0</v>
      </c>
      <c r="J5" s="82">
        <v>0</v>
      </c>
      <c r="K5" s="82">
        <v>0</v>
      </c>
      <c r="L5" s="155">
        <v>1</v>
      </c>
    </row>
    <row r="6" spans="1:12" ht="28.5" customHeight="1" x14ac:dyDescent="0.25">
      <c r="A6" s="166">
        <f>+A5+1</f>
        <v>2</v>
      </c>
      <c r="B6" s="127"/>
      <c r="C6" s="128">
        <v>-425.50301999999999</v>
      </c>
      <c r="D6" s="191">
        <v>-8681.85</v>
      </c>
      <c r="E6" s="128">
        <v>0</v>
      </c>
      <c r="F6" s="192">
        <v>-256.01</v>
      </c>
      <c r="G6" s="128">
        <v>0</v>
      </c>
      <c r="H6" s="128">
        <v>0</v>
      </c>
      <c r="I6" s="128">
        <v>0</v>
      </c>
      <c r="J6" s="128">
        <v>0</v>
      </c>
      <c r="K6" s="128">
        <v>-9363.3630200000007</v>
      </c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132">
        <v>0</v>
      </c>
      <c r="D7" s="193">
        <v>0</v>
      </c>
      <c r="E7" s="132">
        <v>0</v>
      </c>
      <c r="F7" s="194">
        <v>0</v>
      </c>
      <c r="G7" s="132">
        <v>0</v>
      </c>
      <c r="H7" s="132">
        <v>0</v>
      </c>
      <c r="I7" s="132">
        <v>0</v>
      </c>
      <c r="J7" s="132">
        <v>0</v>
      </c>
      <c r="K7" s="132">
        <v>0</v>
      </c>
      <c r="L7" s="175">
        <v>1</v>
      </c>
    </row>
    <row r="8" spans="1:12" ht="28.5" customHeight="1" x14ac:dyDescent="0.25">
      <c r="A8" s="166">
        <f t="shared" si="0"/>
        <v>4</v>
      </c>
      <c r="B8" s="127"/>
      <c r="C8" s="128">
        <v>0</v>
      </c>
      <c r="D8" s="191">
        <v>-3666.59</v>
      </c>
      <c r="E8" s="128">
        <v>0</v>
      </c>
      <c r="F8" s="192">
        <v>-12685.16</v>
      </c>
      <c r="G8" s="128">
        <v>0</v>
      </c>
      <c r="H8" s="128">
        <v>0</v>
      </c>
      <c r="I8" s="128">
        <v>0</v>
      </c>
      <c r="J8" s="128">
        <v>0</v>
      </c>
      <c r="K8" s="128">
        <v>-16351.75</v>
      </c>
      <c r="L8" s="170">
        <v>2</v>
      </c>
    </row>
    <row r="9" spans="1:12" ht="28.5" customHeight="1" x14ac:dyDescent="0.25">
      <c r="A9" s="171">
        <f t="shared" si="0"/>
        <v>5</v>
      </c>
      <c r="B9" s="131"/>
      <c r="C9" s="132">
        <v>0</v>
      </c>
      <c r="D9" s="193">
        <v>0</v>
      </c>
      <c r="E9" s="132">
        <v>0</v>
      </c>
      <c r="F9" s="194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75">
        <v>1</v>
      </c>
    </row>
    <row r="10" spans="1:12" ht="28.5" customHeight="1" x14ac:dyDescent="0.25">
      <c r="A10" s="166">
        <f t="shared" si="0"/>
        <v>6</v>
      </c>
      <c r="B10" s="127"/>
      <c r="C10" s="128">
        <v>-748.69764999999995</v>
      </c>
      <c r="D10" s="191">
        <v>-1185.9000000000001</v>
      </c>
      <c r="E10" s="128">
        <v>0</v>
      </c>
      <c r="F10" s="192">
        <v>-324.76</v>
      </c>
      <c r="G10" s="128">
        <v>0</v>
      </c>
      <c r="H10" s="128">
        <v>0</v>
      </c>
      <c r="I10" s="128">
        <v>0</v>
      </c>
      <c r="J10" s="128">
        <v>0</v>
      </c>
      <c r="K10" s="128">
        <v>-2259.3576499999999</v>
      </c>
      <c r="L10" s="170">
        <v>2</v>
      </c>
    </row>
    <row r="11" spans="1:12" ht="28.5" customHeight="1" x14ac:dyDescent="0.25">
      <c r="A11" s="171">
        <f t="shared" si="0"/>
        <v>7</v>
      </c>
      <c r="B11" s="131"/>
      <c r="C11" s="132">
        <v>0</v>
      </c>
      <c r="D11" s="193">
        <v>0</v>
      </c>
      <c r="E11" s="132">
        <v>0</v>
      </c>
      <c r="F11" s="194">
        <v>0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75">
        <v>1</v>
      </c>
    </row>
    <row r="12" spans="1:12" ht="28.5" customHeight="1" x14ac:dyDescent="0.25">
      <c r="A12" s="166">
        <f t="shared" si="0"/>
        <v>8</v>
      </c>
      <c r="B12" s="127"/>
      <c r="C12" s="128">
        <v>-3176</v>
      </c>
      <c r="D12" s="191">
        <v>-21025.65</v>
      </c>
      <c r="E12" s="128">
        <v>0</v>
      </c>
      <c r="F12" s="192">
        <v>-119.82</v>
      </c>
      <c r="G12" s="128">
        <v>-1738</v>
      </c>
      <c r="H12" s="128">
        <v>-40590</v>
      </c>
      <c r="I12" s="128">
        <v>-7032.96</v>
      </c>
      <c r="J12" s="128">
        <v>0</v>
      </c>
      <c r="K12" s="128">
        <v>-26059.47</v>
      </c>
      <c r="L12" s="170">
        <v>2</v>
      </c>
    </row>
    <row r="13" spans="1:12" ht="28.5" customHeight="1" x14ac:dyDescent="0.25">
      <c r="A13" s="171">
        <f t="shared" si="0"/>
        <v>9</v>
      </c>
      <c r="B13" s="131"/>
      <c r="C13" s="132">
        <v>0</v>
      </c>
      <c r="D13" s="193">
        <v>0</v>
      </c>
      <c r="E13" s="132">
        <v>0</v>
      </c>
      <c r="F13" s="194">
        <v>0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128">
        <v>-840.07856000000004</v>
      </c>
      <c r="D14" s="191">
        <v>-13652.974</v>
      </c>
      <c r="E14" s="128">
        <v>-531.08236999999997</v>
      </c>
      <c r="F14" s="192">
        <v>-8202.6880000000001</v>
      </c>
      <c r="G14" s="128">
        <v>-9219.7900000000009</v>
      </c>
      <c r="H14" s="128">
        <v>-86035.79</v>
      </c>
      <c r="I14" s="128">
        <v>0</v>
      </c>
      <c r="J14" s="128">
        <v>0</v>
      </c>
      <c r="K14" s="128">
        <v>-32446.612930000003</v>
      </c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132">
        <v>0</v>
      </c>
      <c r="D15" s="193">
        <v>0</v>
      </c>
      <c r="E15" s="132">
        <v>0</v>
      </c>
      <c r="F15" s="194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128">
        <v>-25.15</v>
      </c>
      <c r="D16" s="191">
        <v>-4</v>
      </c>
      <c r="E16" s="128">
        <v>0</v>
      </c>
      <c r="F16" s="192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-29.15</v>
      </c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132">
        <v>0</v>
      </c>
      <c r="D17" s="193">
        <v>0</v>
      </c>
      <c r="E17" s="132">
        <v>0</v>
      </c>
      <c r="F17" s="194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128">
        <v>-152.60330999999999</v>
      </c>
      <c r="D18" s="191">
        <v>-2173.2170000000001</v>
      </c>
      <c r="E18" s="128">
        <v>0</v>
      </c>
      <c r="F18" s="192">
        <v>-12631.9</v>
      </c>
      <c r="G18" s="128">
        <v>-35044</v>
      </c>
      <c r="H18" s="128">
        <v>-332337</v>
      </c>
      <c r="I18" s="128">
        <v>0</v>
      </c>
      <c r="J18" s="128">
        <v>0</v>
      </c>
      <c r="K18" s="128">
        <v>-50001.720310000004</v>
      </c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132">
        <v>0</v>
      </c>
      <c r="D19" s="193">
        <v>0</v>
      </c>
      <c r="E19" s="132">
        <v>0</v>
      </c>
      <c r="F19" s="194">
        <v>0</v>
      </c>
      <c r="G19" s="132">
        <v>1081620</v>
      </c>
      <c r="H19" s="132">
        <v>11069260</v>
      </c>
      <c r="I19" s="132">
        <v>0</v>
      </c>
      <c r="J19" s="132">
        <v>0</v>
      </c>
      <c r="K19" s="132">
        <v>1081620</v>
      </c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128">
        <v>-4599.9283400000004</v>
      </c>
      <c r="D20" s="191">
        <v>-117174.97200000001</v>
      </c>
      <c r="E20" s="128">
        <v>-512.68610999999999</v>
      </c>
      <c r="F20" s="192">
        <v>-3463</v>
      </c>
      <c r="G20" s="128">
        <v>-1798880</v>
      </c>
      <c r="H20" s="128">
        <v>-20028550</v>
      </c>
      <c r="I20" s="128">
        <v>0</v>
      </c>
      <c r="J20" s="128">
        <v>0</v>
      </c>
      <c r="K20" s="128">
        <v>-1924630.5864500001</v>
      </c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132">
        <v>0</v>
      </c>
      <c r="D21" s="193">
        <v>0</v>
      </c>
      <c r="E21" s="193">
        <v>0</v>
      </c>
      <c r="F21" s="194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128">
        <v>-69147.297860000006</v>
      </c>
      <c r="D22" s="191">
        <v>-3178.11</v>
      </c>
      <c r="E22" s="128">
        <v>-126</v>
      </c>
      <c r="F22" s="192">
        <v>-132</v>
      </c>
      <c r="G22" s="128">
        <v>0</v>
      </c>
      <c r="H22" s="128">
        <v>0</v>
      </c>
      <c r="I22" s="128">
        <v>0</v>
      </c>
      <c r="J22" s="128">
        <v>0</v>
      </c>
      <c r="K22" s="128">
        <v>-72583.407860000007</v>
      </c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132">
        <v>0</v>
      </c>
      <c r="D23" s="193">
        <v>0</v>
      </c>
      <c r="E23" s="132">
        <v>0</v>
      </c>
      <c r="F23" s="194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128">
        <v>-37872</v>
      </c>
      <c r="D24" s="191">
        <v>-51187.75</v>
      </c>
      <c r="E24" s="128">
        <v>-66</v>
      </c>
      <c r="F24" s="192">
        <v>-9374.68</v>
      </c>
      <c r="G24" s="128">
        <v>0</v>
      </c>
      <c r="H24" s="128">
        <v>0</v>
      </c>
      <c r="I24" s="128">
        <v>0</v>
      </c>
      <c r="J24" s="128">
        <v>0</v>
      </c>
      <c r="K24" s="128">
        <v>-98500.43</v>
      </c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132">
        <v>0</v>
      </c>
      <c r="D25" s="193">
        <v>0</v>
      </c>
      <c r="E25" s="132">
        <v>0</v>
      </c>
      <c r="F25" s="194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128">
        <v>-3523.1171800000002</v>
      </c>
      <c r="D26" s="191">
        <v>-189621.61499999999</v>
      </c>
      <c r="E26" s="128">
        <v>-4839.1883099999995</v>
      </c>
      <c r="F26" s="192">
        <v>-751.61500000000001</v>
      </c>
      <c r="G26" s="128">
        <v>0</v>
      </c>
      <c r="H26" s="128">
        <v>-6660</v>
      </c>
      <c r="I26" s="128">
        <v>0</v>
      </c>
      <c r="J26" s="128">
        <v>117755</v>
      </c>
      <c r="K26" s="128">
        <v>-198735.53548999998</v>
      </c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132">
        <v>0</v>
      </c>
      <c r="D27" s="193">
        <v>0</v>
      </c>
      <c r="E27" s="132">
        <v>0</v>
      </c>
      <c r="F27" s="194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94">
        <v>0</v>
      </c>
      <c r="D28" s="195">
        <v>-180623.12</v>
      </c>
      <c r="E28" s="94">
        <v>0</v>
      </c>
      <c r="F28" s="196">
        <v>0</v>
      </c>
      <c r="G28" s="94">
        <v>0</v>
      </c>
      <c r="H28" s="94">
        <v>0</v>
      </c>
      <c r="I28" s="94">
        <v>0</v>
      </c>
      <c r="J28" s="94">
        <v>0</v>
      </c>
      <c r="K28" s="94">
        <v>-180623.12</v>
      </c>
      <c r="L28" s="180">
        <v>2</v>
      </c>
    </row>
    <row r="29" spans="1:12" ht="7.5" customHeight="1" thickBot="1" x14ac:dyDescent="0.3">
      <c r="B29" s="89"/>
      <c r="C29" s="93"/>
      <c r="D29" s="93"/>
      <c r="E29" s="93"/>
      <c r="F29" s="93"/>
      <c r="G29" s="93"/>
      <c r="H29" s="93"/>
      <c r="I29" s="93"/>
      <c r="J29" s="93"/>
      <c r="K29" s="137"/>
    </row>
  </sheetData>
  <mergeCells count="2">
    <mergeCell ref="C3:D3"/>
    <mergeCell ref="E3:F3"/>
  </mergeCells>
  <pageMargins left="0.19685039370078741" right="0.23622047244094491" top="0.47244094488188981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9"/>
  <sheetViews>
    <sheetView zoomScale="55" zoomScaleNormal="55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154" customWidth="1"/>
    <col min="3" max="3" width="17.6640625" style="142" customWidth="1"/>
    <col min="4" max="4" width="17.6640625" style="143" customWidth="1"/>
    <col min="5" max="6" width="17.6640625" style="83" customWidth="1"/>
    <col min="7" max="7" width="17.6640625" style="144" customWidth="1"/>
    <col min="8" max="8" width="24.88671875" style="145" bestFit="1" customWidth="1"/>
    <col min="9" max="9" width="17.6640625" style="145" customWidth="1"/>
    <col min="10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s="108" customFormat="1" ht="28.5" customHeight="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07"/>
      <c r="L1" s="104"/>
    </row>
    <row r="2" spans="1:12" s="109" customFormat="1" ht="30.6" customHeight="1" thickTop="1" thickBot="1" x14ac:dyDescent="0.3">
      <c r="A2" s="157"/>
      <c r="B2" s="158"/>
      <c r="C2" s="159"/>
      <c r="D2" s="157"/>
      <c r="E2" s="157"/>
      <c r="F2" s="157"/>
      <c r="G2" s="160"/>
      <c r="H2" s="161"/>
      <c r="I2" s="161"/>
      <c r="J2" s="157"/>
      <c r="K2" s="157"/>
      <c r="L2" s="157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82">
        <v>425.50301999999999</v>
      </c>
      <c r="D5" s="82">
        <v>0</v>
      </c>
      <c r="E5" s="82">
        <v>0</v>
      </c>
      <c r="F5" s="82">
        <v>0</v>
      </c>
      <c r="G5" s="82">
        <v>0</v>
      </c>
      <c r="H5" s="82">
        <v>0</v>
      </c>
      <c r="I5" s="82">
        <v>0</v>
      </c>
      <c r="J5" s="82">
        <v>0</v>
      </c>
      <c r="K5" s="82">
        <v>425.50301999999999</v>
      </c>
      <c r="L5" s="155">
        <v>1</v>
      </c>
    </row>
    <row r="6" spans="1:12" ht="28.5" customHeight="1" x14ac:dyDescent="0.25">
      <c r="A6" s="166">
        <f>+A5+1</f>
        <v>2</v>
      </c>
      <c r="B6" s="127"/>
      <c r="C6" s="128">
        <v>-425.50301999999999</v>
      </c>
      <c r="D6" s="128">
        <v>-8681.85</v>
      </c>
      <c r="E6" s="128">
        <v>0</v>
      </c>
      <c r="F6" s="128">
        <v>-256.01</v>
      </c>
      <c r="G6" s="128">
        <v>0</v>
      </c>
      <c r="H6" s="128">
        <v>0</v>
      </c>
      <c r="I6" s="128">
        <v>0</v>
      </c>
      <c r="J6" s="128">
        <v>0</v>
      </c>
      <c r="K6" s="128">
        <v>-9363.3630200000007</v>
      </c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132">
        <v>0</v>
      </c>
      <c r="D7" s="132">
        <v>0</v>
      </c>
      <c r="E7" s="132">
        <v>0</v>
      </c>
      <c r="F7" s="132">
        <v>0</v>
      </c>
      <c r="G7" s="132">
        <v>0</v>
      </c>
      <c r="H7" s="132">
        <v>0</v>
      </c>
      <c r="I7" s="132">
        <v>0</v>
      </c>
      <c r="J7" s="132">
        <v>0</v>
      </c>
      <c r="K7" s="132">
        <v>0</v>
      </c>
      <c r="L7" s="175">
        <v>1</v>
      </c>
    </row>
    <row r="8" spans="1:12" ht="28.5" customHeight="1" x14ac:dyDescent="0.25">
      <c r="A8" s="166">
        <f t="shared" si="0"/>
        <v>4</v>
      </c>
      <c r="B8" s="127"/>
      <c r="C8" s="128">
        <v>0</v>
      </c>
      <c r="D8" s="128">
        <v>-3666.59</v>
      </c>
      <c r="E8" s="128">
        <v>0</v>
      </c>
      <c r="F8" s="128">
        <v>-12685.16</v>
      </c>
      <c r="G8" s="128">
        <v>0</v>
      </c>
      <c r="H8" s="128">
        <v>0</v>
      </c>
      <c r="I8" s="128">
        <v>0</v>
      </c>
      <c r="J8" s="128">
        <v>0</v>
      </c>
      <c r="K8" s="128">
        <v>-16351.75</v>
      </c>
      <c r="L8" s="170">
        <v>2</v>
      </c>
    </row>
    <row r="9" spans="1:12" ht="28.5" customHeight="1" x14ac:dyDescent="0.25">
      <c r="A9" s="171">
        <f t="shared" si="0"/>
        <v>5</v>
      </c>
      <c r="B9" s="131"/>
      <c r="C9" s="132">
        <v>748.69765000000007</v>
      </c>
      <c r="D9" s="132">
        <v>0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748.69765000000007</v>
      </c>
      <c r="L9" s="175">
        <v>1</v>
      </c>
    </row>
    <row r="10" spans="1:12" ht="28.5" customHeight="1" x14ac:dyDescent="0.25">
      <c r="A10" s="166">
        <f t="shared" si="0"/>
        <v>6</v>
      </c>
      <c r="B10" s="127"/>
      <c r="C10" s="128">
        <v>-748.69764999999995</v>
      </c>
      <c r="D10" s="128">
        <v>-1185.9000000000001</v>
      </c>
      <c r="E10" s="128">
        <v>0</v>
      </c>
      <c r="F10" s="128">
        <v>-324.76</v>
      </c>
      <c r="G10" s="128">
        <v>0</v>
      </c>
      <c r="H10" s="128">
        <v>0</v>
      </c>
      <c r="I10" s="128">
        <v>0</v>
      </c>
      <c r="J10" s="128">
        <v>0</v>
      </c>
      <c r="K10" s="128">
        <v>-2259.3576499999999</v>
      </c>
      <c r="L10" s="170">
        <v>2</v>
      </c>
    </row>
    <row r="11" spans="1:12" ht="28.5" customHeight="1" x14ac:dyDescent="0.25">
      <c r="A11" s="171">
        <f t="shared" si="0"/>
        <v>7</v>
      </c>
      <c r="B11" s="131"/>
      <c r="C11" s="132">
        <v>0</v>
      </c>
      <c r="D11" s="132">
        <v>0</v>
      </c>
      <c r="E11" s="132">
        <v>0</v>
      </c>
      <c r="F11" s="132">
        <v>0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75">
        <v>1</v>
      </c>
    </row>
    <row r="12" spans="1:12" ht="28.5" customHeight="1" x14ac:dyDescent="0.25">
      <c r="A12" s="166">
        <f t="shared" si="0"/>
        <v>8</v>
      </c>
      <c r="B12" s="127"/>
      <c r="C12" s="128">
        <v>-3176</v>
      </c>
      <c r="D12" s="128">
        <v>-21025.65</v>
      </c>
      <c r="E12" s="128">
        <v>0</v>
      </c>
      <c r="F12" s="128">
        <v>-119.82</v>
      </c>
      <c r="G12" s="128">
        <v>-1738</v>
      </c>
      <c r="H12" s="128">
        <v>-40590</v>
      </c>
      <c r="I12" s="128">
        <v>-7032.96</v>
      </c>
      <c r="J12" s="128">
        <v>0</v>
      </c>
      <c r="K12" s="128">
        <v>-26059.47</v>
      </c>
      <c r="L12" s="170">
        <v>2</v>
      </c>
    </row>
    <row r="13" spans="1:12" ht="28.5" customHeight="1" x14ac:dyDescent="0.25">
      <c r="A13" s="171">
        <f t="shared" si="0"/>
        <v>9</v>
      </c>
      <c r="B13" s="131"/>
      <c r="C13" s="132">
        <v>746.31856000000005</v>
      </c>
      <c r="D13" s="132">
        <v>0</v>
      </c>
      <c r="E13" s="132">
        <v>531.08236999999997</v>
      </c>
      <c r="F13" s="132">
        <v>0</v>
      </c>
      <c r="G13" s="132">
        <v>0</v>
      </c>
      <c r="H13" s="132">
        <v>0</v>
      </c>
      <c r="I13" s="132">
        <v>0</v>
      </c>
      <c r="J13" s="132">
        <v>0</v>
      </c>
      <c r="K13" s="132">
        <v>1277.40093</v>
      </c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128">
        <v>-840.07856000000004</v>
      </c>
      <c r="D14" s="128">
        <v>-13652.974</v>
      </c>
      <c r="E14" s="128">
        <v>-531.08236999999997</v>
      </c>
      <c r="F14" s="128">
        <v>-8202.6880000000001</v>
      </c>
      <c r="G14" s="128">
        <v>-9219.7900000000009</v>
      </c>
      <c r="H14" s="128">
        <v>-86035.79</v>
      </c>
      <c r="I14" s="128">
        <v>0</v>
      </c>
      <c r="J14" s="128">
        <v>0</v>
      </c>
      <c r="K14" s="128">
        <v>-32446.612930000003</v>
      </c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132">
        <v>0</v>
      </c>
      <c r="D15" s="132">
        <v>0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128">
        <v>-25.15</v>
      </c>
      <c r="D16" s="128">
        <v>-4</v>
      </c>
      <c r="E16" s="128">
        <v>0</v>
      </c>
      <c r="F16" s="128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-29.15</v>
      </c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132">
        <v>152.60330999999999</v>
      </c>
      <c r="D17" s="132">
        <v>0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152.60330999999999</v>
      </c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128">
        <v>-152.60330999999999</v>
      </c>
      <c r="D18" s="128">
        <v>-2173.2170000000001</v>
      </c>
      <c r="E18" s="128">
        <v>0</v>
      </c>
      <c r="F18" s="128">
        <v>-12631.9</v>
      </c>
      <c r="G18" s="128">
        <v>-35044</v>
      </c>
      <c r="H18" s="128">
        <v>-332337</v>
      </c>
      <c r="I18" s="128">
        <v>0</v>
      </c>
      <c r="J18" s="128">
        <v>0</v>
      </c>
      <c r="K18" s="128">
        <v>-50001.720310000004</v>
      </c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132">
        <v>959.92833999999993</v>
      </c>
      <c r="D19" s="132">
        <v>0</v>
      </c>
      <c r="E19" s="132">
        <v>412.68610999999999</v>
      </c>
      <c r="F19" s="132">
        <v>0</v>
      </c>
      <c r="G19" s="132">
        <v>0</v>
      </c>
      <c r="H19" s="132">
        <v>0</v>
      </c>
      <c r="I19" s="132">
        <v>0</v>
      </c>
      <c r="J19" s="132">
        <v>0</v>
      </c>
      <c r="K19" s="132">
        <v>1372.61445</v>
      </c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128">
        <v>-4599.9283400000004</v>
      </c>
      <c r="D20" s="128">
        <v>-117174.97200000001</v>
      </c>
      <c r="E20" s="128">
        <v>-512.68610999999999</v>
      </c>
      <c r="F20" s="128">
        <v>-3463</v>
      </c>
      <c r="G20" s="128">
        <v>-1798880</v>
      </c>
      <c r="H20" s="128">
        <v>-20028550</v>
      </c>
      <c r="I20" s="128">
        <v>0</v>
      </c>
      <c r="J20" s="128">
        <v>0</v>
      </c>
      <c r="K20" s="128">
        <v>-1924630.5864500001</v>
      </c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132">
        <v>15.29786</v>
      </c>
      <c r="D21" s="132">
        <v>0</v>
      </c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15.29786</v>
      </c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128">
        <v>-69147.297860000006</v>
      </c>
      <c r="D22" s="128">
        <v>-3178.11</v>
      </c>
      <c r="E22" s="128">
        <v>-126</v>
      </c>
      <c r="F22" s="128">
        <v>-132</v>
      </c>
      <c r="G22" s="128">
        <v>0</v>
      </c>
      <c r="H22" s="128">
        <v>0</v>
      </c>
      <c r="I22" s="128">
        <v>0</v>
      </c>
      <c r="J22" s="128">
        <v>0</v>
      </c>
      <c r="K22" s="128">
        <v>-72583.407860000007</v>
      </c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132">
        <v>0</v>
      </c>
      <c r="D23" s="132">
        <v>0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128">
        <v>-37872</v>
      </c>
      <c r="D24" s="128">
        <v>-51187.75</v>
      </c>
      <c r="E24" s="128">
        <v>-66</v>
      </c>
      <c r="F24" s="128">
        <v>-9374.68</v>
      </c>
      <c r="G24" s="128">
        <v>0</v>
      </c>
      <c r="H24" s="128">
        <v>0</v>
      </c>
      <c r="I24" s="128">
        <v>0</v>
      </c>
      <c r="J24" s="128">
        <v>0</v>
      </c>
      <c r="K24" s="128">
        <v>-98500.43</v>
      </c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132">
        <v>3190.3271800000002</v>
      </c>
      <c r="D25" s="132">
        <v>0</v>
      </c>
      <c r="E25" s="132">
        <v>4839.1883099999995</v>
      </c>
      <c r="F25" s="132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8029.5154899999998</v>
      </c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128">
        <v>-3523.1171800000002</v>
      </c>
      <c r="D26" s="128">
        <v>-189621.61499999999</v>
      </c>
      <c r="E26" s="128">
        <v>-4839.1883099999995</v>
      </c>
      <c r="F26" s="128">
        <v>-751.61500000000001</v>
      </c>
      <c r="G26" s="128">
        <v>0</v>
      </c>
      <c r="H26" s="128">
        <v>-6660</v>
      </c>
      <c r="I26" s="128">
        <v>0</v>
      </c>
      <c r="J26" s="128">
        <v>117755</v>
      </c>
      <c r="K26" s="128">
        <v>-198735.53548999998</v>
      </c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132">
        <v>0</v>
      </c>
      <c r="D27" s="132">
        <v>0</v>
      </c>
      <c r="E27" s="132">
        <v>0</v>
      </c>
      <c r="F27" s="132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94">
        <v>0</v>
      </c>
      <c r="D28" s="94">
        <v>-180623.12</v>
      </c>
      <c r="E28" s="94">
        <v>0</v>
      </c>
      <c r="F28" s="94">
        <v>0</v>
      </c>
      <c r="G28" s="94">
        <v>0</v>
      </c>
      <c r="H28" s="94">
        <v>0</v>
      </c>
      <c r="I28" s="94">
        <v>0</v>
      </c>
      <c r="J28" s="94">
        <v>0</v>
      </c>
      <c r="K28" s="94">
        <v>-180623.12</v>
      </c>
      <c r="L28" s="180">
        <v>2</v>
      </c>
    </row>
    <row r="29" spans="1:12" ht="7.5" customHeight="1" thickBot="1" x14ac:dyDescent="0.3">
      <c r="B29" s="89"/>
      <c r="C29" s="93"/>
      <c r="D29" s="93"/>
      <c r="E29" s="93"/>
      <c r="F29" s="93"/>
      <c r="G29" s="93"/>
      <c r="H29" s="93"/>
      <c r="I29" s="93"/>
      <c r="J29" s="93"/>
      <c r="K29" s="137"/>
    </row>
  </sheetData>
  <mergeCells count="2">
    <mergeCell ref="C3:D3"/>
    <mergeCell ref="E3:F3"/>
  </mergeCells>
  <pageMargins left="0.19685039370078741" right="0.23622047244094491" top="0.47244094488188981" bottom="0.74803149606299213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9"/>
  <sheetViews>
    <sheetView zoomScale="55" zoomScaleNormal="55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84" customWidth="1"/>
    <col min="3" max="7" width="17.6640625" style="84" customWidth="1"/>
    <col min="8" max="8" width="24.88671875" style="84" bestFit="1" customWidth="1"/>
    <col min="9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ht="2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87"/>
      <c r="L1" s="187"/>
    </row>
    <row r="2" spans="1:12" ht="30.6" customHeight="1" thickTop="1" thickBot="1" x14ac:dyDescent="0.3">
      <c r="A2" s="188"/>
      <c r="B2" s="158"/>
      <c r="C2" s="159"/>
      <c r="D2" s="157"/>
      <c r="E2" s="157"/>
      <c r="F2" s="157"/>
      <c r="G2" s="160"/>
      <c r="H2" s="161"/>
      <c r="I2" s="161"/>
      <c r="J2" s="157"/>
      <c r="K2" s="188"/>
      <c r="L2" s="188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82">
        <v>0</v>
      </c>
      <c r="D5" s="82">
        <v>0</v>
      </c>
      <c r="E5" s="82">
        <v>0</v>
      </c>
      <c r="F5" s="82">
        <v>0</v>
      </c>
      <c r="G5" s="82">
        <v>0</v>
      </c>
      <c r="H5" s="82">
        <v>0</v>
      </c>
      <c r="I5" s="82">
        <v>0</v>
      </c>
      <c r="J5" s="82">
        <v>0</v>
      </c>
      <c r="K5" s="82">
        <v>0</v>
      </c>
      <c r="L5" s="155">
        <v>1</v>
      </c>
    </row>
    <row r="6" spans="1:12" ht="28.5" customHeight="1" x14ac:dyDescent="0.25">
      <c r="A6" s="166">
        <f>+A5+1</f>
        <v>2</v>
      </c>
      <c r="B6" s="127"/>
      <c r="C6" s="128">
        <v>-425.50301999999999</v>
      </c>
      <c r="D6" s="128">
        <v>-8681.85</v>
      </c>
      <c r="E6" s="128">
        <v>0</v>
      </c>
      <c r="F6" s="128">
        <v>-256.01</v>
      </c>
      <c r="G6" s="128">
        <v>0</v>
      </c>
      <c r="H6" s="128">
        <v>0</v>
      </c>
      <c r="I6" s="128">
        <v>0</v>
      </c>
      <c r="J6" s="128">
        <v>0</v>
      </c>
      <c r="K6" s="128">
        <v>-9363.3630200000007</v>
      </c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132">
        <v>0</v>
      </c>
      <c r="D7" s="132">
        <v>0</v>
      </c>
      <c r="E7" s="132">
        <v>0</v>
      </c>
      <c r="F7" s="132">
        <v>0</v>
      </c>
      <c r="G7" s="132">
        <v>0</v>
      </c>
      <c r="H7" s="132">
        <v>0</v>
      </c>
      <c r="I7" s="132">
        <v>0</v>
      </c>
      <c r="J7" s="132">
        <v>0</v>
      </c>
      <c r="K7" s="132">
        <v>0</v>
      </c>
      <c r="L7" s="175">
        <v>1</v>
      </c>
    </row>
    <row r="8" spans="1:12" ht="28.5" customHeight="1" x14ac:dyDescent="0.25">
      <c r="A8" s="166">
        <f t="shared" si="0"/>
        <v>4</v>
      </c>
      <c r="B8" s="127"/>
      <c r="C8" s="128">
        <v>0</v>
      </c>
      <c r="D8" s="128">
        <v>-3666.59</v>
      </c>
      <c r="E8" s="128">
        <v>0</v>
      </c>
      <c r="F8" s="128">
        <v>-12685.16</v>
      </c>
      <c r="G8" s="128">
        <v>0</v>
      </c>
      <c r="H8" s="128">
        <v>0</v>
      </c>
      <c r="I8" s="128">
        <v>0</v>
      </c>
      <c r="J8" s="128">
        <v>0</v>
      </c>
      <c r="K8" s="128">
        <v>-16351.75</v>
      </c>
      <c r="L8" s="170">
        <v>2</v>
      </c>
    </row>
    <row r="9" spans="1:12" ht="28.5" customHeight="1" x14ac:dyDescent="0.25">
      <c r="A9" s="171">
        <f t="shared" si="0"/>
        <v>5</v>
      </c>
      <c r="B9" s="131"/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75">
        <v>1</v>
      </c>
    </row>
    <row r="10" spans="1:12" ht="28.5" customHeight="1" x14ac:dyDescent="0.25">
      <c r="A10" s="166">
        <f t="shared" si="0"/>
        <v>6</v>
      </c>
      <c r="B10" s="127"/>
      <c r="C10" s="128">
        <v>-748.69764999999995</v>
      </c>
      <c r="D10" s="128">
        <v>-1185.9000000000001</v>
      </c>
      <c r="E10" s="128">
        <v>0</v>
      </c>
      <c r="F10" s="128">
        <v>-324.76</v>
      </c>
      <c r="G10" s="128">
        <v>0</v>
      </c>
      <c r="H10" s="128">
        <v>0</v>
      </c>
      <c r="I10" s="128">
        <v>0</v>
      </c>
      <c r="J10" s="128">
        <v>0</v>
      </c>
      <c r="K10" s="128">
        <v>-2259.3576499999999</v>
      </c>
      <c r="L10" s="170">
        <v>2</v>
      </c>
    </row>
    <row r="11" spans="1:12" ht="28.5" customHeight="1" x14ac:dyDescent="0.25">
      <c r="A11" s="171">
        <f t="shared" si="0"/>
        <v>7</v>
      </c>
      <c r="B11" s="131"/>
      <c r="C11" s="132">
        <v>0</v>
      </c>
      <c r="D11" s="132">
        <v>0</v>
      </c>
      <c r="E11" s="132">
        <v>0</v>
      </c>
      <c r="F11" s="132">
        <v>0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75">
        <v>1</v>
      </c>
    </row>
    <row r="12" spans="1:12" ht="28.5" customHeight="1" x14ac:dyDescent="0.25">
      <c r="A12" s="166">
        <f t="shared" si="0"/>
        <v>8</v>
      </c>
      <c r="B12" s="127"/>
      <c r="C12" s="128">
        <v>-3176</v>
      </c>
      <c r="D12" s="128">
        <v>-21025.65</v>
      </c>
      <c r="E12" s="128">
        <v>0</v>
      </c>
      <c r="F12" s="128">
        <v>-119.82</v>
      </c>
      <c r="G12" s="128">
        <v>-1738</v>
      </c>
      <c r="H12" s="128">
        <v>-40590</v>
      </c>
      <c r="I12" s="128">
        <v>-7032.96</v>
      </c>
      <c r="J12" s="128">
        <v>0</v>
      </c>
      <c r="K12" s="128">
        <v>-26059.47</v>
      </c>
      <c r="L12" s="170">
        <v>2</v>
      </c>
    </row>
    <row r="13" spans="1:12" ht="28.5" customHeight="1" x14ac:dyDescent="0.25">
      <c r="A13" s="171">
        <f t="shared" si="0"/>
        <v>9</v>
      </c>
      <c r="B13" s="131"/>
      <c r="C13" s="132">
        <v>0</v>
      </c>
      <c r="D13" s="132">
        <v>0</v>
      </c>
      <c r="E13" s="132">
        <v>0</v>
      </c>
      <c r="F13" s="132">
        <v>0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128">
        <v>-840.07856000000004</v>
      </c>
      <c r="D14" s="128">
        <v>-13652.974</v>
      </c>
      <c r="E14" s="128">
        <v>-531.08236999999997</v>
      </c>
      <c r="F14" s="128">
        <v>-8202.6880000000001</v>
      </c>
      <c r="G14" s="128">
        <v>-9219.7900000000009</v>
      </c>
      <c r="H14" s="128">
        <v>-86035.79</v>
      </c>
      <c r="I14" s="128">
        <v>0</v>
      </c>
      <c r="J14" s="128">
        <v>0</v>
      </c>
      <c r="K14" s="128">
        <v>-32446.612930000003</v>
      </c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132">
        <v>0</v>
      </c>
      <c r="D15" s="132">
        <v>0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128">
        <v>-25.15</v>
      </c>
      <c r="D16" s="128">
        <v>-4</v>
      </c>
      <c r="E16" s="128">
        <v>0</v>
      </c>
      <c r="F16" s="128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-29.15</v>
      </c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132">
        <v>0</v>
      </c>
      <c r="D17" s="132">
        <v>0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128">
        <v>-152.60330999999999</v>
      </c>
      <c r="D18" s="128">
        <v>-2173.2170000000001</v>
      </c>
      <c r="E18" s="128">
        <v>0</v>
      </c>
      <c r="F18" s="128">
        <v>-12631.9</v>
      </c>
      <c r="G18" s="128">
        <v>-35044</v>
      </c>
      <c r="H18" s="128">
        <v>-332337</v>
      </c>
      <c r="I18" s="128">
        <v>0</v>
      </c>
      <c r="J18" s="128">
        <v>0</v>
      </c>
      <c r="K18" s="128">
        <v>-50001.720310000004</v>
      </c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132">
        <v>3640</v>
      </c>
      <c r="D19" s="132">
        <v>72424</v>
      </c>
      <c r="E19" s="132">
        <v>100</v>
      </c>
      <c r="F19" s="132">
        <v>0</v>
      </c>
      <c r="G19" s="132">
        <v>717260</v>
      </c>
      <c r="H19" s="132">
        <v>8959290</v>
      </c>
      <c r="I19" s="132">
        <v>0</v>
      </c>
      <c r="J19" s="132">
        <v>0</v>
      </c>
      <c r="K19" s="132">
        <v>793424</v>
      </c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128">
        <v>-4599.9283400000004</v>
      </c>
      <c r="D20" s="128">
        <v>-117174.97200000001</v>
      </c>
      <c r="E20" s="128">
        <v>-512.68610999999999</v>
      </c>
      <c r="F20" s="128">
        <v>-3463</v>
      </c>
      <c r="G20" s="128">
        <v>-1798880</v>
      </c>
      <c r="H20" s="128">
        <v>-20028550</v>
      </c>
      <c r="I20" s="128">
        <v>0</v>
      </c>
      <c r="J20" s="128">
        <v>0</v>
      </c>
      <c r="K20" s="128">
        <v>-1924630.5864500001</v>
      </c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132">
        <v>0</v>
      </c>
      <c r="D21" s="132">
        <v>0</v>
      </c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128">
        <v>-69147.297860000006</v>
      </c>
      <c r="D22" s="128">
        <v>-3178.11</v>
      </c>
      <c r="E22" s="128">
        <v>-126</v>
      </c>
      <c r="F22" s="128">
        <v>-132</v>
      </c>
      <c r="G22" s="128">
        <v>0</v>
      </c>
      <c r="H22" s="128">
        <v>0</v>
      </c>
      <c r="I22" s="128">
        <v>0</v>
      </c>
      <c r="J22" s="128">
        <v>0</v>
      </c>
      <c r="K22" s="128">
        <v>-72583.407860000007</v>
      </c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132">
        <v>0</v>
      </c>
      <c r="D23" s="132">
        <v>0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128">
        <v>-37872</v>
      </c>
      <c r="D24" s="128">
        <v>-51187.75</v>
      </c>
      <c r="E24" s="128">
        <v>-66</v>
      </c>
      <c r="F24" s="128">
        <v>-9374.68</v>
      </c>
      <c r="G24" s="128">
        <v>0</v>
      </c>
      <c r="H24" s="128">
        <v>0</v>
      </c>
      <c r="I24" s="128">
        <v>0</v>
      </c>
      <c r="J24" s="128">
        <v>0</v>
      </c>
      <c r="K24" s="128">
        <v>-98500.43</v>
      </c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132">
        <v>0</v>
      </c>
      <c r="D25" s="132">
        <v>0</v>
      </c>
      <c r="E25" s="132">
        <v>0</v>
      </c>
      <c r="F25" s="132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128">
        <v>-3523.1171800000002</v>
      </c>
      <c r="D26" s="128">
        <v>-189621.61499999999</v>
      </c>
      <c r="E26" s="128">
        <v>-4839.1883099999995</v>
      </c>
      <c r="F26" s="128">
        <v>-751.61500000000001</v>
      </c>
      <c r="G26" s="128">
        <v>0</v>
      </c>
      <c r="H26" s="128">
        <v>-6660</v>
      </c>
      <c r="I26" s="128">
        <v>0</v>
      </c>
      <c r="J26" s="128">
        <v>117755</v>
      </c>
      <c r="K26" s="128">
        <v>-198735.53548999998</v>
      </c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132">
        <v>0</v>
      </c>
      <c r="D27" s="132">
        <v>0</v>
      </c>
      <c r="E27" s="132">
        <v>0</v>
      </c>
      <c r="F27" s="132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94">
        <v>0</v>
      </c>
      <c r="D28" s="94">
        <v>-180623.12</v>
      </c>
      <c r="E28" s="94">
        <v>0</v>
      </c>
      <c r="F28" s="94">
        <v>0</v>
      </c>
      <c r="G28" s="94">
        <v>0</v>
      </c>
      <c r="H28" s="94">
        <v>0</v>
      </c>
      <c r="I28" s="94">
        <v>0</v>
      </c>
      <c r="J28" s="94">
        <v>0</v>
      </c>
      <c r="K28" s="94">
        <v>-180623.12</v>
      </c>
      <c r="L28" s="180">
        <v>2</v>
      </c>
    </row>
    <row r="29" spans="1:12" ht="7.5" customHeight="1" thickBot="1" x14ac:dyDescent="0.3">
      <c r="B29" s="89"/>
      <c r="C29" s="93"/>
      <c r="D29" s="93"/>
      <c r="E29" s="93"/>
      <c r="F29" s="93"/>
      <c r="G29" s="93"/>
      <c r="H29" s="93"/>
      <c r="I29" s="93"/>
      <c r="J29" s="93"/>
      <c r="K29" s="137"/>
    </row>
  </sheetData>
  <mergeCells count="2">
    <mergeCell ref="C3:D3"/>
    <mergeCell ref="E3:F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9"/>
  <sheetViews>
    <sheetView zoomScale="55" zoomScaleNormal="55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84" customWidth="1"/>
    <col min="3" max="7" width="17.6640625" style="84" customWidth="1"/>
    <col min="8" max="8" width="24.88671875" style="84" bestFit="1" customWidth="1"/>
    <col min="9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ht="2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87"/>
      <c r="L1" s="187"/>
    </row>
    <row r="2" spans="1:12" ht="30.6" customHeight="1" thickTop="1" thickBot="1" x14ac:dyDescent="0.3">
      <c r="A2" s="188"/>
      <c r="B2" s="158"/>
      <c r="C2" s="159"/>
      <c r="D2" s="157"/>
      <c r="E2" s="157"/>
      <c r="F2" s="157"/>
      <c r="G2" s="160"/>
      <c r="H2" s="161"/>
      <c r="I2" s="161"/>
      <c r="J2" s="157"/>
      <c r="K2" s="188"/>
      <c r="L2" s="188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82">
        <v>0</v>
      </c>
      <c r="D5" s="82">
        <v>0</v>
      </c>
      <c r="E5" s="82">
        <v>0</v>
      </c>
      <c r="F5" s="82">
        <v>0</v>
      </c>
      <c r="G5" s="82">
        <v>0</v>
      </c>
      <c r="H5" s="82">
        <v>0</v>
      </c>
      <c r="I5" s="82">
        <v>0</v>
      </c>
      <c r="J5" s="82">
        <v>0</v>
      </c>
      <c r="K5" s="82">
        <v>0</v>
      </c>
      <c r="L5" s="155">
        <v>1</v>
      </c>
    </row>
    <row r="6" spans="1:12" ht="28.5" customHeight="1" x14ac:dyDescent="0.25">
      <c r="A6" s="166">
        <f>+A5+1</f>
        <v>2</v>
      </c>
      <c r="B6" s="127"/>
      <c r="C6" s="128">
        <v>-425.50301999999999</v>
      </c>
      <c r="D6" s="128">
        <v>-8681.85</v>
      </c>
      <c r="E6" s="128">
        <v>0</v>
      </c>
      <c r="F6" s="128">
        <v>-256.01</v>
      </c>
      <c r="G6" s="128">
        <v>0</v>
      </c>
      <c r="H6" s="128">
        <v>0</v>
      </c>
      <c r="I6" s="128">
        <v>0</v>
      </c>
      <c r="J6" s="128">
        <v>0</v>
      </c>
      <c r="K6" s="128">
        <v>-9363.3630200000007</v>
      </c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132">
        <v>0</v>
      </c>
      <c r="D7" s="132">
        <v>0</v>
      </c>
      <c r="E7" s="132">
        <v>0</v>
      </c>
      <c r="F7" s="132">
        <v>0</v>
      </c>
      <c r="G7" s="132">
        <v>0</v>
      </c>
      <c r="H7" s="132">
        <v>0</v>
      </c>
      <c r="I7" s="132">
        <v>0</v>
      </c>
      <c r="J7" s="132">
        <v>0</v>
      </c>
      <c r="K7" s="132">
        <v>0</v>
      </c>
      <c r="L7" s="175">
        <v>1</v>
      </c>
    </row>
    <row r="8" spans="1:12" ht="28.5" customHeight="1" x14ac:dyDescent="0.25">
      <c r="A8" s="166">
        <f t="shared" si="0"/>
        <v>4</v>
      </c>
      <c r="B8" s="127"/>
      <c r="C8" s="128">
        <v>0</v>
      </c>
      <c r="D8" s="128">
        <v>-3666.59</v>
      </c>
      <c r="E8" s="128">
        <v>0</v>
      </c>
      <c r="F8" s="128">
        <v>-12685.16</v>
      </c>
      <c r="G8" s="128">
        <v>0</v>
      </c>
      <c r="H8" s="128">
        <v>0</v>
      </c>
      <c r="I8" s="128">
        <v>0</v>
      </c>
      <c r="J8" s="128">
        <v>0</v>
      </c>
      <c r="K8" s="128">
        <v>-16351.75</v>
      </c>
      <c r="L8" s="170">
        <v>2</v>
      </c>
    </row>
    <row r="9" spans="1:12" ht="28.5" customHeight="1" x14ac:dyDescent="0.25">
      <c r="A9" s="171">
        <f t="shared" si="0"/>
        <v>5</v>
      </c>
      <c r="B9" s="131"/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75">
        <v>1</v>
      </c>
    </row>
    <row r="10" spans="1:12" ht="28.5" customHeight="1" x14ac:dyDescent="0.25">
      <c r="A10" s="166">
        <f t="shared" si="0"/>
        <v>6</v>
      </c>
      <c r="B10" s="127"/>
      <c r="C10" s="128">
        <v>-748.69764999999995</v>
      </c>
      <c r="D10" s="128">
        <v>-1185.9000000000001</v>
      </c>
      <c r="E10" s="128">
        <v>0</v>
      </c>
      <c r="F10" s="128">
        <v>-324.76</v>
      </c>
      <c r="G10" s="128">
        <v>0</v>
      </c>
      <c r="H10" s="128">
        <v>0</v>
      </c>
      <c r="I10" s="128">
        <v>0</v>
      </c>
      <c r="J10" s="128">
        <v>0</v>
      </c>
      <c r="K10" s="128">
        <v>-2259.3576499999999</v>
      </c>
      <c r="L10" s="170">
        <v>2</v>
      </c>
    </row>
    <row r="11" spans="1:12" ht="28.5" customHeight="1" x14ac:dyDescent="0.25">
      <c r="A11" s="171">
        <f t="shared" si="0"/>
        <v>7</v>
      </c>
      <c r="B11" s="131"/>
      <c r="C11" s="132">
        <v>0</v>
      </c>
      <c r="D11" s="132">
        <v>0</v>
      </c>
      <c r="E11" s="132">
        <v>0</v>
      </c>
      <c r="F11" s="132">
        <v>0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75">
        <v>1</v>
      </c>
    </row>
    <row r="12" spans="1:12" ht="28.5" customHeight="1" x14ac:dyDescent="0.25">
      <c r="A12" s="166">
        <f t="shared" si="0"/>
        <v>8</v>
      </c>
      <c r="B12" s="127"/>
      <c r="C12" s="128">
        <v>-3176</v>
      </c>
      <c r="D12" s="128">
        <v>-21025.65</v>
      </c>
      <c r="E12" s="128">
        <v>0</v>
      </c>
      <c r="F12" s="128">
        <v>-119.82</v>
      </c>
      <c r="G12" s="128">
        <v>-1738</v>
      </c>
      <c r="H12" s="128">
        <v>-40590</v>
      </c>
      <c r="I12" s="128">
        <v>-7032.96</v>
      </c>
      <c r="J12" s="128">
        <v>0</v>
      </c>
      <c r="K12" s="128">
        <v>-26059.47</v>
      </c>
      <c r="L12" s="170">
        <v>2</v>
      </c>
    </row>
    <row r="13" spans="1:12" ht="28.5" customHeight="1" x14ac:dyDescent="0.25">
      <c r="A13" s="171">
        <f t="shared" si="0"/>
        <v>9</v>
      </c>
      <c r="B13" s="131"/>
      <c r="C13" s="132">
        <v>0</v>
      </c>
      <c r="D13" s="132">
        <v>780.94409999999618</v>
      </c>
      <c r="E13" s="132">
        <v>0</v>
      </c>
      <c r="F13" s="132">
        <v>6496.4781299999968</v>
      </c>
      <c r="G13" s="132">
        <v>0</v>
      </c>
      <c r="H13" s="132">
        <v>0</v>
      </c>
      <c r="I13" s="132">
        <v>0</v>
      </c>
      <c r="J13" s="132">
        <v>0</v>
      </c>
      <c r="K13" s="132">
        <v>7277.4222299999929</v>
      </c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128">
        <v>-840.07856000000004</v>
      </c>
      <c r="D14" s="128">
        <v>-13652.974</v>
      </c>
      <c r="E14" s="128">
        <v>-531.08236999999997</v>
      </c>
      <c r="F14" s="128">
        <v>-8202.6880000000001</v>
      </c>
      <c r="G14" s="128">
        <v>-9219.7900000000009</v>
      </c>
      <c r="H14" s="128">
        <v>-86035.79</v>
      </c>
      <c r="I14" s="128">
        <v>0</v>
      </c>
      <c r="J14" s="128">
        <v>0</v>
      </c>
      <c r="K14" s="128">
        <v>-32446.612930000003</v>
      </c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132">
        <v>0</v>
      </c>
      <c r="D15" s="132">
        <v>0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128">
        <v>-25.15</v>
      </c>
      <c r="D16" s="128">
        <v>-4</v>
      </c>
      <c r="E16" s="128">
        <v>0</v>
      </c>
      <c r="F16" s="128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-29.15</v>
      </c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132">
        <v>0</v>
      </c>
      <c r="D17" s="132">
        <v>1065.2874599999943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1065.2874599999943</v>
      </c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128">
        <v>-152.60330999999999</v>
      </c>
      <c r="D18" s="128">
        <v>-2173.2170000000001</v>
      </c>
      <c r="E18" s="128">
        <v>0</v>
      </c>
      <c r="F18" s="128">
        <v>-12631.9</v>
      </c>
      <c r="G18" s="128">
        <v>-35044</v>
      </c>
      <c r="H18" s="128">
        <v>-332337</v>
      </c>
      <c r="I18" s="128">
        <v>0</v>
      </c>
      <c r="J18" s="128">
        <v>0</v>
      </c>
      <c r="K18" s="128">
        <v>-50001.720310000004</v>
      </c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132">
        <v>0</v>
      </c>
      <c r="D19" s="132">
        <v>1144.9721100000056</v>
      </c>
      <c r="E19" s="132">
        <v>0</v>
      </c>
      <c r="F19" s="132">
        <v>0</v>
      </c>
      <c r="G19" s="132">
        <v>0</v>
      </c>
      <c r="H19" s="132">
        <v>0</v>
      </c>
      <c r="I19" s="132">
        <v>0</v>
      </c>
      <c r="J19" s="132">
        <v>0</v>
      </c>
      <c r="K19" s="132">
        <v>1144.9721100000056</v>
      </c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128">
        <v>-4599.9283400000004</v>
      </c>
      <c r="D20" s="128">
        <v>-117174.97200000001</v>
      </c>
      <c r="E20" s="128">
        <v>-512.68610999999999</v>
      </c>
      <c r="F20" s="128">
        <v>-3463</v>
      </c>
      <c r="G20" s="128">
        <v>-1798880</v>
      </c>
      <c r="H20" s="128">
        <v>-20028550</v>
      </c>
      <c r="I20" s="128">
        <v>0</v>
      </c>
      <c r="J20" s="128">
        <v>0</v>
      </c>
      <c r="K20" s="128">
        <v>-1924630.5864500001</v>
      </c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132">
        <v>0</v>
      </c>
      <c r="D21" s="132">
        <v>2180.1099599999793</v>
      </c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2180.1099599999793</v>
      </c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128">
        <v>-69147.297860000006</v>
      </c>
      <c r="D22" s="128">
        <v>-3178.11</v>
      </c>
      <c r="E22" s="128">
        <v>-126</v>
      </c>
      <c r="F22" s="128">
        <v>-132</v>
      </c>
      <c r="G22" s="128">
        <v>0</v>
      </c>
      <c r="H22" s="128">
        <v>0</v>
      </c>
      <c r="I22" s="128">
        <v>0</v>
      </c>
      <c r="J22" s="128">
        <v>0</v>
      </c>
      <c r="K22" s="128">
        <v>-72583.407860000007</v>
      </c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132">
        <v>0</v>
      </c>
      <c r="D23" s="132">
        <v>0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128">
        <v>-37872</v>
      </c>
      <c r="D24" s="128">
        <v>-51187.75</v>
      </c>
      <c r="E24" s="128">
        <v>-66</v>
      </c>
      <c r="F24" s="128">
        <v>-9374.68</v>
      </c>
      <c r="G24" s="128">
        <v>0</v>
      </c>
      <c r="H24" s="128">
        <v>0</v>
      </c>
      <c r="I24" s="128">
        <v>0</v>
      </c>
      <c r="J24" s="128">
        <v>0</v>
      </c>
      <c r="K24" s="128">
        <v>-98500.43</v>
      </c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132">
        <v>0</v>
      </c>
      <c r="D25" s="132">
        <v>179.45509999999962</v>
      </c>
      <c r="E25" s="132">
        <v>0</v>
      </c>
      <c r="F25" s="132">
        <v>677.61453999999981</v>
      </c>
      <c r="G25" s="132">
        <v>0</v>
      </c>
      <c r="H25" s="132">
        <v>0</v>
      </c>
      <c r="I25" s="132">
        <v>0</v>
      </c>
      <c r="J25" s="132">
        <v>0</v>
      </c>
      <c r="K25" s="132">
        <v>857.06963999999948</v>
      </c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128">
        <v>-3523.1171800000002</v>
      </c>
      <c r="D26" s="128">
        <v>-189621.61499999999</v>
      </c>
      <c r="E26" s="128">
        <v>-4839.1883099999995</v>
      </c>
      <c r="F26" s="128">
        <v>-751.61500000000001</v>
      </c>
      <c r="G26" s="128">
        <v>0</v>
      </c>
      <c r="H26" s="128">
        <v>-6660</v>
      </c>
      <c r="I26" s="128">
        <v>0</v>
      </c>
      <c r="J26" s="128">
        <v>117755</v>
      </c>
      <c r="K26" s="128">
        <v>-198735.53548999998</v>
      </c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132">
        <v>0</v>
      </c>
      <c r="D27" s="132">
        <v>0</v>
      </c>
      <c r="E27" s="132">
        <v>0</v>
      </c>
      <c r="F27" s="132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94">
        <v>0</v>
      </c>
      <c r="D28" s="94">
        <v>-180623.12</v>
      </c>
      <c r="E28" s="94">
        <v>0</v>
      </c>
      <c r="F28" s="94">
        <v>0</v>
      </c>
      <c r="G28" s="94">
        <v>0</v>
      </c>
      <c r="H28" s="94">
        <v>0</v>
      </c>
      <c r="I28" s="94">
        <v>0</v>
      </c>
      <c r="J28" s="94">
        <v>0</v>
      </c>
      <c r="K28" s="94">
        <v>-180623.12</v>
      </c>
      <c r="L28" s="180">
        <v>2</v>
      </c>
    </row>
    <row r="29" spans="1:12" ht="7.5" customHeight="1" thickBot="1" x14ac:dyDescent="0.3">
      <c r="B29" s="89"/>
      <c r="C29" s="93"/>
      <c r="D29" s="93"/>
      <c r="E29" s="93"/>
      <c r="F29" s="93"/>
      <c r="G29" s="93"/>
      <c r="H29" s="93"/>
      <c r="I29" s="93"/>
      <c r="J29" s="93"/>
      <c r="K29" s="137"/>
    </row>
  </sheetData>
  <mergeCells count="2">
    <mergeCell ref="C3:D3"/>
    <mergeCell ref="E3:F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L29"/>
  <sheetViews>
    <sheetView topLeftCell="A4" zoomScale="60" zoomScaleNormal="60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154" customWidth="1"/>
    <col min="3" max="3" width="17.6640625" style="142" customWidth="1"/>
    <col min="4" max="4" width="17.6640625" style="143" customWidth="1"/>
    <col min="5" max="6" width="17.6640625" style="83" customWidth="1"/>
    <col min="7" max="7" width="17.6640625" style="144" customWidth="1"/>
    <col min="8" max="8" width="24.88671875" style="145" bestFit="1" customWidth="1"/>
    <col min="9" max="9" width="17.6640625" style="145" customWidth="1"/>
    <col min="10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s="108" customFormat="1" ht="28.5" customHeight="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07"/>
      <c r="L1" s="104"/>
    </row>
    <row r="2" spans="1:12" s="109" customFormat="1" ht="30.6" customHeight="1" thickTop="1" thickBot="1" x14ac:dyDescent="0.3">
      <c r="A2" s="157"/>
      <c r="B2" s="158"/>
      <c r="C2" s="159"/>
      <c r="D2" s="157"/>
      <c r="E2" s="157"/>
      <c r="F2" s="157"/>
      <c r="G2" s="160"/>
      <c r="H2" s="161"/>
      <c r="I2" s="161"/>
      <c r="J2" s="157"/>
      <c r="K2" s="157"/>
      <c r="L2" s="157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82">
        <v>0</v>
      </c>
      <c r="D5" s="82">
        <v>2</v>
      </c>
      <c r="E5" s="82">
        <v>0</v>
      </c>
      <c r="F5" s="82">
        <v>0</v>
      </c>
      <c r="G5" s="82">
        <v>0</v>
      </c>
      <c r="H5" s="82">
        <v>0</v>
      </c>
      <c r="I5" s="82">
        <v>0</v>
      </c>
      <c r="J5" s="82">
        <v>0</v>
      </c>
      <c r="K5" s="82">
        <v>2</v>
      </c>
      <c r="L5" s="155">
        <v>1</v>
      </c>
    </row>
    <row r="6" spans="1:12" ht="28.5" customHeight="1" x14ac:dyDescent="0.25">
      <c r="A6" s="166">
        <f>+A5+1</f>
        <v>2</v>
      </c>
      <c r="B6" s="127"/>
      <c r="C6" s="128">
        <v>-425.50301999999999</v>
      </c>
      <c r="D6" s="128">
        <v>-8681.85</v>
      </c>
      <c r="E6" s="128">
        <v>0</v>
      </c>
      <c r="F6" s="128">
        <v>-256.01</v>
      </c>
      <c r="G6" s="128">
        <v>0</v>
      </c>
      <c r="H6" s="128">
        <v>0</v>
      </c>
      <c r="I6" s="128">
        <v>0</v>
      </c>
      <c r="J6" s="128">
        <v>0</v>
      </c>
      <c r="K6" s="128">
        <v>-9363.3630200000007</v>
      </c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132">
        <v>0</v>
      </c>
      <c r="D7" s="132">
        <v>0</v>
      </c>
      <c r="E7" s="132">
        <v>0</v>
      </c>
      <c r="F7" s="132">
        <v>0</v>
      </c>
      <c r="G7" s="132">
        <v>0</v>
      </c>
      <c r="H7" s="132">
        <v>0</v>
      </c>
      <c r="I7" s="132">
        <v>0</v>
      </c>
      <c r="J7" s="132">
        <v>0</v>
      </c>
      <c r="K7" s="132">
        <v>0</v>
      </c>
      <c r="L7" s="175">
        <v>1</v>
      </c>
    </row>
    <row r="8" spans="1:12" ht="28.5" customHeight="1" x14ac:dyDescent="0.25">
      <c r="A8" s="166">
        <f t="shared" si="0"/>
        <v>4</v>
      </c>
      <c r="B8" s="127"/>
      <c r="C8" s="128">
        <v>0</v>
      </c>
      <c r="D8" s="128">
        <v>-3666.59</v>
      </c>
      <c r="E8" s="128">
        <v>0</v>
      </c>
      <c r="F8" s="128">
        <v>-12685.16</v>
      </c>
      <c r="G8" s="128">
        <v>0</v>
      </c>
      <c r="H8" s="128">
        <v>0</v>
      </c>
      <c r="I8" s="128">
        <v>0</v>
      </c>
      <c r="J8" s="128">
        <v>0</v>
      </c>
      <c r="K8" s="128">
        <v>-16351.75</v>
      </c>
      <c r="L8" s="170">
        <v>2</v>
      </c>
    </row>
    <row r="9" spans="1:12" ht="28.5" customHeight="1" x14ac:dyDescent="0.25">
      <c r="A9" s="171">
        <f t="shared" si="0"/>
        <v>5</v>
      </c>
      <c r="B9" s="131"/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75">
        <v>1</v>
      </c>
    </row>
    <row r="10" spans="1:12" ht="28.5" customHeight="1" x14ac:dyDescent="0.25">
      <c r="A10" s="166">
        <f t="shared" si="0"/>
        <v>6</v>
      </c>
      <c r="B10" s="127"/>
      <c r="C10" s="128">
        <v>-748.69764999999995</v>
      </c>
      <c r="D10" s="128">
        <v>-1185.9000000000001</v>
      </c>
      <c r="E10" s="128">
        <v>0</v>
      </c>
      <c r="F10" s="128">
        <v>-324.76</v>
      </c>
      <c r="G10" s="128">
        <v>0</v>
      </c>
      <c r="H10" s="128">
        <v>0</v>
      </c>
      <c r="I10" s="128">
        <v>0</v>
      </c>
      <c r="J10" s="128">
        <v>0</v>
      </c>
      <c r="K10" s="128">
        <v>-2259.3576499999999</v>
      </c>
      <c r="L10" s="170">
        <v>2</v>
      </c>
    </row>
    <row r="11" spans="1:12" ht="28.5" customHeight="1" x14ac:dyDescent="0.25">
      <c r="A11" s="171">
        <f t="shared" si="0"/>
        <v>7</v>
      </c>
      <c r="B11" s="131"/>
      <c r="C11" s="132">
        <v>0</v>
      </c>
      <c r="D11" s="132">
        <v>0</v>
      </c>
      <c r="E11" s="132">
        <v>0</v>
      </c>
      <c r="F11" s="132">
        <v>0</v>
      </c>
      <c r="G11" s="132">
        <v>1738</v>
      </c>
      <c r="H11" s="132">
        <v>40590</v>
      </c>
      <c r="I11" s="132">
        <v>0</v>
      </c>
      <c r="J11" s="132">
        <v>0</v>
      </c>
      <c r="K11" s="132">
        <v>1738</v>
      </c>
      <c r="L11" s="175">
        <v>1</v>
      </c>
    </row>
    <row r="12" spans="1:12" ht="28.5" customHeight="1" x14ac:dyDescent="0.25">
      <c r="A12" s="166">
        <f t="shared" si="0"/>
        <v>8</v>
      </c>
      <c r="B12" s="127"/>
      <c r="C12" s="128">
        <v>-3176</v>
      </c>
      <c r="D12" s="128">
        <v>-21025.65</v>
      </c>
      <c r="E12" s="128">
        <v>0</v>
      </c>
      <c r="F12" s="128">
        <v>-119.82</v>
      </c>
      <c r="G12" s="128">
        <v>-1738</v>
      </c>
      <c r="H12" s="128">
        <v>-40590</v>
      </c>
      <c r="I12" s="128">
        <v>-7032.96</v>
      </c>
      <c r="J12" s="128">
        <v>0</v>
      </c>
      <c r="K12" s="128">
        <v>-26059.47</v>
      </c>
      <c r="L12" s="170">
        <v>2</v>
      </c>
    </row>
    <row r="13" spans="1:12" ht="28.5" customHeight="1" x14ac:dyDescent="0.25">
      <c r="A13" s="171">
        <f t="shared" si="0"/>
        <v>9</v>
      </c>
      <c r="B13" s="131"/>
      <c r="C13" s="132">
        <v>0</v>
      </c>
      <c r="D13" s="132">
        <v>84</v>
      </c>
      <c r="E13" s="132">
        <v>0</v>
      </c>
      <c r="F13" s="132">
        <v>0</v>
      </c>
      <c r="G13" s="132">
        <v>0</v>
      </c>
      <c r="H13" s="132">
        <v>0</v>
      </c>
      <c r="I13" s="132">
        <v>0</v>
      </c>
      <c r="J13" s="132">
        <v>0</v>
      </c>
      <c r="K13" s="132">
        <v>84</v>
      </c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128">
        <v>-840.07856000000004</v>
      </c>
      <c r="D14" s="128">
        <v>-13652.974</v>
      </c>
      <c r="E14" s="128">
        <v>-531.08236999999997</v>
      </c>
      <c r="F14" s="128">
        <v>-8202.6880000000001</v>
      </c>
      <c r="G14" s="128">
        <v>-9219.7900000000009</v>
      </c>
      <c r="H14" s="128">
        <v>-86035.79</v>
      </c>
      <c r="I14" s="128">
        <v>0</v>
      </c>
      <c r="J14" s="128">
        <v>0</v>
      </c>
      <c r="K14" s="128">
        <v>-32446.612930000003</v>
      </c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132">
        <v>0</v>
      </c>
      <c r="D15" s="132">
        <v>0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128">
        <v>-25.15</v>
      </c>
      <c r="D16" s="128">
        <v>-4</v>
      </c>
      <c r="E16" s="128">
        <v>0</v>
      </c>
      <c r="F16" s="128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-29.15</v>
      </c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132">
        <v>0</v>
      </c>
      <c r="D17" s="132">
        <v>378</v>
      </c>
      <c r="E17" s="132">
        <v>0</v>
      </c>
      <c r="F17" s="132">
        <v>11730</v>
      </c>
      <c r="G17" s="132">
        <v>0</v>
      </c>
      <c r="H17" s="132">
        <v>0</v>
      </c>
      <c r="I17" s="132">
        <v>0</v>
      </c>
      <c r="J17" s="132">
        <v>0</v>
      </c>
      <c r="K17" s="132">
        <v>12108</v>
      </c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128">
        <v>-152.60330999999999</v>
      </c>
      <c r="D18" s="128">
        <v>-2173.2170000000001</v>
      </c>
      <c r="E18" s="128">
        <v>0</v>
      </c>
      <c r="F18" s="128">
        <v>-12631.9</v>
      </c>
      <c r="G18" s="128">
        <v>-35044</v>
      </c>
      <c r="H18" s="128">
        <v>-332337</v>
      </c>
      <c r="I18" s="128">
        <v>0</v>
      </c>
      <c r="J18" s="128">
        <v>0</v>
      </c>
      <c r="K18" s="128">
        <v>-50001.720310000004</v>
      </c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132">
        <v>0</v>
      </c>
      <c r="D19" s="132">
        <v>0</v>
      </c>
      <c r="E19" s="132">
        <v>0</v>
      </c>
      <c r="F19" s="132">
        <v>0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128">
        <v>-4599.9283400000004</v>
      </c>
      <c r="D20" s="128">
        <v>-117174.97200000001</v>
      </c>
      <c r="E20" s="128">
        <v>-512.68610999999999</v>
      </c>
      <c r="F20" s="128">
        <v>-3463</v>
      </c>
      <c r="G20" s="128">
        <v>-1798880</v>
      </c>
      <c r="H20" s="128">
        <v>-20028550</v>
      </c>
      <c r="I20" s="128">
        <v>0</v>
      </c>
      <c r="J20" s="128">
        <v>0</v>
      </c>
      <c r="K20" s="128">
        <v>-1924630.5864500001</v>
      </c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132">
        <v>0</v>
      </c>
      <c r="D21" s="132">
        <v>0</v>
      </c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128">
        <v>-69147.297860000006</v>
      </c>
      <c r="D22" s="128">
        <v>-3178.11</v>
      </c>
      <c r="E22" s="128">
        <v>-126</v>
      </c>
      <c r="F22" s="128">
        <v>-132</v>
      </c>
      <c r="G22" s="128">
        <v>0</v>
      </c>
      <c r="H22" s="128">
        <v>0</v>
      </c>
      <c r="I22" s="128">
        <v>0</v>
      </c>
      <c r="J22" s="128">
        <v>0</v>
      </c>
      <c r="K22" s="128">
        <v>-72583.407860000007</v>
      </c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132">
        <v>0</v>
      </c>
      <c r="D23" s="132">
        <v>0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128">
        <v>-37872</v>
      </c>
      <c r="D24" s="128">
        <v>-51187.75</v>
      </c>
      <c r="E24" s="128">
        <v>-66</v>
      </c>
      <c r="F24" s="128">
        <v>-9374.68</v>
      </c>
      <c r="G24" s="128">
        <v>0</v>
      </c>
      <c r="H24" s="128">
        <v>0</v>
      </c>
      <c r="I24" s="128">
        <v>0</v>
      </c>
      <c r="J24" s="128">
        <v>0</v>
      </c>
      <c r="K24" s="128">
        <v>-98500.43</v>
      </c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132">
        <v>0</v>
      </c>
      <c r="D25" s="132">
        <v>18848</v>
      </c>
      <c r="E25" s="132">
        <v>0</v>
      </c>
      <c r="F25" s="132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18848</v>
      </c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128">
        <v>-3523.1171800000002</v>
      </c>
      <c r="D26" s="128">
        <v>-189621.61499999999</v>
      </c>
      <c r="E26" s="128">
        <v>-4839.1883099999995</v>
      </c>
      <c r="F26" s="128">
        <v>-751.61500000000001</v>
      </c>
      <c r="G26" s="128">
        <v>0</v>
      </c>
      <c r="H26" s="128">
        <v>-6660</v>
      </c>
      <c r="I26" s="128">
        <v>0</v>
      </c>
      <c r="J26" s="128">
        <v>117755</v>
      </c>
      <c r="K26" s="128">
        <v>-198735.53548999998</v>
      </c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132">
        <v>0</v>
      </c>
      <c r="D27" s="132">
        <v>18844</v>
      </c>
      <c r="E27" s="132">
        <v>0</v>
      </c>
      <c r="F27" s="132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18844</v>
      </c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94">
        <v>0</v>
      </c>
      <c r="D28" s="94">
        <v>-180623.12</v>
      </c>
      <c r="E28" s="94">
        <v>0</v>
      </c>
      <c r="F28" s="94">
        <v>0</v>
      </c>
      <c r="G28" s="94">
        <v>0</v>
      </c>
      <c r="H28" s="94">
        <v>0</v>
      </c>
      <c r="I28" s="94">
        <v>0</v>
      </c>
      <c r="J28" s="94">
        <v>0</v>
      </c>
      <c r="K28" s="94">
        <v>-180623.12</v>
      </c>
      <c r="L28" s="180">
        <v>2</v>
      </c>
    </row>
    <row r="29" spans="1:12" ht="7.5" customHeight="1" thickBot="1" x14ac:dyDescent="0.3">
      <c r="B29" s="89"/>
      <c r="C29" s="94"/>
      <c r="D29" s="94"/>
      <c r="E29" s="94"/>
      <c r="F29" s="94"/>
      <c r="G29" s="94"/>
      <c r="H29" s="94"/>
      <c r="I29" s="94"/>
      <c r="J29" s="94"/>
      <c r="K29" s="137"/>
    </row>
  </sheetData>
  <mergeCells count="2">
    <mergeCell ref="C3:D3"/>
    <mergeCell ref="E3:F3"/>
  </mergeCells>
  <pageMargins left="0.19685039370078741" right="0.23622047244094491" top="0.47244094488188981" bottom="0.74803149606299213" header="0.31496062992125984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L29"/>
  <sheetViews>
    <sheetView topLeftCell="A4" zoomScale="60" zoomScaleNormal="60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154" customWidth="1"/>
    <col min="3" max="3" width="17.6640625" style="142" customWidth="1"/>
    <col min="4" max="4" width="17.6640625" style="143" customWidth="1"/>
    <col min="5" max="6" width="17.6640625" style="83" customWidth="1"/>
    <col min="7" max="7" width="17.6640625" style="144" customWidth="1"/>
    <col min="8" max="8" width="24.88671875" style="145" bestFit="1" customWidth="1"/>
    <col min="9" max="9" width="17.6640625" style="145" customWidth="1"/>
    <col min="10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s="108" customFormat="1" ht="28.5" customHeight="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07"/>
      <c r="L1" s="104"/>
    </row>
    <row r="2" spans="1:12" s="109" customFormat="1" ht="30.6" customHeight="1" thickTop="1" thickBot="1" x14ac:dyDescent="0.3">
      <c r="A2" s="157"/>
      <c r="B2" s="158"/>
      <c r="C2" s="159"/>
      <c r="D2" s="157"/>
      <c r="E2" s="157"/>
      <c r="F2" s="157"/>
      <c r="G2" s="160"/>
      <c r="H2" s="161"/>
      <c r="I2" s="161"/>
      <c r="J2" s="157"/>
      <c r="K2" s="157"/>
      <c r="L2" s="157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163">
        <v>0</v>
      </c>
      <c r="D5" s="164">
        <v>0</v>
      </c>
      <c r="E5" s="163">
        <v>0</v>
      </c>
      <c r="F5" s="165">
        <v>142.56136999999998</v>
      </c>
      <c r="G5" s="82">
        <v>0</v>
      </c>
      <c r="H5" s="82">
        <v>0</v>
      </c>
      <c r="I5" s="82">
        <v>0</v>
      </c>
      <c r="J5" s="82">
        <v>0</v>
      </c>
      <c r="K5" s="181">
        <v>142.56136999999998</v>
      </c>
      <c r="L5" s="155">
        <v>1</v>
      </c>
    </row>
    <row r="6" spans="1:12" ht="28.5" customHeight="1" x14ac:dyDescent="0.25">
      <c r="A6" s="166">
        <f>+A5+1</f>
        <v>2</v>
      </c>
      <c r="B6" s="127"/>
      <c r="C6" s="167">
        <v>-425.50301999999999</v>
      </c>
      <c r="D6" s="168">
        <v>-8681.85</v>
      </c>
      <c r="E6" s="167">
        <v>0</v>
      </c>
      <c r="F6" s="169">
        <v>-256.01</v>
      </c>
      <c r="G6" s="128">
        <v>0</v>
      </c>
      <c r="H6" s="128">
        <v>0</v>
      </c>
      <c r="I6" s="128">
        <v>0</v>
      </c>
      <c r="J6" s="128">
        <v>0</v>
      </c>
      <c r="K6" s="182">
        <v>-9363.3630200000007</v>
      </c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172">
        <v>0</v>
      </c>
      <c r="D7" s="173">
        <v>0</v>
      </c>
      <c r="E7" s="172">
        <v>0</v>
      </c>
      <c r="F7" s="174">
        <v>142.56136999999998</v>
      </c>
      <c r="G7" s="132">
        <v>0</v>
      </c>
      <c r="H7" s="132">
        <v>0</v>
      </c>
      <c r="I7" s="132">
        <v>0</v>
      </c>
      <c r="J7" s="132">
        <v>0</v>
      </c>
      <c r="K7" s="132">
        <v>0</v>
      </c>
      <c r="L7" s="175">
        <v>1</v>
      </c>
    </row>
    <row r="8" spans="1:12" ht="28.5" customHeight="1" x14ac:dyDescent="0.25">
      <c r="A8" s="166">
        <f t="shared" si="0"/>
        <v>4</v>
      </c>
      <c r="B8" s="127"/>
      <c r="C8" s="167">
        <v>0</v>
      </c>
      <c r="D8" s="168">
        <v>-3666.59</v>
      </c>
      <c r="E8" s="167">
        <v>0</v>
      </c>
      <c r="F8" s="169">
        <v>-12685.16</v>
      </c>
      <c r="G8" s="128">
        <v>0</v>
      </c>
      <c r="H8" s="128">
        <v>0</v>
      </c>
      <c r="I8" s="128">
        <v>0</v>
      </c>
      <c r="J8" s="128">
        <v>0</v>
      </c>
      <c r="K8" s="128">
        <v>-16351.75</v>
      </c>
      <c r="L8" s="170">
        <v>2</v>
      </c>
    </row>
    <row r="9" spans="1:12" ht="28.5" customHeight="1" x14ac:dyDescent="0.25">
      <c r="A9" s="171">
        <f t="shared" si="0"/>
        <v>5</v>
      </c>
      <c r="B9" s="131"/>
      <c r="C9" s="172">
        <v>0</v>
      </c>
      <c r="D9" s="173">
        <v>1155.2880600000001</v>
      </c>
      <c r="E9" s="172">
        <v>0</v>
      </c>
      <c r="F9" s="174">
        <v>0</v>
      </c>
      <c r="G9" s="132">
        <v>0</v>
      </c>
      <c r="H9" s="132">
        <v>0</v>
      </c>
      <c r="I9" s="132">
        <v>0</v>
      </c>
      <c r="J9" s="132">
        <v>0</v>
      </c>
      <c r="K9" s="183">
        <v>1155.2880600000001</v>
      </c>
      <c r="L9" s="175">
        <v>1</v>
      </c>
    </row>
    <row r="10" spans="1:12" ht="28.5" customHeight="1" x14ac:dyDescent="0.25">
      <c r="A10" s="166">
        <f t="shared" si="0"/>
        <v>6</v>
      </c>
      <c r="B10" s="127"/>
      <c r="C10" s="167">
        <v>-748.69764999999995</v>
      </c>
      <c r="D10" s="168">
        <v>-1185.9000000000001</v>
      </c>
      <c r="E10" s="167">
        <v>0</v>
      </c>
      <c r="F10" s="169">
        <v>-324.76</v>
      </c>
      <c r="G10" s="128">
        <v>0</v>
      </c>
      <c r="H10" s="128">
        <v>0</v>
      </c>
      <c r="I10" s="128">
        <v>0</v>
      </c>
      <c r="J10" s="128">
        <v>0</v>
      </c>
      <c r="K10" s="182">
        <v>-2259.3576499999999</v>
      </c>
      <c r="L10" s="170">
        <v>2</v>
      </c>
    </row>
    <row r="11" spans="1:12" ht="28.5" customHeight="1" x14ac:dyDescent="0.25">
      <c r="A11" s="171">
        <f t="shared" si="0"/>
        <v>7</v>
      </c>
      <c r="B11" s="131"/>
      <c r="C11" s="172">
        <v>0</v>
      </c>
      <c r="D11" s="173">
        <v>14832.271479999994</v>
      </c>
      <c r="E11" s="172">
        <v>0</v>
      </c>
      <c r="F11" s="174">
        <v>0</v>
      </c>
      <c r="G11" s="132">
        <v>0</v>
      </c>
      <c r="H11" s="132">
        <v>0</v>
      </c>
      <c r="I11" s="132">
        <v>0</v>
      </c>
      <c r="J11" s="132">
        <v>0</v>
      </c>
      <c r="K11" s="183">
        <v>14832.271479999994</v>
      </c>
      <c r="L11" s="175">
        <v>1</v>
      </c>
    </row>
    <row r="12" spans="1:12" ht="28.5" customHeight="1" x14ac:dyDescent="0.25">
      <c r="A12" s="166">
        <f t="shared" si="0"/>
        <v>8</v>
      </c>
      <c r="B12" s="127"/>
      <c r="C12" s="167">
        <v>-3176</v>
      </c>
      <c r="D12" s="168">
        <v>-21025.65</v>
      </c>
      <c r="E12" s="167">
        <v>0</v>
      </c>
      <c r="F12" s="169">
        <v>-119.82</v>
      </c>
      <c r="G12" s="128">
        <v>-1738</v>
      </c>
      <c r="H12" s="128">
        <v>-40590</v>
      </c>
      <c r="I12" s="128">
        <v>-7032.96</v>
      </c>
      <c r="J12" s="128">
        <v>0</v>
      </c>
      <c r="K12" s="182">
        <v>-26059.47</v>
      </c>
      <c r="L12" s="170">
        <v>2</v>
      </c>
    </row>
    <row r="13" spans="1:12" ht="28.5" customHeight="1" x14ac:dyDescent="0.25">
      <c r="A13" s="171">
        <f t="shared" si="0"/>
        <v>9</v>
      </c>
      <c r="B13" s="131"/>
      <c r="C13" s="172">
        <v>0</v>
      </c>
      <c r="D13" s="173">
        <v>11599.339740000009</v>
      </c>
      <c r="E13" s="172">
        <v>0</v>
      </c>
      <c r="F13" s="174">
        <v>1644.3692999999998</v>
      </c>
      <c r="G13" s="132">
        <v>0</v>
      </c>
      <c r="H13" s="132">
        <v>0</v>
      </c>
      <c r="I13" s="132">
        <v>0</v>
      </c>
      <c r="J13" s="132">
        <v>0</v>
      </c>
      <c r="K13" s="183">
        <v>13243.709040000009</v>
      </c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167">
        <v>-840.07856000000004</v>
      </c>
      <c r="D14" s="168">
        <v>-13652.974</v>
      </c>
      <c r="E14" s="167">
        <v>-531.08236999999997</v>
      </c>
      <c r="F14" s="169">
        <v>-8202.6880000000001</v>
      </c>
      <c r="G14" s="128">
        <v>-9219.7900000000009</v>
      </c>
      <c r="H14" s="128">
        <v>-86035.79</v>
      </c>
      <c r="I14" s="128">
        <v>0</v>
      </c>
      <c r="J14" s="128">
        <v>0</v>
      </c>
      <c r="K14" s="182">
        <v>-32446.612930000003</v>
      </c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172">
        <v>0</v>
      </c>
      <c r="D15" s="173">
        <v>0</v>
      </c>
      <c r="E15" s="172">
        <v>0</v>
      </c>
      <c r="F15" s="174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167">
        <v>-25.15</v>
      </c>
      <c r="D16" s="168">
        <v>-4</v>
      </c>
      <c r="E16" s="167">
        <v>0</v>
      </c>
      <c r="F16" s="169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-29.15</v>
      </c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172">
        <v>0</v>
      </c>
      <c r="D17" s="173">
        <v>0</v>
      </c>
      <c r="E17" s="172">
        <v>0</v>
      </c>
      <c r="F17" s="174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167">
        <v>-152.60330999999999</v>
      </c>
      <c r="D18" s="168">
        <v>-2173.2170000000001</v>
      </c>
      <c r="E18" s="167">
        <v>0</v>
      </c>
      <c r="F18" s="169">
        <v>-12631.9</v>
      </c>
      <c r="G18" s="128">
        <v>-35044</v>
      </c>
      <c r="H18" s="128">
        <v>-332337</v>
      </c>
      <c r="I18" s="128">
        <v>0</v>
      </c>
      <c r="J18" s="128">
        <v>0</v>
      </c>
      <c r="K18" s="128">
        <v>-50001.720310000004</v>
      </c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172">
        <v>0</v>
      </c>
      <c r="D19" s="173">
        <v>43300.216970000023</v>
      </c>
      <c r="E19" s="172">
        <v>0</v>
      </c>
      <c r="F19" s="174">
        <v>3463.48414</v>
      </c>
      <c r="G19" s="132">
        <v>0</v>
      </c>
      <c r="H19" s="132">
        <v>0</v>
      </c>
      <c r="I19" s="132">
        <v>0</v>
      </c>
      <c r="J19" s="132">
        <v>0</v>
      </c>
      <c r="K19" s="183">
        <v>46763.701110000024</v>
      </c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167">
        <v>-4599.9283400000004</v>
      </c>
      <c r="D20" s="168">
        <v>-117174.97200000001</v>
      </c>
      <c r="E20" s="167">
        <v>-512.68610999999999</v>
      </c>
      <c r="F20" s="169">
        <v>-3463</v>
      </c>
      <c r="G20" s="128">
        <v>-1798880</v>
      </c>
      <c r="H20" s="128">
        <v>-20028550</v>
      </c>
      <c r="I20" s="128">
        <v>0</v>
      </c>
      <c r="J20" s="128">
        <v>0</v>
      </c>
      <c r="K20" s="182">
        <v>-1924630.5864500001</v>
      </c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172">
        <v>0</v>
      </c>
      <c r="D21" s="173">
        <v>0</v>
      </c>
      <c r="E21" s="173">
        <v>0</v>
      </c>
      <c r="F21" s="174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167">
        <v>-69147.297860000006</v>
      </c>
      <c r="D22" s="168">
        <v>-3178.11</v>
      </c>
      <c r="E22" s="167">
        <v>-126</v>
      </c>
      <c r="F22" s="169">
        <v>-132</v>
      </c>
      <c r="G22" s="128">
        <v>0</v>
      </c>
      <c r="H22" s="128">
        <v>0</v>
      </c>
      <c r="I22" s="128">
        <v>0</v>
      </c>
      <c r="J22" s="128">
        <v>0</v>
      </c>
      <c r="K22" s="128">
        <v>-72583.407860000007</v>
      </c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172">
        <v>0</v>
      </c>
      <c r="D23" s="173">
        <v>0</v>
      </c>
      <c r="E23" s="172">
        <v>0</v>
      </c>
      <c r="F23" s="174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167">
        <v>-37872</v>
      </c>
      <c r="D24" s="168">
        <v>-51187.75</v>
      </c>
      <c r="E24" s="167">
        <v>-66</v>
      </c>
      <c r="F24" s="169">
        <v>-9374.68</v>
      </c>
      <c r="G24" s="128">
        <v>0</v>
      </c>
      <c r="H24" s="128">
        <v>0</v>
      </c>
      <c r="I24" s="128">
        <v>0</v>
      </c>
      <c r="J24" s="128">
        <v>0</v>
      </c>
      <c r="K24" s="128">
        <v>-98500.43</v>
      </c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172">
        <v>0</v>
      </c>
      <c r="D25" s="185">
        <v>144354.29183</v>
      </c>
      <c r="E25" s="172">
        <v>0</v>
      </c>
      <c r="F25" s="174">
        <v>69</v>
      </c>
      <c r="G25" s="132">
        <v>0</v>
      </c>
      <c r="H25" s="132">
        <v>6660.2244300000002</v>
      </c>
      <c r="I25" s="132">
        <v>0</v>
      </c>
      <c r="J25" s="132">
        <v>0</v>
      </c>
      <c r="K25" s="183">
        <v>144423.29183</v>
      </c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167">
        <v>-3523.1171800000002</v>
      </c>
      <c r="D26" s="186">
        <v>-189621.61499999999</v>
      </c>
      <c r="E26" s="167">
        <v>-4839.1883099999995</v>
      </c>
      <c r="F26" s="169">
        <v>-751.61500000000001</v>
      </c>
      <c r="G26" s="128">
        <v>0</v>
      </c>
      <c r="H26" s="128">
        <v>-6660</v>
      </c>
      <c r="I26" s="128">
        <v>0</v>
      </c>
      <c r="J26" s="128">
        <v>117755</v>
      </c>
      <c r="K26" s="182">
        <v>-198735.53548999998</v>
      </c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172">
        <v>0</v>
      </c>
      <c r="D27" s="173">
        <v>140543.29183</v>
      </c>
      <c r="E27" s="172">
        <v>0</v>
      </c>
      <c r="F27" s="174">
        <v>0</v>
      </c>
      <c r="G27" s="132">
        <v>0</v>
      </c>
      <c r="H27" s="132">
        <v>0</v>
      </c>
      <c r="I27" s="132">
        <v>0</v>
      </c>
      <c r="J27" s="132">
        <v>0</v>
      </c>
      <c r="K27" s="183">
        <v>140543.29183</v>
      </c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177">
        <v>0</v>
      </c>
      <c r="D28" s="178">
        <v>-180623.12</v>
      </c>
      <c r="E28" s="177">
        <v>0</v>
      </c>
      <c r="F28" s="179">
        <v>0</v>
      </c>
      <c r="G28" s="94">
        <v>0</v>
      </c>
      <c r="H28" s="94">
        <v>0</v>
      </c>
      <c r="I28" s="94">
        <v>0</v>
      </c>
      <c r="J28" s="94">
        <v>0</v>
      </c>
      <c r="K28" s="184">
        <v>-180623.12</v>
      </c>
      <c r="L28" s="180">
        <v>2</v>
      </c>
    </row>
    <row r="29" spans="1:12" ht="7.5" customHeight="1" thickBot="1" x14ac:dyDescent="0.3">
      <c r="B29" s="89"/>
      <c r="C29" s="94"/>
      <c r="D29" s="94"/>
      <c r="E29" s="94"/>
      <c r="F29" s="94"/>
      <c r="G29" s="94"/>
      <c r="H29" s="94"/>
      <c r="I29" s="94"/>
      <c r="J29" s="94"/>
      <c r="K29" s="137"/>
    </row>
  </sheetData>
  <mergeCells count="2">
    <mergeCell ref="C3:D3"/>
    <mergeCell ref="E3:F3"/>
  </mergeCells>
  <pageMargins left="0.19685039370078741" right="0.23622047244094491" top="0.47244094488188981" bottom="0.74803149606299213" header="0.31496062992125984" footer="0.31496062992125984"/>
  <pageSetup paperSize="9" scale="80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29"/>
  <sheetViews>
    <sheetView topLeftCell="A4" zoomScale="60" zoomScaleNormal="60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154" customWidth="1"/>
    <col min="3" max="3" width="17.6640625" style="142" customWidth="1"/>
    <col min="4" max="4" width="17.6640625" style="143" customWidth="1"/>
    <col min="5" max="6" width="17.6640625" style="83" customWidth="1"/>
    <col min="7" max="7" width="17.6640625" style="144" customWidth="1"/>
    <col min="8" max="8" width="24.88671875" style="145" bestFit="1" customWidth="1"/>
    <col min="9" max="9" width="17.6640625" style="145" customWidth="1"/>
    <col min="10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s="108" customFormat="1" ht="28.5" customHeight="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07"/>
      <c r="L1" s="104"/>
    </row>
    <row r="2" spans="1:12" s="109" customFormat="1" ht="30.6" customHeight="1" thickTop="1" thickBot="1" x14ac:dyDescent="0.3">
      <c r="A2" s="157"/>
      <c r="B2" s="158"/>
      <c r="C2" s="159"/>
      <c r="D2" s="157"/>
      <c r="E2" s="157"/>
      <c r="F2" s="157"/>
      <c r="G2" s="160"/>
      <c r="H2" s="161"/>
      <c r="I2" s="161"/>
      <c r="J2" s="157"/>
      <c r="K2" s="157"/>
      <c r="L2" s="157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163">
        <v>0</v>
      </c>
      <c r="D5" s="164">
        <v>4424.2711500000005</v>
      </c>
      <c r="E5" s="163">
        <v>0</v>
      </c>
      <c r="F5" s="165">
        <v>0</v>
      </c>
      <c r="G5" s="82">
        <v>0</v>
      </c>
      <c r="H5" s="82">
        <v>0</v>
      </c>
      <c r="I5" s="82">
        <v>0</v>
      </c>
      <c r="J5" s="82">
        <v>0</v>
      </c>
      <c r="K5" s="181">
        <v>4424.2711500000005</v>
      </c>
      <c r="L5" s="155">
        <v>1</v>
      </c>
    </row>
    <row r="6" spans="1:12" ht="28.5" customHeight="1" x14ac:dyDescent="0.25">
      <c r="A6" s="166">
        <f>+A5+1</f>
        <v>2</v>
      </c>
      <c r="B6" s="127"/>
      <c r="C6" s="167">
        <v>-425.50301999999999</v>
      </c>
      <c r="D6" s="168">
        <v>-8681.85</v>
      </c>
      <c r="E6" s="167">
        <v>0</v>
      </c>
      <c r="F6" s="169">
        <v>-256.01</v>
      </c>
      <c r="G6" s="128">
        <v>0</v>
      </c>
      <c r="H6" s="128">
        <v>0</v>
      </c>
      <c r="I6" s="128">
        <v>0</v>
      </c>
      <c r="J6" s="128">
        <v>0</v>
      </c>
      <c r="K6" s="182">
        <v>-9363.3630200000007</v>
      </c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172">
        <v>0</v>
      </c>
      <c r="D7" s="173">
        <v>0</v>
      </c>
      <c r="E7" s="172">
        <v>0</v>
      </c>
      <c r="F7" s="174">
        <v>12368</v>
      </c>
      <c r="G7" s="132">
        <v>0</v>
      </c>
      <c r="H7" s="132">
        <v>0</v>
      </c>
      <c r="I7" s="132">
        <v>0</v>
      </c>
      <c r="J7" s="132">
        <v>0</v>
      </c>
      <c r="K7" s="132">
        <v>12368</v>
      </c>
      <c r="L7" s="175">
        <v>1</v>
      </c>
    </row>
    <row r="8" spans="1:12" ht="28.5" customHeight="1" x14ac:dyDescent="0.25">
      <c r="A8" s="166">
        <f t="shared" si="0"/>
        <v>4</v>
      </c>
      <c r="B8" s="127"/>
      <c r="C8" s="167">
        <v>0</v>
      </c>
      <c r="D8" s="168">
        <v>-3666.59</v>
      </c>
      <c r="E8" s="167">
        <v>0</v>
      </c>
      <c r="F8" s="169">
        <v>-12685.16</v>
      </c>
      <c r="G8" s="128">
        <v>0</v>
      </c>
      <c r="H8" s="128">
        <v>0</v>
      </c>
      <c r="I8" s="128">
        <v>0</v>
      </c>
      <c r="J8" s="128">
        <v>0</v>
      </c>
      <c r="K8" s="128">
        <v>-16351.75</v>
      </c>
      <c r="L8" s="170">
        <v>2</v>
      </c>
    </row>
    <row r="9" spans="1:12" ht="28.5" customHeight="1" x14ac:dyDescent="0.25">
      <c r="A9" s="171">
        <f t="shared" si="0"/>
        <v>5</v>
      </c>
      <c r="B9" s="131"/>
      <c r="C9" s="172">
        <v>0</v>
      </c>
      <c r="D9" s="173">
        <v>0</v>
      </c>
      <c r="E9" s="172">
        <v>0</v>
      </c>
      <c r="F9" s="174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75">
        <v>1</v>
      </c>
    </row>
    <row r="10" spans="1:12" ht="28.5" customHeight="1" x14ac:dyDescent="0.25">
      <c r="A10" s="166">
        <f t="shared" si="0"/>
        <v>6</v>
      </c>
      <c r="B10" s="127"/>
      <c r="C10" s="167">
        <v>-748.69764999999995</v>
      </c>
      <c r="D10" s="168">
        <v>-1185.9000000000001</v>
      </c>
      <c r="E10" s="167">
        <v>0</v>
      </c>
      <c r="F10" s="169">
        <v>-324.76</v>
      </c>
      <c r="G10" s="128">
        <v>0</v>
      </c>
      <c r="H10" s="128">
        <v>0</v>
      </c>
      <c r="I10" s="128">
        <v>0</v>
      </c>
      <c r="J10" s="128">
        <v>0</v>
      </c>
      <c r="K10" s="128">
        <v>-2259.3576499999999</v>
      </c>
      <c r="L10" s="170">
        <v>2</v>
      </c>
    </row>
    <row r="11" spans="1:12" ht="28.5" customHeight="1" x14ac:dyDescent="0.25">
      <c r="A11" s="171">
        <f t="shared" si="0"/>
        <v>7</v>
      </c>
      <c r="B11" s="131"/>
      <c r="C11" s="172">
        <v>0</v>
      </c>
      <c r="D11" s="173">
        <v>3649.3335499999998</v>
      </c>
      <c r="E11" s="172">
        <v>0</v>
      </c>
      <c r="F11" s="174">
        <v>102.96346000000001</v>
      </c>
      <c r="G11" s="132">
        <v>0</v>
      </c>
      <c r="H11" s="132">
        <v>0</v>
      </c>
      <c r="I11" s="132">
        <v>-7025.6581299999998</v>
      </c>
      <c r="J11" s="132">
        <v>0</v>
      </c>
      <c r="K11" s="183">
        <v>3752.2970099999998</v>
      </c>
      <c r="L11" s="175">
        <v>1</v>
      </c>
    </row>
    <row r="12" spans="1:12" ht="28.5" customHeight="1" x14ac:dyDescent="0.25">
      <c r="A12" s="166">
        <f t="shared" si="0"/>
        <v>8</v>
      </c>
      <c r="B12" s="127"/>
      <c r="C12" s="167">
        <v>-3176</v>
      </c>
      <c r="D12" s="168">
        <v>-21025.65</v>
      </c>
      <c r="E12" s="167">
        <v>0</v>
      </c>
      <c r="F12" s="169">
        <v>-119.82</v>
      </c>
      <c r="G12" s="128">
        <v>-1738</v>
      </c>
      <c r="H12" s="128">
        <v>-40590</v>
      </c>
      <c r="I12" s="128">
        <v>-7032.96</v>
      </c>
      <c r="J12" s="128">
        <v>0</v>
      </c>
      <c r="K12" s="182">
        <v>-26059.47</v>
      </c>
      <c r="L12" s="170">
        <v>2</v>
      </c>
    </row>
    <row r="13" spans="1:12" ht="28.5" customHeight="1" x14ac:dyDescent="0.25">
      <c r="A13" s="171">
        <f t="shared" si="0"/>
        <v>9</v>
      </c>
      <c r="B13" s="131"/>
      <c r="C13" s="172">
        <v>33.832320000000003</v>
      </c>
      <c r="D13" s="173">
        <v>411.44327000000004</v>
      </c>
      <c r="E13" s="172">
        <v>0</v>
      </c>
      <c r="F13" s="174">
        <v>25.20757</v>
      </c>
      <c r="G13" s="183">
        <v>8760.4797044508141</v>
      </c>
      <c r="H13" s="132">
        <v>83083.714723131954</v>
      </c>
      <c r="I13" s="132">
        <v>0</v>
      </c>
      <c r="J13" s="132">
        <v>0</v>
      </c>
      <c r="K13" s="183">
        <v>9230.9628644508139</v>
      </c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167">
        <v>-840.07856000000004</v>
      </c>
      <c r="D14" s="168">
        <v>-13652.974</v>
      </c>
      <c r="E14" s="167">
        <v>-531.08236999999997</v>
      </c>
      <c r="F14" s="169">
        <v>-8202.6880000000001</v>
      </c>
      <c r="G14" s="182">
        <v>-9219.7900000000009</v>
      </c>
      <c r="H14" s="128">
        <v>-86035.79</v>
      </c>
      <c r="I14" s="128">
        <v>0</v>
      </c>
      <c r="J14" s="128">
        <v>0</v>
      </c>
      <c r="K14" s="182">
        <v>-32446.612930000003</v>
      </c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172">
        <v>0</v>
      </c>
      <c r="D15" s="173">
        <v>4</v>
      </c>
      <c r="E15" s="172">
        <v>0</v>
      </c>
      <c r="F15" s="174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4</v>
      </c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167">
        <v>-25.15</v>
      </c>
      <c r="D16" s="168">
        <v>-4</v>
      </c>
      <c r="E16" s="167">
        <v>0</v>
      </c>
      <c r="F16" s="169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-29.15</v>
      </c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172">
        <v>0</v>
      </c>
      <c r="D17" s="173">
        <v>0</v>
      </c>
      <c r="E17" s="172">
        <v>0</v>
      </c>
      <c r="F17" s="174">
        <v>689.75020999999992</v>
      </c>
      <c r="G17" s="183">
        <v>35044.287795549186</v>
      </c>
      <c r="H17" s="132">
        <v>332336.94364686805</v>
      </c>
      <c r="I17" s="132">
        <v>0</v>
      </c>
      <c r="J17" s="132">
        <v>0</v>
      </c>
      <c r="K17" s="183">
        <v>35734.038005549184</v>
      </c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167">
        <v>-152.60330999999999</v>
      </c>
      <c r="D18" s="168">
        <v>-2173.2170000000001</v>
      </c>
      <c r="E18" s="167">
        <v>0</v>
      </c>
      <c r="F18" s="169">
        <v>-12631.9</v>
      </c>
      <c r="G18" s="182">
        <v>-35044</v>
      </c>
      <c r="H18" s="128">
        <v>-332337</v>
      </c>
      <c r="I18" s="128">
        <v>0</v>
      </c>
      <c r="J18" s="128">
        <v>0</v>
      </c>
      <c r="K18" s="182">
        <v>-50001.720310000004</v>
      </c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172">
        <v>0</v>
      </c>
      <c r="D19" s="173">
        <v>305.84861999999998</v>
      </c>
      <c r="E19" s="172">
        <v>0</v>
      </c>
      <c r="F19" s="174">
        <v>0</v>
      </c>
      <c r="G19" s="132">
        <v>0</v>
      </c>
      <c r="H19" s="132">
        <v>0</v>
      </c>
      <c r="I19" s="132">
        <v>0</v>
      </c>
      <c r="J19" s="132">
        <v>0</v>
      </c>
      <c r="K19" s="183">
        <v>305.84861999999998</v>
      </c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167">
        <v>-4599.9283400000004</v>
      </c>
      <c r="D20" s="168">
        <v>-117174.97200000001</v>
      </c>
      <c r="E20" s="167">
        <v>-512.68610999999999</v>
      </c>
      <c r="F20" s="169">
        <v>-3463</v>
      </c>
      <c r="G20" s="128">
        <v>-1798880</v>
      </c>
      <c r="H20" s="128">
        <v>-20028550</v>
      </c>
      <c r="I20" s="128">
        <v>0</v>
      </c>
      <c r="J20" s="128">
        <v>0</v>
      </c>
      <c r="K20" s="182">
        <v>-1924630.5864500001</v>
      </c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172">
        <v>0</v>
      </c>
      <c r="D21" s="173">
        <v>74.552000000000007</v>
      </c>
      <c r="E21" s="173">
        <v>0</v>
      </c>
      <c r="F21" s="174">
        <v>0</v>
      </c>
      <c r="G21" s="132">
        <v>0</v>
      </c>
      <c r="H21" s="132">
        <v>0</v>
      </c>
      <c r="I21" s="132">
        <v>0</v>
      </c>
      <c r="J21" s="132">
        <v>0</v>
      </c>
      <c r="K21" s="183">
        <v>74.552000000000007</v>
      </c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167">
        <v>-69147.297860000006</v>
      </c>
      <c r="D22" s="168">
        <v>-3178.11</v>
      </c>
      <c r="E22" s="167">
        <v>-126</v>
      </c>
      <c r="F22" s="169">
        <v>-132</v>
      </c>
      <c r="G22" s="128">
        <v>0</v>
      </c>
      <c r="H22" s="128">
        <v>0</v>
      </c>
      <c r="I22" s="128">
        <v>0</v>
      </c>
      <c r="J22" s="128">
        <v>0</v>
      </c>
      <c r="K22" s="182">
        <v>-72583.407860000007</v>
      </c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172">
        <v>0</v>
      </c>
      <c r="D23" s="173">
        <v>0</v>
      </c>
      <c r="E23" s="172">
        <v>0</v>
      </c>
      <c r="F23" s="174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167">
        <v>-37872</v>
      </c>
      <c r="D24" s="168">
        <v>-51187.75</v>
      </c>
      <c r="E24" s="167">
        <v>-66</v>
      </c>
      <c r="F24" s="169">
        <v>-9374.68</v>
      </c>
      <c r="G24" s="128">
        <v>0</v>
      </c>
      <c r="H24" s="128">
        <v>0</v>
      </c>
      <c r="I24" s="128">
        <v>0</v>
      </c>
      <c r="J24" s="128">
        <v>0</v>
      </c>
      <c r="K24" s="128">
        <v>-98500.43</v>
      </c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172">
        <v>213.4</v>
      </c>
      <c r="D25" s="173">
        <v>23552.9022</v>
      </c>
      <c r="E25" s="172">
        <v>0</v>
      </c>
      <c r="F25" s="174">
        <v>5.1284300000000007</v>
      </c>
      <c r="G25" s="132">
        <v>0</v>
      </c>
      <c r="H25" s="132">
        <v>0</v>
      </c>
      <c r="I25" s="132">
        <v>0</v>
      </c>
      <c r="J25" s="132">
        <v>113555</v>
      </c>
      <c r="K25" s="183">
        <v>23771.430630000003</v>
      </c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167">
        <v>-3523.1171800000002</v>
      </c>
      <c r="D26" s="168">
        <v>-189621.61499999999</v>
      </c>
      <c r="E26" s="167">
        <v>-4839.1883099999995</v>
      </c>
      <c r="F26" s="169">
        <v>-751.61500000000001</v>
      </c>
      <c r="G26" s="128">
        <v>0</v>
      </c>
      <c r="H26" s="128">
        <v>-6660</v>
      </c>
      <c r="I26" s="128">
        <v>0</v>
      </c>
      <c r="J26" s="128">
        <v>117755</v>
      </c>
      <c r="K26" s="182">
        <v>-198735.53548999998</v>
      </c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172">
        <v>0</v>
      </c>
      <c r="D27" s="173">
        <v>19669.874350000002</v>
      </c>
      <c r="E27" s="172">
        <v>0</v>
      </c>
      <c r="F27" s="174">
        <v>0</v>
      </c>
      <c r="G27" s="132">
        <v>0</v>
      </c>
      <c r="H27" s="132">
        <v>0</v>
      </c>
      <c r="I27" s="132">
        <v>0</v>
      </c>
      <c r="J27" s="132">
        <v>0</v>
      </c>
      <c r="K27" s="183">
        <v>19669.874350000002</v>
      </c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177">
        <v>0</v>
      </c>
      <c r="D28" s="178">
        <v>-180623.12</v>
      </c>
      <c r="E28" s="177">
        <v>0</v>
      </c>
      <c r="F28" s="179">
        <v>0</v>
      </c>
      <c r="G28" s="94">
        <v>0</v>
      </c>
      <c r="H28" s="94">
        <v>0</v>
      </c>
      <c r="I28" s="94">
        <v>0</v>
      </c>
      <c r="J28" s="94">
        <v>0</v>
      </c>
      <c r="K28" s="184">
        <v>-180623.12</v>
      </c>
      <c r="L28" s="180">
        <v>2</v>
      </c>
    </row>
    <row r="29" spans="1:12" ht="7.5" customHeight="1" thickBot="1" x14ac:dyDescent="0.3">
      <c r="B29" s="89"/>
      <c r="C29" s="94"/>
      <c r="D29" s="94"/>
      <c r="E29" s="94"/>
      <c r="F29" s="94"/>
      <c r="G29" s="94"/>
      <c r="H29" s="94"/>
      <c r="I29" s="94"/>
      <c r="J29" s="94"/>
      <c r="K29" s="137"/>
    </row>
  </sheetData>
  <mergeCells count="2">
    <mergeCell ref="C3:D3"/>
    <mergeCell ref="E3:F3"/>
  </mergeCells>
  <pageMargins left="0.19685039370078741" right="0.23622047244094491" top="0.47244094488188981" bottom="0.74803149606299213" header="0.31496062992125984" footer="0.31496062992125984"/>
  <pageSetup paperSize="9"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29"/>
  <sheetViews>
    <sheetView zoomScale="60" zoomScaleNormal="60" workbookViewId="0">
      <pane xSplit="2" topLeftCell="C1" activePane="topRight" state="frozen"/>
      <selection activeCell="C18" sqref="C18"/>
      <selection pane="topRight" activeCell="C18" sqref="C18"/>
    </sheetView>
  </sheetViews>
  <sheetFormatPr baseColWidth="10" defaultColWidth="11.44140625" defaultRowHeight="13.2" x14ac:dyDescent="0.25"/>
  <cols>
    <col min="1" max="1" width="13.33203125" style="84" customWidth="1"/>
    <col min="2" max="2" width="58.33203125" style="154" customWidth="1"/>
    <col min="3" max="3" width="17.6640625" style="142" customWidth="1"/>
    <col min="4" max="4" width="17.6640625" style="143" customWidth="1"/>
    <col min="5" max="6" width="17.6640625" style="83" customWidth="1"/>
    <col min="7" max="7" width="17.6640625" style="144" customWidth="1"/>
    <col min="8" max="8" width="24.88671875" style="145" bestFit="1" customWidth="1"/>
    <col min="9" max="9" width="17.6640625" style="145" customWidth="1"/>
    <col min="10" max="10" width="17.6640625" style="84" customWidth="1"/>
    <col min="11" max="11" width="12.88671875" style="84" customWidth="1"/>
    <col min="12" max="12" width="10.6640625" style="84" customWidth="1"/>
    <col min="13" max="16384" width="11.44140625" style="84"/>
  </cols>
  <sheetData>
    <row r="1" spans="1:12" s="108" customFormat="1" ht="28.5" customHeight="1" thickBot="1" x14ac:dyDescent="0.3">
      <c r="A1" s="104"/>
      <c r="B1" s="156"/>
      <c r="C1" s="105"/>
      <c r="D1" s="105"/>
      <c r="E1" s="106"/>
      <c r="F1" s="105"/>
      <c r="G1" s="105"/>
      <c r="H1" s="105"/>
      <c r="I1" s="105"/>
      <c r="J1" s="107"/>
      <c r="K1" s="107"/>
      <c r="L1" s="104"/>
    </row>
    <row r="2" spans="1:12" s="109" customFormat="1" ht="30.6" customHeight="1" thickTop="1" thickBot="1" x14ac:dyDescent="0.3">
      <c r="A2" s="157"/>
      <c r="B2" s="158"/>
      <c r="C2" s="159"/>
      <c r="D2" s="157"/>
      <c r="E2" s="157"/>
      <c r="F2" s="157"/>
      <c r="G2" s="160"/>
      <c r="H2" s="161"/>
      <c r="I2" s="161"/>
      <c r="J2" s="157"/>
      <c r="K2" s="157"/>
      <c r="L2" s="157"/>
    </row>
    <row r="3" spans="1:12" x14ac:dyDescent="0.25">
      <c r="A3" s="115"/>
      <c r="B3" s="115"/>
      <c r="C3" s="116"/>
      <c r="D3" s="117"/>
      <c r="E3" s="116"/>
      <c r="F3" s="117"/>
      <c r="G3" s="115"/>
      <c r="H3" s="115"/>
      <c r="I3" s="115"/>
      <c r="J3" s="115"/>
      <c r="K3" s="115"/>
      <c r="L3" s="115"/>
    </row>
    <row r="4" spans="1:12" x14ac:dyDescent="0.25">
      <c r="A4" s="118"/>
      <c r="B4" s="118"/>
      <c r="C4" s="119"/>
      <c r="D4" s="120"/>
      <c r="E4" s="119"/>
      <c r="F4" s="121"/>
      <c r="G4" s="122"/>
      <c r="H4" s="122"/>
      <c r="I4" s="122"/>
      <c r="J4" s="122"/>
      <c r="K4" s="119"/>
      <c r="L4" s="119"/>
    </row>
    <row r="5" spans="1:12" ht="28.5" customHeight="1" x14ac:dyDescent="0.25">
      <c r="A5" s="162">
        <v>1</v>
      </c>
      <c r="B5" s="124"/>
      <c r="C5" s="163"/>
      <c r="D5" s="164"/>
      <c r="E5" s="163"/>
      <c r="F5" s="165"/>
      <c r="G5" s="82"/>
      <c r="H5" s="82"/>
      <c r="I5" s="82"/>
      <c r="J5" s="82"/>
      <c r="K5" s="82"/>
      <c r="L5" s="155">
        <v>1</v>
      </c>
    </row>
    <row r="6" spans="1:12" ht="28.5" customHeight="1" x14ac:dyDescent="0.25">
      <c r="A6" s="166">
        <f>+A5+1</f>
        <v>2</v>
      </c>
      <c r="B6" s="127"/>
      <c r="C6" s="167"/>
      <c r="D6" s="168"/>
      <c r="E6" s="167"/>
      <c r="F6" s="169"/>
      <c r="G6" s="128"/>
      <c r="H6" s="128"/>
      <c r="I6" s="128"/>
      <c r="J6" s="128"/>
      <c r="K6" s="128"/>
      <c r="L6" s="170">
        <v>2</v>
      </c>
    </row>
    <row r="7" spans="1:12" ht="28.5" customHeight="1" x14ac:dyDescent="0.25">
      <c r="A7" s="171">
        <f t="shared" ref="A7:A28" si="0">+A6+1</f>
        <v>3</v>
      </c>
      <c r="B7" s="131"/>
      <c r="C7" s="172"/>
      <c r="D7" s="173"/>
      <c r="E7" s="172"/>
      <c r="F7" s="174"/>
      <c r="G7" s="132"/>
      <c r="H7" s="132"/>
      <c r="I7" s="132"/>
      <c r="J7" s="132"/>
      <c r="K7" s="132"/>
      <c r="L7" s="175">
        <v>1</v>
      </c>
    </row>
    <row r="8" spans="1:12" ht="28.5" customHeight="1" x14ac:dyDescent="0.25">
      <c r="A8" s="166">
        <f t="shared" si="0"/>
        <v>4</v>
      </c>
      <c r="B8" s="127"/>
      <c r="C8" s="167"/>
      <c r="D8" s="168"/>
      <c r="E8" s="167"/>
      <c r="F8" s="169"/>
      <c r="G8" s="128"/>
      <c r="H8" s="128"/>
      <c r="I8" s="128"/>
      <c r="J8" s="128"/>
      <c r="K8" s="128"/>
      <c r="L8" s="170">
        <v>2</v>
      </c>
    </row>
    <row r="9" spans="1:12" ht="28.5" customHeight="1" x14ac:dyDescent="0.25">
      <c r="A9" s="171">
        <f t="shared" si="0"/>
        <v>5</v>
      </c>
      <c r="B9" s="131"/>
      <c r="C9" s="172"/>
      <c r="D9" s="173"/>
      <c r="E9" s="172"/>
      <c r="F9" s="174"/>
      <c r="G9" s="132"/>
      <c r="H9" s="132"/>
      <c r="I9" s="132"/>
      <c r="J9" s="132"/>
      <c r="K9" s="132"/>
      <c r="L9" s="175">
        <v>1</v>
      </c>
    </row>
    <row r="10" spans="1:12" ht="28.5" customHeight="1" x14ac:dyDescent="0.25">
      <c r="A10" s="166">
        <f t="shared" si="0"/>
        <v>6</v>
      </c>
      <c r="B10" s="127"/>
      <c r="C10" s="167"/>
      <c r="D10" s="168"/>
      <c r="E10" s="167"/>
      <c r="F10" s="169"/>
      <c r="G10" s="128"/>
      <c r="H10" s="128"/>
      <c r="I10" s="128"/>
      <c r="J10" s="128"/>
      <c r="K10" s="128"/>
      <c r="L10" s="170">
        <v>2</v>
      </c>
    </row>
    <row r="11" spans="1:12" ht="28.5" customHeight="1" x14ac:dyDescent="0.25">
      <c r="A11" s="171">
        <f t="shared" si="0"/>
        <v>7</v>
      </c>
      <c r="B11" s="131"/>
      <c r="C11" s="172"/>
      <c r="D11" s="173"/>
      <c r="E11" s="172"/>
      <c r="F11" s="174"/>
      <c r="G11" s="132"/>
      <c r="H11" s="132"/>
      <c r="I11" s="132"/>
      <c r="J11" s="132"/>
      <c r="K11" s="132"/>
      <c r="L11" s="175">
        <v>1</v>
      </c>
    </row>
    <row r="12" spans="1:12" ht="28.5" customHeight="1" x14ac:dyDescent="0.25">
      <c r="A12" s="166">
        <f t="shared" si="0"/>
        <v>8</v>
      </c>
      <c r="B12" s="127"/>
      <c r="C12" s="167"/>
      <c r="D12" s="168"/>
      <c r="E12" s="167"/>
      <c r="F12" s="169"/>
      <c r="G12" s="128"/>
      <c r="H12" s="128"/>
      <c r="I12" s="128"/>
      <c r="J12" s="128"/>
      <c r="K12" s="128"/>
      <c r="L12" s="170">
        <v>2</v>
      </c>
    </row>
    <row r="13" spans="1:12" ht="28.5" customHeight="1" x14ac:dyDescent="0.25">
      <c r="A13" s="171">
        <f t="shared" si="0"/>
        <v>9</v>
      </c>
      <c r="B13" s="131"/>
      <c r="C13" s="172"/>
      <c r="D13" s="173"/>
      <c r="E13" s="172"/>
      <c r="F13" s="174"/>
      <c r="G13" s="132"/>
      <c r="H13" s="132"/>
      <c r="I13" s="132"/>
      <c r="J13" s="132"/>
      <c r="K13" s="132"/>
      <c r="L13" s="175">
        <v>1</v>
      </c>
    </row>
    <row r="14" spans="1:12" ht="28.5" customHeight="1" x14ac:dyDescent="0.25">
      <c r="A14" s="166">
        <f t="shared" si="0"/>
        <v>10</v>
      </c>
      <c r="B14" s="127"/>
      <c r="C14" s="167"/>
      <c r="D14" s="168"/>
      <c r="E14" s="167"/>
      <c r="F14" s="169"/>
      <c r="G14" s="128"/>
      <c r="H14" s="128"/>
      <c r="I14" s="128"/>
      <c r="J14" s="128"/>
      <c r="K14" s="128"/>
      <c r="L14" s="170">
        <v>2</v>
      </c>
    </row>
    <row r="15" spans="1:12" ht="28.5" customHeight="1" x14ac:dyDescent="0.25">
      <c r="A15" s="171">
        <f t="shared" si="0"/>
        <v>11</v>
      </c>
      <c r="B15" s="131"/>
      <c r="C15" s="172"/>
      <c r="D15" s="173"/>
      <c r="E15" s="172"/>
      <c r="F15" s="174"/>
      <c r="G15" s="132"/>
      <c r="H15" s="132"/>
      <c r="I15" s="132"/>
      <c r="J15" s="132"/>
      <c r="K15" s="132"/>
      <c r="L15" s="175">
        <v>1</v>
      </c>
    </row>
    <row r="16" spans="1:12" ht="28.5" customHeight="1" x14ac:dyDescent="0.25">
      <c r="A16" s="166">
        <f t="shared" si="0"/>
        <v>12</v>
      </c>
      <c r="B16" s="127"/>
      <c r="C16" s="167"/>
      <c r="D16" s="168"/>
      <c r="E16" s="167"/>
      <c r="F16" s="169"/>
      <c r="G16" s="128"/>
      <c r="H16" s="128"/>
      <c r="I16" s="128"/>
      <c r="J16" s="128"/>
      <c r="K16" s="128"/>
      <c r="L16" s="170">
        <v>2</v>
      </c>
    </row>
    <row r="17" spans="1:12" ht="28.5" customHeight="1" x14ac:dyDescent="0.25">
      <c r="A17" s="171">
        <f t="shared" si="0"/>
        <v>13</v>
      </c>
      <c r="B17" s="131"/>
      <c r="C17" s="172"/>
      <c r="D17" s="173"/>
      <c r="E17" s="172"/>
      <c r="F17" s="174"/>
      <c r="G17" s="132"/>
      <c r="H17" s="132"/>
      <c r="I17" s="132"/>
      <c r="J17" s="132"/>
      <c r="K17" s="132"/>
      <c r="L17" s="175">
        <v>1</v>
      </c>
    </row>
    <row r="18" spans="1:12" ht="28.5" customHeight="1" x14ac:dyDescent="0.25">
      <c r="A18" s="166">
        <f t="shared" si="0"/>
        <v>14</v>
      </c>
      <c r="B18" s="127"/>
      <c r="C18" s="167"/>
      <c r="D18" s="168"/>
      <c r="E18" s="167"/>
      <c r="F18" s="169"/>
      <c r="G18" s="128"/>
      <c r="H18" s="128"/>
      <c r="I18" s="128"/>
      <c r="J18" s="128"/>
      <c r="K18" s="128"/>
      <c r="L18" s="170">
        <v>2</v>
      </c>
    </row>
    <row r="19" spans="1:12" ht="28.5" customHeight="1" x14ac:dyDescent="0.25">
      <c r="A19" s="171">
        <f t="shared" si="0"/>
        <v>15</v>
      </c>
      <c r="B19" s="131"/>
      <c r="C19" s="172"/>
      <c r="D19" s="173"/>
      <c r="E19" s="172"/>
      <c r="F19" s="174"/>
      <c r="G19" s="132"/>
      <c r="H19" s="132"/>
      <c r="I19" s="132"/>
      <c r="J19" s="132"/>
      <c r="K19" s="132"/>
      <c r="L19" s="175">
        <v>1</v>
      </c>
    </row>
    <row r="20" spans="1:12" ht="28.5" customHeight="1" x14ac:dyDescent="0.25">
      <c r="A20" s="166">
        <f t="shared" si="0"/>
        <v>16</v>
      </c>
      <c r="B20" s="127"/>
      <c r="C20" s="167"/>
      <c r="D20" s="168"/>
      <c r="E20" s="167"/>
      <c r="F20" s="169"/>
      <c r="G20" s="128"/>
      <c r="H20" s="128"/>
      <c r="I20" s="128"/>
      <c r="J20" s="128"/>
      <c r="K20" s="128"/>
      <c r="L20" s="170">
        <v>2</v>
      </c>
    </row>
    <row r="21" spans="1:12" ht="28.5" customHeight="1" x14ac:dyDescent="0.25">
      <c r="A21" s="171">
        <f t="shared" si="0"/>
        <v>17</v>
      </c>
      <c r="B21" s="131"/>
      <c r="C21" s="172"/>
      <c r="D21" s="173"/>
      <c r="E21" s="173"/>
      <c r="F21" s="174"/>
      <c r="G21" s="132"/>
      <c r="H21" s="132"/>
      <c r="I21" s="132"/>
      <c r="J21" s="132"/>
      <c r="K21" s="132"/>
      <c r="L21" s="175">
        <v>1</v>
      </c>
    </row>
    <row r="22" spans="1:12" ht="28.5" customHeight="1" x14ac:dyDescent="0.25">
      <c r="A22" s="166">
        <f t="shared" si="0"/>
        <v>18</v>
      </c>
      <c r="B22" s="127"/>
      <c r="C22" s="167"/>
      <c r="D22" s="168"/>
      <c r="E22" s="167"/>
      <c r="F22" s="169"/>
      <c r="G22" s="128"/>
      <c r="H22" s="128"/>
      <c r="I22" s="128"/>
      <c r="J22" s="128"/>
      <c r="K22" s="128"/>
      <c r="L22" s="170">
        <v>2</v>
      </c>
    </row>
    <row r="23" spans="1:12" ht="28.5" customHeight="1" x14ac:dyDescent="0.25">
      <c r="A23" s="171">
        <f t="shared" si="0"/>
        <v>19</v>
      </c>
      <c r="B23" s="131"/>
      <c r="C23" s="172"/>
      <c r="D23" s="173"/>
      <c r="E23" s="172"/>
      <c r="F23" s="174"/>
      <c r="G23" s="132"/>
      <c r="H23" s="132"/>
      <c r="I23" s="132"/>
      <c r="J23" s="132"/>
      <c r="K23" s="132"/>
      <c r="L23" s="175">
        <v>1</v>
      </c>
    </row>
    <row r="24" spans="1:12" ht="28.5" customHeight="1" x14ac:dyDescent="0.25">
      <c r="A24" s="166">
        <f t="shared" si="0"/>
        <v>20</v>
      </c>
      <c r="B24" s="127"/>
      <c r="C24" s="167"/>
      <c r="D24" s="168"/>
      <c r="E24" s="167"/>
      <c r="F24" s="169"/>
      <c r="G24" s="128"/>
      <c r="H24" s="128"/>
      <c r="I24" s="128"/>
      <c r="J24" s="128"/>
      <c r="K24" s="128"/>
      <c r="L24" s="170">
        <v>2</v>
      </c>
    </row>
    <row r="25" spans="1:12" ht="28.5" customHeight="1" x14ac:dyDescent="0.25">
      <c r="A25" s="171">
        <f t="shared" si="0"/>
        <v>21</v>
      </c>
      <c r="B25" s="131"/>
      <c r="C25" s="172"/>
      <c r="D25" s="173"/>
      <c r="E25" s="172"/>
      <c r="F25" s="174"/>
      <c r="G25" s="132"/>
      <c r="H25" s="132"/>
      <c r="I25" s="132"/>
      <c r="J25" s="132"/>
      <c r="K25" s="132"/>
      <c r="L25" s="175">
        <v>1</v>
      </c>
    </row>
    <row r="26" spans="1:12" ht="28.5" customHeight="1" x14ac:dyDescent="0.25">
      <c r="A26" s="166">
        <f t="shared" si="0"/>
        <v>22</v>
      </c>
      <c r="B26" s="127"/>
      <c r="C26" s="167"/>
      <c r="D26" s="168"/>
      <c r="E26" s="167"/>
      <c r="F26" s="169"/>
      <c r="G26" s="128"/>
      <c r="H26" s="128"/>
      <c r="I26" s="128"/>
      <c r="J26" s="128"/>
      <c r="K26" s="128"/>
      <c r="L26" s="170">
        <v>2</v>
      </c>
    </row>
    <row r="27" spans="1:12" ht="28.5" customHeight="1" x14ac:dyDescent="0.25">
      <c r="A27" s="171">
        <f t="shared" si="0"/>
        <v>23</v>
      </c>
      <c r="B27" s="131"/>
      <c r="C27" s="172"/>
      <c r="D27" s="173"/>
      <c r="E27" s="172"/>
      <c r="F27" s="174"/>
      <c r="G27" s="132"/>
      <c r="H27" s="132"/>
      <c r="I27" s="132"/>
      <c r="J27" s="132"/>
      <c r="K27" s="132"/>
      <c r="L27" s="175">
        <v>1</v>
      </c>
    </row>
    <row r="28" spans="1:12" ht="28.5" customHeight="1" thickBot="1" x14ac:dyDescent="0.3">
      <c r="A28" s="176">
        <f t="shared" si="0"/>
        <v>24</v>
      </c>
      <c r="B28" s="139"/>
      <c r="C28" s="177"/>
      <c r="D28" s="178"/>
      <c r="E28" s="177"/>
      <c r="F28" s="179"/>
      <c r="G28" s="94"/>
      <c r="H28" s="94"/>
      <c r="I28" s="94"/>
      <c r="J28" s="94"/>
      <c r="K28" s="94"/>
      <c r="L28" s="180">
        <v>2</v>
      </c>
    </row>
    <row r="29" spans="1:12" ht="7.5" customHeight="1" thickBot="1" x14ac:dyDescent="0.3">
      <c r="B29" s="89"/>
      <c r="C29" s="94"/>
      <c r="D29" s="94"/>
      <c r="E29" s="94"/>
      <c r="F29" s="94"/>
      <c r="G29" s="94"/>
      <c r="H29" s="94"/>
      <c r="I29" s="94"/>
      <c r="J29" s="94"/>
      <c r="K29" s="137"/>
    </row>
  </sheetData>
  <mergeCells count="2">
    <mergeCell ref="C3:D3"/>
    <mergeCell ref="E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10</vt:i4>
      </vt:variant>
    </vt:vector>
  </HeadingPairs>
  <TitlesOfParts>
    <vt:vector size="24" baseType="lpstr">
      <vt:lpstr>TTL</vt:lpstr>
      <vt:lpstr>1</vt:lpstr>
      <vt:lpstr>2</vt:lpstr>
      <vt:lpstr>3</vt:lpstr>
      <vt:lpstr>4</vt:lpstr>
      <vt:lpstr>a retirer </vt:lpstr>
      <vt:lpstr>5</vt:lpstr>
      <vt:lpstr>6</vt:lpstr>
      <vt:lpstr>7</vt:lpstr>
      <vt:lpstr>8</vt:lpstr>
      <vt:lpstr>9</vt:lpstr>
      <vt:lpstr>10</vt:lpstr>
      <vt:lpstr>11</vt:lpstr>
      <vt:lpstr>12</vt:lpstr>
      <vt:lpstr>'1'!Zone_d_impression</vt:lpstr>
      <vt:lpstr>'10'!Zone_d_impression</vt:lpstr>
      <vt:lpstr>'11'!Zone_d_impression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'9'!Zone_d_impression</vt:lpstr>
      <vt:lpstr>TTL!Zone_d_impression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b67151</dc:creator>
  <cp:lastModifiedBy>CORREA Lana</cp:lastModifiedBy>
  <cp:lastPrinted>2015-01-22T19:04:51Z</cp:lastPrinted>
  <dcterms:created xsi:type="dcterms:W3CDTF">2013-01-21T20:35:08Z</dcterms:created>
  <dcterms:modified xsi:type="dcterms:W3CDTF">2017-01-23T17:37:27Z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